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01-010.01 - Architekton..." sheetId="2" r:id="rId2"/>
    <sheet name="SO01-020.01 - Stavebně-ko..." sheetId="3" r:id="rId3"/>
    <sheet name="SO01-030.01 - Požárně-bez..." sheetId="4" r:id="rId4"/>
    <sheet name="SO01-040.01 - Zdravotně-t..." sheetId="5" r:id="rId5"/>
    <sheet name="SO01-040.02 - Přípojky ka..." sheetId="6" r:id="rId6"/>
    <sheet name="SO01-050.01 - Ústřední vy..." sheetId="7" r:id="rId7"/>
    <sheet name="SO01-060.01 - Vzduchotech..." sheetId="8" r:id="rId8"/>
    <sheet name="SO01-070.01 - Silnoproudé..." sheetId="9" r:id="rId9"/>
    <sheet name="SO01-080.01 - Slaboproudé..." sheetId="10" r:id="rId10"/>
    <sheet name="SO01-090.01 - Měření a re..." sheetId="11" r:id="rId11"/>
    <sheet name="SO02-02 - Kácení zeleně" sheetId="12" r:id="rId12"/>
    <sheet name="SO02-03 - Hrubé terénní ú..." sheetId="13" r:id="rId13"/>
    <sheet name="SO03-01 - Komunikace a ch..." sheetId="14" r:id="rId14"/>
    <sheet name="SO04-01 - Opěrné a zárubn..." sheetId="15" r:id="rId15"/>
    <sheet name="SO04-02 - Venkovní objekt..." sheetId="16" r:id="rId16"/>
    <sheet name="VRN - Vedlejší a ostatní ..." sheetId="17" r:id="rId17"/>
  </sheets>
  <definedNames>
    <definedName name="_xlnm.Print_Area" localSheetId="0">'Rekapitulace stavby'!$C$4:$AP$70,'Rekapitulace stavby'!$C$76:$AP$111</definedName>
    <definedName name="_xlnm.Print_Titles" localSheetId="0">'Rekapitulace stavby'!$85:$85</definedName>
    <definedName name="_xlnm.Print_Area" localSheetId="1">'SO01-010.01 - Architekton...'!$C$4:$Q$70,'SO01-010.01 - Architekton...'!$C$76:$Q$123,'SO01-010.01 - Architekton...'!$C$129:$Q$718</definedName>
    <definedName name="_xlnm.Print_Titles" localSheetId="1">'SO01-010.01 - Architekton...'!$139:$139</definedName>
    <definedName name="_xlnm.Print_Area" localSheetId="2">'SO01-020.01 - Stavebně-ko...'!$C$4:$Q$70,'SO01-020.01 - Stavebně-ko...'!$C$76:$Q$106,'SO01-020.01 - Stavebně-ko...'!$C$112:$Q$344</definedName>
    <definedName name="_xlnm.Print_Titles" localSheetId="2">'SO01-020.01 - Stavebně-ko...'!$122:$122</definedName>
    <definedName name="_xlnm.Print_Area" localSheetId="3">'SO01-030.01 - Požárně-bez...'!$C$4:$Q$70,'SO01-030.01 - Požárně-bez...'!$C$76:$Q$100,'SO01-030.01 - Požárně-bez...'!$C$106:$Q$131</definedName>
    <definedName name="_xlnm.Print_Titles" localSheetId="3">'SO01-030.01 - Požárně-bez...'!$116:$116</definedName>
    <definedName name="_xlnm.Print_Area" localSheetId="4">'SO01-040.01 - Zdravotně-t...'!$C$4:$Q$70,'SO01-040.01 - Zdravotně-t...'!$C$76:$Q$102,'SO01-040.01 - Zdravotně-t...'!$C$108:$Q$287</definedName>
    <definedName name="_xlnm.Print_Titles" localSheetId="4">'SO01-040.01 - Zdravotně-t...'!$118:$118</definedName>
    <definedName name="_xlnm.Print_Area" localSheetId="5">'SO01-040.02 - Přípojky ka...'!$C$4:$Q$70,'SO01-040.02 - Přípojky ka...'!$C$76:$Q$101,'SO01-040.02 - Přípojky ka...'!$C$107:$Q$189</definedName>
    <definedName name="_xlnm.Print_Titles" localSheetId="5">'SO01-040.02 - Přípojky ka...'!$117:$117</definedName>
    <definedName name="_xlnm.Print_Area" localSheetId="6">'SO01-050.01 - Ústřední vy...'!$C$4:$Q$70,'SO01-050.01 - Ústřední vy...'!$C$76:$Q$106,'SO01-050.01 - Ústřední vy...'!$C$112:$Q$273</definedName>
    <definedName name="_xlnm.Print_Titles" localSheetId="6">'SO01-050.01 - Ústřední vy...'!$122:$122</definedName>
    <definedName name="_xlnm.Print_Area" localSheetId="7">'SO01-060.01 - Vzduchotech...'!$C$4:$Q$70,'SO01-060.01 - Vzduchotech...'!$C$76:$Q$102,'SO01-060.01 - Vzduchotech...'!$C$108:$Q$326</definedName>
    <definedName name="_xlnm.Print_Titles" localSheetId="7">'SO01-060.01 - Vzduchotech...'!$118:$118</definedName>
    <definedName name="_xlnm.Print_Area" localSheetId="8">'SO01-070.01 - Silnoproudé...'!$C$4:$Q$70,'SO01-070.01 - Silnoproudé...'!$C$76:$Q$107,'SO01-070.01 - Silnoproudé...'!$C$113:$Q$296</definedName>
    <definedName name="_xlnm.Print_Titles" localSheetId="8">'SO01-070.01 - Silnoproudé...'!$123:$123</definedName>
    <definedName name="_xlnm.Print_Area" localSheetId="9">'SO01-080.01 - Slaboproudé...'!$C$4:$Q$70,'SO01-080.01 - Slaboproudé...'!$C$76:$Q$105,'SO01-080.01 - Slaboproudé...'!$C$111:$Q$646</definedName>
    <definedName name="_xlnm.Print_Titles" localSheetId="9">'SO01-080.01 - Slaboproudé...'!$121:$121</definedName>
    <definedName name="_xlnm.Print_Area" localSheetId="10">'SO01-090.01 - Měření a re...'!$C$4:$Q$70,'SO01-090.01 - Měření a re...'!$C$76:$Q$103,'SO01-090.01 - Měření a re...'!$C$109:$Q$180</definedName>
    <definedName name="_xlnm.Print_Titles" localSheetId="10">'SO01-090.01 - Měření a re...'!$119:$119</definedName>
    <definedName name="_xlnm.Print_Area" localSheetId="11">'SO02-02 - Kácení zeleně'!$C$4:$Q$70,'SO02-02 - Kácení zeleně'!$C$76:$Q$100,'SO02-02 - Kácení zeleně'!$C$106:$Q$126</definedName>
    <definedName name="_xlnm.Print_Titles" localSheetId="11">'SO02-02 - Kácení zeleně'!$116:$116</definedName>
    <definedName name="_xlnm.Print_Area" localSheetId="12">'SO02-03 - Hrubé terénní ú...'!$C$4:$Q$70,'SO02-03 - Hrubé terénní ú...'!$C$76:$Q$101,'SO02-03 - Hrubé terénní ú...'!$C$107:$Q$132</definedName>
    <definedName name="_xlnm.Print_Titles" localSheetId="12">'SO02-03 - Hrubé terénní ú...'!$117:$117</definedName>
    <definedName name="_xlnm.Print_Area" localSheetId="13">'SO03-01 - Komunikace a ch...'!$C$4:$Q$70,'SO03-01 - Komunikace a ch...'!$C$76:$Q$106,'SO03-01 - Komunikace a ch...'!$C$112:$Q$181</definedName>
    <definedName name="_xlnm.Print_Titles" localSheetId="13">'SO03-01 - Komunikace a ch...'!$122:$122</definedName>
    <definedName name="_xlnm.Print_Area" localSheetId="14">'SO04-01 - Opěrné a zárubn...'!$C$4:$Q$70,'SO04-01 - Opěrné a zárubn...'!$C$76:$Q$108,'SO04-01 - Opěrné a zárubn...'!$C$114:$Q$281</definedName>
    <definedName name="_xlnm.Print_Titles" localSheetId="14">'SO04-01 - Opěrné a zárubn...'!$124:$124</definedName>
    <definedName name="_xlnm.Print_Area" localSheetId="15">'SO04-02 - Venkovní objekt...'!$C$4:$Q$70,'SO04-02 - Venkovní objekt...'!$C$76:$Q$109,'SO04-02 - Venkovní objekt...'!$C$115:$Q$245</definedName>
    <definedName name="_xlnm.Print_Titles" localSheetId="15">'SO04-02 - Venkovní objekt...'!$125:$125</definedName>
    <definedName name="_xlnm.Print_Area" localSheetId="16">'VRN - Vedlejší a ostatní ...'!$C$4:$Q$70,'VRN - Vedlejší a ostatní ...'!$C$76:$Q$102,'VRN - Vedlejší a ostatní ...'!$C$108:$Q$140</definedName>
    <definedName name="_xlnm.Print_Titles" localSheetId="16">'VRN - Vedlejší a ostatní ...'!$118:$118</definedName>
  </definedNames>
  <calcPr/>
</workbook>
</file>

<file path=xl/calcChain.xml><?xml version="1.0" encoding="utf-8"?>
<calcChain xmlns="http://schemas.openxmlformats.org/spreadsheetml/2006/main">
  <c i="17" r="N140"/>
  <c i="1" r="AY103"/>
  <c r="AX103"/>
  <c i="17" r="BI139"/>
  <c r="BH139"/>
  <c r="BG139"/>
  <c r="BF139"/>
  <c r="AA139"/>
  <c r="Y139"/>
  <c r="W139"/>
  <c r="BK139"/>
  <c r="N139"/>
  <c r="BE139"/>
  <c r="BI138"/>
  <c r="BH138"/>
  <c r="BG138"/>
  <c r="BF138"/>
  <c r="AA138"/>
  <c r="Y138"/>
  <c r="W138"/>
  <c r="BK138"/>
  <c r="N138"/>
  <c r="BE138"/>
  <c r="BI137"/>
  <c r="BH137"/>
  <c r="BG137"/>
  <c r="BF137"/>
  <c r="AA137"/>
  <c r="Y137"/>
  <c r="W137"/>
  <c r="BK137"/>
  <c r="N137"/>
  <c r="BE137"/>
  <c r="BI136"/>
  <c r="BH136"/>
  <c r="BG136"/>
  <c r="BF136"/>
  <c r="AA136"/>
  <c r="AA135"/>
  <c r="Y136"/>
  <c r="Y135"/>
  <c r="W136"/>
  <c r="W135"/>
  <c r="BK136"/>
  <c r="BK135"/>
  <c r="N135"/>
  <c r="N136"/>
  <c r="BE136"/>
  <c r="N92"/>
  <c r="BI134"/>
  <c r="BH134"/>
  <c r="BG134"/>
  <c r="BF134"/>
  <c r="AA134"/>
  <c r="Y134"/>
  <c r="W134"/>
  <c r="BK134"/>
  <c r="N134"/>
  <c r="BE134"/>
  <c r="BI133"/>
  <c r="BH133"/>
  <c r="BG133"/>
  <c r="BF133"/>
  <c r="AA133"/>
  <c r="Y133"/>
  <c r="W133"/>
  <c r="BK133"/>
  <c r="N133"/>
  <c r="BE133"/>
  <c r="BI132"/>
  <c r="BH132"/>
  <c r="BG132"/>
  <c r="BF132"/>
  <c r="AA132"/>
  <c r="Y132"/>
  <c r="W132"/>
  <c r="BK132"/>
  <c r="N132"/>
  <c r="BE132"/>
  <c r="BI131"/>
  <c r="BH131"/>
  <c r="BG131"/>
  <c r="BF131"/>
  <c r="AA131"/>
  <c r="Y131"/>
  <c r="W131"/>
  <c r="BK131"/>
  <c r="N131"/>
  <c r="BE131"/>
  <c r="BI130"/>
  <c r="BH130"/>
  <c r="BG130"/>
  <c r="BF130"/>
  <c r="AA130"/>
  <c r="Y130"/>
  <c r="W130"/>
  <c r="BK130"/>
  <c r="N130"/>
  <c r="BE130"/>
  <c r="BI129"/>
  <c r="BH129"/>
  <c r="BG129"/>
  <c r="BF129"/>
  <c r="AA129"/>
  <c r="Y129"/>
  <c r="W129"/>
  <c r="BK129"/>
  <c r="N129"/>
  <c r="BE129"/>
  <c r="BI128"/>
  <c r="BH128"/>
  <c r="BG128"/>
  <c r="BF128"/>
  <c r="AA128"/>
  <c r="Y128"/>
  <c r="W128"/>
  <c r="BK128"/>
  <c r="N128"/>
  <c r="BE128"/>
  <c r="BI127"/>
  <c r="BH127"/>
  <c r="BG127"/>
  <c r="BF127"/>
  <c r="AA127"/>
  <c r="Y127"/>
  <c r="W127"/>
  <c r="BK127"/>
  <c r="N127"/>
  <c r="BE127"/>
  <c r="BI126"/>
  <c r="BH126"/>
  <c r="BG126"/>
  <c r="BF126"/>
  <c r="AA126"/>
  <c r="AA125"/>
  <c r="Y126"/>
  <c r="Y125"/>
  <c r="W126"/>
  <c r="W125"/>
  <c r="BK126"/>
  <c r="BK125"/>
  <c r="N125"/>
  <c r="N126"/>
  <c r="BE126"/>
  <c r="N91"/>
  <c r="BI124"/>
  <c r="BH124"/>
  <c r="BG124"/>
  <c r="BF124"/>
  <c r="AA124"/>
  <c r="Y124"/>
  <c r="W124"/>
  <c r="BK124"/>
  <c r="N124"/>
  <c r="BE124"/>
  <c r="BI123"/>
  <c r="BH123"/>
  <c r="BG123"/>
  <c r="BF123"/>
  <c r="AA123"/>
  <c r="Y123"/>
  <c r="W123"/>
  <c r="BK123"/>
  <c r="N123"/>
  <c r="BE123"/>
  <c r="BI122"/>
  <c r="BH122"/>
  <c r="BG122"/>
  <c r="BF122"/>
  <c r="AA122"/>
  <c r="AA121"/>
  <c r="AA120"/>
  <c r="AA119"/>
  <c r="Y122"/>
  <c r="Y121"/>
  <c r="Y120"/>
  <c r="Y119"/>
  <c r="W122"/>
  <c r="W121"/>
  <c r="W120"/>
  <c r="W119"/>
  <c i="1" r="AU103"/>
  <c i="17" r="BK122"/>
  <c r="BK121"/>
  <c r="N121"/>
  <c r="BK120"/>
  <c r="N120"/>
  <c r="BK119"/>
  <c r="N119"/>
  <c r="N88"/>
  <c r="N122"/>
  <c r="BE122"/>
  <c r="N90"/>
  <c r="N89"/>
  <c r="M116"/>
  <c r="M115"/>
  <c r="F115"/>
  <c r="F113"/>
  <c r="F111"/>
  <c r="BI100"/>
  <c r="BH100"/>
  <c r="BG100"/>
  <c r="BF100"/>
  <c r="N100"/>
  <c r="BE100"/>
  <c r="BI99"/>
  <c r="BH99"/>
  <c r="BG99"/>
  <c r="BF99"/>
  <c r="N99"/>
  <c r="BE99"/>
  <c r="BI98"/>
  <c r="BH98"/>
  <c r="BG98"/>
  <c r="BF98"/>
  <c r="N98"/>
  <c r="BE98"/>
  <c r="BI97"/>
  <c r="BH97"/>
  <c r="BG97"/>
  <c r="BF97"/>
  <c r="N97"/>
  <c r="BE97"/>
  <c r="BI96"/>
  <c r="BH96"/>
  <c r="BG96"/>
  <c r="BF96"/>
  <c r="N96"/>
  <c r="BE96"/>
  <c r="BI95"/>
  <c r="H36"/>
  <c i="1" r="BD103"/>
  <c i="17" r="BH95"/>
  <c r="H35"/>
  <c i="1" r="BC103"/>
  <c i="17" r="BG95"/>
  <c r="H34"/>
  <c i="1" r="BB103"/>
  <c i="17" r="BF95"/>
  <c r="M33"/>
  <c i="1" r="AW103"/>
  <c i="17" r="H33"/>
  <c i="1" r="BA103"/>
  <c i="17" r="N95"/>
  <c r="N94"/>
  <c r="L102"/>
  <c r="BE95"/>
  <c r="M32"/>
  <c i="1" r="AV103"/>
  <c i="17" r="H32"/>
  <c i="1" r="AZ103"/>
  <c i="17" r="M28"/>
  <c i="1" r="AS103"/>
  <c i="17" r="M27"/>
  <c r="M84"/>
  <c r="M83"/>
  <c r="F83"/>
  <c r="F81"/>
  <c r="F79"/>
  <c r="M30"/>
  <c i="1" r="AG103"/>
  <c i="17" r="L38"/>
  <c r="O15"/>
  <c r="E15"/>
  <c r="F116"/>
  <c r="F84"/>
  <c r="O14"/>
  <c r="O9"/>
  <c r="M113"/>
  <c r="M81"/>
  <c r="F6"/>
  <c r="F110"/>
  <c r="F78"/>
  <c i="16" r="N245"/>
  <c i="1" r="AY102"/>
  <c r="AX102"/>
  <c i="16" r="BI244"/>
  <c r="BH244"/>
  <c r="BG244"/>
  <c r="BF244"/>
  <c r="AA244"/>
  <c r="Y244"/>
  <c r="W244"/>
  <c r="BK244"/>
  <c r="N244"/>
  <c r="BE244"/>
  <c r="BI243"/>
  <c r="BH243"/>
  <c r="BG243"/>
  <c r="BF243"/>
  <c r="AA243"/>
  <c r="Y243"/>
  <c r="W243"/>
  <c r="BK243"/>
  <c r="N243"/>
  <c r="BE243"/>
  <c r="BI241"/>
  <c r="BH241"/>
  <c r="BG241"/>
  <c r="BF241"/>
  <c r="AA241"/>
  <c r="Y241"/>
  <c r="W241"/>
  <c r="BK241"/>
  <c r="N241"/>
  <c r="BE241"/>
  <c r="BI240"/>
  <c r="BH240"/>
  <c r="BG240"/>
  <c r="BF240"/>
  <c r="AA240"/>
  <c r="Y240"/>
  <c r="W240"/>
  <c r="BK240"/>
  <c r="N240"/>
  <c r="BE240"/>
  <c r="BI239"/>
  <c r="BH239"/>
  <c r="BG239"/>
  <c r="BF239"/>
  <c r="AA239"/>
  <c r="Y239"/>
  <c r="W239"/>
  <c r="BK239"/>
  <c r="N239"/>
  <c r="BE239"/>
  <c r="BI238"/>
  <c r="BH238"/>
  <c r="BG238"/>
  <c r="BF238"/>
  <c r="AA238"/>
  <c r="Y238"/>
  <c r="W238"/>
  <c r="BK238"/>
  <c r="N238"/>
  <c r="BE238"/>
  <c r="BI237"/>
  <c r="BH237"/>
  <c r="BG237"/>
  <c r="BF237"/>
  <c r="AA237"/>
  <c r="Y237"/>
  <c r="W237"/>
  <c r="BK237"/>
  <c r="N237"/>
  <c r="BE237"/>
  <c r="BI236"/>
  <c r="BH236"/>
  <c r="BG236"/>
  <c r="BF236"/>
  <c r="AA236"/>
  <c r="AA235"/>
  <c r="Y236"/>
  <c r="Y235"/>
  <c r="W236"/>
  <c r="W235"/>
  <c r="BK236"/>
  <c r="BK235"/>
  <c r="N235"/>
  <c r="N236"/>
  <c r="BE236"/>
  <c r="N99"/>
  <c r="BI234"/>
  <c r="BH234"/>
  <c r="BG234"/>
  <c r="BF234"/>
  <c r="AA234"/>
  <c r="Y234"/>
  <c r="W234"/>
  <c r="BK234"/>
  <c r="N234"/>
  <c r="BE234"/>
  <c r="BI233"/>
  <c r="BH233"/>
  <c r="BG233"/>
  <c r="BF233"/>
  <c r="AA233"/>
  <c r="Y233"/>
  <c r="W233"/>
  <c r="BK233"/>
  <c r="N233"/>
  <c r="BE233"/>
  <c r="BI230"/>
  <c r="BH230"/>
  <c r="BG230"/>
  <c r="BF230"/>
  <c r="AA230"/>
  <c r="Y230"/>
  <c r="W230"/>
  <c r="BK230"/>
  <c r="N230"/>
  <c r="BE230"/>
  <c r="BI229"/>
  <c r="BH229"/>
  <c r="BG229"/>
  <c r="BF229"/>
  <c r="AA229"/>
  <c r="Y229"/>
  <c r="W229"/>
  <c r="BK229"/>
  <c r="N229"/>
  <c r="BE229"/>
  <c r="BI228"/>
  <c r="BH228"/>
  <c r="BG228"/>
  <c r="BF228"/>
  <c r="AA228"/>
  <c r="Y228"/>
  <c r="W228"/>
  <c r="BK228"/>
  <c r="N228"/>
  <c r="BE228"/>
  <c r="BI227"/>
  <c r="BH227"/>
  <c r="BG227"/>
  <c r="BF227"/>
  <c r="AA227"/>
  <c r="Y227"/>
  <c r="W227"/>
  <c r="BK227"/>
  <c r="N227"/>
  <c r="BE227"/>
  <c r="BI219"/>
  <c r="BH219"/>
  <c r="BG219"/>
  <c r="BF219"/>
  <c r="AA219"/>
  <c r="AA218"/>
  <c r="AA217"/>
  <c r="Y219"/>
  <c r="Y218"/>
  <c r="Y217"/>
  <c r="W219"/>
  <c r="W218"/>
  <c r="W217"/>
  <c r="BK219"/>
  <c r="BK218"/>
  <c r="N218"/>
  <c r="BK217"/>
  <c r="N217"/>
  <c r="N219"/>
  <c r="BE219"/>
  <c r="N98"/>
  <c r="N97"/>
  <c r="BI216"/>
  <c r="BH216"/>
  <c r="BG216"/>
  <c r="BF216"/>
  <c r="AA216"/>
  <c r="AA215"/>
  <c r="Y216"/>
  <c r="Y215"/>
  <c r="W216"/>
  <c r="W215"/>
  <c r="BK216"/>
  <c r="BK215"/>
  <c r="N215"/>
  <c r="N216"/>
  <c r="BE216"/>
  <c r="N96"/>
  <c r="BI214"/>
  <c r="BH214"/>
  <c r="BG214"/>
  <c r="BF214"/>
  <c r="AA214"/>
  <c r="Y214"/>
  <c r="W214"/>
  <c r="BK214"/>
  <c r="N214"/>
  <c r="BE214"/>
  <c r="BI213"/>
  <c r="BH213"/>
  <c r="BG213"/>
  <c r="BF213"/>
  <c r="AA213"/>
  <c r="Y213"/>
  <c r="W213"/>
  <c r="BK213"/>
  <c r="N213"/>
  <c r="BE213"/>
  <c r="BI212"/>
  <c r="BH212"/>
  <c r="BG212"/>
  <c r="BF212"/>
  <c r="AA212"/>
  <c r="Y212"/>
  <c r="W212"/>
  <c r="BK212"/>
  <c r="N212"/>
  <c r="BE212"/>
  <c r="BI211"/>
  <c r="BH211"/>
  <c r="BG211"/>
  <c r="BF211"/>
  <c r="AA211"/>
  <c r="Y211"/>
  <c r="W211"/>
  <c r="BK211"/>
  <c r="N211"/>
  <c r="BE211"/>
  <c r="BI210"/>
  <c r="BH210"/>
  <c r="BG210"/>
  <c r="BF210"/>
  <c r="AA210"/>
  <c r="Y210"/>
  <c r="W210"/>
  <c r="BK210"/>
  <c r="N210"/>
  <c r="BE210"/>
  <c r="BI209"/>
  <c r="BH209"/>
  <c r="BG209"/>
  <c r="BF209"/>
  <c r="AA209"/>
  <c r="AA208"/>
  <c r="Y209"/>
  <c r="Y208"/>
  <c r="W209"/>
  <c r="W208"/>
  <c r="BK209"/>
  <c r="BK208"/>
  <c r="N208"/>
  <c r="N209"/>
  <c r="BE209"/>
  <c r="N95"/>
  <c r="BI207"/>
  <c r="BH207"/>
  <c r="BG207"/>
  <c r="BF207"/>
  <c r="AA207"/>
  <c r="Y207"/>
  <c r="W207"/>
  <c r="BK207"/>
  <c r="N207"/>
  <c r="BE207"/>
  <c r="BI205"/>
  <c r="BH205"/>
  <c r="BG205"/>
  <c r="BF205"/>
  <c r="AA205"/>
  <c r="Y205"/>
  <c r="W205"/>
  <c r="BK205"/>
  <c r="N205"/>
  <c r="BE205"/>
  <c r="BI204"/>
  <c r="BH204"/>
  <c r="BG204"/>
  <c r="BF204"/>
  <c r="AA204"/>
  <c r="Y204"/>
  <c r="W204"/>
  <c r="BK204"/>
  <c r="N204"/>
  <c r="BE204"/>
  <c r="BI202"/>
  <c r="BH202"/>
  <c r="BG202"/>
  <c r="BF202"/>
  <c r="AA202"/>
  <c r="Y202"/>
  <c r="W202"/>
  <c r="BK202"/>
  <c r="N202"/>
  <c r="BE202"/>
  <c r="BI201"/>
  <c r="BH201"/>
  <c r="BG201"/>
  <c r="BF201"/>
  <c r="AA201"/>
  <c r="Y201"/>
  <c r="W201"/>
  <c r="BK201"/>
  <c r="N201"/>
  <c r="BE201"/>
  <c r="BI199"/>
  <c r="BH199"/>
  <c r="BG199"/>
  <c r="BF199"/>
  <c r="AA199"/>
  <c r="Y199"/>
  <c r="W199"/>
  <c r="BK199"/>
  <c r="N199"/>
  <c r="BE199"/>
  <c r="BI197"/>
  <c r="BH197"/>
  <c r="BG197"/>
  <c r="BF197"/>
  <c r="AA197"/>
  <c r="AA196"/>
  <c r="Y197"/>
  <c r="Y196"/>
  <c r="W197"/>
  <c r="W196"/>
  <c r="BK197"/>
  <c r="BK196"/>
  <c r="N196"/>
  <c r="N197"/>
  <c r="BE197"/>
  <c r="N94"/>
  <c r="BI195"/>
  <c r="BH195"/>
  <c r="BG195"/>
  <c r="BF195"/>
  <c r="AA195"/>
  <c r="Y195"/>
  <c r="W195"/>
  <c r="BK195"/>
  <c r="N195"/>
  <c r="BE195"/>
  <c r="BI193"/>
  <c r="BH193"/>
  <c r="BG193"/>
  <c r="BF193"/>
  <c r="AA193"/>
  <c r="Y193"/>
  <c r="W193"/>
  <c r="BK193"/>
  <c r="N193"/>
  <c r="BE193"/>
  <c r="BI192"/>
  <c r="BH192"/>
  <c r="BG192"/>
  <c r="BF192"/>
  <c r="AA192"/>
  <c r="Y192"/>
  <c r="W192"/>
  <c r="BK192"/>
  <c r="N192"/>
  <c r="BE192"/>
  <c r="BI190"/>
  <c r="BH190"/>
  <c r="BG190"/>
  <c r="BF190"/>
  <c r="AA190"/>
  <c r="Y190"/>
  <c r="W190"/>
  <c r="BK190"/>
  <c r="N190"/>
  <c r="BE190"/>
  <c r="BI189"/>
  <c r="BH189"/>
  <c r="BG189"/>
  <c r="BF189"/>
  <c r="AA189"/>
  <c r="Y189"/>
  <c r="W189"/>
  <c r="BK189"/>
  <c r="N189"/>
  <c r="BE189"/>
  <c r="BI187"/>
  <c r="BH187"/>
  <c r="BG187"/>
  <c r="BF187"/>
  <c r="AA187"/>
  <c r="Y187"/>
  <c r="W187"/>
  <c r="BK187"/>
  <c r="N187"/>
  <c r="BE187"/>
  <c r="BI185"/>
  <c r="BH185"/>
  <c r="BG185"/>
  <c r="BF185"/>
  <c r="AA185"/>
  <c r="Y185"/>
  <c r="W185"/>
  <c r="BK185"/>
  <c r="N185"/>
  <c r="BE185"/>
  <c r="BI183"/>
  <c r="BH183"/>
  <c r="BG183"/>
  <c r="BF183"/>
  <c r="AA183"/>
  <c r="AA182"/>
  <c r="Y183"/>
  <c r="Y182"/>
  <c r="W183"/>
  <c r="W182"/>
  <c r="BK183"/>
  <c r="BK182"/>
  <c r="N182"/>
  <c r="N183"/>
  <c r="BE183"/>
  <c r="N93"/>
  <c r="BI181"/>
  <c r="BH181"/>
  <c r="BG181"/>
  <c r="BF181"/>
  <c r="AA181"/>
  <c r="Y181"/>
  <c r="W181"/>
  <c r="BK181"/>
  <c r="N181"/>
  <c r="BE181"/>
  <c r="BI173"/>
  <c r="BH173"/>
  <c r="BG173"/>
  <c r="BF173"/>
  <c r="AA173"/>
  <c r="Y173"/>
  <c r="W173"/>
  <c r="BK173"/>
  <c r="N173"/>
  <c r="BE173"/>
  <c r="BI172"/>
  <c r="BH172"/>
  <c r="BG172"/>
  <c r="BF172"/>
  <c r="AA172"/>
  <c r="Y172"/>
  <c r="W172"/>
  <c r="BK172"/>
  <c r="N172"/>
  <c r="BE172"/>
  <c r="BI171"/>
  <c r="BH171"/>
  <c r="BG171"/>
  <c r="BF171"/>
  <c r="AA171"/>
  <c r="Y171"/>
  <c r="W171"/>
  <c r="BK171"/>
  <c r="N171"/>
  <c r="BE171"/>
  <c r="BI169"/>
  <c r="BH169"/>
  <c r="BG169"/>
  <c r="BF169"/>
  <c r="AA169"/>
  <c r="Y169"/>
  <c r="W169"/>
  <c r="BK169"/>
  <c r="N169"/>
  <c r="BE169"/>
  <c r="BI168"/>
  <c r="BH168"/>
  <c r="BG168"/>
  <c r="BF168"/>
  <c r="AA168"/>
  <c r="Y168"/>
  <c r="W168"/>
  <c r="BK168"/>
  <c r="N168"/>
  <c r="BE168"/>
  <c r="BI166"/>
  <c r="BH166"/>
  <c r="BG166"/>
  <c r="BF166"/>
  <c r="AA166"/>
  <c r="Y166"/>
  <c r="W166"/>
  <c r="BK166"/>
  <c r="N166"/>
  <c r="BE166"/>
  <c r="BI164"/>
  <c r="BH164"/>
  <c r="BG164"/>
  <c r="BF164"/>
  <c r="AA164"/>
  <c r="Y164"/>
  <c r="W164"/>
  <c r="BK164"/>
  <c r="N164"/>
  <c r="BE164"/>
  <c r="BI163"/>
  <c r="BH163"/>
  <c r="BG163"/>
  <c r="BF163"/>
  <c r="AA163"/>
  <c r="Y163"/>
  <c r="W163"/>
  <c r="BK163"/>
  <c r="N163"/>
  <c r="BE163"/>
  <c r="BI162"/>
  <c r="BH162"/>
  <c r="BG162"/>
  <c r="BF162"/>
  <c r="AA162"/>
  <c r="Y162"/>
  <c r="W162"/>
  <c r="BK162"/>
  <c r="N162"/>
  <c r="BE162"/>
  <c r="BI161"/>
  <c r="BH161"/>
  <c r="BG161"/>
  <c r="BF161"/>
  <c r="AA161"/>
  <c r="Y161"/>
  <c r="W161"/>
  <c r="BK161"/>
  <c r="N161"/>
  <c r="BE161"/>
  <c r="BI160"/>
  <c r="BH160"/>
  <c r="BG160"/>
  <c r="BF160"/>
  <c r="AA160"/>
  <c r="Y160"/>
  <c r="W160"/>
  <c r="BK160"/>
  <c r="N160"/>
  <c r="BE160"/>
  <c r="BI159"/>
  <c r="BH159"/>
  <c r="BG159"/>
  <c r="BF159"/>
  <c r="AA159"/>
  <c r="Y159"/>
  <c r="W159"/>
  <c r="BK159"/>
  <c r="N159"/>
  <c r="BE159"/>
  <c r="BI158"/>
  <c r="BH158"/>
  <c r="BG158"/>
  <c r="BF158"/>
  <c r="AA158"/>
  <c r="Y158"/>
  <c r="W158"/>
  <c r="BK158"/>
  <c r="N158"/>
  <c r="BE158"/>
  <c r="BI157"/>
  <c r="BH157"/>
  <c r="BG157"/>
  <c r="BF157"/>
  <c r="AA157"/>
  <c r="Y157"/>
  <c r="W157"/>
  <c r="BK157"/>
  <c r="N157"/>
  <c r="BE157"/>
  <c r="BI156"/>
  <c r="BH156"/>
  <c r="BG156"/>
  <c r="BF156"/>
  <c r="AA156"/>
  <c r="Y156"/>
  <c r="W156"/>
  <c r="BK156"/>
  <c r="N156"/>
  <c r="BE156"/>
  <c r="BI155"/>
  <c r="BH155"/>
  <c r="BG155"/>
  <c r="BF155"/>
  <c r="AA155"/>
  <c r="Y155"/>
  <c r="W155"/>
  <c r="BK155"/>
  <c r="N155"/>
  <c r="BE155"/>
  <c r="BI154"/>
  <c r="BH154"/>
  <c r="BG154"/>
  <c r="BF154"/>
  <c r="AA154"/>
  <c r="Y154"/>
  <c r="W154"/>
  <c r="BK154"/>
  <c r="N154"/>
  <c r="BE154"/>
  <c r="BI153"/>
  <c r="BH153"/>
  <c r="BG153"/>
  <c r="BF153"/>
  <c r="AA153"/>
  <c r="Y153"/>
  <c r="W153"/>
  <c r="BK153"/>
  <c r="N153"/>
  <c r="BE153"/>
  <c r="BI152"/>
  <c r="BH152"/>
  <c r="BG152"/>
  <c r="BF152"/>
  <c r="AA152"/>
  <c r="AA151"/>
  <c r="Y152"/>
  <c r="Y151"/>
  <c r="W152"/>
  <c r="W151"/>
  <c r="BK152"/>
  <c r="BK151"/>
  <c r="N151"/>
  <c r="N152"/>
  <c r="BE152"/>
  <c r="N92"/>
  <c r="BI150"/>
  <c r="BH150"/>
  <c r="BG150"/>
  <c r="BF150"/>
  <c r="AA150"/>
  <c r="Y150"/>
  <c r="W150"/>
  <c r="BK150"/>
  <c r="N150"/>
  <c r="BE150"/>
  <c r="BI148"/>
  <c r="BH148"/>
  <c r="BG148"/>
  <c r="BF148"/>
  <c r="AA148"/>
  <c r="AA147"/>
  <c r="Y148"/>
  <c r="Y147"/>
  <c r="W148"/>
  <c r="W147"/>
  <c r="BK148"/>
  <c r="BK147"/>
  <c r="N147"/>
  <c r="N148"/>
  <c r="BE148"/>
  <c r="N91"/>
  <c r="BI146"/>
  <c r="BH146"/>
  <c r="BG146"/>
  <c r="BF146"/>
  <c r="AA146"/>
  <c r="Y146"/>
  <c r="W146"/>
  <c r="BK146"/>
  <c r="N146"/>
  <c r="BE146"/>
  <c r="BI145"/>
  <c r="BH145"/>
  <c r="BG145"/>
  <c r="BF145"/>
  <c r="AA145"/>
  <c r="Y145"/>
  <c r="W145"/>
  <c r="BK145"/>
  <c r="N145"/>
  <c r="BE145"/>
  <c r="BI144"/>
  <c r="BH144"/>
  <c r="BG144"/>
  <c r="BF144"/>
  <c r="AA144"/>
  <c r="Y144"/>
  <c r="W144"/>
  <c r="BK144"/>
  <c r="N144"/>
  <c r="BE144"/>
  <c r="BI143"/>
  <c r="BH143"/>
  <c r="BG143"/>
  <c r="BF143"/>
  <c r="AA143"/>
  <c r="Y143"/>
  <c r="W143"/>
  <c r="BK143"/>
  <c r="N143"/>
  <c r="BE143"/>
  <c r="BI142"/>
  <c r="BH142"/>
  <c r="BG142"/>
  <c r="BF142"/>
  <c r="AA142"/>
  <c r="Y142"/>
  <c r="W142"/>
  <c r="BK142"/>
  <c r="N142"/>
  <c r="BE142"/>
  <c r="BI141"/>
  <c r="BH141"/>
  <c r="BG141"/>
  <c r="BF141"/>
  <c r="AA141"/>
  <c r="Y141"/>
  <c r="W141"/>
  <c r="BK141"/>
  <c r="N141"/>
  <c r="BE141"/>
  <c r="BI139"/>
  <c r="BH139"/>
  <c r="BG139"/>
  <c r="BF139"/>
  <c r="AA139"/>
  <c r="Y139"/>
  <c r="W139"/>
  <c r="BK139"/>
  <c r="N139"/>
  <c r="BE139"/>
  <c r="BI137"/>
  <c r="BH137"/>
  <c r="BG137"/>
  <c r="BF137"/>
  <c r="AA137"/>
  <c r="Y137"/>
  <c r="W137"/>
  <c r="BK137"/>
  <c r="N137"/>
  <c r="BE137"/>
  <c r="BI136"/>
  <c r="BH136"/>
  <c r="BG136"/>
  <c r="BF136"/>
  <c r="AA136"/>
  <c r="Y136"/>
  <c r="W136"/>
  <c r="BK136"/>
  <c r="N136"/>
  <c r="BE136"/>
  <c r="BI135"/>
  <c r="BH135"/>
  <c r="BG135"/>
  <c r="BF135"/>
  <c r="AA135"/>
  <c r="Y135"/>
  <c r="W135"/>
  <c r="BK135"/>
  <c r="N135"/>
  <c r="BE135"/>
  <c r="BI133"/>
  <c r="BH133"/>
  <c r="BG133"/>
  <c r="BF133"/>
  <c r="AA133"/>
  <c r="Y133"/>
  <c r="W133"/>
  <c r="BK133"/>
  <c r="N133"/>
  <c r="BE133"/>
  <c r="BI132"/>
  <c r="BH132"/>
  <c r="BG132"/>
  <c r="BF132"/>
  <c r="AA132"/>
  <c r="Y132"/>
  <c r="W132"/>
  <c r="BK132"/>
  <c r="N132"/>
  <c r="BE132"/>
  <c r="BI130"/>
  <c r="BH130"/>
  <c r="BG130"/>
  <c r="BF130"/>
  <c r="AA130"/>
  <c r="Y130"/>
  <c r="W130"/>
  <c r="BK130"/>
  <c r="N130"/>
  <c r="BE130"/>
  <c r="BI129"/>
  <c r="BH129"/>
  <c r="BG129"/>
  <c r="BF129"/>
  <c r="AA129"/>
  <c r="AA128"/>
  <c r="AA127"/>
  <c r="AA126"/>
  <c r="Y129"/>
  <c r="Y128"/>
  <c r="Y127"/>
  <c r="Y126"/>
  <c r="W129"/>
  <c r="W128"/>
  <c r="W127"/>
  <c r="W126"/>
  <c i="1" r="AU102"/>
  <c i="16" r="BK129"/>
  <c r="BK128"/>
  <c r="N128"/>
  <c r="BK127"/>
  <c r="N127"/>
  <c r="BK126"/>
  <c r="N126"/>
  <c r="N88"/>
  <c r="N129"/>
  <c r="BE129"/>
  <c r="N90"/>
  <c r="N89"/>
  <c r="M123"/>
  <c r="M122"/>
  <c r="F122"/>
  <c r="F120"/>
  <c r="F118"/>
  <c r="BI107"/>
  <c r="BH107"/>
  <c r="BG107"/>
  <c r="BF107"/>
  <c r="N107"/>
  <c r="BE107"/>
  <c r="BI106"/>
  <c r="BH106"/>
  <c r="BG106"/>
  <c r="BF106"/>
  <c r="N106"/>
  <c r="BE106"/>
  <c r="BI105"/>
  <c r="BH105"/>
  <c r="BG105"/>
  <c r="BF105"/>
  <c r="N105"/>
  <c r="BE105"/>
  <c r="BI104"/>
  <c r="BH104"/>
  <c r="BG104"/>
  <c r="BF104"/>
  <c r="N104"/>
  <c r="BE104"/>
  <c r="BI103"/>
  <c r="BH103"/>
  <c r="BG103"/>
  <c r="BF103"/>
  <c r="N103"/>
  <c r="BE103"/>
  <c r="BI102"/>
  <c r="H36"/>
  <c i="1" r="BD102"/>
  <c i="16" r="BH102"/>
  <c r="H35"/>
  <c i="1" r="BC102"/>
  <c i="16" r="BG102"/>
  <c r="H34"/>
  <c i="1" r="BB102"/>
  <c i="16" r="BF102"/>
  <c r="M33"/>
  <c i="1" r="AW102"/>
  <c i="16" r="H33"/>
  <c i="1" r="BA102"/>
  <c i="16" r="N102"/>
  <c r="N101"/>
  <c r="L109"/>
  <c r="BE102"/>
  <c r="M32"/>
  <c i="1" r="AV102"/>
  <c i="16" r="H32"/>
  <c i="1" r="AZ102"/>
  <c i="16" r="M28"/>
  <c i="1" r="AS102"/>
  <c i="16" r="M27"/>
  <c r="M84"/>
  <c r="M83"/>
  <c r="F83"/>
  <c r="F81"/>
  <c r="F79"/>
  <c r="M30"/>
  <c i="1" r="AG102"/>
  <c i="16" r="L38"/>
  <c r="O15"/>
  <c r="E15"/>
  <c r="F123"/>
  <c r="F84"/>
  <c r="O14"/>
  <c r="O9"/>
  <c r="M120"/>
  <c r="M81"/>
  <c r="F6"/>
  <c r="F117"/>
  <c r="F78"/>
  <c i="15" r="N281"/>
  <c i="1" r="AY101"/>
  <c r="AX101"/>
  <c i="15" r="BI279"/>
  <c r="BH279"/>
  <c r="BG279"/>
  <c r="BF279"/>
  <c r="AA279"/>
  <c r="Y279"/>
  <c r="W279"/>
  <c r="BK279"/>
  <c r="N279"/>
  <c r="BE279"/>
  <c r="BI271"/>
  <c r="BH271"/>
  <c r="BG271"/>
  <c r="BF271"/>
  <c r="AA271"/>
  <c r="Y271"/>
  <c r="W271"/>
  <c r="BK271"/>
  <c r="N271"/>
  <c r="BE271"/>
  <c r="BI270"/>
  <c r="BH270"/>
  <c r="BG270"/>
  <c r="BF270"/>
  <c r="AA270"/>
  <c r="Y270"/>
  <c r="W270"/>
  <c r="BK270"/>
  <c r="N270"/>
  <c r="BE270"/>
  <c r="BI269"/>
  <c r="BH269"/>
  <c r="BG269"/>
  <c r="BF269"/>
  <c r="AA269"/>
  <c r="Y269"/>
  <c r="W269"/>
  <c r="BK269"/>
  <c r="N269"/>
  <c r="BE269"/>
  <c r="BI268"/>
  <c r="BH268"/>
  <c r="BG268"/>
  <c r="BF268"/>
  <c r="AA268"/>
  <c r="Y268"/>
  <c r="W268"/>
  <c r="BK268"/>
  <c r="N268"/>
  <c r="BE268"/>
  <c r="BI267"/>
  <c r="BH267"/>
  <c r="BG267"/>
  <c r="BF267"/>
  <c r="AA267"/>
  <c r="Y267"/>
  <c r="W267"/>
  <c r="BK267"/>
  <c r="N267"/>
  <c r="BE267"/>
  <c r="BI266"/>
  <c r="BH266"/>
  <c r="BG266"/>
  <c r="BF266"/>
  <c r="AA266"/>
  <c r="AA265"/>
  <c r="Y266"/>
  <c r="Y265"/>
  <c r="W266"/>
  <c r="W265"/>
  <c r="BK266"/>
  <c r="BK265"/>
  <c r="N265"/>
  <c r="N266"/>
  <c r="BE266"/>
  <c r="N98"/>
  <c r="BI264"/>
  <c r="BH264"/>
  <c r="BG264"/>
  <c r="BF264"/>
  <c r="AA264"/>
  <c r="Y264"/>
  <c r="W264"/>
  <c r="BK264"/>
  <c r="N264"/>
  <c r="BE264"/>
  <c r="BI263"/>
  <c r="BH263"/>
  <c r="BG263"/>
  <c r="BF263"/>
  <c r="AA263"/>
  <c r="Y263"/>
  <c r="W263"/>
  <c r="BK263"/>
  <c r="N263"/>
  <c r="BE263"/>
  <c r="BI262"/>
  <c r="BH262"/>
  <c r="BG262"/>
  <c r="BF262"/>
  <c r="AA262"/>
  <c r="Y262"/>
  <c r="W262"/>
  <c r="BK262"/>
  <c r="N262"/>
  <c r="BE262"/>
  <c r="BI258"/>
  <c r="BH258"/>
  <c r="BG258"/>
  <c r="BF258"/>
  <c r="AA258"/>
  <c r="Y258"/>
  <c r="W258"/>
  <c r="BK258"/>
  <c r="N258"/>
  <c r="BE258"/>
  <c r="BI256"/>
  <c r="BH256"/>
  <c r="BG256"/>
  <c r="BF256"/>
  <c r="AA256"/>
  <c r="Y256"/>
  <c r="W256"/>
  <c r="BK256"/>
  <c r="N256"/>
  <c r="BE256"/>
  <c r="BI255"/>
  <c r="BH255"/>
  <c r="BG255"/>
  <c r="BF255"/>
  <c r="AA255"/>
  <c r="Y255"/>
  <c r="W255"/>
  <c r="BK255"/>
  <c r="N255"/>
  <c r="BE255"/>
  <c r="BI254"/>
  <c r="BH254"/>
  <c r="BG254"/>
  <c r="BF254"/>
  <c r="AA254"/>
  <c r="Y254"/>
  <c r="W254"/>
  <c r="BK254"/>
  <c r="N254"/>
  <c r="BE254"/>
  <c r="BI252"/>
  <c r="BH252"/>
  <c r="BG252"/>
  <c r="BF252"/>
  <c r="AA252"/>
  <c r="Y252"/>
  <c r="W252"/>
  <c r="BK252"/>
  <c r="N252"/>
  <c r="BE252"/>
  <c r="BI251"/>
  <c r="BH251"/>
  <c r="BG251"/>
  <c r="BF251"/>
  <c r="AA251"/>
  <c r="Y251"/>
  <c r="W251"/>
  <c r="BK251"/>
  <c r="N251"/>
  <c r="BE251"/>
  <c r="BI249"/>
  <c r="BH249"/>
  <c r="BG249"/>
  <c r="BF249"/>
  <c r="AA249"/>
  <c r="AA248"/>
  <c r="Y249"/>
  <c r="Y248"/>
  <c r="W249"/>
  <c r="W248"/>
  <c r="BK249"/>
  <c r="BK248"/>
  <c r="N248"/>
  <c r="N249"/>
  <c r="BE249"/>
  <c r="N97"/>
  <c r="BI247"/>
  <c r="BH247"/>
  <c r="BG247"/>
  <c r="BF247"/>
  <c r="AA247"/>
  <c r="Y247"/>
  <c r="W247"/>
  <c r="BK247"/>
  <c r="N247"/>
  <c r="BE247"/>
  <c r="BI246"/>
  <c r="BH246"/>
  <c r="BG246"/>
  <c r="BF246"/>
  <c r="AA246"/>
  <c r="Y246"/>
  <c r="W246"/>
  <c r="BK246"/>
  <c r="N246"/>
  <c r="BE246"/>
  <c r="BI245"/>
  <c r="BH245"/>
  <c r="BG245"/>
  <c r="BF245"/>
  <c r="AA245"/>
  <c r="Y245"/>
  <c r="W245"/>
  <c r="BK245"/>
  <c r="N245"/>
  <c r="BE245"/>
  <c r="BI243"/>
  <c r="BH243"/>
  <c r="BG243"/>
  <c r="BF243"/>
  <c r="AA243"/>
  <c r="Y243"/>
  <c r="W243"/>
  <c r="BK243"/>
  <c r="N243"/>
  <c r="BE243"/>
  <c r="BI241"/>
  <c r="BH241"/>
  <c r="BG241"/>
  <c r="BF241"/>
  <c r="AA241"/>
  <c r="Y241"/>
  <c r="W241"/>
  <c r="BK241"/>
  <c r="N241"/>
  <c r="BE241"/>
  <c r="BI240"/>
  <c r="BH240"/>
  <c r="BG240"/>
  <c r="BF240"/>
  <c r="AA240"/>
  <c r="Y240"/>
  <c r="W240"/>
  <c r="BK240"/>
  <c r="N240"/>
  <c r="BE240"/>
  <c r="BI238"/>
  <c r="BH238"/>
  <c r="BG238"/>
  <c r="BF238"/>
  <c r="AA238"/>
  <c r="Y238"/>
  <c r="W238"/>
  <c r="BK238"/>
  <c r="N238"/>
  <c r="BE238"/>
  <c r="BI236"/>
  <c r="BH236"/>
  <c r="BG236"/>
  <c r="BF236"/>
  <c r="AA236"/>
  <c r="Y236"/>
  <c r="W236"/>
  <c r="BK236"/>
  <c r="N236"/>
  <c r="BE236"/>
  <c r="BI234"/>
  <c r="BH234"/>
  <c r="BG234"/>
  <c r="BF234"/>
  <c r="AA234"/>
  <c r="Y234"/>
  <c r="W234"/>
  <c r="BK234"/>
  <c r="N234"/>
  <c r="BE234"/>
  <c r="BI232"/>
  <c r="BH232"/>
  <c r="BG232"/>
  <c r="BF232"/>
  <c r="AA232"/>
  <c r="Y232"/>
  <c r="W232"/>
  <c r="BK232"/>
  <c r="N232"/>
  <c r="BE232"/>
  <c r="BI230"/>
  <c r="BH230"/>
  <c r="BG230"/>
  <c r="BF230"/>
  <c r="AA230"/>
  <c r="Y230"/>
  <c r="W230"/>
  <c r="BK230"/>
  <c r="N230"/>
  <c r="BE230"/>
  <c r="BI229"/>
  <c r="BH229"/>
  <c r="BG229"/>
  <c r="BF229"/>
  <c r="AA229"/>
  <c r="Y229"/>
  <c r="W229"/>
  <c r="BK229"/>
  <c r="N229"/>
  <c r="BE229"/>
  <c r="BI227"/>
  <c r="BH227"/>
  <c r="BG227"/>
  <c r="BF227"/>
  <c r="AA227"/>
  <c r="Y227"/>
  <c r="W227"/>
  <c r="BK227"/>
  <c r="N227"/>
  <c r="BE227"/>
  <c r="BI226"/>
  <c r="BH226"/>
  <c r="BG226"/>
  <c r="BF226"/>
  <c r="AA226"/>
  <c r="Y226"/>
  <c r="W226"/>
  <c r="BK226"/>
  <c r="N226"/>
  <c r="BE226"/>
  <c r="BI224"/>
  <c r="BH224"/>
  <c r="BG224"/>
  <c r="BF224"/>
  <c r="AA224"/>
  <c r="Y224"/>
  <c r="W224"/>
  <c r="BK224"/>
  <c r="N224"/>
  <c r="BE224"/>
  <c r="BI222"/>
  <c r="BH222"/>
  <c r="BG222"/>
  <c r="BF222"/>
  <c r="AA222"/>
  <c r="Y222"/>
  <c r="W222"/>
  <c r="BK222"/>
  <c r="N222"/>
  <c r="BE222"/>
  <c r="BI220"/>
  <c r="BH220"/>
  <c r="BG220"/>
  <c r="BF220"/>
  <c r="AA220"/>
  <c r="Y220"/>
  <c r="W220"/>
  <c r="BK220"/>
  <c r="N220"/>
  <c r="BE220"/>
  <c r="BI218"/>
  <c r="BH218"/>
  <c r="BG218"/>
  <c r="BF218"/>
  <c r="AA218"/>
  <c r="Y218"/>
  <c r="W218"/>
  <c r="BK218"/>
  <c r="N218"/>
  <c r="BE218"/>
  <c r="BI216"/>
  <c r="BH216"/>
  <c r="BG216"/>
  <c r="BF216"/>
  <c r="AA216"/>
  <c r="AA215"/>
  <c r="AA214"/>
  <c r="Y216"/>
  <c r="Y215"/>
  <c r="Y214"/>
  <c r="W216"/>
  <c r="W215"/>
  <c r="W214"/>
  <c r="BK216"/>
  <c r="BK215"/>
  <c r="N215"/>
  <c r="BK214"/>
  <c r="N214"/>
  <c r="N216"/>
  <c r="BE216"/>
  <c r="N96"/>
  <c r="N95"/>
  <c r="BI213"/>
  <c r="BH213"/>
  <c r="BG213"/>
  <c r="BF213"/>
  <c r="AA213"/>
  <c r="AA212"/>
  <c r="Y213"/>
  <c r="Y212"/>
  <c r="W213"/>
  <c r="W212"/>
  <c r="BK213"/>
  <c r="BK212"/>
  <c r="N212"/>
  <c r="N213"/>
  <c r="BE213"/>
  <c r="N94"/>
  <c r="BI210"/>
  <c r="BH210"/>
  <c r="BG210"/>
  <c r="BF210"/>
  <c r="AA210"/>
  <c r="Y210"/>
  <c r="W210"/>
  <c r="BK210"/>
  <c r="N210"/>
  <c r="BE210"/>
  <c r="BI209"/>
  <c r="BH209"/>
  <c r="BG209"/>
  <c r="BF209"/>
  <c r="AA209"/>
  <c r="Y209"/>
  <c r="W209"/>
  <c r="BK209"/>
  <c r="N209"/>
  <c r="BE209"/>
  <c r="BI208"/>
  <c r="BH208"/>
  <c r="BG208"/>
  <c r="BF208"/>
  <c r="AA208"/>
  <c r="Y208"/>
  <c r="W208"/>
  <c r="BK208"/>
  <c r="N208"/>
  <c r="BE208"/>
  <c r="BI207"/>
  <c r="BH207"/>
  <c r="BG207"/>
  <c r="BF207"/>
  <c r="AA207"/>
  <c r="AA206"/>
  <c r="Y207"/>
  <c r="Y206"/>
  <c r="W207"/>
  <c r="W206"/>
  <c r="BK207"/>
  <c r="BK206"/>
  <c r="N206"/>
  <c r="N207"/>
  <c r="BE207"/>
  <c r="N93"/>
  <c r="BI205"/>
  <c r="BH205"/>
  <c r="BG205"/>
  <c r="BF205"/>
  <c r="AA205"/>
  <c r="Y205"/>
  <c r="W205"/>
  <c r="BK205"/>
  <c r="N205"/>
  <c r="BE205"/>
  <c r="BI204"/>
  <c r="BH204"/>
  <c r="BG204"/>
  <c r="BF204"/>
  <c r="AA204"/>
  <c r="Y204"/>
  <c r="W204"/>
  <c r="BK204"/>
  <c r="N204"/>
  <c r="BE204"/>
  <c r="BI200"/>
  <c r="BH200"/>
  <c r="BG200"/>
  <c r="BF200"/>
  <c r="AA200"/>
  <c r="Y200"/>
  <c r="W200"/>
  <c r="BK200"/>
  <c r="N200"/>
  <c r="BE200"/>
  <c r="BI196"/>
  <c r="BH196"/>
  <c r="BG196"/>
  <c r="BF196"/>
  <c r="AA196"/>
  <c r="Y196"/>
  <c r="W196"/>
  <c r="BK196"/>
  <c r="N196"/>
  <c r="BE196"/>
  <c r="BI188"/>
  <c r="BH188"/>
  <c r="BG188"/>
  <c r="BF188"/>
  <c r="AA188"/>
  <c r="Y188"/>
  <c r="W188"/>
  <c r="BK188"/>
  <c r="N188"/>
  <c r="BE188"/>
  <c r="BI187"/>
  <c r="BH187"/>
  <c r="BG187"/>
  <c r="BF187"/>
  <c r="AA187"/>
  <c r="Y187"/>
  <c r="W187"/>
  <c r="BK187"/>
  <c r="N187"/>
  <c r="BE187"/>
  <c r="BI186"/>
  <c r="BH186"/>
  <c r="BG186"/>
  <c r="BF186"/>
  <c r="AA186"/>
  <c r="Y186"/>
  <c r="W186"/>
  <c r="BK186"/>
  <c r="N186"/>
  <c r="BE186"/>
  <c r="BI178"/>
  <c r="BH178"/>
  <c r="BG178"/>
  <c r="BF178"/>
  <c r="AA178"/>
  <c r="Y178"/>
  <c r="W178"/>
  <c r="BK178"/>
  <c r="N178"/>
  <c r="BE178"/>
  <c r="BI170"/>
  <c r="BH170"/>
  <c r="BG170"/>
  <c r="BF170"/>
  <c r="AA170"/>
  <c r="AA169"/>
  <c r="Y170"/>
  <c r="Y169"/>
  <c r="W170"/>
  <c r="W169"/>
  <c r="BK170"/>
  <c r="BK169"/>
  <c r="N169"/>
  <c r="N170"/>
  <c r="BE170"/>
  <c r="N92"/>
  <c r="BI167"/>
  <c r="BH167"/>
  <c r="BG167"/>
  <c r="BF167"/>
  <c r="AA167"/>
  <c r="Y167"/>
  <c r="W167"/>
  <c r="BK167"/>
  <c r="N167"/>
  <c r="BE167"/>
  <c r="BI165"/>
  <c r="BH165"/>
  <c r="BG165"/>
  <c r="BF165"/>
  <c r="AA165"/>
  <c r="Y165"/>
  <c r="W165"/>
  <c r="BK165"/>
  <c r="N165"/>
  <c r="BE165"/>
  <c r="BI156"/>
  <c r="BH156"/>
  <c r="BG156"/>
  <c r="BF156"/>
  <c r="AA156"/>
  <c r="Y156"/>
  <c r="W156"/>
  <c r="BK156"/>
  <c r="N156"/>
  <c r="BE156"/>
  <c r="BI155"/>
  <c r="BH155"/>
  <c r="BG155"/>
  <c r="BF155"/>
  <c r="AA155"/>
  <c r="Y155"/>
  <c r="W155"/>
  <c r="BK155"/>
  <c r="N155"/>
  <c r="BE155"/>
  <c r="BI154"/>
  <c r="BH154"/>
  <c r="BG154"/>
  <c r="BF154"/>
  <c r="AA154"/>
  <c r="Y154"/>
  <c r="W154"/>
  <c r="BK154"/>
  <c r="N154"/>
  <c r="BE154"/>
  <c r="BI153"/>
  <c r="BH153"/>
  <c r="BG153"/>
  <c r="BF153"/>
  <c r="AA153"/>
  <c r="AA152"/>
  <c r="Y153"/>
  <c r="Y152"/>
  <c r="W153"/>
  <c r="W152"/>
  <c r="BK153"/>
  <c r="BK152"/>
  <c r="N152"/>
  <c r="N153"/>
  <c r="BE153"/>
  <c r="N91"/>
  <c r="BI150"/>
  <c r="BH150"/>
  <c r="BG150"/>
  <c r="BF150"/>
  <c r="AA150"/>
  <c r="Y150"/>
  <c r="W150"/>
  <c r="BK150"/>
  <c r="N150"/>
  <c r="BE150"/>
  <c r="BI148"/>
  <c r="BH148"/>
  <c r="BG148"/>
  <c r="BF148"/>
  <c r="AA148"/>
  <c r="Y148"/>
  <c r="W148"/>
  <c r="BK148"/>
  <c r="N148"/>
  <c r="BE148"/>
  <c r="BI147"/>
  <c r="BH147"/>
  <c r="BG147"/>
  <c r="BF147"/>
  <c r="AA147"/>
  <c r="Y147"/>
  <c r="W147"/>
  <c r="BK147"/>
  <c r="N147"/>
  <c r="BE147"/>
  <c r="BI146"/>
  <c r="BH146"/>
  <c r="BG146"/>
  <c r="BF146"/>
  <c r="AA146"/>
  <c r="Y146"/>
  <c r="W146"/>
  <c r="BK146"/>
  <c r="N146"/>
  <c r="BE146"/>
  <c r="BI144"/>
  <c r="BH144"/>
  <c r="BG144"/>
  <c r="BF144"/>
  <c r="AA144"/>
  <c r="Y144"/>
  <c r="W144"/>
  <c r="BK144"/>
  <c r="N144"/>
  <c r="BE144"/>
  <c r="BI142"/>
  <c r="BH142"/>
  <c r="BG142"/>
  <c r="BF142"/>
  <c r="AA142"/>
  <c r="Y142"/>
  <c r="W142"/>
  <c r="BK142"/>
  <c r="N142"/>
  <c r="BE142"/>
  <c r="BI140"/>
  <c r="BH140"/>
  <c r="BG140"/>
  <c r="BF140"/>
  <c r="AA140"/>
  <c r="Y140"/>
  <c r="W140"/>
  <c r="BK140"/>
  <c r="N140"/>
  <c r="BE140"/>
  <c r="BI139"/>
  <c r="BH139"/>
  <c r="BG139"/>
  <c r="BF139"/>
  <c r="AA139"/>
  <c r="Y139"/>
  <c r="W139"/>
  <c r="BK139"/>
  <c r="N139"/>
  <c r="BE139"/>
  <c r="BI137"/>
  <c r="BH137"/>
  <c r="BG137"/>
  <c r="BF137"/>
  <c r="AA137"/>
  <c r="Y137"/>
  <c r="W137"/>
  <c r="BK137"/>
  <c r="N137"/>
  <c r="BE137"/>
  <c r="BI136"/>
  <c r="BH136"/>
  <c r="BG136"/>
  <c r="BF136"/>
  <c r="AA136"/>
  <c r="Y136"/>
  <c r="W136"/>
  <c r="BK136"/>
  <c r="N136"/>
  <c r="BE136"/>
  <c r="BI128"/>
  <c r="BH128"/>
  <c r="BG128"/>
  <c r="BF128"/>
  <c r="AA128"/>
  <c r="AA127"/>
  <c r="AA126"/>
  <c r="AA125"/>
  <c r="Y128"/>
  <c r="Y127"/>
  <c r="Y126"/>
  <c r="Y125"/>
  <c r="W128"/>
  <c r="W127"/>
  <c r="W126"/>
  <c r="W125"/>
  <c i="1" r="AU101"/>
  <c i="15" r="BK128"/>
  <c r="BK127"/>
  <c r="N127"/>
  <c r="BK126"/>
  <c r="N126"/>
  <c r="BK125"/>
  <c r="N125"/>
  <c r="N88"/>
  <c r="N128"/>
  <c r="BE128"/>
  <c r="N90"/>
  <c r="N89"/>
  <c r="M122"/>
  <c r="M121"/>
  <c r="F121"/>
  <c r="F119"/>
  <c r="F117"/>
  <c r="BI106"/>
  <c r="BH106"/>
  <c r="BG106"/>
  <c r="BF106"/>
  <c r="N106"/>
  <c r="BE106"/>
  <c r="BI105"/>
  <c r="BH105"/>
  <c r="BG105"/>
  <c r="BF105"/>
  <c r="N105"/>
  <c r="BE105"/>
  <c r="BI104"/>
  <c r="BH104"/>
  <c r="BG104"/>
  <c r="BF104"/>
  <c r="N104"/>
  <c r="BE104"/>
  <c r="BI103"/>
  <c r="BH103"/>
  <c r="BG103"/>
  <c r="BF103"/>
  <c r="N103"/>
  <c r="BE103"/>
  <c r="BI102"/>
  <c r="BH102"/>
  <c r="BG102"/>
  <c r="BF102"/>
  <c r="N102"/>
  <c r="BE102"/>
  <c r="BI101"/>
  <c r="H36"/>
  <c i="1" r="BD101"/>
  <c i="15" r="BH101"/>
  <c r="H35"/>
  <c i="1" r="BC101"/>
  <c i="15" r="BG101"/>
  <c r="H34"/>
  <c i="1" r="BB101"/>
  <c i="15" r="BF101"/>
  <c r="M33"/>
  <c i="1" r="AW101"/>
  <c i="15" r="H33"/>
  <c i="1" r="BA101"/>
  <c i="15" r="N101"/>
  <c r="N100"/>
  <c r="L108"/>
  <c r="BE101"/>
  <c r="M32"/>
  <c i="1" r="AV101"/>
  <c i="15" r="H32"/>
  <c i="1" r="AZ101"/>
  <c i="15" r="M28"/>
  <c i="1" r="AS101"/>
  <c i="15" r="M27"/>
  <c r="M84"/>
  <c r="M83"/>
  <c r="F83"/>
  <c r="F81"/>
  <c r="F79"/>
  <c r="M30"/>
  <c i="1" r="AG101"/>
  <c i="15" r="L38"/>
  <c r="O15"/>
  <c r="E15"/>
  <c r="F122"/>
  <c r="F84"/>
  <c r="O14"/>
  <c r="O9"/>
  <c r="M119"/>
  <c r="M81"/>
  <c r="F6"/>
  <c r="F116"/>
  <c r="F78"/>
  <c i="14" r="N181"/>
  <c i="1" r="AY100"/>
  <c r="AX100"/>
  <c i="14" r="BI180"/>
  <c r="BH180"/>
  <c r="BG180"/>
  <c r="BF180"/>
  <c r="AA180"/>
  <c r="AA179"/>
  <c r="Y180"/>
  <c r="Y179"/>
  <c r="W180"/>
  <c r="W179"/>
  <c r="BK180"/>
  <c r="BK179"/>
  <c r="N179"/>
  <c r="N180"/>
  <c r="BE180"/>
  <c r="N96"/>
  <c r="BI178"/>
  <c r="BH178"/>
  <c r="BG178"/>
  <c r="BF178"/>
  <c r="AA178"/>
  <c r="Y178"/>
  <c r="W178"/>
  <c r="BK178"/>
  <c r="N178"/>
  <c r="BE178"/>
  <c r="BI177"/>
  <c r="BH177"/>
  <c r="BG177"/>
  <c r="BF177"/>
  <c r="AA177"/>
  <c r="Y177"/>
  <c r="W177"/>
  <c r="BK177"/>
  <c r="N177"/>
  <c r="BE177"/>
  <c r="BI176"/>
  <c r="BH176"/>
  <c r="BG176"/>
  <c r="BF176"/>
  <c r="AA176"/>
  <c r="Y176"/>
  <c r="W176"/>
  <c r="BK176"/>
  <c r="N176"/>
  <c r="BE176"/>
  <c r="BI175"/>
  <c r="BH175"/>
  <c r="BG175"/>
  <c r="BF175"/>
  <c r="AA175"/>
  <c r="AA174"/>
  <c r="Y175"/>
  <c r="Y174"/>
  <c r="W175"/>
  <c r="W174"/>
  <c r="BK175"/>
  <c r="BK174"/>
  <c r="N174"/>
  <c r="N175"/>
  <c r="BE175"/>
  <c r="N95"/>
  <c r="BI173"/>
  <c r="BH173"/>
  <c r="BG173"/>
  <c r="BF173"/>
  <c r="AA173"/>
  <c r="Y173"/>
  <c r="W173"/>
  <c r="BK173"/>
  <c r="N173"/>
  <c r="BE173"/>
  <c r="BI172"/>
  <c r="BH172"/>
  <c r="BG172"/>
  <c r="BF172"/>
  <c r="AA172"/>
  <c r="Y172"/>
  <c r="W172"/>
  <c r="BK172"/>
  <c r="N172"/>
  <c r="BE172"/>
  <c r="BI171"/>
  <c r="BH171"/>
  <c r="BG171"/>
  <c r="BF171"/>
  <c r="AA171"/>
  <c r="Y171"/>
  <c r="W171"/>
  <c r="BK171"/>
  <c r="N171"/>
  <c r="BE171"/>
  <c r="BI170"/>
  <c r="BH170"/>
  <c r="BG170"/>
  <c r="BF170"/>
  <c r="AA170"/>
  <c r="Y170"/>
  <c r="W170"/>
  <c r="BK170"/>
  <c r="N170"/>
  <c r="BE170"/>
  <c r="BI169"/>
  <c r="BH169"/>
  <c r="BG169"/>
  <c r="BF169"/>
  <c r="AA169"/>
  <c r="Y169"/>
  <c r="W169"/>
  <c r="BK169"/>
  <c r="N169"/>
  <c r="BE169"/>
  <c r="BI168"/>
  <c r="BH168"/>
  <c r="BG168"/>
  <c r="BF168"/>
  <c r="AA168"/>
  <c r="Y168"/>
  <c r="W168"/>
  <c r="BK168"/>
  <c r="N168"/>
  <c r="BE168"/>
  <c r="BI167"/>
  <c r="BH167"/>
  <c r="BG167"/>
  <c r="BF167"/>
  <c r="AA167"/>
  <c r="Y167"/>
  <c r="W167"/>
  <c r="BK167"/>
  <c r="N167"/>
  <c r="BE167"/>
  <c r="BI166"/>
  <c r="BH166"/>
  <c r="BG166"/>
  <c r="BF166"/>
  <c r="AA166"/>
  <c r="Y166"/>
  <c r="W166"/>
  <c r="BK166"/>
  <c r="N166"/>
  <c r="BE166"/>
  <c r="BI165"/>
  <c r="BH165"/>
  <c r="BG165"/>
  <c r="BF165"/>
  <c r="AA165"/>
  <c r="Y165"/>
  <c r="W165"/>
  <c r="BK165"/>
  <c r="N165"/>
  <c r="BE165"/>
  <c r="BI164"/>
  <c r="BH164"/>
  <c r="BG164"/>
  <c r="BF164"/>
  <c r="AA164"/>
  <c r="Y164"/>
  <c r="W164"/>
  <c r="BK164"/>
  <c r="N164"/>
  <c r="BE164"/>
  <c r="BI163"/>
  <c r="BH163"/>
  <c r="BG163"/>
  <c r="BF163"/>
  <c r="AA163"/>
  <c r="Y163"/>
  <c r="W163"/>
  <c r="BK163"/>
  <c r="N163"/>
  <c r="BE163"/>
  <c r="BI162"/>
  <c r="BH162"/>
  <c r="BG162"/>
  <c r="BF162"/>
  <c r="AA162"/>
  <c r="Y162"/>
  <c r="W162"/>
  <c r="BK162"/>
  <c r="N162"/>
  <c r="BE162"/>
  <c r="BI161"/>
  <c r="BH161"/>
  <c r="BG161"/>
  <c r="BF161"/>
  <c r="AA161"/>
  <c r="Y161"/>
  <c r="W161"/>
  <c r="BK161"/>
  <c r="N161"/>
  <c r="BE161"/>
  <c r="BI160"/>
  <c r="BH160"/>
  <c r="BG160"/>
  <c r="BF160"/>
  <c r="AA160"/>
  <c r="AA159"/>
  <c r="Y160"/>
  <c r="Y159"/>
  <c r="W160"/>
  <c r="W159"/>
  <c r="BK160"/>
  <c r="BK159"/>
  <c r="N159"/>
  <c r="N160"/>
  <c r="BE160"/>
  <c r="N94"/>
  <c r="BI158"/>
  <c r="BH158"/>
  <c r="BG158"/>
  <c r="BF158"/>
  <c r="AA158"/>
  <c r="Y158"/>
  <c r="W158"/>
  <c r="BK158"/>
  <c r="N158"/>
  <c r="BE158"/>
  <c r="BI157"/>
  <c r="BH157"/>
  <c r="BG157"/>
  <c r="BF157"/>
  <c r="AA157"/>
  <c r="Y157"/>
  <c r="W157"/>
  <c r="BK157"/>
  <c r="N157"/>
  <c r="BE157"/>
  <c r="BI156"/>
  <c r="BH156"/>
  <c r="BG156"/>
  <c r="BF156"/>
  <c r="AA156"/>
  <c r="Y156"/>
  <c r="W156"/>
  <c r="BK156"/>
  <c r="N156"/>
  <c r="BE156"/>
  <c r="BI155"/>
  <c r="BH155"/>
  <c r="BG155"/>
  <c r="BF155"/>
  <c r="AA155"/>
  <c r="Y155"/>
  <c r="W155"/>
  <c r="BK155"/>
  <c r="N155"/>
  <c r="BE155"/>
  <c r="BI153"/>
  <c r="BH153"/>
  <c r="BG153"/>
  <c r="BF153"/>
  <c r="AA153"/>
  <c r="Y153"/>
  <c r="W153"/>
  <c r="BK153"/>
  <c r="N153"/>
  <c r="BE153"/>
  <c r="BI152"/>
  <c r="BH152"/>
  <c r="BG152"/>
  <c r="BF152"/>
  <c r="AA152"/>
  <c r="Y152"/>
  <c r="W152"/>
  <c r="BK152"/>
  <c r="N152"/>
  <c r="BE152"/>
  <c r="BI151"/>
  <c r="BH151"/>
  <c r="BG151"/>
  <c r="BF151"/>
  <c r="AA151"/>
  <c r="Y151"/>
  <c r="W151"/>
  <c r="BK151"/>
  <c r="N151"/>
  <c r="BE151"/>
  <c r="BI150"/>
  <c r="BH150"/>
  <c r="BG150"/>
  <c r="BF150"/>
  <c r="AA150"/>
  <c r="Y150"/>
  <c r="W150"/>
  <c r="BK150"/>
  <c r="N150"/>
  <c r="BE150"/>
  <c r="BI148"/>
  <c r="BH148"/>
  <c r="BG148"/>
  <c r="BF148"/>
  <c r="AA148"/>
  <c r="Y148"/>
  <c r="W148"/>
  <c r="BK148"/>
  <c r="N148"/>
  <c r="BE148"/>
  <c r="BI147"/>
  <c r="BH147"/>
  <c r="BG147"/>
  <c r="BF147"/>
  <c r="AA147"/>
  <c r="Y147"/>
  <c r="W147"/>
  <c r="BK147"/>
  <c r="N147"/>
  <c r="BE147"/>
  <c r="BI145"/>
  <c r="BH145"/>
  <c r="BG145"/>
  <c r="BF145"/>
  <c r="AA145"/>
  <c r="Y145"/>
  <c r="W145"/>
  <c r="BK145"/>
  <c r="N145"/>
  <c r="BE145"/>
  <c r="BI144"/>
  <c r="BH144"/>
  <c r="BG144"/>
  <c r="BF144"/>
  <c r="AA144"/>
  <c r="Y144"/>
  <c r="W144"/>
  <c r="BK144"/>
  <c r="N144"/>
  <c r="BE144"/>
  <c r="BI143"/>
  <c r="BH143"/>
  <c r="BG143"/>
  <c r="BF143"/>
  <c r="AA143"/>
  <c r="Y143"/>
  <c r="W143"/>
  <c r="BK143"/>
  <c r="N143"/>
  <c r="BE143"/>
  <c r="BI142"/>
  <c r="BH142"/>
  <c r="BG142"/>
  <c r="BF142"/>
  <c r="AA142"/>
  <c r="Y142"/>
  <c r="W142"/>
  <c r="BK142"/>
  <c r="N142"/>
  <c r="BE142"/>
  <c r="BI141"/>
  <c r="BH141"/>
  <c r="BG141"/>
  <c r="BF141"/>
  <c r="AA141"/>
  <c r="Y141"/>
  <c r="W141"/>
  <c r="BK141"/>
  <c r="N141"/>
  <c r="BE141"/>
  <c r="BI140"/>
  <c r="BH140"/>
  <c r="BG140"/>
  <c r="BF140"/>
  <c r="AA140"/>
  <c r="AA139"/>
  <c r="Y140"/>
  <c r="Y139"/>
  <c r="W140"/>
  <c r="W139"/>
  <c r="BK140"/>
  <c r="BK139"/>
  <c r="N139"/>
  <c r="N140"/>
  <c r="BE140"/>
  <c r="N93"/>
  <c r="BI138"/>
  <c r="BH138"/>
  <c r="BG138"/>
  <c r="BF138"/>
  <c r="AA138"/>
  <c r="Y138"/>
  <c r="W138"/>
  <c r="BK138"/>
  <c r="N138"/>
  <c r="BE138"/>
  <c r="BI137"/>
  <c r="BH137"/>
  <c r="BG137"/>
  <c r="BF137"/>
  <c r="AA137"/>
  <c r="AA136"/>
  <c r="Y137"/>
  <c r="Y136"/>
  <c r="W137"/>
  <c r="W136"/>
  <c r="BK137"/>
  <c r="BK136"/>
  <c r="N136"/>
  <c r="N137"/>
  <c r="BE137"/>
  <c r="N92"/>
  <c r="BI135"/>
  <c r="BH135"/>
  <c r="BG135"/>
  <c r="BF135"/>
  <c r="AA135"/>
  <c r="AA134"/>
  <c r="Y135"/>
  <c r="Y134"/>
  <c r="W135"/>
  <c r="W134"/>
  <c r="BK135"/>
  <c r="BK134"/>
  <c r="N134"/>
  <c r="N135"/>
  <c r="BE135"/>
  <c r="N91"/>
  <c r="BI133"/>
  <c r="BH133"/>
  <c r="BG133"/>
  <c r="BF133"/>
  <c r="AA133"/>
  <c r="Y133"/>
  <c r="W133"/>
  <c r="BK133"/>
  <c r="N133"/>
  <c r="BE133"/>
  <c r="BI132"/>
  <c r="BH132"/>
  <c r="BG132"/>
  <c r="BF132"/>
  <c r="AA132"/>
  <c r="Y132"/>
  <c r="W132"/>
  <c r="BK132"/>
  <c r="N132"/>
  <c r="BE132"/>
  <c r="BI131"/>
  <c r="BH131"/>
  <c r="BG131"/>
  <c r="BF131"/>
  <c r="AA131"/>
  <c r="Y131"/>
  <c r="W131"/>
  <c r="BK131"/>
  <c r="N131"/>
  <c r="BE131"/>
  <c r="BI130"/>
  <c r="BH130"/>
  <c r="BG130"/>
  <c r="BF130"/>
  <c r="AA130"/>
  <c r="Y130"/>
  <c r="W130"/>
  <c r="BK130"/>
  <c r="N130"/>
  <c r="BE130"/>
  <c r="BI129"/>
  <c r="BH129"/>
  <c r="BG129"/>
  <c r="BF129"/>
  <c r="AA129"/>
  <c r="Y129"/>
  <c r="W129"/>
  <c r="BK129"/>
  <c r="N129"/>
  <c r="BE129"/>
  <c r="BI128"/>
  <c r="BH128"/>
  <c r="BG128"/>
  <c r="BF128"/>
  <c r="AA128"/>
  <c r="Y128"/>
  <c r="W128"/>
  <c r="BK128"/>
  <c r="N128"/>
  <c r="BE128"/>
  <c r="BI127"/>
  <c r="BH127"/>
  <c r="BG127"/>
  <c r="BF127"/>
  <c r="AA127"/>
  <c r="Y127"/>
  <c r="W127"/>
  <c r="BK127"/>
  <c r="N127"/>
  <c r="BE127"/>
  <c r="BI126"/>
  <c r="BH126"/>
  <c r="BG126"/>
  <c r="BF126"/>
  <c r="AA126"/>
  <c r="AA125"/>
  <c r="AA124"/>
  <c r="AA123"/>
  <c r="Y126"/>
  <c r="Y125"/>
  <c r="Y124"/>
  <c r="Y123"/>
  <c r="W126"/>
  <c r="W125"/>
  <c r="W124"/>
  <c r="W123"/>
  <c i="1" r="AU100"/>
  <c i="14" r="BK126"/>
  <c r="BK125"/>
  <c r="N125"/>
  <c r="BK124"/>
  <c r="N124"/>
  <c r="BK123"/>
  <c r="N123"/>
  <c r="N88"/>
  <c r="N126"/>
  <c r="BE126"/>
  <c r="N90"/>
  <c r="N89"/>
  <c r="M120"/>
  <c r="M119"/>
  <c r="F119"/>
  <c r="F117"/>
  <c r="F115"/>
  <c r="BI104"/>
  <c r="BH104"/>
  <c r="BG104"/>
  <c r="BF104"/>
  <c r="N104"/>
  <c r="BE104"/>
  <c r="BI103"/>
  <c r="BH103"/>
  <c r="BG103"/>
  <c r="BF103"/>
  <c r="N103"/>
  <c r="BE103"/>
  <c r="BI102"/>
  <c r="BH102"/>
  <c r="BG102"/>
  <c r="BF102"/>
  <c r="N102"/>
  <c r="BE102"/>
  <c r="BI101"/>
  <c r="BH101"/>
  <c r="BG101"/>
  <c r="BF101"/>
  <c r="N101"/>
  <c r="BE101"/>
  <c r="BI100"/>
  <c r="BH100"/>
  <c r="BG100"/>
  <c r="BF100"/>
  <c r="N100"/>
  <c r="BE100"/>
  <c r="BI99"/>
  <c r="H36"/>
  <c i="1" r="BD100"/>
  <c i="14" r="BH99"/>
  <c r="H35"/>
  <c i="1" r="BC100"/>
  <c i="14" r="BG99"/>
  <c r="H34"/>
  <c i="1" r="BB100"/>
  <c i="14" r="BF99"/>
  <c r="M33"/>
  <c i="1" r="AW100"/>
  <c i="14" r="H33"/>
  <c i="1" r="BA100"/>
  <c i="14" r="N99"/>
  <c r="N98"/>
  <c r="L106"/>
  <c r="BE99"/>
  <c r="M32"/>
  <c i="1" r="AV100"/>
  <c i="14" r="H32"/>
  <c i="1" r="AZ100"/>
  <c i="14" r="M28"/>
  <c i="1" r="AS100"/>
  <c i="14" r="M27"/>
  <c r="M84"/>
  <c r="M83"/>
  <c r="F83"/>
  <c r="F81"/>
  <c r="F79"/>
  <c r="M30"/>
  <c i="1" r="AG100"/>
  <c i="14" r="L38"/>
  <c r="O15"/>
  <c r="E15"/>
  <c r="F120"/>
  <c r="F84"/>
  <c r="O14"/>
  <c r="O9"/>
  <c r="M117"/>
  <c r="M81"/>
  <c r="F6"/>
  <c r="F114"/>
  <c r="F78"/>
  <c i="13" r="N132"/>
  <c i="1" r="AY99"/>
  <c r="AX99"/>
  <c i="13" r="BI131"/>
  <c r="BH131"/>
  <c r="BG131"/>
  <c r="BF131"/>
  <c r="AA131"/>
  <c r="Y131"/>
  <c r="W131"/>
  <c r="BK131"/>
  <c r="N131"/>
  <c r="BE131"/>
  <c r="BI130"/>
  <c r="BH130"/>
  <c r="BG130"/>
  <c r="BF130"/>
  <c r="AA130"/>
  <c r="Y130"/>
  <c r="W130"/>
  <c r="BK130"/>
  <c r="N130"/>
  <c r="BE130"/>
  <c r="BI129"/>
  <c r="BH129"/>
  <c r="BG129"/>
  <c r="BF129"/>
  <c r="AA129"/>
  <c r="AA128"/>
  <c r="Y129"/>
  <c r="Y128"/>
  <c r="W129"/>
  <c r="W128"/>
  <c r="BK129"/>
  <c r="BK128"/>
  <c r="N128"/>
  <c r="N129"/>
  <c r="BE129"/>
  <c r="N91"/>
  <c r="BI127"/>
  <c r="BH127"/>
  <c r="BG127"/>
  <c r="BF127"/>
  <c r="AA127"/>
  <c r="Y127"/>
  <c r="W127"/>
  <c r="BK127"/>
  <c r="N127"/>
  <c r="BE127"/>
  <c r="BI126"/>
  <c r="BH126"/>
  <c r="BG126"/>
  <c r="BF126"/>
  <c r="AA126"/>
  <c r="Y126"/>
  <c r="W126"/>
  <c r="BK126"/>
  <c r="N126"/>
  <c r="BE126"/>
  <c r="BI125"/>
  <c r="BH125"/>
  <c r="BG125"/>
  <c r="BF125"/>
  <c r="AA125"/>
  <c r="Y125"/>
  <c r="W125"/>
  <c r="BK125"/>
  <c r="N125"/>
  <c r="BE125"/>
  <c r="BI124"/>
  <c r="BH124"/>
  <c r="BG124"/>
  <c r="BF124"/>
  <c r="AA124"/>
  <c r="Y124"/>
  <c r="W124"/>
  <c r="BK124"/>
  <c r="N124"/>
  <c r="BE124"/>
  <c r="BI123"/>
  <c r="BH123"/>
  <c r="BG123"/>
  <c r="BF123"/>
  <c r="AA123"/>
  <c r="Y123"/>
  <c r="W123"/>
  <c r="BK123"/>
  <c r="N123"/>
  <c r="BE123"/>
  <c r="BI121"/>
  <c r="BH121"/>
  <c r="BG121"/>
  <c r="BF121"/>
  <c r="AA121"/>
  <c r="AA120"/>
  <c r="AA119"/>
  <c r="AA118"/>
  <c r="Y121"/>
  <c r="Y120"/>
  <c r="Y119"/>
  <c r="Y118"/>
  <c r="W121"/>
  <c r="W120"/>
  <c r="W119"/>
  <c r="W118"/>
  <c i="1" r="AU99"/>
  <c i="13" r="BK121"/>
  <c r="BK120"/>
  <c r="N120"/>
  <c r="BK119"/>
  <c r="N119"/>
  <c r="BK118"/>
  <c r="N118"/>
  <c r="N88"/>
  <c r="N121"/>
  <c r="BE121"/>
  <c r="N90"/>
  <c r="N89"/>
  <c r="M115"/>
  <c r="M114"/>
  <c r="F114"/>
  <c r="F112"/>
  <c r="F110"/>
  <c r="BI99"/>
  <c r="BH99"/>
  <c r="BG99"/>
  <c r="BF99"/>
  <c r="N99"/>
  <c r="BE99"/>
  <c r="BI98"/>
  <c r="BH98"/>
  <c r="BG98"/>
  <c r="BF98"/>
  <c r="N98"/>
  <c r="BE98"/>
  <c r="BI97"/>
  <c r="BH97"/>
  <c r="BG97"/>
  <c r="BF97"/>
  <c r="N97"/>
  <c r="BE97"/>
  <c r="BI96"/>
  <c r="BH96"/>
  <c r="BG96"/>
  <c r="BF96"/>
  <c r="N96"/>
  <c r="BE96"/>
  <c r="BI95"/>
  <c r="BH95"/>
  <c r="BG95"/>
  <c r="BF95"/>
  <c r="N95"/>
  <c r="BE95"/>
  <c r="BI94"/>
  <c r="H36"/>
  <c i="1" r="BD99"/>
  <c i="13" r="BH94"/>
  <c r="H35"/>
  <c i="1" r="BC99"/>
  <c i="13" r="BG94"/>
  <c r="H34"/>
  <c i="1" r="BB99"/>
  <c i="13" r="BF94"/>
  <c r="M33"/>
  <c i="1" r="AW99"/>
  <c i="13" r="H33"/>
  <c i="1" r="BA99"/>
  <c i="13" r="N94"/>
  <c r="N93"/>
  <c r="L101"/>
  <c r="BE94"/>
  <c r="M32"/>
  <c i="1" r="AV99"/>
  <c i="13" r="H32"/>
  <c i="1" r="AZ99"/>
  <c i="13" r="M28"/>
  <c i="1" r="AS99"/>
  <c i="13" r="M27"/>
  <c r="M84"/>
  <c r="M83"/>
  <c r="F83"/>
  <c r="F81"/>
  <c r="F79"/>
  <c r="M30"/>
  <c i="1" r="AG99"/>
  <c i="13" r="L38"/>
  <c r="O15"/>
  <c r="E15"/>
  <c r="F115"/>
  <c r="F84"/>
  <c r="O14"/>
  <c r="O9"/>
  <c r="M112"/>
  <c r="M81"/>
  <c r="F6"/>
  <c r="F109"/>
  <c r="F78"/>
  <c i="12" r="N126"/>
  <c i="1" r="AY98"/>
  <c r="AX98"/>
  <c i="12" r="BI125"/>
  <c r="BH125"/>
  <c r="BG125"/>
  <c r="BF125"/>
  <c r="AA125"/>
  <c r="Y125"/>
  <c r="W125"/>
  <c r="BK125"/>
  <c r="N125"/>
  <c r="BE125"/>
  <c r="BI124"/>
  <c r="BH124"/>
  <c r="BG124"/>
  <c r="BF124"/>
  <c r="AA124"/>
  <c r="Y124"/>
  <c r="W124"/>
  <c r="BK124"/>
  <c r="N124"/>
  <c r="BE124"/>
  <c r="BI123"/>
  <c r="BH123"/>
  <c r="BG123"/>
  <c r="BF123"/>
  <c r="AA123"/>
  <c r="Y123"/>
  <c r="W123"/>
  <c r="BK123"/>
  <c r="N123"/>
  <c r="BE123"/>
  <c r="BI122"/>
  <c r="BH122"/>
  <c r="BG122"/>
  <c r="BF122"/>
  <c r="AA122"/>
  <c r="Y122"/>
  <c r="W122"/>
  <c r="BK122"/>
  <c r="N122"/>
  <c r="BE122"/>
  <c r="BI121"/>
  <c r="BH121"/>
  <c r="BG121"/>
  <c r="BF121"/>
  <c r="AA121"/>
  <c r="Y121"/>
  <c r="W121"/>
  <c r="BK121"/>
  <c r="N121"/>
  <c r="BE121"/>
  <c r="BI120"/>
  <c r="BH120"/>
  <c r="BG120"/>
  <c r="BF120"/>
  <c r="AA120"/>
  <c r="AA119"/>
  <c r="AA118"/>
  <c r="AA117"/>
  <c r="Y120"/>
  <c r="Y119"/>
  <c r="Y118"/>
  <c r="Y117"/>
  <c r="W120"/>
  <c r="W119"/>
  <c r="W118"/>
  <c r="W117"/>
  <c i="1" r="AU98"/>
  <c i="12" r="BK120"/>
  <c r="BK119"/>
  <c r="N119"/>
  <c r="BK118"/>
  <c r="N118"/>
  <c r="BK117"/>
  <c r="N117"/>
  <c r="N88"/>
  <c r="N120"/>
  <c r="BE120"/>
  <c r="N90"/>
  <c r="N89"/>
  <c r="M114"/>
  <c r="M113"/>
  <c r="F113"/>
  <c r="F111"/>
  <c r="F109"/>
  <c r="BI98"/>
  <c r="BH98"/>
  <c r="BG98"/>
  <c r="BF98"/>
  <c r="N98"/>
  <c r="BE98"/>
  <c r="BI97"/>
  <c r="BH97"/>
  <c r="BG97"/>
  <c r="BF97"/>
  <c r="N97"/>
  <c r="BE97"/>
  <c r="BI96"/>
  <c r="BH96"/>
  <c r="BG96"/>
  <c r="BF96"/>
  <c r="N96"/>
  <c r="BE96"/>
  <c r="BI95"/>
  <c r="BH95"/>
  <c r="BG95"/>
  <c r="BF95"/>
  <c r="N95"/>
  <c r="BE95"/>
  <c r="BI94"/>
  <c r="BH94"/>
  <c r="BG94"/>
  <c r="BF94"/>
  <c r="N94"/>
  <c r="BE94"/>
  <c r="BI93"/>
  <c r="H36"/>
  <c i="1" r="BD98"/>
  <c i="12" r="BH93"/>
  <c r="H35"/>
  <c i="1" r="BC98"/>
  <c i="12" r="BG93"/>
  <c r="H34"/>
  <c i="1" r="BB98"/>
  <c i="12" r="BF93"/>
  <c r="M33"/>
  <c i="1" r="AW98"/>
  <c i="12" r="H33"/>
  <c i="1" r="BA98"/>
  <c i="12" r="N93"/>
  <c r="N92"/>
  <c r="L100"/>
  <c r="BE93"/>
  <c r="M32"/>
  <c i="1" r="AV98"/>
  <c i="12" r="H32"/>
  <c i="1" r="AZ98"/>
  <c i="12" r="M28"/>
  <c i="1" r="AS98"/>
  <c i="12" r="M27"/>
  <c r="M84"/>
  <c r="M83"/>
  <c r="F83"/>
  <c r="F81"/>
  <c r="F79"/>
  <c r="M30"/>
  <c i="1" r="AG98"/>
  <c i="12" r="L38"/>
  <c r="O15"/>
  <c r="E15"/>
  <c r="F114"/>
  <c r="F84"/>
  <c r="O14"/>
  <c r="O9"/>
  <c r="M111"/>
  <c r="M81"/>
  <c r="F6"/>
  <c r="F108"/>
  <c r="F78"/>
  <c i="11" r="N180"/>
  <c i="1" r="AY97"/>
  <c r="AX97"/>
  <c i="11" r="BI179"/>
  <c r="BH179"/>
  <c r="BG179"/>
  <c r="BF179"/>
  <c r="AA179"/>
  <c r="Y179"/>
  <c r="W179"/>
  <c r="BK179"/>
  <c r="N179"/>
  <c r="BE179"/>
  <c r="BI178"/>
  <c r="BH178"/>
  <c r="BG178"/>
  <c r="BF178"/>
  <c r="AA178"/>
  <c r="Y178"/>
  <c r="W178"/>
  <c r="BK178"/>
  <c r="N178"/>
  <c r="BE178"/>
  <c r="BI177"/>
  <c r="BH177"/>
  <c r="BG177"/>
  <c r="BF177"/>
  <c r="AA177"/>
  <c r="AA176"/>
  <c r="Y177"/>
  <c r="Y176"/>
  <c r="W177"/>
  <c r="W176"/>
  <c r="BK177"/>
  <c r="BK176"/>
  <c r="N176"/>
  <c r="N177"/>
  <c r="BE177"/>
  <c r="N93"/>
  <c r="BI174"/>
  <c r="BH174"/>
  <c r="BG174"/>
  <c r="BF174"/>
  <c r="AA174"/>
  <c r="Y174"/>
  <c r="W174"/>
  <c r="BK174"/>
  <c r="N174"/>
  <c r="BE174"/>
  <c r="BI173"/>
  <c r="BH173"/>
  <c r="BG173"/>
  <c r="BF173"/>
  <c r="AA173"/>
  <c r="Y173"/>
  <c r="W173"/>
  <c r="BK173"/>
  <c r="N173"/>
  <c r="BE173"/>
  <c r="BI172"/>
  <c r="BH172"/>
  <c r="BG172"/>
  <c r="BF172"/>
  <c r="AA172"/>
  <c r="Y172"/>
  <c r="W172"/>
  <c r="BK172"/>
  <c r="N172"/>
  <c r="BE172"/>
  <c r="BI171"/>
  <c r="BH171"/>
  <c r="BG171"/>
  <c r="BF171"/>
  <c r="AA171"/>
  <c r="Y171"/>
  <c r="W171"/>
  <c r="BK171"/>
  <c r="N171"/>
  <c r="BE171"/>
  <c r="BI170"/>
  <c r="BH170"/>
  <c r="BG170"/>
  <c r="BF170"/>
  <c r="AA170"/>
  <c r="Y170"/>
  <c r="W170"/>
  <c r="BK170"/>
  <c r="N170"/>
  <c r="BE170"/>
  <c r="BI169"/>
  <c r="BH169"/>
  <c r="BG169"/>
  <c r="BF169"/>
  <c r="AA169"/>
  <c r="Y169"/>
  <c r="W169"/>
  <c r="BK169"/>
  <c r="N169"/>
  <c r="BE169"/>
  <c r="BI168"/>
  <c r="BH168"/>
  <c r="BG168"/>
  <c r="BF168"/>
  <c r="AA168"/>
  <c r="Y168"/>
  <c r="W168"/>
  <c r="BK168"/>
  <c r="N168"/>
  <c r="BE168"/>
  <c r="BI167"/>
  <c r="BH167"/>
  <c r="BG167"/>
  <c r="BF167"/>
  <c r="AA167"/>
  <c r="Y167"/>
  <c r="W167"/>
  <c r="BK167"/>
  <c r="N167"/>
  <c r="BE167"/>
  <c r="BI166"/>
  <c r="BH166"/>
  <c r="BG166"/>
  <c r="BF166"/>
  <c r="AA166"/>
  <c r="Y166"/>
  <c r="W166"/>
  <c r="BK166"/>
  <c r="N166"/>
  <c r="BE166"/>
  <c r="BI165"/>
  <c r="BH165"/>
  <c r="BG165"/>
  <c r="BF165"/>
  <c r="AA165"/>
  <c r="Y165"/>
  <c r="W165"/>
  <c r="BK165"/>
  <c r="N165"/>
  <c r="BE165"/>
  <c r="BI164"/>
  <c r="BH164"/>
  <c r="BG164"/>
  <c r="BF164"/>
  <c r="AA164"/>
  <c r="Y164"/>
  <c r="W164"/>
  <c r="BK164"/>
  <c r="N164"/>
  <c r="BE164"/>
  <c r="BI163"/>
  <c r="BH163"/>
  <c r="BG163"/>
  <c r="BF163"/>
  <c r="AA163"/>
  <c r="AA162"/>
  <c r="Y163"/>
  <c r="Y162"/>
  <c r="W163"/>
  <c r="W162"/>
  <c r="BK163"/>
  <c r="BK162"/>
  <c r="N162"/>
  <c r="N163"/>
  <c r="BE163"/>
  <c r="N92"/>
  <c r="BI160"/>
  <c r="BH160"/>
  <c r="BG160"/>
  <c r="BF160"/>
  <c r="AA160"/>
  <c r="AA159"/>
  <c r="Y160"/>
  <c r="Y159"/>
  <c r="W160"/>
  <c r="W159"/>
  <c r="BK160"/>
  <c r="BK159"/>
  <c r="N159"/>
  <c r="N160"/>
  <c r="BE160"/>
  <c r="N91"/>
  <c r="BI158"/>
  <c r="BH158"/>
  <c r="BG158"/>
  <c r="BF158"/>
  <c r="AA158"/>
  <c r="Y158"/>
  <c r="W158"/>
  <c r="BK158"/>
  <c r="N158"/>
  <c r="BE158"/>
  <c r="BI157"/>
  <c r="BH157"/>
  <c r="BG157"/>
  <c r="BF157"/>
  <c r="AA157"/>
  <c r="Y157"/>
  <c r="W157"/>
  <c r="BK157"/>
  <c r="N157"/>
  <c r="BE157"/>
  <c r="BI156"/>
  <c r="BH156"/>
  <c r="BG156"/>
  <c r="BF156"/>
  <c r="AA156"/>
  <c r="Y156"/>
  <c r="W156"/>
  <c r="BK156"/>
  <c r="N156"/>
  <c r="BE156"/>
  <c r="BI155"/>
  <c r="BH155"/>
  <c r="BG155"/>
  <c r="BF155"/>
  <c r="AA155"/>
  <c r="Y155"/>
  <c r="W155"/>
  <c r="BK155"/>
  <c r="N155"/>
  <c r="BE155"/>
  <c r="BI154"/>
  <c r="BH154"/>
  <c r="BG154"/>
  <c r="BF154"/>
  <c r="AA154"/>
  <c r="Y154"/>
  <c r="W154"/>
  <c r="BK154"/>
  <c r="N154"/>
  <c r="BE154"/>
  <c r="BI153"/>
  <c r="BH153"/>
  <c r="BG153"/>
  <c r="BF153"/>
  <c r="AA153"/>
  <c r="Y153"/>
  <c r="W153"/>
  <c r="BK153"/>
  <c r="N153"/>
  <c r="BE153"/>
  <c r="BI152"/>
  <c r="BH152"/>
  <c r="BG152"/>
  <c r="BF152"/>
  <c r="AA152"/>
  <c r="Y152"/>
  <c r="W152"/>
  <c r="BK152"/>
  <c r="N152"/>
  <c r="BE152"/>
  <c r="BI151"/>
  <c r="BH151"/>
  <c r="BG151"/>
  <c r="BF151"/>
  <c r="AA151"/>
  <c r="Y151"/>
  <c r="W151"/>
  <c r="BK151"/>
  <c r="N151"/>
  <c r="BE151"/>
  <c r="BI149"/>
  <c r="BH149"/>
  <c r="BG149"/>
  <c r="BF149"/>
  <c r="AA149"/>
  <c r="Y149"/>
  <c r="W149"/>
  <c r="BK149"/>
  <c r="N149"/>
  <c r="BE149"/>
  <c r="BI148"/>
  <c r="BH148"/>
  <c r="BG148"/>
  <c r="BF148"/>
  <c r="AA148"/>
  <c r="Y148"/>
  <c r="W148"/>
  <c r="BK148"/>
  <c r="N148"/>
  <c r="BE148"/>
  <c r="BI147"/>
  <c r="BH147"/>
  <c r="BG147"/>
  <c r="BF147"/>
  <c r="AA147"/>
  <c r="Y147"/>
  <c r="W147"/>
  <c r="BK147"/>
  <c r="N147"/>
  <c r="BE147"/>
  <c r="BI146"/>
  <c r="BH146"/>
  <c r="BG146"/>
  <c r="BF146"/>
  <c r="AA146"/>
  <c r="Y146"/>
  <c r="W146"/>
  <c r="BK146"/>
  <c r="N146"/>
  <c r="BE146"/>
  <c r="BI145"/>
  <c r="BH145"/>
  <c r="BG145"/>
  <c r="BF145"/>
  <c r="AA145"/>
  <c r="Y145"/>
  <c r="W145"/>
  <c r="BK145"/>
  <c r="N145"/>
  <c r="BE145"/>
  <c r="BI144"/>
  <c r="BH144"/>
  <c r="BG144"/>
  <c r="BF144"/>
  <c r="AA144"/>
  <c r="Y144"/>
  <c r="W144"/>
  <c r="BK144"/>
  <c r="N144"/>
  <c r="BE144"/>
  <c r="BI143"/>
  <c r="BH143"/>
  <c r="BG143"/>
  <c r="BF143"/>
  <c r="AA143"/>
  <c r="Y143"/>
  <c r="W143"/>
  <c r="BK143"/>
  <c r="N143"/>
  <c r="BE143"/>
  <c r="BI142"/>
  <c r="BH142"/>
  <c r="BG142"/>
  <c r="BF142"/>
  <c r="AA142"/>
  <c r="Y142"/>
  <c r="W142"/>
  <c r="BK142"/>
  <c r="N142"/>
  <c r="BE142"/>
  <c r="BI140"/>
  <c r="BH140"/>
  <c r="BG140"/>
  <c r="BF140"/>
  <c r="AA140"/>
  <c r="Y140"/>
  <c r="W140"/>
  <c r="BK140"/>
  <c r="N140"/>
  <c r="BE140"/>
  <c r="BI138"/>
  <c r="BH138"/>
  <c r="BG138"/>
  <c r="BF138"/>
  <c r="AA138"/>
  <c r="Y138"/>
  <c r="W138"/>
  <c r="BK138"/>
  <c r="N138"/>
  <c r="BE138"/>
  <c r="BI136"/>
  <c r="BH136"/>
  <c r="BG136"/>
  <c r="BF136"/>
  <c r="AA136"/>
  <c r="AA135"/>
  <c r="Y136"/>
  <c r="Y135"/>
  <c r="W136"/>
  <c r="W135"/>
  <c r="BK136"/>
  <c r="BK135"/>
  <c r="N135"/>
  <c r="N136"/>
  <c r="BE136"/>
  <c r="N90"/>
  <c r="BI134"/>
  <c r="BH134"/>
  <c r="BG134"/>
  <c r="BF134"/>
  <c r="AA134"/>
  <c r="Y134"/>
  <c r="W134"/>
  <c r="BK134"/>
  <c r="N134"/>
  <c r="BE134"/>
  <c r="BI133"/>
  <c r="BH133"/>
  <c r="BG133"/>
  <c r="BF133"/>
  <c r="AA133"/>
  <c r="Y133"/>
  <c r="W133"/>
  <c r="BK133"/>
  <c r="N133"/>
  <c r="BE133"/>
  <c r="BI132"/>
  <c r="BH132"/>
  <c r="BG132"/>
  <c r="BF132"/>
  <c r="AA132"/>
  <c r="Y132"/>
  <c r="W132"/>
  <c r="BK132"/>
  <c r="N132"/>
  <c r="BE132"/>
  <c r="BI131"/>
  <c r="BH131"/>
  <c r="BG131"/>
  <c r="BF131"/>
  <c r="AA131"/>
  <c r="Y131"/>
  <c r="W131"/>
  <c r="BK131"/>
  <c r="N131"/>
  <c r="BE131"/>
  <c r="BI129"/>
  <c r="BH129"/>
  <c r="BG129"/>
  <c r="BF129"/>
  <c r="AA129"/>
  <c r="Y129"/>
  <c r="W129"/>
  <c r="BK129"/>
  <c r="N129"/>
  <c r="BE129"/>
  <c r="BI128"/>
  <c r="BH128"/>
  <c r="BG128"/>
  <c r="BF128"/>
  <c r="AA128"/>
  <c r="Y128"/>
  <c r="W128"/>
  <c r="BK128"/>
  <c r="N128"/>
  <c r="BE128"/>
  <c r="BI126"/>
  <c r="BH126"/>
  <c r="BG126"/>
  <c r="BF126"/>
  <c r="AA126"/>
  <c r="Y126"/>
  <c r="W126"/>
  <c r="BK126"/>
  <c r="N126"/>
  <c r="BE126"/>
  <c r="BI125"/>
  <c r="BH125"/>
  <c r="BG125"/>
  <c r="BF125"/>
  <c r="AA125"/>
  <c r="Y125"/>
  <c r="W125"/>
  <c r="BK125"/>
  <c r="N125"/>
  <c r="BE125"/>
  <c r="BI124"/>
  <c r="BH124"/>
  <c r="BG124"/>
  <c r="BF124"/>
  <c r="AA124"/>
  <c r="Y124"/>
  <c r="W124"/>
  <c r="BK124"/>
  <c r="N124"/>
  <c r="BE124"/>
  <c r="BI122"/>
  <c r="BH122"/>
  <c r="BG122"/>
  <c r="BF122"/>
  <c r="AA122"/>
  <c r="AA121"/>
  <c r="AA120"/>
  <c r="Y122"/>
  <c r="Y121"/>
  <c r="Y120"/>
  <c r="W122"/>
  <c r="W121"/>
  <c r="W120"/>
  <c i="1" r="AU97"/>
  <c i="11" r="BK122"/>
  <c r="BK121"/>
  <c r="N121"/>
  <c r="BK120"/>
  <c r="N120"/>
  <c r="N88"/>
  <c r="N122"/>
  <c r="BE122"/>
  <c r="N89"/>
  <c r="M117"/>
  <c r="M116"/>
  <c r="F116"/>
  <c r="F114"/>
  <c r="F112"/>
  <c r="BI101"/>
  <c r="BH101"/>
  <c r="BG101"/>
  <c r="BF101"/>
  <c r="N101"/>
  <c r="BE101"/>
  <c r="BI100"/>
  <c r="BH100"/>
  <c r="BG100"/>
  <c r="BF100"/>
  <c r="N100"/>
  <c r="BE100"/>
  <c r="BI99"/>
  <c r="BH99"/>
  <c r="BG99"/>
  <c r="BF99"/>
  <c r="N99"/>
  <c r="BE99"/>
  <c r="BI98"/>
  <c r="BH98"/>
  <c r="BG98"/>
  <c r="BF98"/>
  <c r="N98"/>
  <c r="BE98"/>
  <c r="BI97"/>
  <c r="BH97"/>
  <c r="BG97"/>
  <c r="BF97"/>
  <c r="N97"/>
  <c r="BE97"/>
  <c r="BI96"/>
  <c r="H36"/>
  <c i="1" r="BD97"/>
  <c i="11" r="BH96"/>
  <c r="H35"/>
  <c i="1" r="BC97"/>
  <c i="11" r="BG96"/>
  <c r="H34"/>
  <c i="1" r="BB97"/>
  <c i="11" r="BF96"/>
  <c r="M33"/>
  <c i="1" r="AW97"/>
  <c i="11" r="H33"/>
  <c i="1" r="BA97"/>
  <c i="11" r="N96"/>
  <c r="N95"/>
  <c r="L103"/>
  <c r="BE96"/>
  <c r="M32"/>
  <c i="1" r="AV97"/>
  <c i="11" r="H32"/>
  <c i="1" r="AZ97"/>
  <c i="11" r="M28"/>
  <c i="1" r="AS97"/>
  <c i="11" r="M27"/>
  <c r="M84"/>
  <c r="M83"/>
  <c r="F83"/>
  <c r="F81"/>
  <c r="F79"/>
  <c r="M30"/>
  <c i="1" r="AG97"/>
  <c i="11" r="L38"/>
  <c r="O15"/>
  <c r="E15"/>
  <c r="F117"/>
  <c r="F84"/>
  <c r="O14"/>
  <c r="O9"/>
  <c r="M114"/>
  <c r="M81"/>
  <c r="F6"/>
  <c r="F111"/>
  <c r="F78"/>
  <c i="10" r="N646"/>
  <c i="1" r="AY96"/>
  <c r="AX96"/>
  <c i="10" r="BI644"/>
  <c r="BH644"/>
  <c r="BG644"/>
  <c r="BF644"/>
  <c r="AA644"/>
  <c r="Y644"/>
  <c r="W644"/>
  <c r="BK644"/>
  <c r="N644"/>
  <c r="BE644"/>
  <c r="BI642"/>
  <c r="BH642"/>
  <c r="BG642"/>
  <c r="BF642"/>
  <c r="AA642"/>
  <c r="Y642"/>
  <c r="W642"/>
  <c r="BK642"/>
  <c r="N642"/>
  <c r="BE642"/>
  <c r="BI640"/>
  <c r="BH640"/>
  <c r="BG640"/>
  <c r="BF640"/>
  <c r="AA640"/>
  <c r="Y640"/>
  <c r="W640"/>
  <c r="BK640"/>
  <c r="N640"/>
  <c r="BE640"/>
  <c r="BI638"/>
  <c r="BH638"/>
  <c r="BG638"/>
  <c r="BF638"/>
  <c r="AA638"/>
  <c r="Y638"/>
  <c r="W638"/>
  <c r="BK638"/>
  <c r="N638"/>
  <c r="BE638"/>
  <c r="BI636"/>
  <c r="BH636"/>
  <c r="BG636"/>
  <c r="BF636"/>
  <c r="AA636"/>
  <c r="Y636"/>
  <c r="W636"/>
  <c r="BK636"/>
  <c r="N636"/>
  <c r="BE636"/>
  <c r="BI634"/>
  <c r="BH634"/>
  <c r="BG634"/>
  <c r="BF634"/>
  <c r="AA634"/>
  <c r="Y634"/>
  <c r="W634"/>
  <c r="BK634"/>
  <c r="N634"/>
  <c r="BE634"/>
  <c r="BI632"/>
  <c r="BH632"/>
  <c r="BG632"/>
  <c r="BF632"/>
  <c r="AA632"/>
  <c r="Y632"/>
  <c r="W632"/>
  <c r="BK632"/>
  <c r="N632"/>
  <c r="BE632"/>
  <c r="BI630"/>
  <c r="BH630"/>
  <c r="BG630"/>
  <c r="BF630"/>
  <c r="AA630"/>
  <c r="Y630"/>
  <c r="W630"/>
  <c r="BK630"/>
  <c r="N630"/>
  <c r="BE630"/>
  <c r="BI628"/>
  <c r="BH628"/>
  <c r="BG628"/>
  <c r="BF628"/>
  <c r="AA628"/>
  <c r="AA627"/>
  <c r="Y628"/>
  <c r="Y627"/>
  <c r="W628"/>
  <c r="W627"/>
  <c r="BK628"/>
  <c r="BK627"/>
  <c r="N627"/>
  <c r="N628"/>
  <c r="BE628"/>
  <c r="N95"/>
  <c r="BI625"/>
  <c r="BH625"/>
  <c r="BG625"/>
  <c r="BF625"/>
  <c r="AA625"/>
  <c r="Y625"/>
  <c r="W625"/>
  <c r="BK625"/>
  <c r="N625"/>
  <c r="BE625"/>
  <c r="BI623"/>
  <c r="BH623"/>
  <c r="BG623"/>
  <c r="BF623"/>
  <c r="AA623"/>
  <c r="Y623"/>
  <c r="W623"/>
  <c r="BK623"/>
  <c r="N623"/>
  <c r="BE623"/>
  <c r="BI621"/>
  <c r="BH621"/>
  <c r="BG621"/>
  <c r="BF621"/>
  <c r="AA621"/>
  <c r="Y621"/>
  <c r="W621"/>
  <c r="BK621"/>
  <c r="N621"/>
  <c r="BE621"/>
  <c r="BI619"/>
  <c r="BH619"/>
  <c r="BG619"/>
  <c r="BF619"/>
  <c r="AA619"/>
  <c r="Y619"/>
  <c r="W619"/>
  <c r="BK619"/>
  <c r="N619"/>
  <c r="BE619"/>
  <c r="BI617"/>
  <c r="BH617"/>
  <c r="BG617"/>
  <c r="BF617"/>
  <c r="AA617"/>
  <c r="Y617"/>
  <c r="W617"/>
  <c r="BK617"/>
  <c r="N617"/>
  <c r="BE617"/>
  <c r="BI615"/>
  <c r="BH615"/>
  <c r="BG615"/>
  <c r="BF615"/>
  <c r="AA615"/>
  <c r="Y615"/>
  <c r="W615"/>
  <c r="BK615"/>
  <c r="N615"/>
  <c r="BE615"/>
  <c r="BI613"/>
  <c r="BH613"/>
  <c r="BG613"/>
  <c r="BF613"/>
  <c r="AA613"/>
  <c r="Y613"/>
  <c r="W613"/>
  <c r="BK613"/>
  <c r="N613"/>
  <c r="BE613"/>
  <c r="BI611"/>
  <c r="BH611"/>
  <c r="BG611"/>
  <c r="BF611"/>
  <c r="AA611"/>
  <c r="Y611"/>
  <c r="W611"/>
  <c r="BK611"/>
  <c r="N611"/>
  <c r="BE611"/>
  <c r="BI609"/>
  <c r="BH609"/>
  <c r="BG609"/>
  <c r="BF609"/>
  <c r="AA609"/>
  <c r="Y609"/>
  <c r="W609"/>
  <c r="BK609"/>
  <c r="N609"/>
  <c r="BE609"/>
  <c r="BI607"/>
  <c r="BH607"/>
  <c r="BG607"/>
  <c r="BF607"/>
  <c r="AA607"/>
  <c r="Y607"/>
  <c r="W607"/>
  <c r="BK607"/>
  <c r="N607"/>
  <c r="BE607"/>
  <c r="BI605"/>
  <c r="BH605"/>
  <c r="BG605"/>
  <c r="BF605"/>
  <c r="AA605"/>
  <c r="Y605"/>
  <c r="W605"/>
  <c r="BK605"/>
  <c r="N605"/>
  <c r="BE605"/>
  <c r="BI603"/>
  <c r="BH603"/>
  <c r="BG603"/>
  <c r="BF603"/>
  <c r="AA603"/>
  <c r="Y603"/>
  <c r="W603"/>
  <c r="BK603"/>
  <c r="N603"/>
  <c r="BE603"/>
  <c r="BI601"/>
  <c r="BH601"/>
  <c r="BG601"/>
  <c r="BF601"/>
  <c r="AA601"/>
  <c r="Y601"/>
  <c r="W601"/>
  <c r="BK601"/>
  <c r="N601"/>
  <c r="BE601"/>
  <c r="BI599"/>
  <c r="BH599"/>
  <c r="BG599"/>
  <c r="BF599"/>
  <c r="AA599"/>
  <c r="Y599"/>
  <c r="W599"/>
  <c r="BK599"/>
  <c r="N599"/>
  <c r="BE599"/>
  <c r="BI597"/>
  <c r="BH597"/>
  <c r="BG597"/>
  <c r="BF597"/>
  <c r="AA597"/>
  <c r="AA596"/>
  <c r="Y597"/>
  <c r="Y596"/>
  <c r="W597"/>
  <c r="W596"/>
  <c r="BK597"/>
  <c r="BK596"/>
  <c r="N596"/>
  <c r="N597"/>
  <c r="BE597"/>
  <c r="N94"/>
  <c r="BI594"/>
  <c r="BH594"/>
  <c r="BG594"/>
  <c r="BF594"/>
  <c r="AA594"/>
  <c r="Y594"/>
  <c r="W594"/>
  <c r="BK594"/>
  <c r="N594"/>
  <c r="BE594"/>
  <c r="BI592"/>
  <c r="BH592"/>
  <c r="BG592"/>
  <c r="BF592"/>
  <c r="AA592"/>
  <c r="Y592"/>
  <c r="W592"/>
  <c r="BK592"/>
  <c r="N592"/>
  <c r="BE592"/>
  <c r="BI590"/>
  <c r="BH590"/>
  <c r="BG590"/>
  <c r="BF590"/>
  <c r="AA590"/>
  <c r="Y590"/>
  <c r="W590"/>
  <c r="BK590"/>
  <c r="N590"/>
  <c r="BE590"/>
  <c r="BI588"/>
  <c r="BH588"/>
  <c r="BG588"/>
  <c r="BF588"/>
  <c r="AA588"/>
  <c r="Y588"/>
  <c r="W588"/>
  <c r="BK588"/>
  <c r="N588"/>
  <c r="BE588"/>
  <c r="BI586"/>
  <c r="BH586"/>
  <c r="BG586"/>
  <c r="BF586"/>
  <c r="AA586"/>
  <c r="Y586"/>
  <c r="W586"/>
  <c r="BK586"/>
  <c r="N586"/>
  <c r="BE586"/>
  <c r="BI584"/>
  <c r="BH584"/>
  <c r="BG584"/>
  <c r="BF584"/>
  <c r="AA584"/>
  <c r="Y584"/>
  <c r="W584"/>
  <c r="BK584"/>
  <c r="N584"/>
  <c r="BE584"/>
  <c r="BI582"/>
  <c r="BH582"/>
  <c r="BG582"/>
  <c r="BF582"/>
  <c r="AA582"/>
  <c r="Y582"/>
  <c r="W582"/>
  <c r="BK582"/>
  <c r="N582"/>
  <c r="BE582"/>
  <c r="BI580"/>
  <c r="BH580"/>
  <c r="BG580"/>
  <c r="BF580"/>
  <c r="AA580"/>
  <c r="Y580"/>
  <c r="W580"/>
  <c r="BK580"/>
  <c r="N580"/>
  <c r="BE580"/>
  <c r="BI578"/>
  <c r="BH578"/>
  <c r="BG578"/>
  <c r="BF578"/>
  <c r="AA578"/>
  <c r="Y578"/>
  <c r="W578"/>
  <c r="BK578"/>
  <c r="N578"/>
  <c r="BE578"/>
  <c r="BI576"/>
  <c r="BH576"/>
  <c r="BG576"/>
  <c r="BF576"/>
  <c r="AA576"/>
  <c r="Y576"/>
  <c r="W576"/>
  <c r="BK576"/>
  <c r="N576"/>
  <c r="BE576"/>
  <c r="BI574"/>
  <c r="BH574"/>
  <c r="BG574"/>
  <c r="BF574"/>
  <c r="AA574"/>
  <c r="Y574"/>
  <c r="W574"/>
  <c r="BK574"/>
  <c r="N574"/>
  <c r="BE574"/>
  <c r="BI572"/>
  <c r="BH572"/>
  <c r="BG572"/>
  <c r="BF572"/>
  <c r="AA572"/>
  <c r="Y572"/>
  <c r="W572"/>
  <c r="BK572"/>
  <c r="N572"/>
  <c r="BE572"/>
  <c r="BI570"/>
  <c r="BH570"/>
  <c r="BG570"/>
  <c r="BF570"/>
  <c r="AA570"/>
  <c r="Y570"/>
  <c r="W570"/>
  <c r="BK570"/>
  <c r="N570"/>
  <c r="BE570"/>
  <c r="BI568"/>
  <c r="BH568"/>
  <c r="BG568"/>
  <c r="BF568"/>
  <c r="AA568"/>
  <c r="Y568"/>
  <c r="W568"/>
  <c r="BK568"/>
  <c r="N568"/>
  <c r="BE568"/>
  <c r="BI566"/>
  <c r="BH566"/>
  <c r="BG566"/>
  <c r="BF566"/>
  <c r="AA566"/>
  <c r="Y566"/>
  <c r="W566"/>
  <c r="BK566"/>
  <c r="N566"/>
  <c r="BE566"/>
  <c r="BI564"/>
  <c r="BH564"/>
  <c r="BG564"/>
  <c r="BF564"/>
  <c r="AA564"/>
  <c r="Y564"/>
  <c r="W564"/>
  <c r="BK564"/>
  <c r="N564"/>
  <c r="BE564"/>
  <c r="BI562"/>
  <c r="BH562"/>
  <c r="BG562"/>
  <c r="BF562"/>
  <c r="AA562"/>
  <c r="Y562"/>
  <c r="W562"/>
  <c r="BK562"/>
  <c r="N562"/>
  <c r="BE562"/>
  <c r="BI560"/>
  <c r="BH560"/>
  <c r="BG560"/>
  <c r="BF560"/>
  <c r="AA560"/>
  <c r="Y560"/>
  <c r="W560"/>
  <c r="BK560"/>
  <c r="N560"/>
  <c r="BE560"/>
  <c r="BI558"/>
  <c r="BH558"/>
  <c r="BG558"/>
  <c r="BF558"/>
  <c r="AA558"/>
  <c r="Y558"/>
  <c r="W558"/>
  <c r="BK558"/>
  <c r="N558"/>
  <c r="BE558"/>
  <c r="BI556"/>
  <c r="BH556"/>
  <c r="BG556"/>
  <c r="BF556"/>
  <c r="AA556"/>
  <c r="Y556"/>
  <c r="W556"/>
  <c r="BK556"/>
  <c r="N556"/>
  <c r="BE556"/>
  <c r="BI554"/>
  <c r="BH554"/>
  <c r="BG554"/>
  <c r="BF554"/>
  <c r="AA554"/>
  <c r="AA553"/>
  <c r="Y554"/>
  <c r="Y553"/>
  <c r="W554"/>
  <c r="W553"/>
  <c r="BK554"/>
  <c r="BK553"/>
  <c r="N553"/>
  <c r="N554"/>
  <c r="BE554"/>
  <c r="N93"/>
  <c r="BI551"/>
  <c r="BH551"/>
  <c r="BG551"/>
  <c r="BF551"/>
  <c r="AA551"/>
  <c r="Y551"/>
  <c r="W551"/>
  <c r="BK551"/>
  <c r="N551"/>
  <c r="BE551"/>
  <c r="BI549"/>
  <c r="BH549"/>
  <c r="BG549"/>
  <c r="BF549"/>
  <c r="AA549"/>
  <c r="Y549"/>
  <c r="W549"/>
  <c r="BK549"/>
  <c r="N549"/>
  <c r="BE549"/>
  <c r="BI547"/>
  <c r="BH547"/>
  <c r="BG547"/>
  <c r="BF547"/>
  <c r="AA547"/>
  <c r="Y547"/>
  <c r="W547"/>
  <c r="BK547"/>
  <c r="N547"/>
  <c r="BE547"/>
  <c r="BI545"/>
  <c r="BH545"/>
  <c r="BG545"/>
  <c r="BF545"/>
  <c r="AA545"/>
  <c r="Y545"/>
  <c r="W545"/>
  <c r="BK545"/>
  <c r="N545"/>
  <c r="BE545"/>
  <c r="BI543"/>
  <c r="BH543"/>
  <c r="BG543"/>
  <c r="BF543"/>
  <c r="AA543"/>
  <c r="Y543"/>
  <c r="W543"/>
  <c r="BK543"/>
  <c r="N543"/>
  <c r="BE543"/>
  <c r="BI541"/>
  <c r="BH541"/>
  <c r="BG541"/>
  <c r="BF541"/>
  <c r="AA541"/>
  <c r="Y541"/>
  <c r="W541"/>
  <c r="BK541"/>
  <c r="N541"/>
  <c r="BE541"/>
  <c r="BI539"/>
  <c r="BH539"/>
  <c r="BG539"/>
  <c r="BF539"/>
  <c r="AA539"/>
  <c r="Y539"/>
  <c r="W539"/>
  <c r="BK539"/>
  <c r="N539"/>
  <c r="BE539"/>
  <c r="BI537"/>
  <c r="BH537"/>
  <c r="BG537"/>
  <c r="BF537"/>
  <c r="AA537"/>
  <c r="Y537"/>
  <c r="W537"/>
  <c r="BK537"/>
  <c r="N537"/>
  <c r="BE537"/>
  <c r="BI535"/>
  <c r="BH535"/>
  <c r="BG535"/>
  <c r="BF535"/>
  <c r="AA535"/>
  <c r="Y535"/>
  <c r="W535"/>
  <c r="BK535"/>
  <c r="N535"/>
  <c r="BE535"/>
  <c r="BI533"/>
  <c r="BH533"/>
  <c r="BG533"/>
  <c r="BF533"/>
  <c r="AA533"/>
  <c r="Y533"/>
  <c r="W533"/>
  <c r="BK533"/>
  <c r="N533"/>
  <c r="BE533"/>
  <c r="BI531"/>
  <c r="BH531"/>
  <c r="BG531"/>
  <c r="BF531"/>
  <c r="AA531"/>
  <c r="Y531"/>
  <c r="W531"/>
  <c r="BK531"/>
  <c r="N531"/>
  <c r="BE531"/>
  <c r="BI529"/>
  <c r="BH529"/>
  <c r="BG529"/>
  <c r="BF529"/>
  <c r="AA529"/>
  <c r="Y529"/>
  <c r="W529"/>
  <c r="BK529"/>
  <c r="N529"/>
  <c r="BE529"/>
  <c r="BI527"/>
  <c r="BH527"/>
  <c r="BG527"/>
  <c r="BF527"/>
  <c r="AA527"/>
  <c r="Y527"/>
  <c r="W527"/>
  <c r="BK527"/>
  <c r="N527"/>
  <c r="BE527"/>
  <c r="BI525"/>
  <c r="BH525"/>
  <c r="BG525"/>
  <c r="BF525"/>
  <c r="AA525"/>
  <c r="Y525"/>
  <c r="W525"/>
  <c r="BK525"/>
  <c r="N525"/>
  <c r="BE525"/>
  <c r="BI523"/>
  <c r="BH523"/>
  <c r="BG523"/>
  <c r="BF523"/>
  <c r="AA523"/>
  <c r="Y523"/>
  <c r="W523"/>
  <c r="BK523"/>
  <c r="N523"/>
  <c r="BE523"/>
  <c r="BI521"/>
  <c r="BH521"/>
  <c r="BG521"/>
  <c r="BF521"/>
  <c r="AA521"/>
  <c r="Y521"/>
  <c r="W521"/>
  <c r="BK521"/>
  <c r="N521"/>
  <c r="BE521"/>
  <c r="BI519"/>
  <c r="BH519"/>
  <c r="BG519"/>
  <c r="BF519"/>
  <c r="AA519"/>
  <c r="Y519"/>
  <c r="W519"/>
  <c r="BK519"/>
  <c r="N519"/>
  <c r="BE519"/>
  <c r="BI517"/>
  <c r="BH517"/>
  <c r="BG517"/>
  <c r="BF517"/>
  <c r="AA517"/>
  <c r="Y517"/>
  <c r="W517"/>
  <c r="BK517"/>
  <c r="N517"/>
  <c r="BE517"/>
  <c r="BI515"/>
  <c r="BH515"/>
  <c r="BG515"/>
  <c r="BF515"/>
  <c r="AA515"/>
  <c r="Y515"/>
  <c r="W515"/>
  <c r="BK515"/>
  <c r="N515"/>
  <c r="BE515"/>
  <c r="BI513"/>
  <c r="BH513"/>
  <c r="BG513"/>
  <c r="BF513"/>
  <c r="AA513"/>
  <c r="Y513"/>
  <c r="W513"/>
  <c r="BK513"/>
  <c r="N513"/>
  <c r="BE513"/>
  <c r="BI511"/>
  <c r="BH511"/>
  <c r="BG511"/>
  <c r="BF511"/>
  <c r="AA511"/>
  <c r="Y511"/>
  <c r="W511"/>
  <c r="BK511"/>
  <c r="N511"/>
  <c r="BE511"/>
  <c r="BI509"/>
  <c r="BH509"/>
  <c r="BG509"/>
  <c r="BF509"/>
  <c r="AA509"/>
  <c r="Y509"/>
  <c r="W509"/>
  <c r="BK509"/>
  <c r="N509"/>
  <c r="BE509"/>
  <c r="BI507"/>
  <c r="BH507"/>
  <c r="BG507"/>
  <c r="BF507"/>
  <c r="AA507"/>
  <c r="Y507"/>
  <c r="W507"/>
  <c r="BK507"/>
  <c r="N507"/>
  <c r="BE507"/>
  <c r="BI505"/>
  <c r="BH505"/>
  <c r="BG505"/>
  <c r="BF505"/>
  <c r="AA505"/>
  <c r="Y505"/>
  <c r="W505"/>
  <c r="BK505"/>
  <c r="N505"/>
  <c r="BE505"/>
  <c r="BI503"/>
  <c r="BH503"/>
  <c r="BG503"/>
  <c r="BF503"/>
  <c r="AA503"/>
  <c r="Y503"/>
  <c r="W503"/>
  <c r="BK503"/>
  <c r="N503"/>
  <c r="BE503"/>
  <c r="BI501"/>
  <c r="BH501"/>
  <c r="BG501"/>
  <c r="BF501"/>
  <c r="AA501"/>
  <c r="AA500"/>
  <c r="Y501"/>
  <c r="Y500"/>
  <c r="W501"/>
  <c r="W500"/>
  <c r="BK501"/>
  <c r="BK500"/>
  <c r="N500"/>
  <c r="N501"/>
  <c r="BE501"/>
  <c r="N92"/>
  <c r="BI498"/>
  <c r="BH498"/>
  <c r="BG498"/>
  <c r="BF498"/>
  <c r="AA498"/>
  <c r="Y498"/>
  <c r="W498"/>
  <c r="BK498"/>
  <c r="N498"/>
  <c r="BE498"/>
  <c r="BI496"/>
  <c r="BH496"/>
  <c r="BG496"/>
  <c r="BF496"/>
  <c r="AA496"/>
  <c r="Y496"/>
  <c r="W496"/>
  <c r="BK496"/>
  <c r="N496"/>
  <c r="BE496"/>
  <c r="BI494"/>
  <c r="BH494"/>
  <c r="BG494"/>
  <c r="BF494"/>
  <c r="AA494"/>
  <c r="Y494"/>
  <c r="W494"/>
  <c r="BK494"/>
  <c r="N494"/>
  <c r="BE494"/>
  <c r="BI492"/>
  <c r="BH492"/>
  <c r="BG492"/>
  <c r="BF492"/>
  <c r="AA492"/>
  <c r="Y492"/>
  <c r="W492"/>
  <c r="BK492"/>
  <c r="N492"/>
  <c r="BE492"/>
  <c r="BI490"/>
  <c r="BH490"/>
  <c r="BG490"/>
  <c r="BF490"/>
  <c r="AA490"/>
  <c r="Y490"/>
  <c r="W490"/>
  <c r="BK490"/>
  <c r="N490"/>
  <c r="BE490"/>
  <c r="BI488"/>
  <c r="BH488"/>
  <c r="BG488"/>
  <c r="BF488"/>
  <c r="AA488"/>
  <c r="Y488"/>
  <c r="W488"/>
  <c r="BK488"/>
  <c r="N488"/>
  <c r="BE488"/>
  <c r="BI486"/>
  <c r="BH486"/>
  <c r="BG486"/>
  <c r="BF486"/>
  <c r="AA486"/>
  <c r="Y486"/>
  <c r="W486"/>
  <c r="BK486"/>
  <c r="N486"/>
  <c r="BE486"/>
  <c r="BI484"/>
  <c r="BH484"/>
  <c r="BG484"/>
  <c r="BF484"/>
  <c r="AA484"/>
  <c r="Y484"/>
  <c r="W484"/>
  <c r="BK484"/>
  <c r="N484"/>
  <c r="BE484"/>
  <c r="BI482"/>
  <c r="BH482"/>
  <c r="BG482"/>
  <c r="BF482"/>
  <c r="AA482"/>
  <c r="Y482"/>
  <c r="W482"/>
  <c r="BK482"/>
  <c r="N482"/>
  <c r="BE482"/>
  <c r="BI480"/>
  <c r="BH480"/>
  <c r="BG480"/>
  <c r="BF480"/>
  <c r="AA480"/>
  <c r="Y480"/>
  <c r="W480"/>
  <c r="BK480"/>
  <c r="N480"/>
  <c r="BE480"/>
  <c r="BI478"/>
  <c r="BH478"/>
  <c r="BG478"/>
  <c r="BF478"/>
  <c r="AA478"/>
  <c r="Y478"/>
  <c r="W478"/>
  <c r="BK478"/>
  <c r="N478"/>
  <c r="BE478"/>
  <c r="BI476"/>
  <c r="BH476"/>
  <c r="BG476"/>
  <c r="BF476"/>
  <c r="AA476"/>
  <c r="Y476"/>
  <c r="W476"/>
  <c r="BK476"/>
  <c r="N476"/>
  <c r="BE476"/>
  <c r="BI474"/>
  <c r="BH474"/>
  <c r="BG474"/>
  <c r="BF474"/>
  <c r="AA474"/>
  <c r="Y474"/>
  <c r="W474"/>
  <c r="BK474"/>
  <c r="N474"/>
  <c r="BE474"/>
  <c r="BI472"/>
  <c r="BH472"/>
  <c r="BG472"/>
  <c r="BF472"/>
  <c r="AA472"/>
  <c r="Y472"/>
  <c r="W472"/>
  <c r="BK472"/>
  <c r="N472"/>
  <c r="BE472"/>
  <c r="BI470"/>
  <c r="BH470"/>
  <c r="BG470"/>
  <c r="BF470"/>
  <c r="AA470"/>
  <c r="Y470"/>
  <c r="W470"/>
  <c r="BK470"/>
  <c r="N470"/>
  <c r="BE470"/>
  <c r="BI468"/>
  <c r="BH468"/>
  <c r="BG468"/>
  <c r="BF468"/>
  <c r="AA468"/>
  <c r="Y468"/>
  <c r="W468"/>
  <c r="BK468"/>
  <c r="N468"/>
  <c r="BE468"/>
  <c r="BI466"/>
  <c r="BH466"/>
  <c r="BG466"/>
  <c r="BF466"/>
  <c r="AA466"/>
  <c r="Y466"/>
  <c r="W466"/>
  <c r="BK466"/>
  <c r="N466"/>
  <c r="BE466"/>
  <c r="BI464"/>
  <c r="BH464"/>
  <c r="BG464"/>
  <c r="BF464"/>
  <c r="AA464"/>
  <c r="Y464"/>
  <c r="W464"/>
  <c r="BK464"/>
  <c r="N464"/>
  <c r="BE464"/>
  <c r="BI462"/>
  <c r="BH462"/>
  <c r="BG462"/>
  <c r="BF462"/>
  <c r="AA462"/>
  <c r="Y462"/>
  <c r="W462"/>
  <c r="BK462"/>
  <c r="N462"/>
  <c r="BE462"/>
  <c r="BI460"/>
  <c r="BH460"/>
  <c r="BG460"/>
  <c r="BF460"/>
  <c r="AA460"/>
  <c r="Y460"/>
  <c r="W460"/>
  <c r="BK460"/>
  <c r="N460"/>
  <c r="BE460"/>
  <c r="BI458"/>
  <c r="BH458"/>
  <c r="BG458"/>
  <c r="BF458"/>
  <c r="AA458"/>
  <c r="Y458"/>
  <c r="W458"/>
  <c r="BK458"/>
  <c r="N458"/>
  <c r="BE458"/>
  <c r="BI456"/>
  <c r="BH456"/>
  <c r="BG456"/>
  <c r="BF456"/>
  <c r="AA456"/>
  <c r="Y456"/>
  <c r="W456"/>
  <c r="BK456"/>
  <c r="N456"/>
  <c r="BE456"/>
  <c r="BI454"/>
  <c r="BH454"/>
  <c r="BG454"/>
  <c r="BF454"/>
  <c r="AA454"/>
  <c r="Y454"/>
  <c r="W454"/>
  <c r="BK454"/>
  <c r="N454"/>
  <c r="BE454"/>
  <c r="BI452"/>
  <c r="BH452"/>
  <c r="BG452"/>
  <c r="BF452"/>
  <c r="AA452"/>
  <c r="Y452"/>
  <c r="W452"/>
  <c r="BK452"/>
  <c r="N452"/>
  <c r="BE452"/>
  <c r="BI450"/>
  <c r="BH450"/>
  <c r="BG450"/>
  <c r="BF450"/>
  <c r="AA450"/>
  <c r="Y450"/>
  <c r="W450"/>
  <c r="BK450"/>
  <c r="N450"/>
  <c r="BE450"/>
  <c r="BI448"/>
  <c r="BH448"/>
  <c r="BG448"/>
  <c r="BF448"/>
  <c r="AA448"/>
  <c r="Y448"/>
  <c r="W448"/>
  <c r="BK448"/>
  <c r="N448"/>
  <c r="BE448"/>
  <c r="BI446"/>
  <c r="BH446"/>
  <c r="BG446"/>
  <c r="BF446"/>
  <c r="AA446"/>
  <c r="Y446"/>
  <c r="W446"/>
  <c r="BK446"/>
  <c r="N446"/>
  <c r="BE446"/>
  <c r="BI444"/>
  <c r="BH444"/>
  <c r="BG444"/>
  <c r="BF444"/>
  <c r="AA444"/>
  <c r="Y444"/>
  <c r="W444"/>
  <c r="BK444"/>
  <c r="N444"/>
  <c r="BE444"/>
  <c r="BI442"/>
  <c r="BH442"/>
  <c r="BG442"/>
  <c r="BF442"/>
  <c r="AA442"/>
  <c r="Y442"/>
  <c r="W442"/>
  <c r="BK442"/>
  <c r="N442"/>
  <c r="BE442"/>
  <c r="BI440"/>
  <c r="BH440"/>
  <c r="BG440"/>
  <c r="BF440"/>
  <c r="AA440"/>
  <c r="Y440"/>
  <c r="W440"/>
  <c r="BK440"/>
  <c r="N440"/>
  <c r="BE440"/>
  <c r="BI438"/>
  <c r="BH438"/>
  <c r="BG438"/>
  <c r="BF438"/>
  <c r="AA438"/>
  <c r="Y438"/>
  <c r="W438"/>
  <c r="BK438"/>
  <c r="N438"/>
  <c r="BE438"/>
  <c r="BI436"/>
  <c r="BH436"/>
  <c r="BG436"/>
  <c r="BF436"/>
  <c r="AA436"/>
  <c r="Y436"/>
  <c r="W436"/>
  <c r="BK436"/>
  <c r="N436"/>
  <c r="BE436"/>
  <c r="BI434"/>
  <c r="BH434"/>
  <c r="BG434"/>
  <c r="BF434"/>
  <c r="AA434"/>
  <c r="Y434"/>
  <c r="W434"/>
  <c r="BK434"/>
  <c r="N434"/>
  <c r="BE434"/>
  <c r="BI432"/>
  <c r="BH432"/>
  <c r="BG432"/>
  <c r="BF432"/>
  <c r="AA432"/>
  <c r="Y432"/>
  <c r="W432"/>
  <c r="BK432"/>
  <c r="N432"/>
  <c r="BE432"/>
  <c r="BI430"/>
  <c r="BH430"/>
  <c r="BG430"/>
  <c r="BF430"/>
  <c r="AA430"/>
  <c r="Y430"/>
  <c r="W430"/>
  <c r="BK430"/>
  <c r="N430"/>
  <c r="BE430"/>
  <c r="BI428"/>
  <c r="BH428"/>
  <c r="BG428"/>
  <c r="BF428"/>
  <c r="AA428"/>
  <c r="Y428"/>
  <c r="W428"/>
  <c r="BK428"/>
  <c r="N428"/>
  <c r="BE428"/>
  <c r="BI426"/>
  <c r="BH426"/>
  <c r="BG426"/>
  <c r="BF426"/>
  <c r="AA426"/>
  <c r="Y426"/>
  <c r="W426"/>
  <c r="BK426"/>
  <c r="N426"/>
  <c r="BE426"/>
  <c r="BI424"/>
  <c r="BH424"/>
  <c r="BG424"/>
  <c r="BF424"/>
  <c r="AA424"/>
  <c r="Y424"/>
  <c r="W424"/>
  <c r="BK424"/>
  <c r="N424"/>
  <c r="BE424"/>
  <c r="BI422"/>
  <c r="BH422"/>
  <c r="BG422"/>
  <c r="BF422"/>
  <c r="AA422"/>
  <c r="Y422"/>
  <c r="W422"/>
  <c r="BK422"/>
  <c r="N422"/>
  <c r="BE422"/>
  <c r="BI420"/>
  <c r="BH420"/>
  <c r="BG420"/>
  <c r="BF420"/>
  <c r="AA420"/>
  <c r="Y420"/>
  <c r="W420"/>
  <c r="BK420"/>
  <c r="N420"/>
  <c r="BE420"/>
  <c r="BI418"/>
  <c r="BH418"/>
  <c r="BG418"/>
  <c r="BF418"/>
  <c r="AA418"/>
  <c r="Y418"/>
  <c r="W418"/>
  <c r="BK418"/>
  <c r="N418"/>
  <c r="BE418"/>
  <c r="BI416"/>
  <c r="BH416"/>
  <c r="BG416"/>
  <c r="BF416"/>
  <c r="AA416"/>
  <c r="Y416"/>
  <c r="W416"/>
  <c r="BK416"/>
  <c r="N416"/>
  <c r="BE416"/>
  <c r="BI414"/>
  <c r="BH414"/>
  <c r="BG414"/>
  <c r="BF414"/>
  <c r="AA414"/>
  <c r="Y414"/>
  <c r="W414"/>
  <c r="BK414"/>
  <c r="N414"/>
  <c r="BE414"/>
  <c r="BI412"/>
  <c r="BH412"/>
  <c r="BG412"/>
  <c r="BF412"/>
  <c r="AA412"/>
  <c r="Y412"/>
  <c r="W412"/>
  <c r="BK412"/>
  <c r="N412"/>
  <c r="BE412"/>
  <c r="BI410"/>
  <c r="BH410"/>
  <c r="BG410"/>
  <c r="BF410"/>
  <c r="AA410"/>
  <c r="Y410"/>
  <c r="W410"/>
  <c r="BK410"/>
  <c r="N410"/>
  <c r="BE410"/>
  <c r="BI408"/>
  <c r="BH408"/>
  <c r="BG408"/>
  <c r="BF408"/>
  <c r="AA408"/>
  <c r="Y408"/>
  <c r="W408"/>
  <c r="BK408"/>
  <c r="N408"/>
  <c r="BE408"/>
  <c r="BI406"/>
  <c r="BH406"/>
  <c r="BG406"/>
  <c r="BF406"/>
  <c r="AA406"/>
  <c r="Y406"/>
  <c r="W406"/>
  <c r="BK406"/>
  <c r="N406"/>
  <c r="BE406"/>
  <c r="BI404"/>
  <c r="BH404"/>
  <c r="BG404"/>
  <c r="BF404"/>
  <c r="AA404"/>
  <c r="Y404"/>
  <c r="W404"/>
  <c r="BK404"/>
  <c r="N404"/>
  <c r="BE404"/>
  <c r="BI402"/>
  <c r="BH402"/>
  <c r="BG402"/>
  <c r="BF402"/>
  <c r="AA402"/>
  <c r="Y402"/>
  <c r="W402"/>
  <c r="BK402"/>
  <c r="N402"/>
  <c r="BE402"/>
  <c r="BI400"/>
  <c r="BH400"/>
  <c r="BG400"/>
  <c r="BF400"/>
  <c r="AA400"/>
  <c r="Y400"/>
  <c r="W400"/>
  <c r="BK400"/>
  <c r="N400"/>
  <c r="BE400"/>
  <c r="BI398"/>
  <c r="BH398"/>
  <c r="BG398"/>
  <c r="BF398"/>
  <c r="AA398"/>
  <c r="Y398"/>
  <c r="W398"/>
  <c r="BK398"/>
  <c r="N398"/>
  <c r="BE398"/>
  <c r="BI396"/>
  <c r="BH396"/>
  <c r="BG396"/>
  <c r="BF396"/>
  <c r="AA396"/>
  <c r="Y396"/>
  <c r="W396"/>
  <c r="BK396"/>
  <c r="N396"/>
  <c r="BE396"/>
  <c r="BI394"/>
  <c r="BH394"/>
  <c r="BG394"/>
  <c r="BF394"/>
  <c r="AA394"/>
  <c r="Y394"/>
  <c r="W394"/>
  <c r="BK394"/>
  <c r="N394"/>
  <c r="BE394"/>
  <c r="BI392"/>
  <c r="BH392"/>
  <c r="BG392"/>
  <c r="BF392"/>
  <c r="AA392"/>
  <c r="Y392"/>
  <c r="W392"/>
  <c r="BK392"/>
  <c r="N392"/>
  <c r="BE392"/>
  <c r="BI390"/>
  <c r="BH390"/>
  <c r="BG390"/>
  <c r="BF390"/>
  <c r="AA390"/>
  <c r="Y390"/>
  <c r="W390"/>
  <c r="BK390"/>
  <c r="N390"/>
  <c r="BE390"/>
  <c r="BI388"/>
  <c r="BH388"/>
  <c r="BG388"/>
  <c r="BF388"/>
  <c r="AA388"/>
  <c r="AA387"/>
  <c r="Y388"/>
  <c r="Y387"/>
  <c r="W388"/>
  <c r="W387"/>
  <c r="BK388"/>
  <c r="BK387"/>
  <c r="N387"/>
  <c r="N388"/>
  <c r="BE388"/>
  <c r="N91"/>
  <c r="BI385"/>
  <c r="BH385"/>
  <c r="BG385"/>
  <c r="BF385"/>
  <c r="AA385"/>
  <c r="Y385"/>
  <c r="W385"/>
  <c r="BK385"/>
  <c r="N385"/>
  <c r="BE385"/>
  <c r="BI383"/>
  <c r="BH383"/>
  <c r="BG383"/>
  <c r="BF383"/>
  <c r="AA383"/>
  <c r="Y383"/>
  <c r="W383"/>
  <c r="BK383"/>
  <c r="N383"/>
  <c r="BE383"/>
  <c r="BI381"/>
  <c r="BH381"/>
  <c r="BG381"/>
  <c r="BF381"/>
  <c r="AA381"/>
  <c r="Y381"/>
  <c r="W381"/>
  <c r="BK381"/>
  <c r="N381"/>
  <c r="BE381"/>
  <c r="BI379"/>
  <c r="BH379"/>
  <c r="BG379"/>
  <c r="BF379"/>
  <c r="AA379"/>
  <c r="Y379"/>
  <c r="W379"/>
  <c r="BK379"/>
  <c r="N379"/>
  <c r="BE379"/>
  <c r="BI377"/>
  <c r="BH377"/>
  <c r="BG377"/>
  <c r="BF377"/>
  <c r="AA377"/>
  <c r="Y377"/>
  <c r="W377"/>
  <c r="BK377"/>
  <c r="N377"/>
  <c r="BE377"/>
  <c r="BI375"/>
  <c r="BH375"/>
  <c r="BG375"/>
  <c r="BF375"/>
  <c r="AA375"/>
  <c r="Y375"/>
  <c r="W375"/>
  <c r="BK375"/>
  <c r="N375"/>
  <c r="BE375"/>
  <c r="BI373"/>
  <c r="BH373"/>
  <c r="BG373"/>
  <c r="BF373"/>
  <c r="AA373"/>
  <c r="Y373"/>
  <c r="W373"/>
  <c r="BK373"/>
  <c r="N373"/>
  <c r="BE373"/>
  <c r="BI371"/>
  <c r="BH371"/>
  <c r="BG371"/>
  <c r="BF371"/>
  <c r="AA371"/>
  <c r="Y371"/>
  <c r="W371"/>
  <c r="BK371"/>
  <c r="N371"/>
  <c r="BE371"/>
  <c r="BI369"/>
  <c r="BH369"/>
  <c r="BG369"/>
  <c r="BF369"/>
  <c r="AA369"/>
  <c r="Y369"/>
  <c r="W369"/>
  <c r="BK369"/>
  <c r="N369"/>
  <c r="BE369"/>
  <c r="BI367"/>
  <c r="BH367"/>
  <c r="BG367"/>
  <c r="BF367"/>
  <c r="AA367"/>
  <c r="Y367"/>
  <c r="W367"/>
  <c r="BK367"/>
  <c r="N367"/>
  <c r="BE367"/>
  <c r="BI365"/>
  <c r="BH365"/>
  <c r="BG365"/>
  <c r="BF365"/>
  <c r="AA365"/>
  <c r="Y365"/>
  <c r="W365"/>
  <c r="BK365"/>
  <c r="N365"/>
  <c r="BE365"/>
  <c r="BI363"/>
  <c r="BH363"/>
  <c r="BG363"/>
  <c r="BF363"/>
  <c r="AA363"/>
  <c r="Y363"/>
  <c r="W363"/>
  <c r="BK363"/>
  <c r="N363"/>
  <c r="BE363"/>
  <c r="BI361"/>
  <c r="BH361"/>
  <c r="BG361"/>
  <c r="BF361"/>
  <c r="AA361"/>
  <c r="Y361"/>
  <c r="W361"/>
  <c r="BK361"/>
  <c r="N361"/>
  <c r="BE361"/>
  <c r="BI359"/>
  <c r="BH359"/>
  <c r="BG359"/>
  <c r="BF359"/>
  <c r="AA359"/>
  <c r="Y359"/>
  <c r="W359"/>
  <c r="BK359"/>
  <c r="N359"/>
  <c r="BE359"/>
  <c r="BI357"/>
  <c r="BH357"/>
  <c r="BG357"/>
  <c r="BF357"/>
  <c r="AA357"/>
  <c r="Y357"/>
  <c r="W357"/>
  <c r="BK357"/>
  <c r="N357"/>
  <c r="BE357"/>
  <c r="BI355"/>
  <c r="BH355"/>
  <c r="BG355"/>
  <c r="BF355"/>
  <c r="AA355"/>
  <c r="Y355"/>
  <c r="W355"/>
  <c r="BK355"/>
  <c r="N355"/>
  <c r="BE355"/>
  <c r="BI353"/>
  <c r="BH353"/>
  <c r="BG353"/>
  <c r="BF353"/>
  <c r="AA353"/>
  <c r="Y353"/>
  <c r="W353"/>
  <c r="BK353"/>
  <c r="N353"/>
  <c r="BE353"/>
  <c r="BI351"/>
  <c r="BH351"/>
  <c r="BG351"/>
  <c r="BF351"/>
  <c r="AA351"/>
  <c r="Y351"/>
  <c r="W351"/>
  <c r="BK351"/>
  <c r="N351"/>
  <c r="BE351"/>
  <c r="BI349"/>
  <c r="BH349"/>
  <c r="BG349"/>
  <c r="BF349"/>
  <c r="AA349"/>
  <c r="Y349"/>
  <c r="W349"/>
  <c r="BK349"/>
  <c r="N349"/>
  <c r="BE349"/>
  <c r="BI347"/>
  <c r="BH347"/>
  <c r="BG347"/>
  <c r="BF347"/>
  <c r="AA347"/>
  <c r="Y347"/>
  <c r="W347"/>
  <c r="BK347"/>
  <c r="N347"/>
  <c r="BE347"/>
  <c r="BI345"/>
  <c r="BH345"/>
  <c r="BG345"/>
  <c r="BF345"/>
  <c r="AA345"/>
  <c r="Y345"/>
  <c r="W345"/>
  <c r="BK345"/>
  <c r="N345"/>
  <c r="BE345"/>
  <c r="BI343"/>
  <c r="BH343"/>
  <c r="BG343"/>
  <c r="BF343"/>
  <c r="AA343"/>
  <c r="Y343"/>
  <c r="W343"/>
  <c r="BK343"/>
  <c r="N343"/>
  <c r="BE343"/>
  <c r="BI341"/>
  <c r="BH341"/>
  <c r="BG341"/>
  <c r="BF341"/>
  <c r="AA341"/>
  <c r="Y341"/>
  <c r="W341"/>
  <c r="BK341"/>
  <c r="N341"/>
  <c r="BE341"/>
  <c r="BI339"/>
  <c r="BH339"/>
  <c r="BG339"/>
  <c r="BF339"/>
  <c r="AA339"/>
  <c r="Y339"/>
  <c r="W339"/>
  <c r="BK339"/>
  <c r="N339"/>
  <c r="BE339"/>
  <c r="BI337"/>
  <c r="BH337"/>
  <c r="BG337"/>
  <c r="BF337"/>
  <c r="AA337"/>
  <c r="Y337"/>
  <c r="W337"/>
  <c r="BK337"/>
  <c r="N337"/>
  <c r="BE337"/>
  <c r="BI335"/>
  <c r="BH335"/>
  <c r="BG335"/>
  <c r="BF335"/>
  <c r="AA335"/>
  <c r="Y335"/>
  <c r="W335"/>
  <c r="BK335"/>
  <c r="N335"/>
  <c r="BE335"/>
  <c r="BI333"/>
  <c r="BH333"/>
  <c r="BG333"/>
  <c r="BF333"/>
  <c r="AA333"/>
  <c r="Y333"/>
  <c r="W333"/>
  <c r="BK333"/>
  <c r="N333"/>
  <c r="BE333"/>
  <c r="BI331"/>
  <c r="BH331"/>
  <c r="BG331"/>
  <c r="BF331"/>
  <c r="AA331"/>
  <c r="Y331"/>
  <c r="W331"/>
  <c r="BK331"/>
  <c r="N331"/>
  <c r="BE331"/>
  <c r="BI329"/>
  <c r="BH329"/>
  <c r="BG329"/>
  <c r="BF329"/>
  <c r="AA329"/>
  <c r="Y329"/>
  <c r="W329"/>
  <c r="BK329"/>
  <c r="N329"/>
  <c r="BE329"/>
  <c r="BI327"/>
  <c r="BH327"/>
  <c r="BG327"/>
  <c r="BF327"/>
  <c r="AA327"/>
  <c r="Y327"/>
  <c r="W327"/>
  <c r="BK327"/>
  <c r="N327"/>
  <c r="BE327"/>
  <c r="BI325"/>
  <c r="BH325"/>
  <c r="BG325"/>
  <c r="BF325"/>
  <c r="AA325"/>
  <c r="Y325"/>
  <c r="W325"/>
  <c r="BK325"/>
  <c r="N325"/>
  <c r="BE325"/>
  <c r="BI323"/>
  <c r="BH323"/>
  <c r="BG323"/>
  <c r="BF323"/>
  <c r="AA323"/>
  <c r="Y323"/>
  <c r="W323"/>
  <c r="BK323"/>
  <c r="N323"/>
  <c r="BE323"/>
  <c r="BI321"/>
  <c r="BH321"/>
  <c r="BG321"/>
  <c r="BF321"/>
  <c r="AA321"/>
  <c r="Y321"/>
  <c r="W321"/>
  <c r="BK321"/>
  <c r="N321"/>
  <c r="BE321"/>
  <c r="BI319"/>
  <c r="BH319"/>
  <c r="BG319"/>
  <c r="BF319"/>
  <c r="AA319"/>
  <c r="Y319"/>
  <c r="W319"/>
  <c r="BK319"/>
  <c r="N319"/>
  <c r="BE319"/>
  <c r="BI317"/>
  <c r="BH317"/>
  <c r="BG317"/>
  <c r="BF317"/>
  <c r="AA317"/>
  <c r="Y317"/>
  <c r="W317"/>
  <c r="BK317"/>
  <c r="N317"/>
  <c r="BE317"/>
  <c r="BI315"/>
  <c r="BH315"/>
  <c r="BG315"/>
  <c r="BF315"/>
  <c r="AA315"/>
  <c r="Y315"/>
  <c r="W315"/>
  <c r="BK315"/>
  <c r="N315"/>
  <c r="BE315"/>
  <c r="BI313"/>
  <c r="BH313"/>
  <c r="BG313"/>
  <c r="BF313"/>
  <c r="AA313"/>
  <c r="Y313"/>
  <c r="W313"/>
  <c r="BK313"/>
  <c r="N313"/>
  <c r="BE313"/>
  <c r="BI311"/>
  <c r="BH311"/>
  <c r="BG311"/>
  <c r="BF311"/>
  <c r="AA311"/>
  <c r="Y311"/>
  <c r="W311"/>
  <c r="BK311"/>
  <c r="N311"/>
  <c r="BE311"/>
  <c r="BI309"/>
  <c r="BH309"/>
  <c r="BG309"/>
  <c r="BF309"/>
  <c r="AA309"/>
  <c r="Y309"/>
  <c r="W309"/>
  <c r="BK309"/>
  <c r="N309"/>
  <c r="BE309"/>
  <c r="BI307"/>
  <c r="BH307"/>
  <c r="BG307"/>
  <c r="BF307"/>
  <c r="AA307"/>
  <c r="Y307"/>
  <c r="W307"/>
  <c r="BK307"/>
  <c r="N307"/>
  <c r="BE307"/>
  <c r="BI305"/>
  <c r="BH305"/>
  <c r="BG305"/>
  <c r="BF305"/>
  <c r="AA305"/>
  <c r="Y305"/>
  <c r="W305"/>
  <c r="BK305"/>
  <c r="N305"/>
  <c r="BE305"/>
  <c r="BI303"/>
  <c r="BH303"/>
  <c r="BG303"/>
  <c r="BF303"/>
  <c r="AA303"/>
  <c r="Y303"/>
  <c r="W303"/>
  <c r="BK303"/>
  <c r="N303"/>
  <c r="BE303"/>
  <c r="BI301"/>
  <c r="BH301"/>
  <c r="BG301"/>
  <c r="BF301"/>
  <c r="AA301"/>
  <c r="Y301"/>
  <c r="W301"/>
  <c r="BK301"/>
  <c r="N301"/>
  <c r="BE301"/>
  <c r="BI299"/>
  <c r="BH299"/>
  <c r="BG299"/>
  <c r="BF299"/>
  <c r="AA299"/>
  <c r="Y299"/>
  <c r="W299"/>
  <c r="BK299"/>
  <c r="N299"/>
  <c r="BE299"/>
  <c r="BI297"/>
  <c r="BH297"/>
  <c r="BG297"/>
  <c r="BF297"/>
  <c r="AA297"/>
  <c r="Y297"/>
  <c r="W297"/>
  <c r="BK297"/>
  <c r="N297"/>
  <c r="BE297"/>
  <c r="BI295"/>
  <c r="BH295"/>
  <c r="BG295"/>
  <c r="BF295"/>
  <c r="AA295"/>
  <c r="Y295"/>
  <c r="W295"/>
  <c r="BK295"/>
  <c r="N295"/>
  <c r="BE295"/>
  <c r="BI293"/>
  <c r="BH293"/>
  <c r="BG293"/>
  <c r="BF293"/>
  <c r="AA293"/>
  <c r="Y293"/>
  <c r="W293"/>
  <c r="BK293"/>
  <c r="N293"/>
  <c r="BE293"/>
  <c r="BI291"/>
  <c r="BH291"/>
  <c r="BG291"/>
  <c r="BF291"/>
  <c r="AA291"/>
  <c r="Y291"/>
  <c r="W291"/>
  <c r="BK291"/>
  <c r="N291"/>
  <c r="BE291"/>
  <c r="BI289"/>
  <c r="BH289"/>
  <c r="BG289"/>
  <c r="BF289"/>
  <c r="AA289"/>
  <c r="Y289"/>
  <c r="W289"/>
  <c r="BK289"/>
  <c r="N289"/>
  <c r="BE289"/>
  <c r="BI287"/>
  <c r="BH287"/>
  <c r="BG287"/>
  <c r="BF287"/>
  <c r="AA287"/>
  <c r="Y287"/>
  <c r="W287"/>
  <c r="BK287"/>
  <c r="N287"/>
  <c r="BE287"/>
  <c r="BI285"/>
  <c r="BH285"/>
  <c r="BG285"/>
  <c r="BF285"/>
  <c r="AA285"/>
  <c r="Y285"/>
  <c r="W285"/>
  <c r="BK285"/>
  <c r="N285"/>
  <c r="BE285"/>
  <c r="BI283"/>
  <c r="BH283"/>
  <c r="BG283"/>
  <c r="BF283"/>
  <c r="AA283"/>
  <c r="Y283"/>
  <c r="W283"/>
  <c r="BK283"/>
  <c r="N283"/>
  <c r="BE283"/>
  <c r="BI281"/>
  <c r="BH281"/>
  <c r="BG281"/>
  <c r="BF281"/>
  <c r="AA281"/>
  <c r="Y281"/>
  <c r="W281"/>
  <c r="BK281"/>
  <c r="N281"/>
  <c r="BE281"/>
  <c r="BI279"/>
  <c r="BH279"/>
  <c r="BG279"/>
  <c r="BF279"/>
  <c r="AA279"/>
  <c r="Y279"/>
  <c r="W279"/>
  <c r="BK279"/>
  <c r="N279"/>
  <c r="BE279"/>
  <c r="BI277"/>
  <c r="BH277"/>
  <c r="BG277"/>
  <c r="BF277"/>
  <c r="AA277"/>
  <c r="Y277"/>
  <c r="W277"/>
  <c r="BK277"/>
  <c r="N277"/>
  <c r="BE277"/>
  <c r="BI275"/>
  <c r="BH275"/>
  <c r="BG275"/>
  <c r="BF275"/>
  <c r="AA275"/>
  <c r="Y275"/>
  <c r="W275"/>
  <c r="BK275"/>
  <c r="N275"/>
  <c r="BE275"/>
  <c r="BI273"/>
  <c r="BH273"/>
  <c r="BG273"/>
  <c r="BF273"/>
  <c r="AA273"/>
  <c r="Y273"/>
  <c r="W273"/>
  <c r="BK273"/>
  <c r="N273"/>
  <c r="BE273"/>
  <c r="BI271"/>
  <c r="BH271"/>
  <c r="BG271"/>
  <c r="BF271"/>
  <c r="AA271"/>
  <c r="Y271"/>
  <c r="W271"/>
  <c r="BK271"/>
  <c r="N271"/>
  <c r="BE271"/>
  <c r="BI269"/>
  <c r="BH269"/>
  <c r="BG269"/>
  <c r="BF269"/>
  <c r="AA269"/>
  <c r="Y269"/>
  <c r="W269"/>
  <c r="BK269"/>
  <c r="N269"/>
  <c r="BE269"/>
  <c r="BI267"/>
  <c r="BH267"/>
  <c r="BG267"/>
  <c r="BF267"/>
  <c r="AA267"/>
  <c r="Y267"/>
  <c r="W267"/>
  <c r="BK267"/>
  <c r="N267"/>
  <c r="BE267"/>
  <c r="BI265"/>
  <c r="BH265"/>
  <c r="BG265"/>
  <c r="BF265"/>
  <c r="AA265"/>
  <c r="Y265"/>
  <c r="W265"/>
  <c r="BK265"/>
  <c r="N265"/>
  <c r="BE265"/>
  <c r="BI263"/>
  <c r="BH263"/>
  <c r="BG263"/>
  <c r="BF263"/>
  <c r="AA263"/>
  <c r="Y263"/>
  <c r="W263"/>
  <c r="BK263"/>
  <c r="N263"/>
  <c r="BE263"/>
  <c r="BI261"/>
  <c r="BH261"/>
  <c r="BG261"/>
  <c r="BF261"/>
  <c r="AA261"/>
  <c r="Y261"/>
  <c r="W261"/>
  <c r="BK261"/>
  <c r="N261"/>
  <c r="BE261"/>
  <c r="BI259"/>
  <c r="BH259"/>
  <c r="BG259"/>
  <c r="BF259"/>
  <c r="AA259"/>
  <c r="Y259"/>
  <c r="W259"/>
  <c r="BK259"/>
  <c r="N259"/>
  <c r="BE259"/>
  <c r="BI257"/>
  <c r="BH257"/>
  <c r="BG257"/>
  <c r="BF257"/>
  <c r="AA257"/>
  <c r="Y257"/>
  <c r="W257"/>
  <c r="BK257"/>
  <c r="N257"/>
  <c r="BE257"/>
  <c r="BI255"/>
  <c r="BH255"/>
  <c r="BG255"/>
  <c r="BF255"/>
  <c r="AA255"/>
  <c r="Y255"/>
  <c r="W255"/>
  <c r="BK255"/>
  <c r="N255"/>
  <c r="BE255"/>
  <c r="BI253"/>
  <c r="BH253"/>
  <c r="BG253"/>
  <c r="BF253"/>
  <c r="AA253"/>
  <c r="Y253"/>
  <c r="W253"/>
  <c r="BK253"/>
  <c r="N253"/>
  <c r="BE253"/>
  <c r="BI251"/>
  <c r="BH251"/>
  <c r="BG251"/>
  <c r="BF251"/>
  <c r="AA251"/>
  <c r="Y251"/>
  <c r="W251"/>
  <c r="BK251"/>
  <c r="N251"/>
  <c r="BE251"/>
  <c r="BI249"/>
  <c r="BH249"/>
  <c r="BG249"/>
  <c r="BF249"/>
  <c r="AA249"/>
  <c r="Y249"/>
  <c r="W249"/>
  <c r="BK249"/>
  <c r="N249"/>
  <c r="BE249"/>
  <c r="BI247"/>
  <c r="BH247"/>
  <c r="BG247"/>
  <c r="BF247"/>
  <c r="AA247"/>
  <c r="Y247"/>
  <c r="W247"/>
  <c r="BK247"/>
  <c r="N247"/>
  <c r="BE247"/>
  <c r="BI245"/>
  <c r="BH245"/>
  <c r="BG245"/>
  <c r="BF245"/>
  <c r="AA245"/>
  <c r="Y245"/>
  <c r="W245"/>
  <c r="BK245"/>
  <c r="N245"/>
  <c r="BE245"/>
  <c r="BI243"/>
  <c r="BH243"/>
  <c r="BG243"/>
  <c r="BF243"/>
  <c r="AA243"/>
  <c r="Y243"/>
  <c r="W243"/>
  <c r="BK243"/>
  <c r="N243"/>
  <c r="BE243"/>
  <c r="BI241"/>
  <c r="BH241"/>
  <c r="BG241"/>
  <c r="BF241"/>
  <c r="AA241"/>
  <c r="Y241"/>
  <c r="W241"/>
  <c r="BK241"/>
  <c r="N241"/>
  <c r="BE241"/>
  <c r="BI239"/>
  <c r="BH239"/>
  <c r="BG239"/>
  <c r="BF239"/>
  <c r="AA239"/>
  <c r="Y239"/>
  <c r="W239"/>
  <c r="BK239"/>
  <c r="N239"/>
  <c r="BE239"/>
  <c r="BI237"/>
  <c r="BH237"/>
  <c r="BG237"/>
  <c r="BF237"/>
  <c r="AA237"/>
  <c r="Y237"/>
  <c r="W237"/>
  <c r="BK237"/>
  <c r="N237"/>
  <c r="BE237"/>
  <c r="BI235"/>
  <c r="BH235"/>
  <c r="BG235"/>
  <c r="BF235"/>
  <c r="AA235"/>
  <c r="Y235"/>
  <c r="W235"/>
  <c r="BK235"/>
  <c r="N235"/>
  <c r="BE235"/>
  <c r="BI233"/>
  <c r="BH233"/>
  <c r="BG233"/>
  <c r="BF233"/>
  <c r="AA233"/>
  <c r="Y233"/>
  <c r="W233"/>
  <c r="BK233"/>
  <c r="N233"/>
  <c r="BE233"/>
  <c r="BI231"/>
  <c r="BH231"/>
  <c r="BG231"/>
  <c r="BF231"/>
  <c r="AA231"/>
  <c r="Y231"/>
  <c r="W231"/>
  <c r="BK231"/>
  <c r="N231"/>
  <c r="BE231"/>
  <c r="BI229"/>
  <c r="BH229"/>
  <c r="BG229"/>
  <c r="BF229"/>
  <c r="AA229"/>
  <c r="Y229"/>
  <c r="W229"/>
  <c r="BK229"/>
  <c r="N229"/>
  <c r="BE229"/>
  <c r="BI227"/>
  <c r="BH227"/>
  <c r="BG227"/>
  <c r="BF227"/>
  <c r="AA227"/>
  <c r="Y227"/>
  <c r="W227"/>
  <c r="BK227"/>
  <c r="N227"/>
  <c r="BE227"/>
  <c r="BI225"/>
  <c r="BH225"/>
  <c r="BG225"/>
  <c r="BF225"/>
  <c r="AA225"/>
  <c r="Y225"/>
  <c r="W225"/>
  <c r="BK225"/>
  <c r="N225"/>
  <c r="BE225"/>
  <c r="BI223"/>
  <c r="BH223"/>
  <c r="BG223"/>
  <c r="BF223"/>
  <c r="AA223"/>
  <c r="Y223"/>
  <c r="W223"/>
  <c r="BK223"/>
  <c r="N223"/>
  <c r="BE223"/>
  <c r="BI221"/>
  <c r="BH221"/>
  <c r="BG221"/>
  <c r="BF221"/>
  <c r="AA221"/>
  <c r="Y221"/>
  <c r="W221"/>
  <c r="BK221"/>
  <c r="N221"/>
  <c r="BE221"/>
  <c r="BI219"/>
  <c r="BH219"/>
  <c r="BG219"/>
  <c r="BF219"/>
  <c r="AA219"/>
  <c r="Y219"/>
  <c r="W219"/>
  <c r="BK219"/>
  <c r="N219"/>
  <c r="BE219"/>
  <c r="BI217"/>
  <c r="BH217"/>
  <c r="BG217"/>
  <c r="BF217"/>
  <c r="AA217"/>
  <c r="Y217"/>
  <c r="W217"/>
  <c r="BK217"/>
  <c r="N217"/>
  <c r="BE217"/>
  <c r="BI215"/>
  <c r="BH215"/>
  <c r="BG215"/>
  <c r="BF215"/>
  <c r="AA215"/>
  <c r="Y215"/>
  <c r="W215"/>
  <c r="BK215"/>
  <c r="N215"/>
  <c r="BE215"/>
  <c r="BI213"/>
  <c r="BH213"/>
  <c r="BG213"/>
  <c r="BF213"/>
  <c r="AA213"/>
  <c r="AA212"/>
  <c r="Y213"/>
  <c r="Y212"/>
  <c r="W213"/>
  <c r="W212"/>
  <c r="BK213"/>
  <c r="BK212"/>
  <c r="N212"/>
  <c r="N213"/>
  <c r="BE213"/>
  <c r="N90"/>
  <c r="BI210"/>
  <c r="BH210"/>
  <c r="BG210"/>
  <c r="BF210"/>
  <c r="AA210"/>
  <c r="Y210"/>
  <c r="W210"/>
  <c r="BK210"/>
  <c r="N210"/>
  <c r="BE210"/>
  <c r="BI208"/>
  <c r="BH208"/>
  <c r="BG208"/>
  <c r="BF208"/>
  <c r="AA208"/>
  <c r="Y208"/>
  <c r="W208"/>
  <c r="BK208"/>
  <c r="N208"/>
  <c r="BE208"/>
  <c r="BI206"/>
  <c r="BH206"/>
  <c r="BG206"/>
  <c r="BF206"/>
  <c r="AA206"/>
  <c r="Y206"/>
  <c r="W206"/>
  <c r="BK206"/>
  <c r="N206"/>
  <c r="BE206"/>
  <c r="BI204"/>
  <c r="BH204"/>
  <c r="BG204"/>
  <c r="BF204"/>
  <c r="AA204"/>
  <c r="Y204"/>
  <c r="W204"/>
  <c r="BK204"/>
  <c r="N204"/>
  <c r="BE204"/>
  <c r="BI202"/>
  <c r="BH202"/>
  <c r="BG202"/>
  <c r="BF202"/>
  <c r="AA202"/>
  <c r="Y202"/>
  <c r="W202"/>
  <c r="BK202"/>
  <c r="N202"/>
  <c r="BE202"/>
  <c r="BI200"/>
  <c r="BH200"/>
  <c r="BG200"/>
  <c r="BF200"/>
  <c r="AA200"/>
  <c r="Y200"/>
  <c r="W200"/>
  <c r="BK200"/>
  <c r="N200"/>
  <c r="BE200"/>
  <c r="BI198"/>
  <c r="BH198"/>
  <c r="BG198"/>
  <c r="BF198"/>
  <c r="AA198"/>
  <c r="Y198"/>
  <c r="W198"/>
  <c r="BK198"/>
  <c r="N198"/>
  <c r="BE198"/>
  <c r="BI196"/>
  <c r="BH196"/>
  <c r="BG196"/>
  <c r="BF196"/>
  <c r="AA196"/>
  <c r="Y196"/>
  <c r="W196"/>
  <c r="BK196"/>
  <c r="N196"/>
  <c r="BE196"/>
  <c r="BI194"/>
  <c r="BH194"/>
  <c r="BG194"/>
  <c r="BF194"/>
  <c r="AA194"/>
  <c r="Y194"/>
  <c r="W194"/>
  <c r="BK194"/>
  <c r="N194"/>
  <c r="BE194"/>
  <c r="BI192"/>
  <c r="BH192"/>
  <c r="BG192"/>
  <c r="BF192"/>
  <c r="AA192"/>
  <c r="Y192"/>
  <c r="W192"/>
  <c r="BK192"/>
  <c r="N192"/>
  <c r="BE192"/>
  <c r="BI190"/>
  <c r="BH190"/>
  <c r="BG190"/>
  <c r="BF190"/>
  <c r="AA190"/>
  <c r="Y190"/>
  <c r="W190"/>
  <c r="BK190"/>
  <c r="N190"/>
  <c r="BE190"/>
  <c r="BI188"/>
  <c r="BH188"/>
  <c r="BG188"/>
  <c r="BF188"/>
  <c r="AA188"/>
  <c r="Y188"/>
  <c r="W188"/>
  <c r="BK188"/>
  <c r="N188"/>
  <c r="BE188"/>
  <c r="BI186"/>
  <c r="BH186"/>
  <c r="BG186"/>
  <c r="BF186"/>
  <c r="AA186"/>
  <c r="Y186"/>
  <c r="W186"/>
  <c r="BK186"/>
  <c r="N186"/>
  <c r="BE186"/>
  <c r="BI184"/>
  <c r="BH184"/>
  <c r="BG184"/>
  <c r="BF184"/>
  <c r="AA184"/>
  <c r="Y184"/>
  <c r="W184"/>
  <c r="BK184"/>
  <c r="N184"/>
  <c r="BE184"/>
  <c r="BI182"/>
  <c r="BH182"/>
  <c r="BG182"/>
  <c r="BF182"/>
  <c r="AA182"/>
  <c r="Y182"/>
  <c r="W182"/>
  <c r="BK182"/>
  <c r="N182"/>
  <c r="BE182"/>
  <c r="BI180"/>
  <c r="BH180"/>
  <c r="BG180"/>
  <c r="BF180"/>
  <c r="AA180"/>
  <c r="Y180"/>
  <c r="W180"/>
  <c r="BK180"/>
  <c r="N180"/>
  <c r="BE180"/>
  <c r="BI178"/>
  <c r="BH178"/>
  <c r="BG178"/>
  <c r="BF178"/>
  <c r="AA178"/>
  <c r="Y178"/>
  <c r="W178"/>
  <c r="BK178"/>
  <c r="N178"/>
  <c r="BE178"/>
  <c r="BI176"/>
  <c r="BH176"/>
  <c r="BG176"/>
  <c r="BF176"/>
  <c r="AA176"/>
  <c r="Y176"/>
  <c r="W176"/>
  <c r="BK176"/>
  <c r="N176"/>
  <c r="BE176"/>
  <c r="BI174"/>
  <c r="BH174"/>
  <c r="BG174"/>
  <c r="BF174"/>
  <c r="AA174"/>
  <c r="Y174"/>
  <c r="W174"/>
  <c r="BK174"/>
  <c r="N174"/>
  <c r="BE174"/>
  <c r="BI172"/>
  <c r="BH172"/>
  <c r="BG172"/>
  <c r="BF172"/>
  <c r="AA172"/>
  <c r="Y172"/>
  <c r="W172"/>
  <c r="BK172"/>
  <c r="N172"/>
  <c r="BE172"/>
  <c r="BI170"/>
  <c r="BH170"/>
  <c r="BG170"/>
  <c r="BF170"/>
  <c r="AA170"/>
  <c r="Y170"/>
  <c r="W170"/>
  <c r="BK170"/>
  <c r="N170"/>
  <c r="BE170"/>
  <c r="BI168"/>
  <c r="BH168"/>
  <c r="BG168"/>
  <c r="BF168"/>
  <c r="AA168"/>
  <c r="Y168"/>
  <c r="W168"/>
  <c r="BK168"/>
  <c r="N168"/>
  <c r="BE168"/>
  <c r="BI166"/>
  <c r="BH166"/>
  <c r="BG166"/>
  <c r="BF166"/>
  <c r="AA166"/>
  <c r="Y166"/>
  <c r="W166"/>
  <c r="BK166"/>
  <c r="N166"/>
  <c r="BE166"/>
  <c r="BI164"/>
  <c r="BH164"/>
  <c r="BG164"/>
  <c r="BF164"/>
  <c r="AA164"/>
  <c r="Y164"/>
  <c r="W164"/>
  <c r="BK164"/>
  <c r="N164"/>
  <c r="BE164"/>
  <c r="BI162"/>
  <c r="BH162"/>
  <c r="BG162"/>
  <c r="BF162"/>
  <c r="AA162"/>
  <c r="Y162"/>
  <c r="W162"/>
  <c r="BK162"/>
  <c r="N162"/>
  <c r="BE162"/>
  <c r="BI160"/>
  <c r="BH160"/>
  <c r="BG160"/>
  <c r="BF160"/>
  <c r="AA160"/>
  <c r="Y160"/>
  <c r="W160"/>
  <c r="BK160"/>
  <c r="N160"/>
  <c r="BE160"/>
  <c r="BI158"/>
  <c r="BH158"/>
  <c r="BG158"/>
  <c r="BF158"/>
  <c r="AA158"/>
  <c r="Y158"/>
  <c r="W158"/>
  <c r="BK158"/>
  <c r="N158"/>
  <c r="BE158"/>
  <c r="BI156"/>
  <c r="BH156"/>
  <c r="BG156"/>
  <c r="BF156"/>
  <c r="AA156"/>
  <c r="Y156"/>
  <c r="W156"/>
  <c r="BK156"/>
  <c r="N156"/>
  <c r="BE156"/>
  <c r="BI154"/>
  <c r="BH154"/>
  <c r="BG154"/>
  <c r="BF154"/>
  <c r="AA154"/>
  <c r="Y154"/>
  <c r="W154"/>
  <c r="BK154"/>
  <c r="N154"/>
  <c r="BE154"/>
  <c r="BI152"/>
  <c r="BH152"/>
  <c r="BG152"/>
  <c r="BF152"/>
  <c r="AA152"/>
  <c r="Y152"/>
  <c r="W152"/>
  <c r="BK152"/>
  <c r="N152"/>
  <c r="BE152"/>
  <c r="BI150"/>
  <c r="BH150"/>
  <c r="BG150"/>
  <c r="BF150"/>
  <c r="AA150"/>
  <c r="Y150"/>
  <c r="W150"/>
  <c r="BK150"/>
  <c r="N150"/>
  <c r="BE150"/>
  <c r="BI148"/>
  <c r="BH148"/>
  <c r="BG148"/>
  <c r="BF148"/>
  <c r="AA148"/>
  <c r="Y148"/>
  <c r="W148"/>
  <c r="BK148"/>
  <c r="N148"/>
  <c r="BE148"/>
  <c r="BI146"/>
  <c r="BH146"/>
  <c r="BG146"/>
  <c r="BF146"/>
  <c r="AA146"/>
  <c r="Y146"/>
  <c r="W146"/>
  <c r="BK146"/>
  <c r="N146"/>
  <c r="BE146"/>
  <c r="BI144"/>
  <c r="BH144"/>
  <c r="BG144"/>
  <c r="BF144"/>
  <c r="AA144"/>
  <c r="Y144"/>
  <c r="W144"/>
  <c r="BK144"/>
  <c r="N144"/>
  <c r="BE144"/>
  <c r="BI142"/>
  <c r="BH142"/>
  <c r="BG142"/>
  <c r="BF142"/>
  <c r="AA142"/>
  <c r="Y142"/>
  <c r="W142"/>
  <c r="BK142"/>
  <c r="N142"/>
  <c r="BE142"/>
  <c r="BI140"/>
  <c r="BH140"/>
  <c r="BG140"/>
  <c r="BF140"/>
  <c r="AA140"/>
  <c r="Y140"/>
  <c r="W140"/>
  <c r="BK140"/>
  <c r="N140"/>
  <c r="BE140"/>
  <c r="BI138"/>
  <c r="BH138"/>
  <c r="BG138"/>
  <c r="BF138"/>
  <c r="AA138"/>
  <c r="Y138"/>
  <c r="W138"/>
  <c r="BK138"/>
  <c r="N138"/>
  <c r="BE138"/>
  <c r="BI136"/>
  <c r="BH136"/>
  <c r="BG136"/>
  <c r="BF136"/>
  <c r="AA136"/>
  <c r="Y136"/>
  <c r="W136"/>
  <c r="BK136"/>
  <c r="N136"/>
  <c r="BE136"/>
  <c r="BI134"/>
  <c r="BH134"/>
  <c r="BG134"/>
  <c r="BF134"/>
  <c r="AA134"/>
  <c r="Y134"/>
  <c r="W134"/>
  <c r="BK134"/>
  <c r="N134"/>
  <c r="BE134"/>
  <c r="BI132"/>
  <c r="BH132"/>
  <c r="BG132"/>
  <c r="BF132"/>
  <c r="AA132"/>
  <c r="Y132"/>
  <c r="W132"/>
  <c r="BK132"/>
  <c r="N132"/>
  <c r="BE132"/>
  <c r="BI130"/>
  <c r="BH130"/>
  <c r="BG130"/>
  <c r="BF130"/>
  <c r="AA130"/>
  <c r="Y130"/>
  <c r="W130"/>
  <c r="BK130"/>
  <c r="N130"/>
  <c r="BE130"/>
  <c r="BI128"/>
  <c r="BH128"/>
  <c r="BG128"/>
  <c r="BF128"/>
  <c r="AA128"/>
  <c r="Y128"/>
  <c r="W128"/>
  <c r="BK128"/>
  <c r="N128"/>
  <c r="BE128"/>
  <c r="BI126"/>
  <c r="BH126"/>
  <c r="BG126"/>
  <c r="BF126"/>
  <c r="AA126"/>
  <c r="Y126"/>
  <c r="W126"/>
  <c r="BK126"/>
  <c r="N126"/>
  <c r="BE126"/>
  <c r="BI124"/>
  <c r="BH124"/>
  <c r="BG124"/>
  <c r="BF124"/>
  <c r="AA124"/>
  <c r="AA123"/>
  <c r="AA122"/>
  <c r="Y124"/>
  <c r="Y123"/>
  <c r="Y122"/>
  <c r="W124"/>
  <c r="W123"/>
  <c r="W122"/>
  <c i="1" r="AU96"/>
  <c i="10" r="BK124"/>
  <c r="BK123"/>
  <c r="N123"/>
  <c r="BK122"/>
  <c r="N122"/>
  <c r="N88"/>
  <c r="N124"/>
  <c r="BE124"/>
  <c r="N89"/>
  <c r="M119"/>
  <c r="M118"/>
  <c r="F118"/>
  <c r="F116"/>
  <c r="F114"/>
  <c r="BI103"/>
  <c r="BH103"/>
  <c r="BG103"/>
  <c r="BF103"/>
  <c r="N103"/>
  <c r="BE103"/>
  <c r="BI102"/>
  <c r="BH102"/>
  <c r="BG102"/>
  <c r="BF102"/>
  <c r="N102"/>
  <c r="BE102"/>
  <c r="BI101"/>
  <c r="BH101"/>
  <c r="BG101"/>
  <c r="BF101"/>
  <c r="N101"/>
  <c r="BE101"/>
  <c r="BI100"/>
  <c r="BH100"/>
  <c r="BG100"/>
  <c r="BF100"/>
  <c r="N100"/>
  <c r="BE100"/>
  <c r="BI99"/>
  <c r="BH99"/>
  <c r="BG99"/>
  <c r="BF99"/>
  <c r="N99"/>
  <c r="BE99"/>
  <c r="BI98"/>
  <c r="H36"/>
  <c i="1" r="BD96"/>
  <c i="10" r="BH98"/>
  <c r="H35"/>
  <c i="1" r="BC96"/>
  <c i="10" r="BG98"/>
  <c r="H34"/>
  <c i="1" r="BB96"/>
  <c i="10" r="BF98"/>
  <c r="M33"/>
  <c i="1" r="AW96"/>
  <c i="10" r="H33"/>
  <c i="1" r="BA96"/>
  <c i="10" r="N98"/>
  <c r="N97"/>
  <c r="L105"/>
  <c r="BE98"/>
  <c r="M32"/>
  <c i="1" r="AV96"/>
  <c i="10" r="H32"/>
  <c i="1" r="AZ96"/>
  <c i="10" r="M28"/>
  <c i="1" r="AS96"/>
  <c i="10" r="M27"/>
  <c r="M84"/>
  <c r="M83"/>
  <c r="F83"/>
  <c r="F81"/>
  <c r="F79"/>
  <c r="M30"/>
  <c i="1" r="AG96"/>
  <c i="10" r="L38"/>
  <c r="O15"/>
  <c r="E15"/>
  <c r="F119"/>
  <c r="F84"/>
  <c r="O14"/>
  <c r="O9"/>
  <c r="M116"/>
  <c r="M81"/>
  <c r="F6"/>
  <c r="F113"/>
  <c r="F78"/>
  <c i="9" r="N296"/>
  <c i="1" r="AY95"/>
  <c r="AX95"/>
  <c i="9" r="BI294"/>
  <c r="BH294"/>
  <c r="BG294"/>
  <c r="BF294"/>
  <c r="AA294"/>
  <c r="Y294"/>
  <c r="W294"/>
  <c r="BK294"/>
  <c r="N294"/>
  <c r="BE294"/>
  <c r="BI292"/>
  <c r="BH292"/>
  <c r="BG292"/>
  <c r="BF292"/>
  <c r="AA292"/>
  <c r="AA291"/>
  <c r="Y292"/>
  <c r="Y291"/>
  <c r="W292"/>
  <c r="W291"/>
  <c r="BK292"/>
  <c r="BK291"/>
  <c r="N291"/>
  <c r="N292"/>
  <c r="BE292"/>
  <c r="N97"/>
  <c r="BI290"/>
  <c r="BH290"/>
  <c r="BG290"/>
  <c r="BF290"/>
  <c r="AA290"/>
  <c r="Y290"/>
  <c r="W290"/>
  <c r="BK290"/>
  <c r="N290"/>
  <c r="BE290"/>
  <c r="BI288"/>
  <c r="BH288"/>
  <c r="BG288"/>
  <c r="BF288"/>
  <c r="AA288"/>
  <c r="Y288"/>
  <c r="W288"/>
  <c r="BK288"/>
  <c r="N288"/>
  <c r="BE288"/>
  <c r="BI286"/>
  <c r="BH286"/>
  <c r="BG286"/>
  <c r="BF286"/>
  <c r="AA286"/>
  <c r="Y286"/>
  <c r="W286"/>
  <c r="BK286"/>
  <c r="N286"/>
  <c r="BE286"/>
  <c r="BI284"/>
  <c r="BH284"/>
  <c r="BG284"/>
  <c r="BF284"/>
  <c r="AA284"/>
  <c r="Y284"/>
  <c r="W284"/>
  <c r="BK284"/>
  <c r="N284"/>
  <c r="BE284"/>
  <c r="BI282"/>
  <c r="BH282"/>
  <c r="BG282"/>
  <c r="BF282"/>
  <c r="AA282"/>
  <c r="Y282"/>
  <c r="W282"/>
  <c r="BK282"/>
  <c r="N282"/>
  <c r="BE282"/>
  <c r="BI280"/>
  <c r="BH280"/>
  <c r="BG280"/>
  <c r="BF280"/>
  <c r="AA280"/>
  <c r="Y280"/>
  <c r="W280"/>
  <c r="BK280"/>
  <c r="N280"/>
  <c r="BE280"/>
  <c r="BI278"/>
  <c r="BH278"/>
  <c r="BG278"/>
  <c r="BF278"/>
  <c r="AA278"/>
  <c r="Y278"/>
  <c r="W278"/>
  <c r="BK278"/>
  <c r="N278"/>
  <c r="BE278"/>
  <c r="BI276"/>
  <c r="BH276"/>
  <c r="BG276"/>
  <c r="BF276"/>
  <c r="AA276"/>
  <c r="Y276"/>
  <c r="W276"/>
  <c r="BK276"/>
  <c r="N276"/>
  <c r="BE276"/>
  <c r="BI274"/>
  <c r="BH274"/>
  <c r="BG274"/>
  <c r="BF274"/>
  <c r="AA274"/>
  <c r="Y274"/>
  <c r="W274"/>
  <c r="BK274"/>
  <c r="N274"/>
  <c r="BE274"/>
  <c r="BI272"/>
  <c r="BH272"/>
  <c r="BG272"/>
  <c r="BF272"/>
  <c r="AA272"/>
  <c r="AA271"/>
  <c r="Y272"/>
  <c r="Y271"/>
  <c r="W272"/>
  <c r="W271"/>
  <c r="BK272"/>
  <c r="BK271"/>
  <c r="N271"/>
  <c r="N272"/>
  <c r="BE272"/>
  <c r="N96"/>
  <c r="BI270"/>
  <c r="BH270"/>
  <c r="BG270"/>
  <c r="BF270"/>
  <c r="AA270"/>
  <c r="Y270"/>
  <c r="W270"/>
  <c r="BK270"/>
  <c r="N270"/>
  <c r="BE270"/>
  <c r="BI268"/>
  <c r="BH268"/>
  <c r="BG268"/>
  <c r="BF268"/>
  <c r="AA268"/>
  <c r="Y268"/>
  <c r="W268"/>
  <c r="BK268"/>
  <c r="N268"/>
  <c r="BE268"/>
  <c r="BI266"/>
  <c r="BH266"/>
  <c r="BG266"/>
  <c r="BF266"/>
  <c r="AA266"/>
  <c r="Y266"/>
  <c r="W266"/>
  <c r="BK266"/>
  <c r="N266"/>
  <c r="BE266"/>
  <c r="BI265"/>
  <c r="BH265"/>
  <c r="BG265"/>
  <c r="BF265"/>
  <c r="AA265"/>
  <c r="AA264"/>
  <c r="Y265"/>
  <c r="Y264"/>
  <c r="W265"/>
  <c r="W264"/>
  <c r="BK265"/>
  <c r="BK264"/>
  <c r="N264"/>
  <c r="N265"/>
  <c r="BE265"/>
  <c r="N95"/>
  <c r="BI262"/>
  <c r="BH262"/>
  <c r="BG262"/>
  <c r="BF262"/>
  <c r="AA262"/>
  <c r="Y262"/>
  <c r="W262"/>
  <c r="BK262"/>
  <c r="N262"/>
  <c r="BE262"/>
  <c r="BI260"/>
  <c r="BH260"/>
  <c r="BG260"/>
  <c r="BF260"/>
  <c r="AA260"/>
  <c r="Y260"/>
  <c r="W260"/>
  <c r="BK260"/>
  <c r="N260"/>
  <c r="BE260"/>
  <c r="BI258"/>
  <c r="BH258"/>
  <c r="BG258"/>
  <c r="BF258"/>
  <c r="AA258"/>
  <c r="Y258"/>
  <c r="W258"/>
  <c r="BK258"/>
  <c r="N258"/>
  <c r="BE258"/>
  <c r="BI256"/>
  <c r="BH256"/>
  <c r="BG256"/>
  <c r="BF256"/>
  <c r="AA256"/>
  <c r="Y256"/>
  <c r="W256"/>
  <c r="BK256"/>
  <c r="N256"/>
  <c r="BE256"/>
  <c r="BI254"/>
  <c r="BH254"/>
  <c r="BG254"/>
  <c r="BF254"/>
  <c r="AA254"/>
  <c r="Y254"/>
  <c r="W254"/>
  <c r="BK254"/>
  <c r="N254"/>
  <c r="BE254"/>
  <c r="BI252"/>
  <c r="BH252"/>
  <c r="BG252"/>
  <c r="BF252"/>
  <c r="AA252"/>
  <c r="Y252"/>
  <c r="W252"/>
  <c r="BK252"/>
  <c r="N252"/>
  <c r="BE252"/>
  <c r="BI250"/>
  <c r="BH250"/>
  <c r="BG250"/>
  <c r="BF250"/>
  <c r="AA250"/>
  <c r="Y250"/>
  <c r="W250"/>
  <c r="BK250"/>
  <c r="N250"/>
  <c r="BE250"/>
  <c r="BI248"/>
  <c r="BH248"/>
  <c r="BG248"/>
  <c r="BF248"/>
  <c r="AA248"/>
  <c r="Y248"/>
  <c r="W248"/>
  <c r="BK248"/>
  <c r="N248"/>
  <c r="BE248"/>
  <c r="BI246"/>
  <c r="BH246"/>
  <c r="BG246"/>
  <c r="BF246"/>
  <c r="AA246"/>
  <c r="Y246"/>
  <c r="W246"/>
  <c r="BK246"/>
  <c r="N246"/>
  <c r="BE246"/>
  <c r="BI244"/>
  <c r="BH244"/>
  <c r="BG244"/>
  <c r="BF244"/>
  <c r="AA244"/>
  <c r="Y244"/>
  <c r="W244"/>
  <c r="BK244"/>
  <c r="N244"/>
  <c r="BE244"/>
  <c r="BI242"/>
  <c r="BH242"/>
  <c r="BG242"/>
  <c r="BF242"/>
  <c r="AA242"/>
  <c r="Y242"/>
  <c r="W242"/>
  <c r="BK242"/>
  <c r="N242"/>
  <c r="BE242"/>
  <c r="BI240"/>
  <c r="BH240"/>
  <c r="BG240"/>
  <c r="BF240"/>
  <c r="AA240"/>
  <c r="Y240"/>
  <c r="W240"/>
  <c r="BK240"/>
  <c r="N240"/>
  <c r="BE240"/>
  <c r="BI238"/>
  <c r="BH238"/>
  <c r="BG238"/>
  <c r="BF238"/>
  <c r="AA238"/>
  <c r="Y238"/>
  <c r="W238"/>
  <c r="BK238"/>
  <c r="N238"/>
  <c r="BE238"/>
  <c r="BI236"/>
  <c r="BH236"/>
  <c r="BG236"/>
  <c r="BF236"/>
  <c r="AA236"/>
  <c r="Y236"/>
  <c r="W236"/>
  <c r="BK236"/>
  <c r="N236"/>
  <c r="BE236"/>
  <c r="BI234"/>
  <c r="BH234"/>
  <c r="BG234"/>
  <c r="BF234"/>
  <c r="AA234"/>
  <c r="Y234"/>
  <c r="W234"/>
  <c r="BK234"/>
  <c r="N234"/>
  <c r="BE234"/>
  <c r="BI232"/>
  <c r="BH232"/>
  <c r="BG232"/>
  <c r="BF232"/>
  <c r="AA232"/>
  <c r="Y232"/>
  <c r="W232"/>
  <c r="BK232"/>
  <c r="N232"/>
  <c r="BE232"/>
  <c r="BI230"/>
  <c r="BH230"/>
  <c r="BG230"/>
  <c r="BF230"/>
  <c r="AA230"/>
  <c r="Y230"/>
  <c r="W230"/>
  <c r="BK230"/>
  <c r="N230"/>
  <c r="BE230"/>
  <c r="BI228"/>
  <c r="BH228"/>
  <c r="BG228"/>
  <c r="BF228"/>
  <c r="AA228"/>
  <c r="Y228"/>
  <c r="W228"/>
  <c r="BK228"/>
  <c r="N228"/>
  <c r="BE228"/>
  <c r="BI226"/>
  <c r="BH226"/>
  <c r="BG226"/>
  <c r="BF226"/>
  <c r="AA226"/>
  <c r="AA225"/>
  <c r="Y226"/>
  <c r="Y225"/>
  <c r="W226"/>
  <c r="W225"/>
  <c r="BK226"/>
  <c r="BK225"/>
  <c r="N225"/>
  <c r="N226"/>
  <c r="BE226"/>
  <c r="N94"/>
  <c r="BI223"/>
  <c r="BH223"/>
  <c r="BG223"/>
  <c r="BF223"/>
  <c r="AA223"/>
  <c r="AA222"/>
  <c r="Y223"/>
  <c r="Y222"/>
  <c r="W223"/>
  <c r="W222"/>
  <c r="BK223"/>
  <c r="BK222"/>
  <c r="N222"/>
  <c r="N223"/>
  <c r="BE223"/>
  <c r="N93"/>
  <c r="BI220"/>
  <c r="BH220"/>
  <c r="BG220"/>
  <c r="BF220"/>
  <c r="AA220"/>
  <c r="Y220"/>
  <c r="W220"/>
  <c r="BK220"/>
  <c r="N220"/>
  <c r="BE220"/>
  <c r="BI218"/>
  <c r="BH218"/>
  <c r="BG218"/>
  <c r="BF218"/>
  <c r="AA218"/>
  <c r="Y218"/>
  <c r="W218"/>
  <c r="BK218"/>
  <c r="N218"/>
  <c r="BE218"/>
  <c r="BI216"/>
  <c r="BH216"/>
  <c r="BG216"/>
  <c r="BF216"/>
  <c r="AA216"/>
  <c r="Y216"/>
  <c r="W216"/>
  <c r="BK216"/>
  <c r="N216"/>
  <c r="BE216"/>
  <c r="BI214"/>
  <c r="BH214"/>
  <c r="BG214"/>
  <c r="BF214"/>
  <c r="AA214"/>
  <c r="Y214"/>
  <c r="W214"/>
  <c r="BK214"/>
  <c r="N214"/>
  <c r="BE214"/>
  <c r="BI212"/>
  <c r="BH212"/>
  <c r="BG212"/>
  <c r="BF212"/>
  <c r="AA212"/>
  <c r="Y212"/>
  <c r="W212"/>
  <c r="BK212"/>
  <c r="N212"/>
  <c r="BE212"/>
  <c r="BI210"/>
  <c r="BH210"/>
  <c r="BG210"/>
  <c r="BF210"/>
  <c r="AA210"/>
  <c r="Y210"/>
  <c r="W210"/>
  <c r="BK210"/>
  <c r="N210"/>
  <c r="BE210"/>
  <c r="BI208"/>
  <c r="BH208"/>
  <c r="BG208"/>
  <c r="BF208"/>
  <c r="AA208"/>
  <c r="Y208"/>
  <c r="W208"/>
  <c r="BK208"/>
  <c r="N208"/>
  <c r="BE208"/>
  <c r="BI206"/>
  <c r="BH206"/>
  <c r="BG206"/>
  <c r="BF206"/>
  <c r="AA206"/>
  <c r="Y206"/>
  <c r="W206"/>
  <c r="BK206"/>
  <c r="N206"/>
  <c r="BE206"/>
  <c r="BI204"/>
  <c r="BH204"/>
  <c r="BG204"/>
  <c r="BF204"/>
  <c r="AA204"/>
  <c r="Y204"/>
  <c r="W204"/>
  <c r="BK204"/>
  <c r="N204"/>
  <c r="BE204"/>
  <c r="BI202"/>
  <c r="BH202"/>
  <c r="BG202"/>
  <c r="BF202"/>
  <c r="AA202"/>
  <c r="Y202"/>
  <c r="W202"/>
  <c r="BK202"/>
  <c r="N202"/>
  <c r="BE202"/>
  <c r="BI200"/>
  <c r="BH200"/>
  <c r="BG200"/>
  <c r="BF200"/>
  <c r="AA200"/>
  <c r="Y200"/>
  <c r="W200"/>
  <c r="BK200"/>
  <c r="N200"/>
  <c r="BE200"/>
  <c r="BI198"/>
  <c r="BH198"/>
  <c r="BG198"/>
  <c r="BF198"/>
  <c r="AA198"/>
  <c r="Y198"/>
  <c r="W198"/>
  <c r="BK198"/>
  <c r="N198"/>
  <c r="BE198"/>
  <c r="BI196"/>
  <c r="BH196"/>
  <c r="BG196"/>
  <c r="BF196"/>
  <c r="AA196"/>
  <c r="AA195"/>
  <c r="Y196"/>
  <c r="Y195"/>
  <c r="W196"/>
  <c r="W195"/>
  <c r="BK196"/>
  <c r="BK195"/>
  <c r="N195"/>
  <c r="N196"/>
  <c r="BE196"/>
  <c r="N92"/>
  <c r="BI193"/>
  <c r="BH193"/>
  <c r="BG193"/>
  <c r="BF193"/>
  <c r="AA193"/>
  <c r="Y193"/>
  <c r="W193"/>
  <c r="BK193"/>
  <c r="N193"/>
  <c r="BE193"/>
  <c r="BI191"/>
  <c r="BH191"/>
  <c r="BG191"/>
  <c r="BF191"/>
  <c r="AA191"/>
  <c r="Y191"/>
  <c r="W191"/>
  <c r="BK191"/>
  <c r="N191"/>
  <c r="BE191"/>
  <c r="BI189"/>
  <c r="BH189"/>
  <c r="BG189"/>
  <c r="BF189"/>
  <c r="AA189"/>
  <c r="Y189"/>
  <c r="W189"/>
  <c r="BK189"/>
  <c r="N189"/>
  <c r="BE189"/>
  <c r="BI187"/>
  <c r="BH187"/>
  <c r="BG187"/>
  <c r="BF187"/>
  <c r="AA187"/>
  <c r="Y187"/>
  <c r="W187"/>
  <c r="BK187"/>
  <c r="N187"/>
  <c r="BE187"/>
  <c r="BI185"/>
  <c r="BH185"/>
  <c r="BG185"/>
  <c r="BF185"/>
  <c r="AA185"/>
  <c r="Y185"/>
  <c r="W185"/>
  <c r="BK185"/>
  <c r="N185"/>
  <c r="BE185"/>
  <c r="BI183"/>
  <c r="BH183"/>
  <c r="BG183"/>
  <c r="BF183"/>
  <c r="AA183"/>
  <c r="Y183"/>
  <c r="W183"/>
  <c r="BK183"/>
  <c r="N183"/>
  <c r="BE183"/>
  <c r="BI181"/>
  <c r="BH181"/>
  <c r="BG181"/>
  <c r="BF181"/>
  <c r="AA181"/>
  <c r="Y181"/>
  <c r="W181"/>
  <c r="BK181"/>
  <c r="N181"/>
  <c r="BE181"/>
  <c r="BI179"/>
  <c r="BH179"/>
  <c r="BG179"/>
  <c r="BF179"/>
  <c r="AA179"/>
  <c r="Y179"/>
  <c r="W179"/>
  <c r="BK179"/>
  <c r="N179"/>
  <c r="BE179"/>
  <c r="BI177"/>
  <c r="BH177"/>
  <c r="BG177"/>
  <c r="BF177"/>
  <c r="AA177"/>
  <c r="Y177"/>
  <c r="W177"/>
  <c r="BK177"/>
  <c r="N177"/>
  <c r="BE177"/>
  <c r="BI175"/>
  <c r="BH175"/>
  <c r="BG175"/>
  <c r="BF175"/>
  <c r="AA175"/>
  <c r="Y175"/>
  <c r="W175"/>
  <c r="BK175"/>
  <c r="N175"/>
  <c r="BE175"/>
  <c r="BI173"/>
  <c r="BH173"/>
  <c r="BG173"/>
  <c r="BF173"/>
  <c r="AA173"/>
  <c r="Y173"/>
  <c r="W173"/>
  <c r="BK173"/>
  <c r="N173"/>
  <c r="BE173"/>
  <c r="BI171"/>
  <c r="BH171"/>
  <c r="BG171"/>
  <c r="BF171"/>
  <c r="AA171"/>
  <c r="Y171"/>
  <c r="W171"/>
  <c r="BK171"/>
  <c r="N171"/>
  <c r="BE171"/>
  <c r="BI169"/>
  <c r="BH169"/>
  <c r="BG169"/>
  <c r="BF169"/>
  <c r="AA169"/>
  <c r="Y169"/>
  <c r="W169"/>
  <c r="BK169"/>
  <c r="N169"/>
  <c r="BE169"/>
  <c r="BI167"/>
  <c r="BH167"/>
  <c r="BG167"/>
  <c r="BF167"/>
  <c r="AA167"/>
  <c r="Y167"/>
  <c r="W167"/>
  <c r="BK167"/>
  <c r="N167"/>
  <c r="BE167"/>
  <c r="BI165"/>
  <c r="BH165"/>
  <c r="BG165"/>
  <c r="BF165"/>
  <c r="AA165"/>
  <c r="AA164"/>
  <c r="Y165"/>
  <c r="Y164"/>
  <c r="W165"/>
  <c r="W164"/>
  <c r="BK165"/>
  <c r="BK164"/>
  <c r="N164"/>
  <c r="N165"/>
  <c r="BE165"/>
  <c r="N91"/>
  <c r="BI162"/>
  <c r="BH162"/>
  <c r="BG162"/>
  <c r="BF162"/>
  <c r="AA162"/>
  <c r="Y162"/>
  <c r="W162"/>
  <c r="BK162"/>
  <c r="N162"/>
  <c r="BE162"/>
  <c r="BI160"/>
  <c r="BH160"/>
  <c r="BG160"/>
  <c r="BF160"/>
  <c r="AA160"/>
  <c r="Y160"/>
  <c r="W160"/>
  <c r="BK160"/>
  <c r="N160"/>
  <c r="BE160"/>
  <c r="BI158"/>
  <c r="BH158"/>
  <c r="BG158"/>
  <c r="BF158"/>
  <c r="AA158"/>
  <c r="Y158"/>
  <c r="W158"/>
  <c r="BK158"/>
  <c r="N158"/>
  <c r="BE158"/>
  <c r="BI156"/>
  <c r="BH156"/>
  <c r="BG156"/>
  <c r="BF156"/>
  <c r="AA156"/>
  <c r="Y156"/>
  <c r="W156"/>
  <c r="BK156"/>
  <c r="N156"/>
  <c r="BE156"/>
  <c r="BI154"/>
  <c r="BH154"/>
  <c r="BG154"/>
  <c r="BF154"/>
  <c r="AA154"/>
  <c r="Y154"/>
  <c r="W154"/>
  <c r="BK154"/>
  <c r="N154"/>
  <c r="BE154"/>
  <c r="BI152"/>
  <c r="BH152"/>
  <c r="BG152"/>
  <c r="BF152"/>
  <c r="AA152"/>
  <c r="Y152"/>
  <c r="W152"/>
  <c r="BK152"/>
  <c r="N152"/>
  <c r="BE152"/>
  <c r="BI150"/>
  <c r="BH150"/>
  <c r="BG150"/>
  <c r="BF150"/>
  <c r="AA150"/>
  <c r="Y150"/>
  <c r="W150"/>
  <c r="BK150"/>
  <c r="N150"/>
  <c r="BE150"/>
  <c r="BI148"/>
  <c r="BH148"/>
  <c r="BG148"/>
  <c r="BF148"/>
  <c r="AA148"/>
  <c r="Y148"/>
  <c r="W148"/>
  <c r="BK148"/>
  <c r="N148"/>
  <c r="BE148"/>
  <c r="BI146"/>
  <c r="BH146"/>
  <c r="BG146"/>
  <c r="BF146"/>
  <c r="AA146"/>
  <c r="Y146"/>
  <c r="W146"/>
  <c r="BK146"/>
  <c r="N146"/>
  <c r="BE146"/>
  <c r="BI144"/>
  <c r="BH144"/>
  <c r="BG144"/>
  <c r="BF144"/>
  <c r="AA144"/>
  <c r="AA143"/>
  <c r="Y144"/>
  <c r="Y143"/>
  <c r="W144"/>
  <c r="W143"/>
  <c r="BK144"/>
  <c r="BK143"/>
  <c r="N143"/>
  <c r="N144"/>
  <c r="BE144"/>
  <c r="N90"/>
  <c r="BI141"/>
  <c r="BH141"/>
  <c r="BG141"/>
  <c r="BF141"/>
  <c r="AA141"/>
  <c r="Y141"/>
  <c r="W141"/>
  <c r="BK141"/>
  <c r="N141"/>
  <c r="BE141"/>
  <c r="BI140"/>
  <c r="BH140"/>
  <c r="BG140"/>
  <c r="BF140"/>
  <c r="AA140"/>
  <c r="Y140"/>
  <c r="W140"/>
  <c r="BK140"/>
  <c r="N140"/>
  <c r="BE140"/>
  <c r="BI138"/>
  <c r="BH138"/>
  <c r="BG138"/>
  <c r="BF138"/>
  <c r="AA138"/>
  <c r="Y138"/>
  <c r="W138"/>
  <c r="BK138"/>
  <c r="N138"/>
  <c r="BE138"/>
  <c r="BI136"/>
  <c r="BH136"/>
  <c r="BG136"/>
  <c r="BF136"/>
  <c r="AA136"/>
  <c r="Y136"/>
  <c r="W136"/>
  <c r="BK136"/>
  <c r="N136"/>
  <c r="BE136"/>
  <c r="BI134"/>
  <c r="BH134"/>
  <c r="BG134"/>
  <c r="BF134"/>
  <c r="AA134"/>
  <c r="Y134"/>
  <c r="W134"/>
  <c r="BK134"/>
  <c r="N134"/>
  <c r="BE134"/>
  <c r="BI132"/>
  <c r="BH132"/>
  <c r="BG132"/>
  <c r="BF132"/>
  <c r="AA132"/>
  <c r="Y132"/>
  <c r="W132"/>
  <c r="BK132"/>
  <c r="N132"/>
  <c r="BE132"/>
  <c r="BI130"/>
  <c r="BH130"/>
  <c r="BG130"/>
  <c r="BF130"/>
  <c r="AA130"/>
  <c r="Y130"/>
  <c r="W130"/>
  <c r="BK130"/>
  <c r="N130"/>
  <c r="BE130"/>
  <c r="BI128"/>
  <c r="BH128"/>
  <c r="BG128"/>
  <c r="BF128"/>
  <c r="AA128"/>
  <c r="Y128"/>
  <c r="W128"/>
  <c r="BK128"/>
  <c r="N128"/>
  <c r="BE128"/>
  <c r="BI126"/>
  <c r="BH126"/>
  <c r="BG126"/>
  <c r="BF126"/>
  <c r="AA126"/>
  <c r="AA125"/>
  <c r="AA124"/>
  <c r="Y126"/>
  <c r="Y125"/>
  <c r="Y124"/>
  <c r="W126"/>
  <c r="W125"/>
  <c r="W124"/>
  <c i="1" r="AU95"/>
  <c i="9" r="BK126"/>
  <c r="BK125"/>
  <c r="N125"/>
  <c r="BK124"/>
  <c r="N124"/>
  <c r="N88"/>
  <c r="N126"/>
  <c r="BE126"/>
  <c r="N89"/>
  <c r="M121"/>
  <c r="M120"/>
  <c r="F120"/>
  <c r="F118"/>
  <c r="F116"/>
  <c r="BI105"/>
  <c r="BH105"/>
  <c r="BG105"/>
  <c r="BF105"/>
  <c r="N105"/>
  <c r="BE105"/>
  <c r="BI104"/>
  <c r="BH104"/>
  <c r="BG104"/>
  <c r="BF104"/>
  <c r="N104"/>
  <c r="BE104"/>
  <c r="BI103"/>
  <c r="BH103"/>
  <c r="BG103"/>
  <c r="BF103"/>
  <c r="N103"/>
  <c r="BE103"/>
  <c r="BI102"/>
  <c r="BH102"/>
  <c r="BG102"/>
  <c r="BF102"/>
  <c r="N102"/>
  <c r="BE102"/>
  <c r="BI101"/>
  <c r="BH101"/>
  <c r="BG101"/>
  <c r="BF101"/>
  <c r="N101"/>
  <c r="BE101"/>
  <c r="BI100"/>
  <c r="H36"/>
  <c i="1" r="BD95"/>
  <c i="9" r="BH100"/>
  <c r="H35"/>
  <c i="1" r="BC95"/>
  <c i="9" r="BG100"/>
  <c r="H34"/>
  <c i="1" r="BB95"/>
  <c i="9" r="BF100"/>
  <c r="M33"/>
  <c i="1" r="AW95"/>
  <c i="9" r="H33"/>
  <c i="1" r="BA95"/>
  <c i="9" r="N100"/>
  <c r="N99"/>
  <c r="L107"/>
  <c r="BE100"/>
  <c r="M32"/>
  <c i="1" r="AV95"/>
  <c i="9" r="H32"/>
  <c i="1" r="AZ95"/>
  <c i="9" r="M28"/>
  <c i="1" r="AS95"/>
  <c i="9" r="M27"/>
  <c r="M84"/>
  <c r="M83"/>
  <c r="F83"/>
  <c r="F81"/>
  <c r="F79"/>
  <c r="M30"/>
  <c i="1" r="AG95"/>
  <c i="9" r="L38"/>
  <c r="O15"/>
  <c r="E15"/>
  <c r="F121"/>
  <c r="F84"/>
  <c r="O14"/>
  <c r="O9"/>
  <c r="M118"/>
  <c r="M81"/>
  <c r="F6"/>
  <c r="F115"/>
  <c r="F78"/>
  <c i="8" r="N326"/>
  <c i="1" r="AY94"/>
  <c r="AX94"/>
  <c i="8" r="BI324"/>
  <c r="BH324"/>
  <c r="BG324"/>
  <c r="BF324"/>
  <c r="AA324"/>
  <c r="AA323"/>
  <c r="Y324"/>
  <c r="Y323"/>
  <c r="W324"/>
  <c r="W323"/>
  <c r="BK324"/>
  <c r="BK323"/>
  <c r="N323"/>
  <c r="N324"/>
  <c r="BE324"/>
  <c r="N92"/>
  <c r="BI321"/>
  <c r="BH321"/>
  <c r="BG321"/>
  <c r="BF321"/>
  <c r="AA321"/>
  <c r="Y321"/>
  <c r="W321"/>
  <c r="BK321"/>
  <c r="N321"/>
  <c r="BE321"/>
  <c r="BI319"/>
  <c r="BH319"/>
  <c r="BG319"/>
  <c r="BF319"/>
  <c r="AA319"/>
  <c r="Y319"/>
  <c r="W319"/>
  <c r="BK319"/>
  <c r="N319"/>
  <c r="BE319"/>
  <c r="BI317"/>
  <c r="BH317"/>
  <c r="BG317"/>
  <c r="BF317"/>
  <c r="AA317"/>
  <c r="Y317"/>
  <c r="W317"/>
  <c r="BK317"/>
  <c r="N317"/>
  <c r="BE317"/>
  <c r="BI316"/>
  <c r="BH316"/>
  <c r="BG316"/>
  <c r="BF316"/>
  <c r="AA316"/>
  <c r="Y316"/>
  <c r="W316"/>
  <c r="BK316"/>
  <c r="N316"/>
  <c r="BE316"/>
  <c r="BI314"/>
  <c r="BH314"/>
  <c r="BG314"/>
  <c r="BF314"/>
  <c r="AA314"/>
  <c r="Y314"/>
  <c r="W314"/>
  <c r="BK314"/>
  <c r="N314"/>
  <c r="BE314"/>
  <c r="BI312"/>
  <c r="BH312"/>
  <c r="BG312"/>
  <c r="BF312"/>
  <c r="AA312"/>
  <c r="AA311"/>
  <c r="Y312"/>
  <c r="Y311"/>
  <c r="W312"/>
  <c r="W311"/>
  <c r="BK312"/>
  <c r="BK311"/>
  <c r="N311"/>
  <c r="N312"/>
  <c r="BE312"/>
  <c r="N91"/>
  <c r="BI309"/>
  <c r="BH309"/>
  <c r="BG309"/>
  <c r="BF309"/>
  <c r="AA309"/>
  <c r="Y309"/>
  <c r="W309"/>
  <c r="BK309"/>
  <c r="N309"/>
  <c r="BE309"/>
  <c r="BI307"/>
  <c r="BH307"/>
  <c r="BG307"/>
  <c r="BF307"/>
  <c r="AA307"/>
  <c r="Y307"/>
  <c r="W307"/>
  <c r="BK307"/>
  <c r="N307"/>
  <c r="BE307"/>
  <c r="BI305"/>
  <c r="BH305"/>
  <c r="BG305"/>
  <c r="BF305"/>
  <c r="AA305"/>
  <c r="Y305"/>
  <c r="W305"/>
  <c r="BK305"/>
  <c r="N305"/>
  <c r="BE305"/>
  <c r="BI303"/>
  <c r="BH303"/>
  <c r="BG303"/>
  <c r="BF303"/>
  <c r="AA303"/>
  <c r="Y303"/>
  <c r="W303"/>
  <c r="BK303"/>
  <c r="N303"/>
  <c r="BE303"/>
  <c r="BI301"/>
  <c r="BH301"/>
  <c r="BG301"/>
  <c r="BF301"/>
  <c r="AA301"/>
  <c r="Y301"/>
  <c r="W301"/>
  <c r="BK301"/>
  <c r="N301"/>
  <c r="BE301"/>
  <c r="BI299"/>
  <c r="BH299"/>
  <c r="BG299"/>
  <c r="BF299"/>
  <c r="AA299"/>
  <c r="Y299"/>
  <c r="W299"/>
  <c r="BK299"/>
  <c r="N299"/>
  <c r="BE299"/>
  <c r="BI297"/>
  <c r="BH297"/>
  <c r="BG297"/>
  <c r="BF297"/>
  <c r="AA297"/>
  <c r="Y297"/>
  <c r="W297"/>
  <c r="BK297"/>
  <c r="N297"/>
  <c r="BE297"/>
  <c r="BI295"/>
  <c r="BH295"/>
  <c r="BG295"/>
  <c r="BF295"/>
  <c r="AA295"/>
  <c r="Y295"/>
  <c r="W295"/>
  <c r="BK295"/>
  <c r="N295"/>
  <c r="BE295"/>
  <c r="BI293"/>
  <c r="BH293"/>
  <c r="BG293"/>
  <c r="BF293"/>
  <c r="AA293"/>
  <c r="Y293"/>
  <c r="W293"/>
  <c r="BK293"/>
  <c r="N293"/>
  <c r="BE293"/>
  <c r="BI291"/>
  <c r="BH291"/>
  <c r="BG291"/>
  <c r="BF291"/>
  <c r="AA291"/>
  <c r="Y291"/>
  <c r="W291"/>
  <c r="BK291"/>
  <c r="N291"/>
  <c r="BE291"/>
  <c r="BI289"/>
  <c r="BH289"/>
  <c r="BG289"/>
  <c r="BF289"/>
  <c r="AA289"/>
  <c r="Y289"/>
  <c r="W289"/>
  <c r="BK289"/>
  <c r="N289"/>
  <c r="BE289"/>
  <c r="BI287"/>
  <c r="BH287"/>
  <c r="BG287"/>
  <c r="BF287"/>
  <c r="AA287"/>
  <c r="Y287"/>
  <c r="W287"/>
  <c r="BK287"/>
  <c r="N287"/>
  <c r="BE287"/>
  <c r="BI285"/>
  <c r="BH285"/>
  <c r="BG285"/>
  <c r="BF285"/>
  <c r="AA285"/>
  <c r="Y285"/>
  <c r="W285"/>
  <c r="BK285"/>
  <c r="N285"/>
  <c r="BE285"/>
  <c r="BI283"/>
  <c r="BH283"/>
  <c r="BG283"/>
  <c r="BF283"/>
  <c r="AA283"/>
  <c r="Y283"/>
  <c r="W283"/>
  <c r="BK283"/>
  <c r="N283"/>
  <c r="BE283"/>
  <c r="BI281"/>
  <c r="BH281"/>
  <c r="BG281"/>
  <c r="BF281"/>
  <c r="AA281"/>
  <c r="Y281"/>
  <c r="W281"/>
  <c r="BK281"/>
  <c r="N281"/>
  <c r="BE281"/>
  <c r="BI279"/>
  <c r="BH279"/>
  <c r="BG279"/>
  <c r="BF279"/>
  <c r="AA279"/>
  <c r="Y279"/>
  <c r="W279"/>
  <c r="BK279"/>
  <c r="N279"/>
  <c r="BE279"/>
  <c r="BI277"/>
  <c r="BH277"/>
  <c r="BG277"/>
  <c r="BF277"/>
  <c r="AA277"/>
  <c r="Y277"/>
  <c r="W277"/>
  <c r="BK277"/>
  <c r="N277"/>
  <c r="BE277"/>
  <c r="BI275"/>
  <c r="BH275"/>
  <c r="BG275"/>
  <c r="BF275"/>
  <c r="AA275"/>
  <c r="Y275"/>
  <c r="W275"/>
  <c r="BK275"/>
  <c r="N275"/>
  <c r="BE275"/>
  <c r="BI273"/>
  <c r="BH273"/>
  <c r="BG273"/>
  <c r="BF273"/>
  <c r="AA273"/>
  <c r="Y273"/>
  <c r="W273"/>
  <c r="BK273"/>
  <c r="N273"/>
  <c r="BE273"/>
  <c r="BI271"/>
  <c r="BH271"/>
  <c r="BG271"/>
  <c r="BF271"/>
  <c r="AA271"/>
  <c r="Y271"/>
  <c r="W271"/>
  <c r="BK271"/>
  <c r="N271"/>
  <c r="BE271"/>
  <c r="BI269"/>
  <c r="BH269"/>
  <c r="BG269"/>
  <c r="BF269"/>
  <c r="AA269"/>
  <c r="Y269"/>
  <c r="W269"/>
  <c r="BK269"/>
  <c r="N269"/>
  <c r="BE269"/>
  <c r="BI267"/>
  <c r="BH267"/>
  <c r="BG267"/>
  <c r="BF267"/>
  <c r="AA267"/>
  <c r="Y267"/>
  <c r="W267"/>
  <c r="BK267"/>
  <c r="N267"/>
  <c r="BE267"/>
  <c r="BI265"/>
  <c r="BH265"/>
  <c r="BG265"/>
  <c r="BF265"/>
  <c r="AA265"/>
  <c r="Y265"/>
  <c r="W265"/>
  <c r="BK265"/>
  <c r="N265"/>
  <c r="BE265"/>
  <c r="BI264"/>
  <c r="BH264"/>
  <c r="BG264"/>
  <c r="BF264"/>
  <c r="AA264"/>
  <c r="Y264"/>
  <c r="W264"/>
  <c r="BK264"/>
  <c r="N264"/>
  <c r="BE264"/>
  <c r="BI263"/>
  <c r="BH263"/>
  <c r="BG263"/>
  <c r="BF263"/>
  <c r="AA263"/>
  <c r="Y263"/>
  <c r="W263"/>
  <c r="BK263"/>
  <c r="N263"/>
  <c r="BE263"/>
  <c r="BI261"/>
  <c r="BH261"/>
  <c r="BG261"/>
  <c r="BF261"/>
  <c r="AA261"/>
  <c r="Y261"/>
  <c r="W261"/>
  <c r="BK261"/>
  <c r="N261"/>
  <c r="BE261"/>
  <c r="BI259"/>
  <c r="BH259"/>
  <c r="BG259"/>
  <c r="BF259"/>
  <c r="AA259"/>
  <c r="Y259"/>
  <c r="W259"/>
  <c r="BK259"/>
  <c r="N259"/>
  <c r="BE259"/>
  <c r="BI257"/>
  <c r="BH257"/>
  <c r="BG257"/>
  <c r="BF257"/>
  <c r="AA257"/>
  <c r="Y257"/>
  <c r="W257"/>
  <c r="BK257"/>
  <c r="N257"/>
  <c r="BE257"/>
  <c r="BI255"/>
  <c r="BH255"/>
  <c r="BG255"/>
  <c r="BF255"/>
  <c r="AA255"/>
  <c r="Y255"/>
  <c r="W255"/>
  <c r="BK255"/>
  <c r="N255"/>
  <c r="BE255"/>
  <c r="BI253"/>
  <c r="BH253"/>
  <c r="BG253"/>
  <c r="BF253"/>
  <c r="AA253"/>
  <c r="Y253"/>
  <c r="W253"/>
  <c r="BK253"/>
  <c r="N253"/>
  <c r="BE253"/>
  <c r="BI251"/>
  <c r="BH251"/>
  <c r="BG251"/>
  <c r="BF251"/>
  <c r="AA251"/>
  <c r="Y251"/>
  <c r="W251"/>
  <c r="BK251"/>
  <c r="N251"/>
  <c r="BE251"/>
  <c r="BI249"/>
  <c r="BH249"/>
  <c r="BG249"/>
  <c r="BF249"/>
  <c r="AA249"/>
  <c r="Y249"/>
  <c r="W249"/>
  <c r="BK249"/>
  <c r="N249"/>
  <c r="BE249"/>
  <c r="BI247"/>
  <c r="BH247"/>
  <c r="BG247"/>
  <c r="BF247"/>
  <c r="AA247"/>
  <c r="Y247"/>
  <c r="W247"/>
  <c r="BK247"/>
  <c r="N247"/>
  <c r="BE247"/>
  <c r="BI245"/>
  <c r="BH245"/>
  <c r="BG245"/>
  <c r="BF245"/>
  <c r="AA245"/>
  <c r="Y245"/>
  <c r="W245"/>
  <c r="BK245"/>
  <c r="N245"/>
  <c r="BE245"/>
  <c r="BI243"/>
  <c r="BH243"/>
  <c r="BG243"/>
  <c r="BF243"/>
  <c r="AA243"/>
  <c r="Y243"/>
  <c r="W243"/>
  <c r="BK243"/>
  <c r="N243"/>
  <c r="BE243"/>
  <c r="BI242"/>
  <c r="BH242"/>
  <c r="BG242"/>
  <c r="BF242"/>
  <c r="AA242"/>
  <c r="Y242"/>
  <c r="W242"/>
  <c r="BK242"/>
  <c r="N242"/>
  <c r="BE242"/>
  <c r="BI241"/>
  <c r="BH241"/>
  <c r="BG241"/>
  <c r="BF241"/>
  <c r="AA241"/>
  <c r="Y241"/>
  <c r="W241"/>
  <c r="BK241"/>
  <c r="N241"/>
  <c r="BE241"/>
  <c r="BI239"/>
  <c r="BH239"/>
  <c r="BG239"/>
  <c r="BF239"/>
  <c r="AA239"/>
  <c r="AA238"/>
  <c r="Y239"/>
  <c r="Y238"/>
  <c r="W239"/>
  <c r="W238"/>
  <c r="BK239"/>
  <c r="BK238"/>
  <c r="N238"/>
  <c r="N239"/>
  <c r="BE239"/>
  <c r="N90"/>
  <c r="BI236"/>
  <c r="BH236"/>
  <c r="BG236"/>
  <c r="BF236"/>
  <c r="AA236"/>
  <c r="Y236"/>
  <c r="W236"/>
  <c r="BK236"/>
  <c r="N236"/>
  <c r="BE236"/>
  <c r="BI234"/>
  <c r="BH234"/>
  <c r="BG234"/>
  <c r="BF234"/>
  <c r="AA234"/>
  <c r="Y234"/>
  <c r="W234"/>
  <c r="BK234"/>
  <c r="N234"/>
  <c r="BE234"/>
  <c r="BI232"/>
  <c r="BH232"/>
  <c r="BG232"/>
  <c r="BF232"/>
  <c r="AA232"/>
  <c r="Y232"/>
  <c r="W232"/>
  <c r="BK232"/>
  <c r="N232"/>
  <c r="BE232"/>
  <c r="BI230"/>
  <c r="BH230"/>
  <c r="BG230"/>
  <c r="BF230"/>
  <c r="AA230"/>
  <c r="Y230"/>
  <c r="W230"/>
  <c r="BK230"/>
  <c r="N230"/>
  <c r="BE230"/>
  <c r="BI228"/>
  <c r="BH228"/>
  <c r="BG228"/>
  <c r="BF228"/>
  <c r="AA228"/>
  <c r="Y228"/>
  <c r="W228"/>
  <c r="BK228"/>
  <c r="N228"/>
  <c r="BE228"/>
  <c r="BI226"/>
  <c r="BH226"/>
  <c r="BG226"/>
  <c r="BF226"/>
  <c r="AA226"/>
  <c r="Y226"/>
  <c r="W226"/>
  <c r="BK226"/>
  <c r="N226"/>
  <c r="BE226"/>
  <c r="BI224"/>
  <c r="BH224"/>
  <c r="BG224"/>
  <c r="BF224"/>
  <c r="AA224"/>
  <c r="Y224"/>
  <c r="W224"/>
  <c r="BK224"/>
  <c r="N224"/>
  <c r="BE224"/>
  <c r="BI222"/>
  <c r="BH222"/>
  <c r="BG222"/>
  <c r="BF222"/>
  <c r="AA222"/>
  <c r="Y222"/>
  <c r="W222"/>
  <c r="BK222"/>
  <c r="N222"/>
  <c r="BE222"/>
  <c r="BI220"/>
  <c r="BH220"/>
  <c r="BG220"/>
  <c r="BF220"/>
  <c r="AA220"/>
  <c r="Y220"/>
  <c r="W220"/>
  <c r="BK220"/>
  <c r="N220"/>
  <c r="BE220"/>
  <c r="BI218"/>
  <c r="BH218"/>
  <c r="BG218"/>
  <c r="BF218"/>
  <c r="AA218"/>
  <c r="Y218"/>
  <c r="W218"/>
  <c r="BK218"/>
  <c r="N218"/>
  <c r="BE218"/>
  <c r="BI216"/>
  <c r="BH216"/>
  <c r="BG216"/>
  <c r="BF216"/>
  <c r="AA216"/>
  <c r="Y216"/>
  <c r="W216"/>
  <c r="BK216"/>
  <c r="N216"/>
  <c r="BE216"/>
  <c r="BI214"/>
  <c r="BH214"/>
  <c r="BG214"/>
  <c r="BF214"/>
  <c r="AA214"/>
  <c r="Y214"/>
  <c r="W214"/>
  <c r="BK214"/>
  <c r="N214"/>
  <c r="BE214"/>
  <c r="BI212"/>
  <c r="BH212"/>
  <c r="BG212"/>
  <c r="BF212"/>
  <c r="AA212"/>
  <c r="Y212"/>
  <c r="W212"/>
  <c r="BK212"/>
  <c r="N212"/>
  <c r="BE212"/>
  <c r="BI210"/>
  <c r="BH210"/>
  <c r="BG210"/>
  <c r="BF210"/>
  <c r="AA210"/>
  <c r="Y210"/>
  <c r="W210"/>
  <c r="BK210"/>
  <c r="N210"/>
  <c r="BE210"/>
  <c r="BI208"/>
  <c r="BH208"/>
  <c r="BG208"/>
  <c r="BF208"/>
  <c r="AA208"/>
  <c r="Y208"/>
  <c r="W208"/>
  <c r="BK208"/>
  <c r="N208"/>
  <c r="BE208"/>
  <c r="BI206"/>
  <c r="BH206"/>
  <c r="BG206"/>
  <c r="BF206"/>
  <c r="AA206"/>
  <c r="Y206"/>
  <c r="W206"/>
  <c r="BK206"/>
  <c r="N206"/>
  <c r="BE206"/>
  <c r="BI204"/>
  <c r="BH204"/>
  <c r="BG204"/>
  <c r="BF204"/>
  <c r="AA204"/>
  <c r="Y204"/>
  <c r="W204"/>
  <c r="BK204"/>
  <c r="N204"/>
  <c r="BE204"/>
  <c r="BI202"/>
  <c r="BH202"/>
  <c r="BG202"/>
  <c r="BF202"/>
  <c r="AA202"/>
  <c r="Y202"/>
  <c r="W202"/>
  <c r="BK202"/>
  <c r="N202"/>
  <c r="BE202"/>
  <c r="BI200"/>
  <c r="BH200"/>
  <c r="BG200"/>
  <c r="BF200"/>
  <c r="AA200"/>
  <c r="Y200"/>
  <c r="W200"/>
  <c r="BK200"/>
  <c r="N200"/>
  <c r="BE200"/>
  <c r="BI198"/>
  <c r="BH198"/>
  <c r="BG198"/>
  <c r="BF198"/>
  <c r="AA198"/>
  <c r="Y198"/>
  <c r="W198"/>
  <c r="BK198"/>
  <c r="N198"/>
  <c r="BE198"/>
  <c r="BI197"/>
  <c r="BH197"/>
  <c r="BG197"/>
  <c r="BF197"/>
  <c r="AA197"/>
  <c r="Y197"/>
  <c r="W197"/>
  <c r="BK197"/>
  <c r="N197"/>
  <c r="BE197"/>
  <c r="BI195"/>
  <c r="BH195"/>
  <c r="BG195"/>
  <c r="BF195"/>
  <c r="AA195"/>
  <c r="Y195"/>
  <c r="W195"/>
  <c r="BK195"/>
  <c r="N195"/>
  <c r="BE195"/>
  <c r="BI193"/>
  <c r="BH193"/>
  <c r="BG193"/>
  <c r="BF193"/>
  <c r="AA193"/>
  <c r="Y193"/>
  <c r="W193"/>
  <c r="BK193"/>
  <c r="N193"/>
  <c r="BE193"/>
  <c r="BI191"/>
  <c r="BH191"/>
  <c r="BG191"/>
  <c r="BF191"/>
  <c r="AA191"/>
  <c r="Y191"/>
  <c r="W191"/>
  <c r="BK191"/>
  <c r="N191"/>
  <c r="BE191"/>
  <c r="BI189"/>
  <c r="BH189"/>
  <c r="BG189"/>
  <c r="BF189"/>
  <c r="AA189"/>
  <c r="Y189"/>
  <c r="W189"/>
  <c r="BK189"/>
  <c r="N189"/>
  <c r="BE189"/>
  <c r="BI187"/>
  <c r="BH187"/>
  <c r="BG187"/>
  <c r="BF187"/>
  <c r="AA187"/>
  <c r="Y187"/>
  <c r="W187"/>
  <c r="BK187"/>
  <c r="N187"/>
  <c r="BE187"/>
  <c r="BI185"/>
  <c r="BH185"/>
  <c r="BG185"/>
  <c r="BF185"/>
  <c r="AA185"/>
  <c r="Y185"/>
  <c r="W185"/>
  <c r="BK185"/>
  <c r="N185"/>
  <c r="BE185"/>
  <c r="BI183"/>
  <c r="BH183"/>
  <c r="BG183"/>
  <c r="BF183"/>
  <c r="AA183"/>
  <c r="Y183"/>
  <c r="W183"/>
  <c r="BK183"/>
  <c r="N183"/>
  <c r="BE183"/>
  <c r="BI181"/>
  <c r="BH181"/>
  <c r="BG181"/>
  <c r="BF181"/>
  <c r="AA181"/>
  <c r="Y181"/>
  <c r="W181"/>
  <c r="BK181"/>
  <c r="N181"/>
  <c r="BE181"/>
  <c r="BI179"/>
  <c r="BH179"/>
  <c r="BG179"/>
  <c r="BF179"/>
  <c r="AA179"/>
  <c r="Y179"/>
  <c r="W179"/>
  <c r="BK179"/>
  <c r="N179"/>
  <c r="BE179"/>
  <c r="BI177"/>
  <c r="BH177"/>
  <c r="BG177"/>
  <c r="BF177"/>
  <c r="AA177"/>
  <c r="Y177"/>
  <c r="W177"/>
  <c r="BK177"/>
  <c r="N177"/>
  <c r="BE177"/>
  <c r="BI175"/>
  <c r="BH175"/>
  <c r="BG175"/>
  <c r="BF175"/>
  <c r="AA175"/>
  <c r="Y175"/>
  <c r="W175"/>
  <c r="BK175"/>
  <c r="N175"/>
  <c r="BE175"/>
  <c r="BI173"/>
  <c r="BH173"/>
  <c r="BG173"/>
  <c r="BF173"/>
  <c r="AA173"/>
  <c r="Y173"/>
  <c r="W173"/>
  <c r="BK173"/>
  <c r="N173"/>
  <c r="BE173"/>
  <c r="BI171"/>
  <c r="BH171"/>
  <c r="BG171"/>
  <c r="BF171"/>
  <c r="AA171"/>
  <c r="Y171"/>
  <c r="W171"/>
  <c r="BK171"/>
  <c r="N171"/>
  <c r="BE171"/>
  <c r="BI169"/>
  <c r="BH169"/>
  <c r="BG169"/>
  <c r="BF169"/>
  <c r="AA169"/>
  <c r="Y169"/>
  <c r="W169"/>
  <c r="BK169"/>
  <c r="N169"/>
  <c r="BE169"/>
  <c r="BI167"/>
  <c r="BH167"/>
  <c r="BG167"/>
  <c r="BF167"/>
  <c r="AA167"/>
  <c r="Y167"/>
  <c r="W167"/>
  <c r="BK167"/>
  <c r="N167"/>
  <c r="BE167"/>
  <c r="BI165"/>
  <c r="BH165"/>
  <c r="BG165"/>
  <c r="BF165"/>
  <c r="AA165"/>
  <c r="Y165"/>
  <c r="W165"/>
  <c r="BK165"/>
  <c r="N165"/>
  <c r="BE165"/>
  <c r="BI163"/>
  <c r="BH163"/>
  <c r="BG163"/>
  <c r="BF163"/>
  <c r="AA163"/>
  <c r="Y163"/>
  <c r="W163"/>
  <c r="BK163"/>
  <c r="N163"/>
  <c r="BE163"/>
  <c r="BI161"/>
  <c r="BH161"/>
  <c r="BG161"/>
  <c r="BF161"/>
  <c r="AA161"/>
  <c r="Y161"/>
  <c r="W161"/>
  <c r="BK161"/>
  <c r="N161"/>
  <c r="BE161"/>
  <c r="BI159"/>
  <c r="BH159"/>
  <c r="BG159"/>
  <c r="BF159"/>
  <c r="AA159"/>
  <c r="Y159"/>
  <c r="W159"/>
  <c r="BK159"/>
  <c r="N159"/>
  <c r="BE159"/>
  <c r="BI157"/>
  <c r="BH157"/>
  <c r="BG157"/>
  <c r="BF157"/>
  <c r="AA157"/>
  <c r="Y157"/>
  <c r="W157"/>
  <c r="BK157"/>
  <c r="N157"/>
  <c r="BE157"/>
  <c r="BI155"/>
  <c r="BH155"/>
  <c r="BG155"/>
  <c r="BF155"/>
  <c r="AA155"/>
  <c r="Y155"/>
  <c r="W155"/>
  <c r="BK155"/>
  <c r="N155"/>
  <c r="BE155"/>
  <c r="BI153"/>
  <c r="BH153"/>
  <c r="BG153"/>
  <c r="BF153"/>
  <c r="AA153"/>
  <c r="Y153"/>
  <c r="W153"/>
  <c r="BK153"/>
  <c r="N153"/>
  <c r="BE153"/>
  <c r="BI151"/>
  <c r="BH151"/>
  <c r="BG151"/>
  <c r="BF151"/>
  <c r="AA151"/>
  <c r="Y151"/>
  <c r="W151"/>
  <c r="BK151"/>
  <c r="N151"/>
  <c r="BE151"/>
  <c r="BI149"/>
  <c r="BH149"/>
  <c r="BG149"/>
  <c r="BF149"/>
  <c r="AA149"/>
  <c r="Y149"/>
  <c r="W149"/>
  <c r="BK149"/>
  <c r="N149"/>
  <c r="BE149"/>
  <c r="BI147"/>
  <c r="BH147"/>
  <c r="BG147"/>
  <c r="BF147"/>
  <c r="AA147"/>
  <c r="Y147"/>
  <c r="W147"/>
  <c r="BK147"/>
  <c r="N147"/>
  <c r="BE147"/>
  <c r="BI145"/>
  <c r="BH145"/>
  <c r="BG145"/>
  <c r="BF145"/>
  <c r="AA145"/>
  <c r="Y145"/>
  <c r="W145"/>
  <c r="BK145"/>
  <c r="N145"/>
  <c r="BE145"/>
  <c r="BI143"/>
  <c r="BH143"/>
  <c r="BG143"/>
  <c r="BF143"/>
  <c r="AA143"/>
  <c r="Y143"/>
  <c r="W143"/>
  <c r="BK143"/>
  <c r="N143"/>
  <c r="BE143"/>
  <c r="BI141"/>
  <c r="BH141"/>
  <c r="BG141"/>
  <c r="BF141"/>
  <c r="AA141"/>
  <c r="Y141"/>
  <c r="W141"/>
  <c r="BK141"/>
  <c r="N141"/>
  <c r="BE141"/>
  <c r="BI139"/>
  <c r="BH139"/>
  <c r="BG139"/>
  <c r="BF139"/>
  <c r="AA139"/>
  <c r="Y139"/>
  <c r="W139"/>
  <c r="BK139"/>
  <c r="N139"/>
  <c r="BE139"/>
  <c r="BI137"/>
  <c r="BH137"/>
  <c r="BG137"/>
  <c r="BF137"/>
  <c r="AA137"/>
  <c r="Y137"/>
  <c r="W137"/>
  <c r="BK137"/>
  <c r="N137"/>
  <c r="BE137"/>
  <c r="BI135"/>
  <c r="BH135"/>
  <c r="BG135"/>
  <c r="BF135"/>
  <c r="AA135"/>
  <c r="Y135"/>
  <c r="W135"/>
  <c r="BK135"/>
  <c r="N135"/>
  <c r="BE135"/>
  <c r="BI133"/>
  <c r="BH133"/>
  <c r="BG133"/>
  <c r="BF133"/>
  <c r="AA133"/>
  <c r="Y133"/>
  <c r="W133"/>
  <c r="BK133"/>
  <c r="N133"/>
  <c r="BE133"/>
  <c r="BI131"/>
  <c r="BH131"/>
  <c r="BG131"/>
  <c r="BF131"/>
  <c r="AA131"/>
  <c r="Y131"/>
  <c r="W131"/>
  <c r="BK131"/>
  <c r="N131"/>
  <c r="BE131"/>
  <c r="BI129"/>
  <c r="BH129"/>
  <c r="BG129"/>
  <c r="BF129"/>
  <c r="AA129"/>
  <c r="Y129"/>
  <c r="W129"/>
  <c r="BK129"/>
  <c r="N129"/>
  <c r="BE129"/>
  <c r="BI127"/>
  <c r="BH127"/>
  <c r="BG127"/>
  <c r="BF127"/>
  <c r="AA127"/>
  <c r="Y127"/>
  <c r="W127"/>
  <c r="BK127"/>
  <c r="N127"/>
  <c r="BE127"/>
  <c r="BI125"/>
  <c r="BH125"/>
  <c r="BG125"/>
  <c r="BF125"/>
  <c r="AA125"/>
  <c r="Y125"/>
  <c r="W125"/>
  <c r="BK125"/>
  <c r="N125"/>
  <c r="BE125"/>
  <c r="BI124"/>
  <c r="BH124"/>
  <c r="BG124"/>
  <c r="BF124"/>
  <c r="AA124"/>
  <c r="Y124"/>
  <c r="W124"/>
  <c r="BK124"/>
  <c r="N124"/>
  <c r="BE124"/>
  <c r="BI123"/>
  <c r="BH123"/>
  <c r="BG123"/>
  <c r="BF123"/>
  <c r="AA123"/>
  <c r="Y123"/>
  <c r="W123"/>
  <c r="BK123"/>
  <c r="N123"/>
  <c r="BE123"/>
  <c r="BI121"/>
  <c r="BH121"/>
  <c r="BG121"/>
  <c r="BF121"/>
  <c r="AA121"/>
  <c r="AA120"/>
  <c r="AA119"/>
  <c r="Y121"/>
  <c r="Y120"/>
  <c r="Y119"/>
  <c r="W121"/>
  <c r="W120"/>
  <c r="W119"/>
  <c i="1" r="AU94"/>
  <c i="8" r="BK121"/>
  <c r="BK120"/>
  <c r="N120"/>
  <c r="BK119"/>
  <c r="N119"/>
  <c r="N88"/>
  <c r="N121"/>
  <c r="BE121"/>
  <c r="N89"/>
  <c r="M116"/>
  <c r="M115"/>
  <c r="F115"/>
  <c r="F113"/>
  <c r="F111"/>
  <c r="BI100"/>
  <c r="BH100"/>
  <c r="BG100"/>
  <c r="BF100"/>
  <c r="N100"/>
  <c r="BE100"/>
  <c r="BI99"/>
  <c r="BH99"/>
  <c r="BG99"/>
  <c r="BF99"/>
  <c r="N99"/>
  <c r="BE99"/>
  <c r="BI98"/>
  <c r="BH98"/>
  <c r="BG98"/>
  <c r="BF98"/>
  <c r="N98"/>
  <c r="BE98"/>
  <c r="BI97"/>
  <c r="BH97"/>
  <c r="BG97"/>
  <c r="BF97"/>
  <c r="N97"/>
  <c r="BE97"/>
  <c r="BI96"/>
  <c r="BH96"/>
  <c r="BG96"/>
  <c r="BF96"/>
  <c r="N96"/>
  <c r="BE96"/>
  <c r="BI95"/>
  <c r="H36"/>
  <c i="1" r="BD94"/>
  <c i="8" r="BH95"/>
  <c r="H35"/>
  <c i="1" r="BC94"/>
  <c i="8" r="BG95"/>
  <c r="H34"/>
  <c i="1" r="BB94"/>
  <c i="8" r="BF95"/>
  <c r="M33"/>
  <c i="1" r="AW94"/>
  <c i="8" r="H33"/>
  <c i="1" r="BA94"/>
  <c i="8" r="N95"/>
  <c r="N94"/>
  <c r="L102"/>
  <c r="BE95"/>
  <c r="M32"/>
  <c i="1" r="AV94"/>
  <c i="8" r="H32"/>
  <c i="1" r="AZ94"/>
  <c i="8" r="M28"/>
  <c i="1" r="AS94"/>
  <c i="8" r="M27"/>
  <c r="M84"/>
  <c r="M83"/>
  <c r="F83"/>
  <c r="F81"/>
  <c r="F79"/>
  <c r="M30"/>
  <c i="1" r="AG94"/>
  <c i="8" r="L38"/>
  <c r="O15"/>
  <c r="E15"/>
  <c r="F116"/>
  <c r="F84"/>
  <c r="O14"/>
  <c r="O9"/>
  <c r="M113"/>
  <c r="M81"/>
  <c r="F6"/>
  <c r="F110"/>
  <c r="F78"/>
  <c i="7" r="N273"/>
  <c i="1" r="AY93"/>
  <c r="AX93"/>
  <c i="7" r="BI271"/>
  <c r="BH271"/>
  <c r="BG271"/>
  <c r="BF271"/>
  <c r="AA271"/>
  <c r="Y271"/>
  <c r="W271"/>
  <c r="BK271"/>
  <c r="N271"/>
  <c r="BE271"/>
  <c r="BI270"/>
  <c r="BH270"/>
  <c r="BG270"/>
  <c r="BF270"/>
  <c r="AA270"/>
  <c r="Y270"/>
  <c r="W270"/>
  <c r="BK270"/>
  <c r="N270"/>
  <c r="BE270"/>
  <c r="BI268"/>
  <c r="BH268"/>
  <c r="BG268"/>
  <c r="BF268"/>
  <c r="AA268"/>
  <c r="Y268"/>
  <c r="W268"/>
  <c r="BK268"/>
  <c r="N268"/>
  <c r="BE268"/>
  <c r="BI266"/>
  <c r="BH266"/>
  <c r="BG266"/>
  <c r="BF266"/>
  <c r="AA266"/>
  <c r="Y266"/>
  <c r="W266"/>
  <c r="BK266"/>
  <c r="N266"/>
  <c r="BE266"/>
  <c r="BI265"/>
  <c r="BH265"/>
  <c r="BG265"/>
  <c r="BF265"/>
  <c r="AA265"/>
  <c r="Y265"/>
  <c r="W265"/>
  <c r="BK265"/>
  <c r="N265"/>
  <c r="BE265"/>
  <c r="BI263"/>
  <c r="BH263"/>
  <c r="BG263"/>
  <c r="BF263"/>
  <c r="AA263"/>
  <c r="Y263"/>
  <c r="W263"/>
  <c r="BK263"/>
  <c r="N263"/>
  <c r="BE263"/>
  <c r="BI262"/>
  <c r="BH262"/>
  <c r="BG262"/>
  <c r="BF262"/>
  <c r="AA262"/>
  <c r="Y262"/>
  <c r="W262"/>
  <c r="BK262"/>
  <c r="N262"/>
  <c r="BE262"/>
  <c r="BI260"/>
  <c r="BH260"/>
  <c r="BG260"/>
  <c r="BF260"/>
  <c r="AA260"/>
  <c r="Y260"/>
  <c r="W260"/>
  <c r="BK260"/>
  <c r="N260"/>
  <c r="BE260"/>
  <c r="BI258"/>
  <c r="BH258"/>
  <c r="BG258"/>
  <c r="BF258"/>
  <c r="AA258"/>
  <c r="AA257"/>
  <c r="Y258"/>
  <c r="Y257"/>
  <c r="W258"/>
  <c r="W257"/>
  <c r="BK258"/>
  <c r="BK257"/>
  <c r="N257"/>
  <c r="N258"/>
  <c r="BE258"/>
  <c r="N96"/>
  <c r="BI255"/>
  <c r="BH255"/>
  <c r="BG255"/>
  <c r="BF255"/>
  <c r="AA255"/>
  <c r="Y255"/>
  <c r="W255"/>
  <c r="BK255"/>
  <c r="N255"/>
  <c r="BE255"/>
  <c r="BI253"/>
  <c r="BH253"/>
  <c r="BG253"/>
  <c r="BF253"/>
  <c r="AA253"/>
  <c r="Y253"/>
  <c r="W253"/>
  <c r="BK253"/>
  <c r="N253"/>
  <c r="BE253"/>
  <c r="BI251"/>
  <c r="BH251"/>
  <c r="BG251"/>
  <c r="BF251"/>
  <c r="AA251"/>
  <c r="Y251"/>
  <c r="W251"/>
  <c r="BK251"/>
  <c r="N251"/>
  <c r="BE251"/>
  <c r="BI249"/>
  <c r="BH249"/>
  <c r="BG249"/>
  <c r="BF249"/>
  <c r="AA249"/>
  <c r="Y249"/>
  <c r="W249"/>
  <c r="BK249"/>
  <c r="N249"/>
  <c r="BE249"/>
  <c r="BI247"/>
  <c r="BH247"/>
  <c r="BG247"/>
  <c r="BF247"/>
  <c r="AA247"/>
  <c r="Y247"/>
  <c r="W247"/>
  <c r="BK247"/>
  <c r="N247"/>
  <c r="BE247"/>
  <c r="BI245"/>
  <c r="BH245"/>
  <c r="BG245"/>
  <c r="BF245"/>
  <c r="AA245"/>
  <c r="Y245"/>
  <c r="W245"/>
  <c r="BK245"/>
  <c r="N245"/>
  <c r="BE245"/>
  <c r="BI243"/>
  <c r="BH243"/>
  <c r="BG243"/>
  <c r="BF243"/>
  <c r="AA243"/>
  <c r="AA242"/>
  <c r="Y243"/>
  <c r="Y242"/>
  <c r="W243"/>
  <c r="W242"/>
  <c r="BK243"/>
  <c r="BK242"/>
  <c r="N242"/>
  <c r="N243"/>
  <c r="BE243"/>
  <c r="N95"/>
  <c r="BI240"/>
  <c r="BH240"/>
  <c r="BG240"/>
  <c r="BF240"/>
  <c r="AA240"/>
  <c r="Y240"/>
  <c r="W240"/>
  <c r="BK240"/>
  <c r="N240"/>
  <c r="BE240"/>
  <c r="BI238"/>
  <c r="BH238"/>
  <c r="BG238"/>
  <c r="BF238"/>
  <c r="AA238"/>
  <c r="Y238"/>
  <c r="W238"/>
  <c r="BK238"/>
  <c r="N238"/>
  <c r="BE238"/>
  <c r="BI236"/>
  <c r="BH236"/>
  <c r="BG236"/>
  <c r="BF236"/>
  <c r="AA236"/>
  <c r="Y236"/>
  <c r="W236"/>
  <c r="BK236"/>
  <c r="N236"/>
  <c r="BE236"/>
  <c r="BI234"/>
  <c r="BH234"/>
  <c r="BG234"/>
  <c r="BF234"/>
  <c r="AA234"/>
  <c r="Y234"/>
  <c r="W234"/>
  <c r="BK234"/>
  <c r="N234"/>
  <c r="BE234"/>
  <c r="BI232"/>
  <c r="BH232"/>
  <c r="BG232"/>
  <c r="BF232"/>
  <c r="AA232"/>
  <c r="Y232"/>
  <c r="W232"/>
  <c r="BK232"/>
  <c r="N232"/>
  <c r="BE232"/>
  <c r="BI230"/>
  <c r="BH230"/>
  <c r="BG230"/>
  <c r="BF230"/>
  <c r="AA230"/>
  <c r="Y230"/>
  <c r="W230"/>
  <c r="BK230"/>
  <c r="N230"/>
  <c r="BE230"/>
  <c r="BI228"/>
  <c r="BH228"/>
  <c r="BG228"/>
  <c r="BF228"/>
  <c r="AA228"/>
  <c r="Y228"/>
  <c r="W228"/>
  <c r="BK228"/>
  <c r="N228"/>
  <c r="BE228"/>
  <c r="BI226"/>
  <c r="BH226"/>
  <c r="BG226"/>
  <c r="BF226"/>
  <c r="AA226"/>
  <c r="AA225"/>
  <c r="Y226"/>
  <c r="Y225"/>
  <c r="W226"/>
  <c r="W225"/>
  <c r="BK226"/>
  <c r="BK225"/>
  <c r="N225"/>
  <c r="N226"/>
  <c r="BE226"/>
  <c r="N94"/>
  <c r="BI224"/>
  <c r="BH224"/>
  <c r="BG224"/>
  <c r="BF224"/>
  <c r="AA224"/>
  <c r="Y224"/>
  <c r="W224"/>
  <c r="BK224"/>
  <c r="N224"/>
  <c r="BE224"/>
  <c r="BI223"/>
  <c r="BH223"/>
  <c r="BG223"/>
  <c r="BF223"/>
  <c r="AA223"/>
  <c r="Y223"/>
  <c r="W223"/>
  <c r="BK223"/>
  <c r="N223"/>
  <c r="BE223"/>
  <c r="BI222"/>
  <c r="BH222"/>
  <c r="BG222"/>
  <c r="BF222"/>
  <c r="AA222"/>
  <c r="Y222"/>
  <c r="W222"/>
  <c r="BK222"/>
  <c r="N222"/>
  <c r="BE222"/>
  <c r="BI220"/>
  <c r="BH220"/>
  <c r="BG220"/>
  <c r="BF220"/>
  <c r="AA220"/>
  <c r="Y220"/>
  <c r="W220"/>
  <c r="BK220"/>
  <c r="N220"/>
  <c r="BE220"/>
  <c r="BI218"/>
  <c r="BH218"/>
  <c r="BG218"/>
  <c r="BF218"/>
  <c r="AA218"/>
  <c r="Y218"/>
  <c r="W218"/>
  <c r="BK218"/>
  <c r="N218"/>
  <c r="BE218"/>
  <c r="BI216"/>
  <c r="BH216"/>
  <c r="BG216"/>
  <c r="BF216"/>
  <c r="AA216"/>
  <c r="Y216"/>
  <c r="W216"/>
  <c r="BK216"/>
  <c r="N216"/>
  <c r="BE216"/>
  <c r="BI214"/>
  <c r="BH214"/>
  <c r="BG214"/>
  <c r="BF214"/>
  <c r="AA214"/>
  <c r="AA213"/>
  <c r="Y214"/>
  <c r="Y213"/>
  <c r="W214"/>
  <c r="W213"/>
  <c r="BK214"/>
  <c r="BK213"/>
  <c r="N213"/>
  <c r="N214"/>
  <c r="BE214"/>
  <c r="N93"/>
  <c r="BI212"/>
  <c r="BH212"/>
  <c r="BG212"/>
  <c r="BF212"/>
  <c r="AA212"/>
  <c r="Y212"/>
  <c r="W212"/>
  <c r="BK212"/>
  <c r="N212"/>
  <c r="BE212"/>
  <c r="BI210"/>
  <c r="BH210"/>
  <c r="BG210"/>
  <c r="BF210"/>
  <c r="AA210"/>
  <c r="Y210"/>
  <c r="W210"/>
  <c r="BK210"/>
  <c r="N210"/>
  <c r="BE210"/>
  <c r="BI209"/>
  <c r="BH209"/>
  <c r="BG209"/>
  <c r="BF209"/>
  <c r="AA209"/>
  <c r="Y209"/>
  <c r="W209"/>
  <c r="BK209"/>
  <c r="N209"/>
  <c r="BE209"/>
  <c r="BI207"/>
  <c r="BH207"/>
  <c r="BG207"/>
  <c r="BF207"/>
  <c r="AA207"/>
  <c r="Y207"/>
  <c r="W207"/>
  <c r="BK207"/>
  <c r="N207"/>
  <c r="BE207"/>
  <c r="BI205"/>
  <c r="BH205"/>
  <c r="BG205"/>
  <c r="BF205"/>
  <c r="AA205"/>
  <c r="Y205"/>
  <c r="W205"/>
  <c r="BK205"/>
  <c r="N205"/>
  <c r="BE205"/>
  <c r="BI203"/>
  <c r="BH203"/>
  <c r="BG203"/>
  <c r="BF203"/>
  <c r="AA203"/>
  <c r="Y203"/>
  <c r="W203"/>
  <c r="BK203"/>
  <c r="N203"/>
  <c r="BE203"/>
  <c r="BI201"/>
  <c r="BH201"/>
  <c r="BG201"/>
  <c r="BF201"/>
  <c r="AA201"/>
  <c r="Y201"/>
  <c r="W201"/>
  <c r="BK201"/>
  <c r="N201"/>
  <c r="BE201"/>
  <c r="BI199"/>
  <c r="BH199"/>
  <c r="BG199"/>
  <c r="BF199"/>
  <c r="AA199"/>
  <c r="Y199"/>
  <c r="W199"/>
  <c r="BK199"/>
  <c r="N199"/>
  <c r="BE199"/>
  <c r="BI197"/>
  <c r="BH197"/>
  <c r="BG197"/>
  <c r="BF197"/>
  <c r="AA197"/>
  <c r="Y197"/>
  <c r="W197"/>
  <c r="BK197"/>
  <c r="N197"/>
  <c r="BE197"/>
  <c r="BI195"/>
  <c r="BH195"/>
  <c r="BG195"/>
  <c r="BF195"/>
  <c r="AA195"/>
  <c r="Y195"/>
  <c r="W195"/>
  <c r="BK195"/>
  <c r="N195"/>
  <c r="BE195"/>
  <c r="BI193"/>
  <c r="BH193"/>
  <c r="BG193"/>
  <c r="BF193"/>
  <c r="AA193"/>
  <c r="Y193"/>
  <c r="W193"/>
  <c r="BK193"/>
  <c r="N193"/>
  <c r="BE193"/>
  <c r="BI191"/>
  <c r="BH191"/>
  <c r="BG191"/>
  <c r="BF191"/>
  <c r="AA191"/>
  <c r="Y191"/>
  <c r="W191"/>
  <c r="BK191"/>
  <c r="N191"/>
  <c r="BE191"/>
  <c r="BI189"/>
  <c r="BH189"/>
  <c r="BG189"/>
  <c r="BF189"/>
  <c r="AA189"/>
  <c r="Y189"/>
  <c r="W189"/>
  <c r="BK189"/>
  <c r="N189"/>
  <c r="BE189"/>
  <c r="BI187"/>
  <c r="BH187"/>
  <c r="BG187"/>
  <c r="BF187"/>
  <c r="AA187"/>
  <c r="Y187"/>
  <c r="W187"/>
  <c r="BK187"/>
  <c r="N187"/>
  <c r="BE187"/>
  <c r="BI185"/>
  <c r="BH185"/>
  <c r="BG185"/>
  <c r="BF185"/>
  <c r="AA185"/>
  <c r="Y185"/>
  <c r="W185"/>
  <c r="BK185"/>
  <c r="N185"/>
  <c r="BE185"/>
  <c r="BI183"/>
  <c r="BH183"/>
  <c r="BG183"/>
  <c r="BF183"/>
  <c r="AA183"/>
  <c r="Y183"/>
  <c r="W183"/>
  <c r="BK183"/>
  <c r="N183"/>
  <c r="BE183"/>
  <c r="BI181"/>
  <c r="BH181"/>
  <c r="BG181"/>
  <c r="BF181"/>
  <c r="AA181"/>
  <c r="Y181"/>
  <c r="W181"/>
  <c r="BK181"/>
  <c r="N181"/>
  <c r="BE181"/>
  <c r="BI179"/>
  <c r="BH179"/>
  <c r="BG179"/>
  <c r="BF179"/>
  <c r="AA179"/>
  <c r="Y179"/>
  <c r="W179"/>
  <c r="BK179"/>
  <c r="N179"/>
  <c r="BE179"/>
  <c r="BI177"/>
  <c r="BH177"/>
  <c r="BG177"/>
  <c r="BF177"/>
  <c r="AA177"/>
  <c r="Y177"/>
  <c r="W177"/>
  <c r="BK177"/>
  <c r="N177"/>
  <c r="BE177"/>
  <c r="BI175"/>
  <c r="BH175"/>
  <c r="BG175"/>
  <c r="BF175"/>
  <c r="AA175"/>
  <c r="Y175"/>
  <c r="W175"/>
  <c r="BK175"/>
  <c r="N175"/>
  <c r="BE175"/>
  <c r="BI173"/>
  <c r="BH173"/>
  <c r="BG173"/>
  <c r="BF173"/>
  <c r="AA173"/>
  <c r="Y173"/>
  <c r="W173"/>
  <c r="BK173"/>
  <c r="N173"/>
  <c r="BE173"/>
  <c r="BI171"/>
  <c r="BH171"/>
  <c r="BG171"/>
  <c r="BF171"/>
  <c r="AA171"/>
  <c r="Y171"/>
  <c r="W171"/>
  <c r="BK171"/>
  <c r="N171"/>
  <c r="BE171"/>
  <c r="BI169"/>
  <c r="BH169"/>
  <c r="BG169"/>
  <c r="BF169"/>
  <c r="AA169"/>
  <c r="Y169"/>
  <c r="W169"/>
  <c r="BK169"/>
  <c r="N169"/>
  <c r="BE169"/>
  <c r="BI167"/>
  <c r="BH167"/>
  <c r="BG167"/>
  <c r="BF167"/>
  <c r="AA167"/>
  <c r="Y167"/>
  <c r="W167"/>
  <c r="BK167"/>
  <c r="N167"/>
  <c r="BE167"/>
  <c r="BI165"/>
  <c r="BH165"/>
  <c r="BG165"/>
  <c r="BF165"/>
  <c r="AA165"/>
  <c r="Y165"/>
  <c r="W165"/>
  <c r="BK165"/>
  <c r="N165"/>
  <c r="BE165"/>
  <c r="BI163"/>
  <c r="BH163"/>
  <c r="BG163"/>
  <c r="BF163"/>
  <c r="AA163"/>
  <c r="AA162"/>
  <c r="Y163"/>
  <c r="Y162"/>
  <c r="W163"/>
  <c r="W162"/>
  <c r="BK163"/>
  <c r="BK162"/>
  <c r="N162"/>
  <c r="N163"/>
  <c r="BE163"/>
  <c r="N92"/>
  <c r="BI161"/>
  <c r="BH161"/>
  <c r="BG161"/>
  <c r="BF161"/>
  <c r="AA161"/>
  <c r="Y161"/>
  <c r="W161"/>
  <c r="BK161"/>
  <c r="N161"/>
  <c r="BE161"/>
  <c r="BI160"/>
  <c r="BH160"/>
  <c r="BG160"/>
  <c r="BF160"/>
  <c r="AA160"/>
  <c r="Y160"/>
  <c r="W160"/>
  <c r="BK160"/>
  <c r="N160"/>
  <c r="BE160"/>
  <c r="BI159"/>
  <c r="BH159"/>
  <c r="BG159"/>
  <c r="BF159"/>
  <c r="AA159"/>
  <c r="Y159"/>
  <c r="W159"/>
  <c r="BK159"/>
  <c r="N159"/>
  <c r="BE159"/>
  <c r="BI157"/>
  <c r="BH157"/>
  <c r="BG157"/>
  <c r="BF157"/>
  <c r="AA157"/>
  <c r="Y157"/>
  <c r="W157"/>
  <c r="BK157"/>
  <c r="N157"/>
  <c r="BE157"/>
  <c r="BI155"/>
  <c r="BH155"/>
  <c r="BG155"/>
  <c r="BF155"/>
  <c r="AA155"/>
  <c r="Y155"/>
  <c r="W155"/>
  <c r="BK155"/>
  <c r="N155"/>
  <c r="BE155"/>
  <c r="BI153"/>
  <c r="BH153"/>
  <c r="BG153"/>
  <c r="BF153"/>
  <c r="AA153"/>
  <c r="Y153"/>
  <c r="W153"/>
  <c r="BK153"/>
  <c r="N153"/>
  <c r="BE153"/>
  <c r="BI151"/>
  <c r="BH151"/>
  <c r="BG151"/>
  <c r="BF151"/>
  <c r="AA151"/>
  <c r="Y151"/>
  <c r="W151"/>
  <c r="BK151"/>
  <c r="N151"/>
  <c r="BE151"/>
  <c r="BI149"/>
  <c r="BH149"/>
  <c r="BG149"/>
  <c r="BF149"/>
  <c r="AA149"/>
  <c r="Y149"/>
  <c r="W149"/>
  <c r="BK149"/>
  <c r="N149"/>
  <c r="BE149"/>
  <c r="BI147"/>
  <c r="BH147"/>
  <c r="BG147"/>
  <c r="BF147"/>
  <c r="AA147"/>
  <c r="AA146"/>
  <c r="Y147"/>
  <c r="Y146"/>
  <c r="W147"/>
  <c r="W146"/>
  <c r="BK147"/>
  <c r="BK146"/>
  <c r="N146"/>
  <c r="N147"/>
  <c r="BE147"/>
  <c r="N91"/>
  <c r="BI144"/>
  <c r="BH144"/>
  <c r="BG144"/>
  <c r="BF144"/>
  <c r="AA144"/>
  <c r="Y144"/>
  <c r="W144"/>
  <c r="BK144"/>
  <c r="N144"/>
  <c r="BE144"/>
  <c r="BI142"/>
  <c r="BH142"/>
  <c r="BG142"/>
  <c r="BF142"/>
  <c r="AA142"/>
  <c r="Y142"/>
  <c r="W142"/>
  <c r="BK142"/>
  <c r="N142"/>
  <c r="BE142"/>
  <c r="BI141"/>
  <c r="BH141"/>
  <c r="BG141"/>
  <c r="BF141"/>
  <c r="AA141"/>
  <c r="Y141"/>
  <c r="W141"/>
  <c r="BK141"/>
  <c r="N141"/>
  <c r="BE141"/>
  <c r="BI140"/>
  <c r="BH140"/>
  <c r="BG140"/>
  <c r="BF140"/>
  <c r="AA140"/>
  <c r="Y140"/>
  <c r="W140"/>
  <c r="BK140"/>
  <c r="N140"/>
  <c r="BE140"/>
  <c r="BI139"/>
  <c r="BH139"/>
  <c r="BG139"/>
  <c r="BF139"/>
  <c r="AA139"/>
  <c r="Y139"/>
  <c r="W139"/>
  <c r="BK139"/>
  <c r="N139"/>
  <c r="BE139"/>
  <c r="BI138"/>
  <c r="BH138"/>
  <c r="BG138"/>
  <c r="BF138"/>
  <c r="AA138"/>
  <c r="Y138"/>
  <c r="W138"/>
  <c r="BK138"/>
  <c r="N138"/>
  <c r="BE138"/>
  <c r="BI137"/>
  <c r="BH137"/>
  <c r="BG137"/>
  <c r="BF137"/>
  <c r="AA137"/>
  <c r="Y137"/>
  <c r="W137"/>
  <c r="BK137"/>
  <c r="N137"/>
  <c r="BE137"/>
  <c r="BI136"/>
  <c r="BH136"/>
  <c r="BG136"/>
  <c r="BF136"/>
  <c r="AA136"/>
  <c r="Y136"/>
  <c r="W136"/>
  <c r="BK136"/>
  <c r="N136"/>
  <c r="BE136"/>
  <c r="BI135"/>
  <c r="BH135"/>
  <c r="BG135"/>
  <c r="BF135"/>
  <c r="AA135"/>
  <c r="Y135"/>
  <c r="W135"/>
  <c r="BK135"/>
  <c r="N135"/>
  <c r="BE135"/>
  <c r="BI134"/>
  <c r="BH134"/>
  <c r="BG134"/>
  <c r="BF134"/>
  <c r="AA134"/>
  <c r="Y134"/>
  <c r="W134"/>
  <c r="BK134"/>
  <c r="N134"/>
  <c r="BE134"/>
  <c r="BI133"/>
  <c r="BH133"/>
  <c r="BG133"/>
  <c r="BF133"/>
  <c r="AA133"/>
  <c r="Y133"/>
  <c r="W133"/>
  <c r="BK133"/>
  <c r="N133"/>
  <c r="BE133"/>
  <c r="BI132"/>
  <c r="BH132"/>
  <c r="BG132"/>
  <c r="BF132"/>
  <c r="AA132"/>
  <c r="Y132"/>
  <c r="W132"/>
  <c r="BK132"/>
  <c r="N132"/>
  <c r="BE132"/>
  <c r="BI131"/>
  <c r="BH131"/>
  <c r="BG131"/>
  <c r="BF131"/>
  <c r="AA131"/>
  <c r="Y131"/>
  <c r="W131"/>
  <c r="BK131"/>
  <c r="N131"/>
  <c r="BE131"/>
  <c r="BI130"/>
  <c r="BH130"/>
  <c r="BG130"/>
  <c r="BF130"/>
  <c r="AA130"/>
  <c r="AA129"/>
  <c r="Y130"/>
  <c r="Y129"/>
  <c r="W130"/>
  <c r="W129"/>
  <c r="BK130"/>
  <c r="BK129"/>
  <c r="N129"/>
  <c r="N130"/>
  <c r="BE130"/>
  <c r="N90"/>
  <c r="BI127"/>
  <c r="BH127"/>
  <c r="BG127"/>
  <c r="BF127"/>
  <c r="AA127"/>
  <c r="Y127"/>
  <c r="W127"/>
  <c r="BK127"/>
  <c r="N127"/>
  <c r="BE127"/>
  <c r="BI125"/>
  <c r="BH125"/>
  <c r="BG125"/>
  <c r="BF125"/>
  <c r="AA125"/>
  <c r="AA124"/>
  <c r="AA123"/>
  <c r="Y125"/>
  <c r="Y124"/>
  <c r="Y123"/>
  <c r="W125"/>
  <c r="W124"/>
  <c r="W123"/>
  <c i="1" r="AU93"/>
  <c i="7" r="BK125"/>
  <c r="BK124"/>
  <c r="N124"/>
  <c r="BK123"/>
  <c r="N123"/>
  <c r="N88"/>
  <c r="N125"/>
  <c r="BE125"/>
  <c r="N89"/>
  <c r="M120"/>
  <c r="M119"/>
  <c r="F119"/>
  <c r="F117"/>
  <c r="F115"/>
  <c r="BI104"/>
  <c r="BH104"/>
  <c r="BG104"/>
  <c r="BF104"/>
  <c r="N104"/>
  <c r="BE104"/>
  <c r="BI103"/>
  <c r="BH103"/>
  <c r="BG103"/>
  <c r="BF103"/>
  <c r="N103"/>
  <c r="BE103"/>
  <c r="BI102"/>
  <c r="BH102"/>
  <c r="BG102"/>
  <c r="BF102"/>
  <c r="N102"/>
  <c r="BE102"/>
  <c r="BI101"/>
  <c r="BH101"/>
  <c r="BG101"/>
  <c r="BF101"/>
  <c r="N101"/>
  <c r="BE101"/>
  <c r="BI100"/>
  <c r="BH100"/>
  <c r="BG100"/>
  <c r="BF100"/>
  <c r="N100"/>
  <c r="BE100"/>
  <c r="BI99"/>
  <c r="H36"/>
  <c i="1" r="BD93"/>
  <c i="7" r="BH99"/>
  <c r="H35"/>
  <c i="1" r="BC93"/>
  <c i="7" r="BG99"/>
  <c r="H34"/>
  <c i="1" r="BB93"/>
  <c i="7" r="BF99"/>
  <c r="M33"/>
  <c i="1" r="AW93"/>
  <c i="7" r="H33"/>
  <c i="1" r="BA93"/>
  <c i="7" r="N99"/>
  <c r="N98"/>
  <c r="L106"/>
  <c r="BE99"/>
  <c r="M32"/>
  <c i="1" r="AV93"/>
  <c i="7" r="H32"/>
  <c i="1" r="AZ93"/>
  <c i="7" r="M28"/>
  <c i="1" r="AS93"/>
  <c i="7" r="M27"/>
  <c r="M84"/>
  <c r="M83"/>
  <c r="F83"/>
  <c r="F81"/>
  <c r="F79"/>
  <c r="M30"/>
  <c i="1" r="AG93"/>
  <c i="7" r="L38"/>
  <c r="O15"/>
  <c r="E15"/>
  <c r="F120"/>
  <c r="F84"/>
  <c r="O14"/>
  <c r="O9"/>
  <c r="M117"/>
  <c r="M81"/>
  <c r="F6"/>
  <c r="F114"/>
  <c r="F78"/>
  <c i="6" r="N189"/>
  <c i="1" r="AY92"/>
  <c r="AX92"/>
  <c i="6" r="BI188"/>
  <c r="BH188"/>
  <c r="BG188"/>
  <c r="BF188"/>
  <c r="AA188"/>
  <c r="Y188"/>
  <c r="W188"/>
  <c r="BK188"/>
  <c r="N188"/>
  <c r="BE188"/>
  <c r="BI187"/>
  <c r="BH187"/>
  <c r="BG187"/>
  <c r="BF187"/>
  <c r="AA187"/>
  <c r="Y187"/>
  <c r="W187"/>
  <c r="BK187"/>
  <c r="N187"/>
  <c r="BE187"/>
  <c r="BI186"/>
  <c r="BH186"/>
  <c r="BG186"/>
  <c r="BF186"/>
  <c r="AA186"/>
  <c r="Y186"/>
  <c r="W186"/>
  <c r="BK186"/>
  <c r="N186"/>
  <c r="BE186"/>
  <c r="BI185"/>
  <c r="BH185"/>
  <c r="BG185"/>
  <c r="BF185"/>
  <c r="AA185"/>
  <c r="Y185"/>
  <c r="W185"/>
  <c r="BK185"/>
  <c r="N185"/>
  <c r="BE185"/>
  <c r="BI184"/>
  <c r="BH184"/>
  <c r="BG184"/>
  <c r="BF184"/>
  <c r="AA184"/>
  <c r="Y184"/>
  <c r="W184"/>
  <c r="BK184"/>
  <c r="N184"/>
  <c r="BE184"/>
  <c r="BI182"/>
  <c r="BH182"/>
  <c r="BG182"/>
  <c r="BF182"/>
  <c r="AA182"/>
  <c r="Y182"/>
  <c r="W182"/>
  <c r="BK182"/>
  <c r="N182"/>
  <c r="BE182"/>
  <c r="BI180"/>
  <c r="BH180"/>
  <c r="BG180"/>
  <c r="BF180"/>
  <c r="AA180"/>
  <c r="Y180"/>
  <c r="W180"/>
  <c r="BK180"/>
  <c r="N180"/>
  <c r="BE180"/>
  <c r="BI179"/>
  <c r="BH179"/>
  <c r="BG179"/>
  <c r="BF179"/>
  <c r="AA179"/>
  <c r="Y179"/>
  <c r="W179"/>
  <c r="BK179"/>
  <c r="N179"/>
  <c r="BE179"/>
  <c r="BI177"/>
  <c r="BH177"/>
  <c r="BG177"/>
  <c r="BF177"/>
  <c r="AA177"/>
  <c r="Y177"/>
  <c r="W177"/>
  <c r="BK177"/>
  <c r="N177"/>
  <c r="BE177"/>
  <c r="BI176"/>
  <c r="BH176"/>
  <c r="BG176"/>
  <c r="BF176"/>
  <c r="AA176"/>
  <c r="Y176"/>
  <c r="W176"/>
  <c r="BK176"/>
  <c r="N176"/>
  <c r="BE176"/>
  <c r="BI175"/>
  <c r="BH175"/>
  <c r="BG175"/>
  <c r="BF175"/>
  <c r="AA175"/>
  <c r="Y175"/>
  <c r="W175"/>
  <c r="BK175"/>
  <c r="N175"/>
  <c r="BE175"/>
  <c r="BI173"/>
  <c r="BH173"/>
  <c r="BG173"/>
  <c r="BF173"/>
  <c r="AA173"/>
  <c r="Y173"/>
  <c r="W173"/>
  <c r="BK173"/>
  <c r="N173"/>
  <c r="BE173"/>
  <c r="BI172"/>
  <c r="BH172"/>
  <c r="BG172"/>
  <c r="BF172"/>
  <c r="AA172"/>
  <c r="Y172"/>
  <c r="W172"/>
  <c r="BK172"/>
  <c r="N172"/>
  <c r="BE172"/>
  <c r="BI170"/>
  <c r="BH170"/>
  <c r="BG170"/>
  <c r="BF170"/>
  <c r="AA170"/>
  <c r="Y170"/>
  <c r="W170"/>
  <c r="BK170"/>
  <c r="N170"/>
  <c r="BE170"/>
  <c r="BI169"/>
  <c r="BH169"/>
  <c r="BG169"/>
  <c r="BF169"/>
  <c r="AA169"/>
  <c r="Y169"/>
  <c r="W169"/>
  <c r="BK169"/>
  <c r="N169"/>
  <c r="BE169"/>
  <c r="BI167"/>
  <c r="BH167"/>
  <c r="BG167"/>
  <c r="BF167"/>
  <c r="AA167"/>
  <c r="AA166"/>
  <c r="Y167"/>
  <c r="Y166"/>
  <c r="W167"/>
  <c r="W166"/>
  <c r="BK167"/>
  <c r="BK166"/>
  <c r="N166"/>
  <c r="N167"/>
  <c r="BE167"/>
  <c r="N91"/>
  <c r="BI165"/>
  <c r="BH165"/>
  <c r="BG165"/>
  <c r="BF165"/>
  <c r="AA165"/>
  <c r="Y165"/>
  <c r="W165"/>
  <c r="BK165"/>
  <c r="N165"/>
  <c r="BE165"/>
  <c r="BI164"/>
  <c r="BH164"/>
  <c r="BG164"/>
  <c r="BF164"/>
  <c r="AA164"/>
  <c r="Y164"/>
  <c r="W164"/>
  <c r="BK164"/>
  <c r="N164"/>
  <c r="BE164"/>
  <c r="BI163"/>
  <c r="BH163"/>
  <c r="BG163"/>
  <c r="BF163"/>
  <c r="AA163"/>
  <c r="Y163"/>
  <c r="W163"/>
  <c r="BK163"/>
  <c r="N163"/>
  <c r="BE163"/>
  <c r="BI162"/>
  <c r="BH162"/>
  <c r="BG162"/>
  <c r="BF162"/>
  <c r="AA162"/>
  <c r="Y162"/>
  <c r="W162"/>
  <c r="BK162"/>
  <c r="N162"/>
  <c r="BE162"/>
  <c r="BI161"/>
  <c r="BH161"/>
  <c r="BG161"/>
  <c r="BF161"/>
  <c r="AA161"/>
  <c r="Y161"/>
  <c r="W161"/>
  <c r="BK161"/>
  <c r="N161"/>
  <c r="BE161"/>
  <c r="BI159"/>
  <c r="BH159"/>
  <c r="BG159"/>
  <c r="BF159"/>
  <c r="AA159"/>
  <c r="Y159"/>
  <c r="W159"/>
  <c r="BK159"/>
  <c r="N159"/>
  <c r="BE159"/>
  <c r="BI157"/>
  <c r="BH157"/>
  <c r="BG157"/>
  <c r="BF157"/>
  <c r="AA157"/>
  <c r="Y157"/>
  <c r="W157"/>
  <c r="BK157"/>
  <c r="N157"/>
  <c r="BE157"/>
  <c r="BI156"/>
  <c r="BH156"/>
  <c r="BG156"/>
  <c r="BF156"/>
  <c r="AA156"/>
  <c r="Y156"/>
  <c r="W156"/>
  <c r="BK156"/>
  <c r="N156"/>
  <c r="BE156"/>
  <c r="BI154"/>
  <c r="BH154"/>
  <c r="BG154"/>
  <c r="BF154"/>
  <c r="AA154"/>
  <c r="Y154"/>
  <c r="W154"/>
  <c r="BK154"/>
  <c r="N154"/>
  <c r="BE154"/>
  <c r="BI153"/>
  <c r="BH153"/>
  <c r="BG153"/>
  <c r="BF153"/>
  <c r="AA153"/>
  <c r="Y153"/>
  <c r="W153"/>
  <c r="BK153"/>
  <c r="N153"/>
  <c r="BE153"/>
  <c r="BI152"/>
  <c r="BH152"/>
  <c r="BG152"/>
  <c r="BF152"/>
  <c r="AA152"/>
  <c r="Y152"/>
  <c r="W152"/>
  <c r="BK152"/>
  <c r="N152"/>
  <c r="BE152"/>
  <c r="BI151"/>
  <c r="BH151"/>
  <c r="BG151"/>
  <c r="BF151"/>
  <c r="AA151"/>
  <c r="Y151"/>
  <c r="W151"/>
  <c r="BK151"/>
  <c r="N151"/>
  <c r="BE151"/>
  <c r="BI149"/>
  <c r="BH149"/>
  <c r="BG149"/>
  <c r="BF149"/>
  <c r="AA149"/>
  <c r="Y149"/>
  <c r="W149"/>
  <c r="BK149"/>
  <c r="N149"/>
  <c r="BE149"/>
  <c r="BI147"/>
  <c r="BH147"/>
  <c r="BG147"/>
  <c r="BF147"/>
  <c r="AA147"/>
  <c r="Y147"/>
  <c r="W147"/>
  <c r="BK147"/>
  <c r="N147"/>
  <c r="BE147"/>
  <c r="BI145"/>
  <c r="BH145"/>
  <c r="BG145"/>
  <c r="BF145"/>
  <c r="AA145"/>
  <c r="Y145"/>
  <c r="W145"/>
  <c r="BK145"/>
  <c r="N145"/>
  <c r="BE145"/>
  <c r="BI143"/>
  <c r="BH143"/>
  <c r="BG143"/>
  <c r="BF143"/>
  <c r="AA143"/>
  <c r="Y143"/>
  <c r="W143"/>
  <c r="BK143"/>
  <c r="N143"/>
  <c r="BE143"/>
  <c r="BI141"/>
  <c r="BH141"/>
  <c r="BG141"/>
  <c r="BF141"/>
  <c r="AA141"/>
  <c r="AA140"/>
  <c r="Y141"/>
  <c r="Y140"/>
  <c r="W141"/>
  <c r="W140"/>
  <c r="BK141"/>
  <c r="BK140"/>
  <c r="N140"/>
  <c r="N141"/>
  <c r="BE141"/>
  <c r="N90"/>
  <c r="BI139"/>
  <c r="BH139"/>
  <c r="BG139"/>
  <c r="BF139"/>
  <c r="AA139"/>
  <c r="Y139"/>
  <c r="W139"/>
  <c r="BK139"/>
  <c r="N139"/>
  <c r="BE139"/>
  <c r="BI138"/>
  <c r="BH138"/>
  <c r="BG138"/>
  <c r="BF138"/>
  <c r="AA138"/>
  <c r="Y138"/>
  <c r="W138"/>
  <c r="BK138"/>
  <c r="N138"/>
  <c r="BE138"/>
  <c r="BI137"/>
  <c r="BH137"/>
  <c r="BG137"/>
  <c r="BF137"/>
  <c r="AA137"/>
  <c r="Y137"/>
  <c r="W137"/>
  <c r="BK137"/>
  <c r="N137"/>
  <c r="BE137"/>
  <c r="BI136"/>
  <c r="BH136"/>
  <c r="BG136"/>
  <c r="BF136"/>
  <c r="AA136"/>
  <c r="Y136"/>
  <c r="W136"/>
  <c r="BK136"/>
  <c r="N136"/>
  <c r="BE136"/>
  <c r="BI135"/>
  <c r="BH135"/>
  <c r="BG135"/>
  <c r="BF135"/>
  <c r="AA135"/>
  <c r="Y135"/>
  <c r="W135"/>
  <c r="BK135"/>
  <c r="N135"/>
  <c r="BE135"/>
  <c r="BI134"/>
  <c r="BH134"/>
  <c r="BG134"/>
  <c r="BF134"/>
  <c r="AA134"/>
  <c r="Y134"/>
  <c r="W134"/>
  <c r="BK134"/>
  <c r="N134"/>
  <c r="BE134"/>
  <c r="BI132"/>
  <c r="BH132"/>
  <c r="BG132"/>
  <c r="BF132"/>
  <c r="AA132"/>
  <c r="Y132"/>
  <c r="W132"/>
  <c r="BK132"/>
  <c r="N132"/>
  <c r="BE132"/>
  <c r="BI131"/>
  <c r="BH131"/>
  <c r="BG131"/>
  <c r="BF131"/>
  <c r="AA131"/>
  <c r="Y131"/>
  <c r="W131"/>
  <c r="BK131"/>
  <c r="N131"/>
  <c r="BE131"/>
  <c r="BI129"/>
  <c r="BH129"/>
  <c r="BG129"/>
  <c r="BF129"/>
  <c r="AA129"/>
  <c r="Y129"/>
  <c r="W129"/>
  <c r="BK129"/>
  <c r="N129"/>
  <c r="BE129"/>
  <c r="BI128"/>
  <c r="BH128"/>
  <c r="BG128"/>
  <c r="BF128"/>
  <c r="AA128"/>
  <c r="Y128"/>
  <c r="W128"/>
  <c r="BK128"/>
  <c r="N128"/>
  <c r="BE128"/>
  <c r="BI127"/>
  <c r="BH127"/>
  <c r="BG127"/>
  <c r="BF127"/>
  <c r="AA127"/>
  <c r="Y127"/>
  <c r="W127"/>
  <c r="BK127"/>
  <c r="N127"/>
  <c r="BE127"/>
  <c r="BI126"/>
  <c r="BH126"/>
  <c r="BG126"/>
  <c r="BF126"/>
  <c r="AA126"/>
  <c r="Y126"/>
  <c r="W126"/>
  <c r="BK126"/>
  <c r="N126"/>
  <c r="BE126"/>
  <c r="BI124"/>
  <c r="BH124"/>
  <c r="BG124"/>
  <c r="BF124"/>
  <c r="AA124"/>
  <c r="Y124"/>
  <c r="W124"/>
  <c r="BK124"/>
  <c r="N124"/>
  <c r="BE124"/>
  <c r="BI122"/>
  <c r="BH122"/>
  <c r="BG122"/>
  <c r="BF122"/>
  <c r="AA122"/>
  <c r="Y122"/>
  <c r="W122"/>
  <c r="BK122"/>
  <c r="N122"/>
  <c r="BE122"/>
  <c r="BI120"/>
  <c r="BH120"/>
  <c r="BG120"/>
  <c r="BF120"/>
  <c r="AA120"/>
  <c r="AA119"/>
  <c r="AA118"/>
  <c r="Y120"/>
  <c r="Y119"/>
  <c r="Y118"/>
  <c r="W120"/>
  <c r="W119"/>
  <c r="W118"/>
  <c i="1" r="AU92"/>
  <c i="6" r="BK120"/>
  <c r="BK119"/>
  <c r="N119"/>
  <c r="BK118"/>
  <c r="N118"/>
  <c r="N88"/>
  <c r="N120"/>
  <c r="BE120"/>
  <c r="N89"/>
  <c r="M115"/>
  <c r="M114"/>
  <c r="F114"/>
  <c r="F112"/>
  <c r="F110"/>
  <c r="BI99"/>
  <c r="BH99"/>
  <c r="BG99"/>
  <c r="BF99"/>
  <c r="N99"/>
  <c r="BE99"/>
  <c r="BI98"/>
  <c r="BH98"/>
  <c r="BG98"/>
  <c r="BF98"/>
  <c r="N98"/>
  <c r="BE98"/>
  <c r="BI97"/>
  <c r="BH97"/>
  <c r="BG97"/>
  <c r="BF97"/>
  <c r="N97"/>
  <c r="BE97"/>
  <c r="BI96"/>
  <c r="BH96"/>
  <c r="BG96"/>
  <c r="BF96"/>
  <c r="N96"/>
  <c r="BE96"/>
  <c r="BI95"/>
  <c r="BH95"/>
  <c r="BG95"/>
  <c r="BF95"/>
  <c r="N95"/>
  <c r="BE95"/>
  <c r="BI94"/>
  <c r="H36"/>
  <c i="1" r="BD92"/>
  <c i="6" r="BH94"/>
  <c r="H35"/>
  <c i="1" r="BC92"/>
  <c i="6" r="BG94"/>
  <c r="H34"/>
  <c i="1" r="BB92"/>
  <c i="6" r="BF94"/>
  <c r="M33"/>
  <c i="1" r="AW92"/>
  <c i="6" r="H33"/>
  <c i="1" r="BA92"/>
  <c i="6" r="N94"/>
  <c r="N93"/>
  <c r="L101"/>
  <c r="BE94"/>
  <c r="M32"/>
  <c i="1" r="AV92"/>
  <c i="6" r="H32"/>
  <c i="1" r="AZ92"/>
  <c i="6" r="M28"/>
  <c i="1" r="AS92"/>
  <c i="6" r="M27"/>
  <c r="M84"/>
  <c r="M83"/>
  <c r="F83"/>
  <c r="F81"/>
  <c r="F79"/>
  <c r="M30"/>
  <c i="1" r="AG92"/>
  <c i="6" r="L38"/>
  <c r="O15"/>
  <c r="E15"/>
  <c r="F115"/>
  <c r="F84"/>
  <c r="O14"/>
  <c r="O9"/>
  <c r="M112"/>
  <c r="M81"/>
  <c r="F6"/>
  <c r="F109"/>
  <c r="F78"/>
  <c i="5" r="N287"/>
  <c i="1" r="AY91"/>
  <c r="AX91"/>
  <c i="5" r="BI286"/>
  <c r="BH286"/>
  <c r="BG286"/>
  <c r="BF286"/>
  <c r="AA286"/>
  <c r="Y286"/>
  <c r="W286"/>
  <c r="BK286"/>
  <c r="N286"/>
  <c r="BE286"/>
  <c r="BI285"/>
  <c r="BH285"/>
  <c r="BG285"/>
  <c r="BF285"/>
  <c r="AA285"/>
  <c r="Y285"/>
  <c r="W285"/>
  <c r="BK285"/>
  <c r="N285"/>
  <c r="BE285"/>
  <c r="BI284"/>
  <c r="BH284"/>
  <c r="BG284"/>
  <c r="BF284"/>
  <c r="AA284"/>
  <c r="Y284"/>
  <c r="W284"/>
  <c r="BK284"/>
  <c r="N284"/>
  <c r="BE284"/>
  <c r="BI283"/>
  <c r="BH283"/>
  <c r="BG283"/>
  <c r="BF283"/>
  <c r="AA283"/>
  <c r="Y283"/>
  <c r="W283"/>
  <c r="BK283"/>
  <c r="N283"/>
  <c r="BE283"/>
  <c r="BI282"/>
  <c r="BH282"/>
  <c r="BG282"/>
  <c r="BF282"/>
  <c r="AA282"/>
  <c r="Y282"/>
  <c r="W282"/>
  <c r="BK282"/>
  <c r="N282"/>
  <c r="BE282"/>
  <c r="BI281"/>
  <c r="BH281"/>
  <c r="BG281"/>
  <c r="BF281"/>
  <c r="AA281"/>
  <c r="Y281"/>
  <c r="W281"/>
  <c r="BK281"/>
  <c r="N281"/>
  <c r="BE281"/>
  <c r="BI280"/>
  <c r="BH280"/>
  <c r="BG280"/>
  <c r="BF280"/>
  <c r="AA280"/>
  <c r="Y280"/>
  <c r="W280"/>
  <c r="BK280"/>
  <c r="N280"/>
  <c r="BE280"/>
  <c r="BI279"/>
  <c r="BH279"/>
  <c r="BG279"/>
  <c r="BF279"/>
  <c r="AA279"/>
  <c r="Y279"/>
  <c r="W279"/>
  <c r="BK279"/>
  <c r="N279"/>
  <c r="BE279"/>
  <c r="BI278"/>
  <c r="BH278"/>
  <c r="BG278"/>
  <c r="BF278"/>
  <c r="AA278"/>
  <c r="Y278"/>
  <c r="W278"/>
  <c r="BK278"/>
  <c r="N278"/>
  <c r="BE278"/>
  <c r="BI277"/>
  <c r="BH277"/>
  <c r="BG277"/>
  <c r="BF277"/>
  <c r="AA277"/>
  <c r="Y277"/>
  <c r="W277"/>
  <c r="BK277"/>
  <c r="N277"/>
  <c r="BE277"/>
  <c r="BI276"/>
  <c r="BH276"/>
  <c r="BG276"/>
  <c r="BF276"/>
  <c r="AA276"/>
  <c r="Y276"/>
  <c r="W276"/>
  <c r="BK276"/>
  <c r="N276"/>
  <c r="BE276"/>
  <c r="BI275"/>
  <c r="BH275"/>
  <c r="BG275"/>
  <c r="BF275"/>
  <c r="AA275"/>
  <c r="Y275"/>
  <c r="W275"/>
  <c r="BK275"/>
  <c r="N275"/>
  <c r="BE275"/>
  <c r="BI274"/>
  <c r="BH274"/>
  <c r="BG274"/>
  <c r="BF274"/>
  <c r="AA274"/>
  <c r="Y274"/>
  <c r="W274"/>
  <c r="BK274"/>
  <c r="N274"/>
  <c r="BE274"/>
  <c r="BI273"/>
  <c r="BH273"/>
  <c r="BG273"/>
  <c r="BF273"/>
  <c r="AA273"/>
  <c r="Y273"/>
  <c r="W273"/>
  <c r="BK273"/>
  <c r="N273"/>
  <c r="BE273"/>
  <c r="BI272"/>
  <c r="BH272"/>
  <c r="BG272"/>
  <c r="BF272"/>
  <c r="AA272"/>
  <c r="Y272"/>
  <c r="W272"/>
  <c r="BK272"/>
  <c r="N272"/>
  <c r="BE272"/>
  <c r="BI271"/>
  <c r="BH271"/>
  <c r="BG271"/>
  <c r="BF271"/>
  <c r="AA271"/>
  <c r="Y271"/>
  <c r="W271"/>
  <c r="BK271"/>
  <c r="N271"/>
  <c r="BE271"/>
  <c r="BI270"/>
  <c r="BH270"/>
  <c r="BG270"/>
  <c r="BF270"/>
  <c r="AA270"/>
  <c r="Y270"/>
  <c r="W270"/>
  <c r="BK270"/>
  <c r="N270"/>
  <c r="BE270"/>
  <c r="BI269"/>
  <c r="BH269"/>
  <c r="BG269"/>
  <c r="BF269"/>
  <c r="AA269"/>
  <c r="AA268"/>
  <c r="Y269"/>
  <c r="Y268"/>
  <c r="W269"/>
  <c r="W268"/>
  <c r="BK269"/>
  <c r="BK268"/>
  <c r="N268"/>
  <c r="N269"/>
  <c r="BE269"/>
  <c r="N92"/>
  <c r="BI267"/>
  <c r="BH267"/>
  <c r="BG267"/>
  <c r="BF267"/>
  <c r="AA267"/>
  <c r="Y267"/>
  <c r="W267"/>
  <c r="BK267"/>
  <c r="N267"/>
  <c r="BE267"/>
  <c r="BI266"/>
  <c r="BH266"/>
  <c r="BG266"/>
  <c r="BF266"/>
  <c r="AA266"/>
  <c r="Y266"/>
  <c r="W266"/>
  <c r="BK266"/>
  <c r="N266"/>
  <c r="BE266"/>
  <c r="BI264"/>
  <c r="BH264"/>
  <c r="BG264"/>
  <c r="BF264"/>
  <c r="AA264"/>
  <c r="Y264"/>
  <c r="W264"/>
  <c r="BK264"/>
  <c r="N264"/>
  <c r="BE264"/>
  <c r="BI262"/>
  <c r="BH262"/>
  <c r="BG262"/>
  <c r="BF262"/>
  <c r="AA262"/>
  <c r="Y262"/>
  <c r="W262"/>
  <c r="BK262"/>
  <c r="N262"/>
  <c r="BE262"/>
  <c r="BI260"/>
  <c r="BH260"/>
  <c r="BG260"/>
  <c r="BF260"/>
  <c r="AA260"/>
  <c r="Y260"/>
  <c r="W260"/>
  <c r="BK260"/>
  <c r="N260"/>
  <c r="BE260"/>
  <c r="BI258"/>
  <c r="BH258"/>
  <c r="BG258"/>
  <c r="BF258"/>
  <c r="AA258"/>
  <c r="Y258"/>
  <c r="W258"/>
  <c r="BK258"/>
  <c r="N258"/>
  <c r="BE258"/>
  <c r="BI256"/>
  <c r="BH256"/>
  <c r="BG256"/>
  <c r="BF256"/>
  <c r="AA256"/>
  <c r="Y256"/>
  <c r="W256"/>
  <c r="BK256"/>
  <c r="N256"/>
  <c r="BE256"/>
  <c r="BI254"/>
  <c r="BH254"/>
  <c r="BG254"/>
  <c r="BF254"/>
  <c r="AA254"/>
  <c r="Y254"/>
  <c r="W254"/>
  <c r="BK254"/>
  <c r="N254"/>
  <c r="BE254"/>
  <c r="BI252"/>
  <c r="BH252"/>
  <c r="BG252"/>
  <c r="BF252"/>
  <c r="AA252"/>
  <c r="Y252"/>
  <c r="W252"/>
  <c r="BK252"/>
  <c r="N252"/>
  <c r="BE252"/>
  <c r="BI250"/>
  <c r="BH250"/>
  <c r="BG250"/>
  <c r="BF250"/>
  <c r="AA250"/>
  <c r="Y250"/>
  <c r="W250"/>
  <c r="BK250"/>
  <c r="N250"/>
  <c r="BE250"/>
  <c r="BI248"/>
  <c r="BH248"/>
  <c r="BG248"/>
  <c r="BF248"/>
  <c r="AA248"/>
  <c r="Y248"/>
  <c r="W248"/>
  <c r="BK248"/>
  <c r="N248"/>
  <c r="BE248"/>
  <c r="BI246"/>
  <c r="BH246"/>
  <c r="BG246"/>
  <c r="BF246"/>
  <c r="AA246"/>
  <c r="Y246"/>
  <c r="W246"/>
  <c r="BK246"/>
  <c r="N246"/>
  <c r="BE246"/>
  <c r="BI244"/>
  <c r="BH244"/>
  <c r="BG244"/>
  <c r="BF244"/>
  <c r="AA244"/>
  <c r="Y244"/>
  <c r="W244"/>
  <c r="BK244"/>
  <c r="N244"/>
  <c r="BE244"/>
  <c r="BI242"/>
  <c r="BH242"/>
  <c r="BG242"/>
  <c r="BF242"/>
  <c r="AA242"/>
  <c r="Y242"/>
  <c r="W242"/>
  <c r="BK242"/>
  <c r="N242"/>
  <c r="BE242"/>
  <c r="BI240"/>
  <c r="BH240"/>
  <c r="BG240"/>
  <c r="BF240"/>
  <c r="AA240"/>
  <c r="Y240"/>
  <c r="W240"/>
  <c r="BK240"/>
  <c r="N240"/>
  <c r="BE240"/>
  <c r="BI238"/>
  <c r="BH238"/>
  <c r="BG238"/>
  <c r="BF238"/>
  <c r="AA238"/>
  <c r="Y238"/>
  <c r="W238"/>
  <c r="BK238"/>
  <c r="N238"/>
  <c r="BE238"/>
  <c r="BI236"/>
  <c r="BH236"/>
  <c r="BG236"/>
  <c r="BF236"/>
  <c r="AA236"/>
  <c r="AA235"/>
  <c r="Y236"/>
  <c r="Y235"/>
  <c r="W236"/>
  <c r="W235"/>
  <c r="BK236"/>
  <c r="BK235"/>
  <c r="N235"/>
  <c r="N236"/>
  <c r="BE236"/>
  <c r="N91"/>
  <c r="BI234"/>
  <c r="BH234"/>
  <c r="BG234"/>
  <c r="BF234"/>
  <c r="AA234"/>
  <c r="Y234"/>
  <c r="W234"/>
  <c r="BK234"/>
  <c r="N234"/>
  <c r="BE234"/>
  <c r="BI233"/>
  <c r="BH233"/>
  <c r="BG233"/>
  <c r="BF233"/>
  <c r="AA233"/>
  <c r="Y233"/>
  <c r="W233"/>
  <c r="BK233"/>
  <c r="N233"/>
  <c r="BE233"/>
  <c r="BI231"/>
  <c r="BH231"/>
  <c r="BG231"/>
  <c r="BF231"/>
  <c r="AA231"/>
  <c r="Y231"/>
  <c r="W231"/>
  <c r="BK231"/>
  <c r="N231"/>
  <c r="BE231"/>
  <c r="BI229"/>
  <c r="BH229"/>
  <c r="BG229"/>
  <c r="BF229"/>
  <c r="AA229"/>
  <c r="Y229"/>
  <c r="W229"/>
  <c r="BK229"/>
  <c r="N229"/>
  <c r="BE229"/>
  <c r="BI227"/>
  <c r="BH227"/>
  <c r="BG227"/>
  <c r="BF227"/>
  <c r="AA227"/>
  <c r="Y227"/>
  <c r="W227"/>
  <c r="BK227"/>
  <c r="N227"/>
  <c r="BE227"/>
  <c r="BI225"/>
  <c r="BH225"/>
  <c r="BG225"/>
  <c r="BF225"/>
  <c r="AA225"/>
  <c r="Y225"/>
  <c r="W225"/>
  <c r="BK225"/>
  <c r="N225"/>
  <c r="BE225"/>
  <c r="BI223"/>
  <c r="BH223"/>
  <c r="BG223"/>
  <c r="BF223"/>
  <c r="AA223"/>
  <c r="Y223"/>
  <c r="W223"/>
  <c r="BK223"/>
  <c r="N223"/>
  <c r="BE223"/>
  <c r="BI221"/>
  <c r="BH221"/>
  <c r="BG221"/>
  <c r="BF221"/>
  <c r="AA221"/>
  <c r="Y221"/>
  <c r="W221"/>
  <c r="BK221"/>
  <c r="N221"/>
  <c r="BE221"/>
  <c r="BI219"/>
  <c r="BH219"/>
  <c r="BG219"/>
  <c r="BF219"/>
  <c r="AA219"/>
  <c r="Y219"/>
  <c r="W219"/>
  <c r="BK219"/>
  <c r="N219"/>
  <c r="BE219"/>
  <c r="BI218"/>
  <c r="BH218"/>
  <c r="BG218"/>
  <c r="BF218"/>
  <c r="AA218"/>
  <c r="Y218"/>
  <c r="W218"/>
  <c r="BK218"/>
  <c r="N218"/>
  <c r="BE218"/>
  <c r="BI217"/>
  <c r="BH217"/>
  <c r="BG217"/>
  <c r="BF217"/>
  <c r="AA217"/>
  <c r="Y217"/>
  <c r="W217"/>
  <c r="BK217"/>
  <c r="N217"/>
  <c r="BE217"/>
  <c r="BI216"/>
  <c r="BH216"/>
  <c r="BG216"/>
  <c r="BF216"/>
  <c r="AA216"/>
  <c r="Y216"/>
  <c r="W216"/>
  <c r="BK216"/>
  <c r="N216"/>
  <c r="BE216"/>
  <c r="BI214"/>
  <c r="BH214"/>
  <c r="BG214"/>
  <c r="BF214"/>
  <c r="AA214"/>
  <c r="Y214"/>
  <c r="W214"/>
  <c r="BK214"/>
  <c r="N214"/>
  <c r="BE214"/>
  <c r="BI212"/>
  <c r="BH212"/>
  <c r="BG212"/>
  <c r="BF212"/>
  <c r="AA212"/>
  <c r="Y212"/>
  <c r="W212"/>
  <c r="BK212"/>
  <c r="N212"/>
  <c r="BE212"/>
  <c r="BI210"/>
  <c r="BH210"/>
  <c r="BG210"/>
  <c r="BF210"/>
  <c r="AA210"/>
  <c r="Y210"/>
  <c r="W210"/>
  <c r="BK210"/>
  <c r="N210"/>
  <c r="BE210"/>
  <c r="BI208"/>
  <c r="BH208"/>
  <c r="BG208"/>
  <c r="BF208"/>
  <c r="AA208"/>
  <c r="Y208"/>
  <c r="W208"/>
  <c r="BK208"/>
  <c r="N208"/>
  <c r="BE208"/>
  <c r="BI206"/>
  <c r="BH206"/>
  <c r="BG206"/>
  <c r="BF206"/>
  <c r="AA206"/>
  <c r="Y206"/>
  <c r="W206"/>
  <c r="BK206"/>
  <c r="N206"/>
  <c r="BE206"/>
  <c r="BI204"/>
  <c r="BH204"/>
  <c r="BG204"/>
  <c r="BF204"/>
  <c r="AA204"/>
  <c r="Y204"/>
  <c r="W204"/>
  <c r="BK204"/>
  <c r="N204"/>
  <c r="BE204"/>
  <c r="BI202"/>
  <c r="BH202"/>
  <c r="BG202"/>
  <c r="BF202"/>
  <c r="AA202"/>
  <c r="Y202"/>
  <c r="W202"/>
  <c r="BK202"/>
  <c r="N202"/>
  <c r="BE202"/>
  <c r="BI200"/>
  <c r="BH200"/>
  <c r="BG200"/>
  <c r="BF200"/>
  <c r="AA200"/>
  <c r="Y200"/>
  <c r="W200"/>
  <c r="BK200"/>
  <c r="N200"/>
  <c r="BE200"/>
  <c r="BI198"/>
  <c r="BH198"/>
  <c r="BG198"/>
  <c r="BF198"/>
  <c r="AA198"/>
  <c r="Y198"/>
  <c r="W198"/>
  <c r="BK198"/>
  <c r="N198"/>
  <c r="BE198"/>
  <c r="BI196"/>
  <c r="BH196"/>
  <c r="BG196"/>
  <c r="BF196"/>
  <c r="AA196"/>
  <c r="Y196"/>
  <c r="W196"/>
  <c r="BK196"/>
  <c r="N196"/>
  <c r="BE196"/>
  <c r="BI194"/>
  <c r="BH194"/>
  <c r="BG194"/>
  <c r="BF194"/>
  <c r="AA194"/>
  <c r="Y194"/>
  <c r="W194"/>
  <c r="BK194"/>
  <c r="N194"/>
  <c r="BE194"/>
  <c r="BI192"/>
  <c r="BH192"/>
  <c r="BG192"/>
  <c r="BF192"/>
  <c r="AA192"/>
  <c r="Y192"/>
  <c r="W192"/>
  <c r="BK192"/>
  <c r="N192"/>
  <c r="BE192"/>
  <c r="BI190"/>
  <c r="BH190"/>
  <c r="BG190"/>
  <c r="BF190"/>
  <c r="AA190"/>
  <c r="Y190"/>
  <c r="W190"/>
  <c r="BK190"/>
  <c r="N190"/>
  <c r="BE190"/>
  <c r="BI188"/>
  <c r="BH188"/>
  <c r="BG188"/>
  <c r="BF188"/>
  <c r="AA188"/>
  <c r="Y188"/>
  <c r="W188"/>
  <c r="BK188"/>
  <c r="N188"/>
  <c r="BE188"/>
  <c r="BI186"/>
  <c r="BH186"/>
  <c r="BG186"/>
  <c r="BF186"/>
  <c r="AA186"/>
  <c r="Y186"/>
  <c r="W186"/>
  <c r="BK186"/>
  <c r="N186"/>
  <c r="BE186"/>
  <c r="BI184"/>
  <c r="BH184"/>
  <c r="BG184"/>
  <c r="BF184"/>
  <c r="AA184"/>
  <c r="Y184"/>
  <c r="W184"/>
  <c r="BK184"/>
  <c r="N184"/>
  <c r="BE184"/>
  <c r="BI182"/>
  <c r="BH182"/>
  <c r="BG182"/>
  <c r="BF182"/>
  <c r="AA182"/>
  <c r="Y182"/>
  <c r="W182"/>
  <c r="BK182"/>
  <c r="N182"/>
  <c r="BE182"/>
  <c r="BI180"/>
  <c r="BH180"/>
  <c r="BG180"/>
  <c r="BF180"/>
  <c r="AA180"/>
  <c r="Y180"/>
  <c r="W180"/>
  <c r="BK180"/>
  <c r="N180"/>
  <c r="BE180"/>
  <c r="BI178"/>
  <c r="BH178"/>
  <c r="BG178"/>
  <c r="BF178"/>
  <c r="AA178"/>
  <c r="Y178"/>
  <c r="W178"/>
  <c r="BK178"/>
  <c r="N178"/>
  <c r="BE178"/>
  <c r="BI176"/>
  <c r="BH176"/>
  <c r="BG176"/>
  <c r="BF176"/>
  <c r="AA176"/>
  <c r="Y176"/>
  <c r="W176"/>
  <c r="BK176"/>
  <c r="N176"/>
  <c r="BE176"/>
  <c r="BI174"/>
  <c r="BH174"/>
  <c r="BG174"/>
  <c r="BF174"/>
  <c r="AA174"/>
  <c r="Y174"/>
  <c r="W174"/>
  <c r="BK174"/>
  <c r="N174"/>
  <c r="BE174"/>
  <c r="BI172"/>
  <c r="BH172"/>
  <c r="BG172"/>
  <c r="BF172"/>
  <c r="AA172"/>
  <c r="Y172"/>
  <c r="W172"/>
  <c r="BK172"/>
  <c r="N172"/>
  <c r="BE172"/>
  <c r="BI170"/>
  <c r="BH170"/>
  <c r="BG170"/>
  <c r="BF170"/>
  <c r="AA170"/>
  <c r="Y170"/>
  <c r="W170"/>
  <c r="BK170"/>
  <c r="N170"/>
  <c r="BE170"/>
  <c r="BI168"/>
  <c r="BH168"/>
  <c r="BG168"/>
  <c r="BF168"/>
  <c r="AA168"/>
  <c r="Y168"/>
  <c r="W168"/>
  <c r="BK168"/>
  <c r="N168"/>
  <c r="BE168"/>
  <c r="BI166"/>
  <c r="BH166"/>
  <c r="BG166"/>
  <c r="BF166"/>
  <c r="AA166"/>
  <c r="AA165"/>
  <c r="Y166"/>
  <c r="Y165"/>
  <c r="W166"/>
  <c r="W165"/>
  <c r="BK166"/>
  <c r="BK165"/>
  <c r="N165"/>
  <c r="N166"/>
  <c r="BE166"/>
  <c r="N90"/>
  <c r="BI164"/>
  <c r="BH164"/>
  <c r="BG164"/>
  <c r="BF164"/>
  <c r="AA164"/>
  <c r="Y164"/>
  <c r="W164"/>
  <c r="BK164"/>
  <c r="N164"/>
  <c r="BE164"/>
  <c r="BI163"/>
  <c r="BH163"/>
  <c r="BG163"/>
  <c r="BF163"/>
  <c r="AA163"/>
  <c r="Y163"/>
  <c r="W163"/>
  <c r="BK163"/>
  <c r="N163"/>
  <c r="BE163"/>
  <c r="BI161"/>
  <c r="BH161"/>
  <c r="BG161"/>
  <c r="BF161"/>
  <c r="AA161"/>
  <c r="Y161"/>
  <c r="W161"/>
  <c r="BK161"/>
  <c r="N161"/>
  <c r="BE161"/>
  <c r="BI159"/>
  <c r="BH159"/>
  <c r="BG159"/>
  <c r="BF159"/>
  <c r="AA159"/>
  <c r="Y159"/>
  <c r="W159"/>
  <c r="BK159"/>
  <c r="N159"/>
  <c r="BE159"/>
  <c r="BI157"/>
  <c r="BH157"/>
  <c r="BG157"/>
  <c r="BF157"/>
  <c r="AA157"/>
  <c r="Y157"/>
  <c r="W157"/>
  <c r="BK157"/>
  <c r="N157"/>
  <c r="BE157"/>
  <c r="BI155"/>
  <c r="BH155"/>
  <c r="BG155"/>
  <c r="BF155"/>
  <c r="AA155"/>
  <c r="Y155"/>
  <c r="W155"/>
  <c r="BK155"/>
  <c r="N155"/>
  <c r="BE155"/>
  <c r="BI153"/>
  <c r="BH153"/>
  <c r="BG153"/>
  <c r="BF153"/>
  <c r="AA153"/>
  <c r="Y153"/>
  <c r="W153"/>
  <c r="BK153"/>
  <c r="N153"/>
  <c r="BE153"/>
  <c r="BI151"/>
  <c r="BH151"/>
  <c r="BG151"/>
  <c r="BF151"/>
  <c r="AA151"/>
  <c r="Y151"/>
  <c r="W151"/>
  <c r="BK151"/>
  <c r="N151"/>
  <c r="BE151"/>
  <c r="BI149"/>
  <c r="BH149"/>
  <c r="BG149"/>
  <c r="BF149"/>
  <c r="AA149"/>
  <c r="Y149"/>
  <c r="W149"/>
  <c r="BK149"/>
  <c r="N149"/>
  <c r="BE149"/>
  <c r="BI147"/>
  <c r="BH147"/>
  <c r="BG147"/>
  <c r="BF147"/>
  <c r="AA147"/>
  <c r="Y147"/>
  <c r="W147"/>
  <c r="BK147"/>
  <c r="N147"/>
  <c r="BE147"/>
  <c r="BI145"/>
  <c r="BH145"/>
  <c r="BG145"/>
  <c r="BF145"/>
  <c r="AA145"/>
  <c r="Y145"/>
  <c r="W145"/>
  <c r="BK145"/>
  <c r="N145"/>
  <c r="BE145"/>
  <c r="BI143"/>
  <c r="BH143"/>
  <c r="BG143"/>
  <c r="BF143"/>
  <c r="AA143"/>
  <c r="Y143"/>
  <c r="W143"/>
  <c r="BK143"/>
  <c r="N143"/>
  <c r="BE143"/>
  <c r="BI141"/>
  <c r="BH141"/>
  <c r="BG141"/>
  <c r="BF141"/>
  <c r="AA141"/>
  <c r="Y141"/>
  <c r="W141"/>
  <c r="BK141"/>
  <c r="N141"/>
  <c r="BE141"/>
  <c r="BI139"/>
  <c r="BH139"/>
  <c r="BG139"/>
  <c r="BF139"/>
  <c r="AA139"/>
  <c r="Y139"/>
  <c r="W139"/>
  <c r="BK139"/>
  <c r="N139"/>
  <c r="BE139"/>
  <c r="BI137"/>
  <c r="BH137"/>
  <c r="BG137"/>
  <c r="BF137"/>
  <c r="AA137"/>
  <c r="Y137"/>
  <c r="W137"/>
  <c r="BK137"/>
  <c r="N137"/>
  <c r="BE137"/>
  <c r="BI135"/>
  <c r="BH135"/>
  <c r="BG135"/>
  <c r="BF135"/>
  <c r="AA135"/>
  <c r="Y135"/>
  <c r="W135"/>
  <c r="BK135"/>
  <c r="N135"/>
  <c r="BE135"/>
  <c r="BI133"/>
  <c r="BH133"/>
  <c r="BG133"/>
  <c r="BF133"/>
  <c r="AA133"/>
  <c r="Y133"/>
  <c r="W133"/>
  <c r="BK133"/>
  <c r="N133"/>
  <c r="BE133"/>
  <c r="BI131"/>
  <c r="BH131"/>
  <c r="BG131"/>
  <c r="BF131"/>
  <c r="AA131"/>
  <c r="Y131"/>
  <c r="W131"/>
  <c r="BK131"/>
  <c r="N131"/>
  <c r="BE131"/>
  <c r="BI129"/>
  <c r="BH129"/>
  <c r="BG129"/>
  <c r="BF129"/>
  <c r="AA129"/>
  <c r="Y129"/>
  <c r="W129"/>
  <c r="BK129"/>
  <c r="N129"/>
  <c r="BE129"/>
  <c r="BI127"/>
  <c r="BH127"/>
  <c r="BG127"/>
  <c r="BF127"/>
  <c r="AA127"/>
  <c r="Y127"/>
  <c r="W127"/>
  <c r="BK127"/>
  <c r="N127"/>
  <c r="BE127"/>
  <c r="BI125"/>
  <c r="BH125"/>
  <c r="BG125"/>
  <c r="BF125"/>
  <c r="AA125"/>
  <c r="Y125"/>
  <c r="W125"/>
  <c r="BK125"/>
  <c r="N125"/>
  <c r="BE125"/>
  <c r="BI123"/>
  <c r="BH123"/>
  <c r="BG123"/>
  <c r="BF123"/>
  <c r="AA123"/>
  <c r="Y123"/>
  <c r="W123"/>
  <c r="BK123"/>
  <c r="N123"/>
  <c r="BE123"/>
  <c r="BI121"/>
  <c r="BH121"/>
  <c r="BG121"/>
  <c r="BF121"/>
  <c r="AA121"/>
  <c r="AA120"/>
  <c r="AA119"/>
  <c r="Y121"/>
  <c r="Y120"/>
  <c r="Y119"/>
  <c r="W121"/>
  <c r="W120"/>
  <c r="W119"/>
  <c i="1" r="AU91"/>
  <c i="5" r="BK121"/>
  <c r="BK120"/>
  <c r="N120"/>
  <c r="BK119"/>
  <c r="N119"/>
  <c r="N88"/>
  <c r="N121"/>
  <c r="BE121"/>
  <c r="N89"/>
  <c r="M116"/>
  <c r="M115"/>
  <c r="F115"/>
  <c r="F113"/>
  <c r="F111"/>
  <c r="BI100"/>
  <c r="BH100"/>
  <c r="BG100"/>
  <c r="BF100"/>
  <c r="N100"/>
  <c r="BE100"/>
  <c r="BI99"/>
  <c r="BH99"/>
  <c r="BG99"/>
  <c r="BF99"/>
  <c r="N99"/>
  <c r="BE99"/>
  <c r="BI98"/>
  <c r="BH98"/>
  <c r="BG98"/>
  <c r="BF98"/>
  <c r="N98"/>
  <c r="BE98"/>
  <c r="BI97"/>
  <c r="BH97"/>
  <c r="BG97"/>
  <c r="BF97"/>
  <c r="N97"/>
  <c r="BE97"/>
  <c r="BI96"/>
  <c r="BH96"/>
  <c r="BG96"/>
  <c r="BF96"/>
  <c r="N96"/>
  <c r="BE96"/>
  <c r="BI95"/>
  <c r="H36"/>
  <c i="1" r="BD91"/>
  <c i="5" r="BH95"/>
  <c r="H35"/>
  <c i="1" r="BC91"/>
  <c i="5" r="BG95"/>
  <c r="H34"/>
  <c i="1" r="BB91"/>
  <c i="5" r="BF95"/>
  <c r="M33"/>
  <c i="1" r="AW91"/>
  <c i="5" r="H33"/>
  <c i="1" r="BA91"/>
  <c i="5" r="N95"/>
  <c r="N94"/>
  <c r="L102"/>
  <c r="BE95"/>
  <c r="M32"/>
  <c i="1" r="AV91"/>
  <c i="5" r="H32"/>
  <c i="1" r="AZ91"/>
  <c i="5" r="M28"/>
  <c i="1" r="AS91"/>
  <c i="5" r="M27"/>
  <c r="M84"/>
  <c r="M83"/>
  <c r="F83"/>
  <c r="F81"/>
  <c r="F79"/>
  <c r="M30"/>
  <c i="1" r="AG91"/>
  <c i="5" r="L38"/>
  <c r="O15"/>
  <c r="E15"/>
  <c r="F116"/>
  <c r="F84"/>
  <c r="O14"/>
  <c r="O9"/>
  <c r="M113"/>
  <c r="M81"/>
  <c r="F6"/>
  <c r="F110"/>
  <c r="F78"/>
  <c i="4" r="N131"/>
  <c i="1" r="AY90"/>
  <c r="AX90"/>
  <c i="4" r="BI130"/>
  <c r="BH130"/>
  <c r="BG130"/>
  <c r="BF130"/>
  <c r="AA130"/>
  <c r="Y130"/>
  <c r="W130"/>
  <c r="BK130"/>
  <c r="N130"/>
  <c r="BE130"/>
  <c r="BI129"/>
  <c r="BH129"/>
  <c r="BG129"/>
  <c r="BF129"/>
  <c r="AA129"/>
  <c r="Y129"/>
  <c r="W129"/>
  <c r="BK129"/>
  <c r="N129"/>
  <c r="BE129"/>
  <c r="BI123"/>
  <c r="BH123"/>
  <c r="BG123"/>
  <c r="BF123"/>
  <c r="AA123"/>
  <c r="Y123"/>
  <c r="W123"/>
  <c r="BK123"/>
  <c r="N123"/>
  <c r="BE123"/>
  <c r="BI121"/>
  <c r="BH121"/>
  <c r="BG121"/>
  <c r="BF121"/>
  <c r="AA121"/>
  <c r="Y121"/>
  <c r="W121"/>
  <c r="BK121"/>
  <c r="N121"/>
  <c r="BE121"/>
  <c r="BI120"/>
  <c r="BH120"/>
  <c r="BG120"/>
  <c r="BF120"/>
  <c r="AA120"/>
  <c r="AA119"/>
  <c r="AA118"/>
  <c r="AA117"/>
  <c r="Y120"/>
  <c r="Y119"/>
  <c r="Y118"/>
  <c r="Y117"/>
  <c r="W120"/>
  <c r="W119"/>
  <c r="W118"/>
  <c r="W117"/>
  <c i="1" r="AU90"/>
  <c i="4" r="BK120"/>
  <c r="BK119"/>
  <c r="N119"/>
  <c r="BK118"/>
  <c r="N118"/>
  <c r="BK117"/>
  <c r="N117"/>
  <c r="N88"/>
  <c r="N120"/>
  <c r="BE120"/>
  <c r="N90"/>
  <c r="N89"/>
  <c r="M114"/>
  <c r="M113"/>
  <c r="F113"/>
  <c r="F111"/>
  <c r="F109"/>
  <c r="BI98"/>
  <c r="BH98"/>
  <c r="BG98"/>
  <c r="BF98"/>
  <c r="N98"/>
  <c r="BE98"/>
  <c r="BI97"/>
  <c r="BH97"/>
  <c r="BG97"/>
  <c r="BF97"/>
  <c r="N97"/>
  <c r="BE97"/>
  <c r="BI96"/>
  <c r="BH96"/>
  <c r="BG96"/>
  <c r="BF96"/>
  <c r="N96"/>
  <c r="BE96"/>
  <c r="BI95"/>
  <c r="BH95"/>
  <c r="BG95"/>
  <c r="BF95"/>
  <c r="N95"/>
  <c r="BE95"/>
  <c r="BI94"/>
  <c r="BH94"/>
  <c r="BG94"/>
  <c r="BF94"/>
  <c r="N94"/>
  <c r="BE94"/>
  <c r="BI93"/>
  <c r="H36"/>
  <c i="1" r="BD90"/>
  <c i="4" r="BH93"/>
  <c r="H35"/>
  <c i="1" r="BC90"/>
  <c i="4" r="BG93"/>
  <c r="H34"/>
  <c i="1" r="BB90"/>
  <c i="4" r="BF93"/>
  <c r="M33"/>
  <c i="1" r="AW90"/>
  <c i="4" r="H33"/>
  <c i="1" r="BA90"/>
  <c i="4" r="N93"/>
  <c r="N92"/>
  <c r="L100"/>
  <c r="BE93"/>
  <c r="M32"/>
  <c i="1" r="AV90"/>
  <c i="4" r="H32"/>
  <c i="1" r="AZ90"/>
  <c i="4" r="M28"/>
  <c i="1" r="AS90"/>
  <c i="4" r="M27"/>
  <c r="M84"/>
  <c r="M83"/>
  <c r="F83"/>
  <c r="F81"/>
  <c r="F79"/>
  <c r="M30"/>
  <c i="1" r="AG90"/>
  <c i="4" r="L38"/>
  <c r="O15"/>
  <c r="E15"/>
  <c r="F114"/>
  <c r="F84"/>
  <c r="O14"/>
  <c r="O9"/>
  <c r="M111"/>
  <c r="M81"/>
  <c r="F6"/>
  <c r="F108"/>
  <c r="F78"/>
  <c i="3" r="N344"/>
  <c i="1" r="AY89"/>
  <c r="AX89"/>
  <c i="3" r="BI343"/>
  <c r="BH343"/>
  <c r="BG343"/>
  <c r="BF343"/>
  <c r="AA343"/>
  <c r="Y343"/>
  <c r="W343"/>
  <c r="BK343"/>
  <c r="N343"/>
  <c r="BE343"/>
  <c r="BI342"/>
  <c r="BH342"/>
  <c r="BG342"/>
  <c r="BF342"/>
  <c r="AA342"/>
  <c r="Y342"/>
  <c r="W342"/>
  <c r="BK342"/>
  <c r="N342"/>
  <c r="BE342"/>
  <c r="BI341"/>
  <c r="BH341"/>
  <c r="BG341"/>
  <c r="BF341"/>
  <c r="AA341"/>
  <c r="Y341"/>
  <c r="W341"/>
  <c r="BK341"/>
  <c r="N341"/>
  <c r="BE341"/>
  <c r="BI339"/>
  <c r="BH339"/>
  <c r="BG339"/>
  <c r="BF339"/>
  <c r="AA339"/>
  <c r="AA338"/>
  <c r="Y339"/>
  <c r="Y338"/>
  <c r="W339"/>
  <c r="W338"/>
  <c r="BK339"/>
  <c r="BK338"/>
  <c r="N338"/>
  <c r="N339"/>
  <c r="BE339"/>
  <c r="N96"/>
  <c r="BI337"/>
  <c r="BH337"/>
  <c r="BG337"/>
  <c r="BF337"/>
  <c r="AA337"/>
  <c r="Y337"/>
  <c r="W337"/>
  <c r="BK337"/>
  <c r="N337"/>
  <c r="BE337"/>
  <c r="BI336"/>
  <c r="BH336"/>
  <c r="BG336"/>
  <c r="BF336"/>
  <c r="AA336"/>
  <c r="Y336"/>
  <c r="W336"/>
  <c r="BK336"/>
  <c r="N336"/>
  <c r="BE336"/>
  <c r="BI335"/>
  <c r="BH335"/>
  <c r="BG335"/>
  <c r="BF335"/>
  <c r="AA335"/>
  <c r="Y335"/>
  <c r="W335"/>
  <c r="BK335"/>
  <c r="N335"/>
  <c r="BE335"/>
  <c r="BI333"/>
  <c r="BH333"/>
  <c r="BG333"/>
  <c r="BF333"/>
  <c r="AA333"/>
  <c r="Y333"/>
  <c r="W333"/>
  <c r="BK333"/>
  <c r="N333"/>
  <c r="BE333"/>
  <c r="BI332"/>
  <c r="BH332"/>
  <c r="BG332"/>
  <c r="BF332"/>
  <c r="AA332"/>
  <c r="AA331"/>
  <c r="AA330"/>
  <c r="Y332"/>
  <c r="Y331"/>
  <c r="Y330"/>
  <c r="W332"/>
  <c r="W331"/>
  <c r="W330"/>
  <c r="BK332"/>
  <c r="BK331"/>
  <c r="N331"/>
  <c r="BK330"/>
  <c r="N330"/>
  <c r="N332"/>
  <c r="BE332"/>
  <c r="N95"/>
  <c r="N94"/>
  <c r="BI329"/>
  <c r="BH329"/>
  <c r="BG329"/>
  <c r="BF329"/>
  <c r="AA329"/>
  <c r="AA328"/>
  <c r="Y329"/>
  <c r="Y328"/>
  <c r="W329"/>
  <c r="W328"/>
  <c r="BK329"/>
  <c r="BK328"/>
  <c r="N328"/>
  <c r="N329"/>
  <c r="BE329"/>
  <c r="N93"/>
  <c r="BI327"/>
  <c r="BH327"/>
  <c r="BG327"/>
  <c r="BF327"/>
  <c r="AA327"/>
  <c r="Y327"/>
  <c r="W327"/>
  <c r="BK327"/>
  <c r="N327"/>
  <c r="BE327"/>
  <c r="BI325"/>
  <c r="BH325"/>
  <c r="BG325"/>
  <c r="BF325"/>
  <c r="AA325"/>
  <c r="Y325"/>
  <c r="W325"/>
  <c r="BK325"/>
  <c r="N325"/>
  <c r="BE325"/>
  <c r="BI323"/>
  <c r="BH323"/>
  <c r="BG323"/>
  <c r="BF323"/>
  <c r="AA323"/>
  <c r="Y323"/>
  <c r="W323"/>
  <c r="BK323"/>
  <c r="N323"/>
  <c r="BE323"/>
  <c r="BI316"/>
  <c r="BH316"/>
  <c r="BG316"/>
  <c r="BF316"/>
  <c r="AA316"/>
  <c r="Y316"/>
  <c r="W316"/>
  <c r="BK316"/>
  <c r="N316"/>
  <c r="BE316"/>
  <c r="BI314"/>
  <c r="BH314"/>
  <c r="BG314"/>
  <c r="BF314"/>
  <c r="AA314"/>
  <c r="Y314"/>
  <c r="W314"/>
  <c r="BK314"/>
  <c r="N314"/>
  <c r="BE314"/>
  <c r="BI303"/>
  <c r="BH303"/>
  <c r="BG303"/>
  <c r="BF303"/>
  <c r="AA303"/>
  <c r="Y303"/>
  <c r="W303"/>
  <c r="BK303"/>
  <c r="N303"/>
  <c r="BE303"/>
  <c r="BI302"/>
  <c r="BH302"/>
  <c r="BG302"/>
  <c r="BF302"/>
  <c r="AA302"/>
  <c r="Y302"/>
  <c r="W302"/>
  <c r="BK302"/>
  <c r="N302"/>
  <c r="BE302"/>
  <c r="BI287"/>
  <c r="BH287"/>
  <c r="BG287"/>
  <c r="BF287"/>
  <c r="AA287"/>
  <c r="Y287"/>
  <c r="W287"/>
  <c r="BK287"/>
  <c r="N287"/>
  <c r="BE287"/>
  <c r="BI272"/>
  <c r="BH272"/>
  <c r="BG272"/>
  <c r="BF272"/>
  <c r="AA272"/>
  <c r="Y272"/>
  <c r="W272"/>
  <c r="BK272"/>
  <c r="N272"/>
  <c r="BE272"/>
  <c r="BI270"/>
  <c r="BH270"/>
  <c r="BG270"/>
  <c r="BF270"/>
  <c r="AA270"/>
  <c r="Y270"/>
  <c r="W270"/>
  <c r="BK270"/>
  <c r="N270"/>
  <c r="BE270"/>
  <c r="BI268"/>
  <c r="BH268"/>
  <c r="BG268"/>
  <c r="BF268"/>
  <c r="AA268"/>
  <c r="Y268"/>
  <c r="W268"/>
  <c r="BK268"/>
  <c r="N268"/>
  <c r="BE268"/>
  <c r="BI261"/>
  <c r="BH261"/>
  <c r="BG261"/>
  <c r="BF261"/>
  <c r="AA261"/>
  <c r="Y261"/>
  <c r="W261"/>
  <c r="BK261"/>
  <c r="N261"/>
  <c r="BE261"/>
  <c r="BI260"/>
  <c r="BH260"/>
  <c r="BG260"/>
  <c r="BF260"/>
  <c r="AA260"/>
  <c r="Y260"/>
  <c r="W260"/>
  <c r="BK260"/>
  <c r="N260"/>
  <c r="BE260"/>
  <c r="BI255"/>
  <c r="BH255"/>
  <c r="BG255"/>
  <c r="BF255"/>
  <c r="AA255"/>
  <c r="Y255"/>
  <c r="W255"/>
  <c r="BK255"/>
  <c r="N255"/>
  <c r="BE255"/>
  <c r="BI254"/>
  <c r="BH254"/>
  <c r="BG254"/>
  <c r="BF254"/>
  <c r="AA254"/>
  <c r="Y254"/>
  <c r="W254"/>
  <c r="BK254"/>
  <c r="N254"/>
  <c r="BE254"/>
  <c r="BI249"/>
  <c r="BH249"/>
  <c r="BG249"/>
  <c r="BF249"/>
  <c r="AA249"/>
  <c r="Y249"/>
  <c r="W249"/>
  <c r="BK249"/>
  <c r="N249"/>
  <c r="BE249"/>
  <c r="BI244"/>
  <c r="BH244"/>
  <c r="BG244"/>
  <c r="BF244"/>
  <c r="AA244"/>
  <c r="Y244"/>
  <c r="W244"/>
  <c r="BK244"/>
  <c r="N244"/>
  <c r="BE244"/>
  <c r="BI242"/>
  <c r="BH242"/>
  <c r="BG242"/>
  <c r="BF242"/>
  <c r="AA242"/>
  <c r="Y242"/>
  <c r="W242"/>
  <c r="BK242"/>
  <c r="N242"/>
  <c r="BE242"/>
  <c r="BI240"/>
  <c r="BH240"/>
  <c r="BG240"/>
  <c r="BF240"/>
  <c r="AA240"/>
  <c r="Y240"/>
  <c r="W240"/>
  <c r="BK240"/>
  <c r="N240"/>
  <c r="BE240"/>
  <c r="BI239"/>
  <c r="BH239"/>
  <c r="BG239"/>
  <c r="BF239"/>
  <c r="AA239"/>
  <c r="Y239"/>
  <c r="W239"/>
  <c r="BK239"/>
  <c r="N239"/>
  <c r="BE239"/>
  <c r="BI238"/>
  <c r="BH238"/>
  <c r="BG238"/>
  <c r="BF238"/>
  <c r="AA238"/>
  <c r="Y238"/>
  <c r="W238"/>
  <c r="BK238"/>
  <c r="N238"/>
  <c r="BE238"/>
  <c r="BI237"/>
  <c r="BH237"/>
  <c r="BG237"/>
  <c r="BF237"/>
  <c r="AA237"/>
  <c r="Y237"/>
  <c r="W237"/>
  <c r="BK237"/>
  <c r="N237"/>
  <c r="BE237"/>
  <c r="BI236"/>
  <c r="BH236"/>
  <c r="BG236"/>
  <c r="BF236"/>
  <c r="AA236"/>
  <c r="Y236"/>
  <c r="W236"/>
  <c r="BK236"/>
  <c r="N236"/>
  <c r="BE236"/>
  <c r="BI234"/>
  <c r="BH234"/>
  <c r="BG234"/>
  <c r="BF234"/>
  <c r="AA234"/>
  <c r="Y234"/>
  <c r="W234"/>
  <c r="BK234"/>
  <c r="N234"/>
  <c r="BE234"/>
  <c r="BI224"/>
  <c r="BH224"/>
  <c r="BG224"/>
  <c r="BF224"/>
  <c r="AA224"/>
  <c r="Y224"/>
  <c r="W224"/>
  <c r="BK224"/>
  <c r="N224"/>
  <c r="BE224"/>
  <c r="BI214"/>
  <c r="BH214"/>
  <c r="BG214"/>
  <c r="BF214"/>
  <c r="AA214"/>
  <c r="Y214"/>
  <c r="W214"/>
  <c r="BK214"/>
  <c r="N214"/>
  <c r="BE214"/>
  <c r="BI206"/>
  <c r="BH206"/>
  <c r="BG206"/>
  <c r="BF206"/>
  <c r="AA206"/>
  <c r="Y206"/>
  <c r="W206"/>
  <c r="BK206"/>
  <c r="N206"/>
  <c r="BE206"/>
  <c r="BI198"/>
  <c r="BH198"/>
  <c r="BG198"/>
  <c r="BF198"/>
  <c r="AA198"/>
  <c r="Y198"/>
  <c r="W198"/>
  <c r="BK198"/>
  <c r="N198"/>
  <c r="BE198"/>
  <c r="BI193"/>
  <c r="BH193"/>
  <c r="BG193"/>
  <c r="BF193"/>
  <c r="AA193"/>
  <c r="Y193"/>
  <c r="W193"/>
  <c r="BK193"/>
  <c r="N193"/>
  <c r="BE193"/>
  <c r="BI188"/>
  <c r="BH188"/>
  <c r="BG188"/>
  <c r="BF188"/>
  <c r="AA188"/>
  <c r="Y188"/>
  <c r="W188"/>
  <c r="BK188"/>
  <c r="N188"/>
  <c r="BE188"/>
  <c r="BI184"/>
  <c r="BH184"/>
  <c r="BG184"/>
  <c r="BF184"/>
  <c r="AA184"/>
  <c r="Y184"/>
  <c r="W184"/>
  <c r="BK184"/>
  <c r="N184"/>
  <c r="BE184"/>
  <c r="BI180"/>
  <c r="BH180"/>
  <c r="BG180"/>
  <c r="BF180"/>
  <c r="AA180"/>
  <c r="AA179"/>
  <c r="Y180"/>
  <c r="Y179"/>
  <c r="W180"/>
  <c r="W179"/>
  <c r="BK180"/>
  <c r="BK179"/>
  <c r="N179"/>
  <c r="N180"/>
  <c r="BE180"/>
  <c r="N92"/>
  <c r="BI173"/>
  <c r="BH173"/>
  <c r="BG173"/>
  <c r="BF173"/>
  <c r="AA173"/>
  <c r="Y173"/>
  <c r="W173"/>
  <c r="BK173"/>
  <c r="N173"/>
  <c r="BE173"/>
  <c r="BI169"/>
  <c r="BH169"/>
  <c r="BG169"/>
  <c r="BF169"/>
  <c r="AA169"/>
  <c r="Y169"/>
  <c r="W169"/>
  <c r="BK169"/>
  <c r="N169"/>
  <c r="BE169"/>
  <c r="BI168"/>
  <c r="BH168"/>
  <c r="BG168"/>
  <c r="BF168"/>
  <c r="AA168"/>
  <c r="Y168"/>
  <c r="W168"/>
  <c r="BK168"/>
  <c r="N168"/>
  <c r="BE168"/>
  <c r="BI166"/>
  <c r="BH166"/>
  <c r="BG166"/>
  <c r="BF166"/>
  <c r="AA166"/>
  <c r="Y166"/>
  <c r="W166"/>
  <c r="BK166"/>
  <c r="N166"/>
  <c r="BE166"/>
  <c r="BI164"/>
  <c r="BH164"/>
  <c r="BG164"/>
  <c r="BF164"/>
  <c r="AA164"/>
  <c r="AA163"/>
  <c r="Y164"/>
  <c r="Y163"/>
  <c r="W164"/>
  <c r="W163"/>
  <c r="BK164"/>
  <c r="BK163"/>
  <c r="N163"/>
  <c r="N164"/>
  <c r="BE164"/>
  <c r="N91"/>
  <c r="BI161"/>
  <c r="BH161"/>
  <c r="BG161"/>
  <c r="BF161"/>
  <c r="AA161"/>
  <c r="Y161"/>
  <c r="W161"/>
  <c r="BK161"/>
  <c r="N161"/>
  <c r="BE161"/>
  <c r="BI157"/>
  <c r="BH157"/>
  <c r="BG157"/>
  <c r="BF157"/>
  <c r="AA157"/>
  <c r="Y157"/>
  <c r="W157"/>
  <c r="BK157"/>
  <c r="N157"/>
  <c r="BE157"/>
  <c r="BI148"/>
  <c r="BH148"/>
  <c r="BG148"/>
  <c r="BF148"/>
  <c r="AA148"/>
  <c r="Y148"/>
  <c r="W148"/>
  <c r="BK148"/>
  <c r="N148"/>
  <c r="BE148"/>
  <c r="BI147"/>
  <c r="BH147"/>
  <c r="BG147"/>
  <c r="BF147"/>
  <c r="AA147"/>
  <c r="Y147"/>
  <c r="W147"/>
  <c r="BK147"/>
  <c r="N147"/>
  <c r="BE147"/>
  <c r="BI140"/>
  <c r="BH140"/>
  <c r="BG140"/>
  <c r="BF140"/>
  <c r="AA140"/>
  <c r="Y140"/>
  <c r="W140"/>
  <c r="BK140"/>
  <c r="N140"/>
  <c r="BE140"/>
  <c r="BI133"/>
  <c r="BH133"/>
  <c r="BG133"/>
  <c r="BF133"/>
  <c r="AA133"/>
  <c r="Y133"/>
  <c r="W133"/>
  <c r="BK133"/>
  <c r="N133"/>
  <c r="BE133"/>
  <c r="BI131"/>
  <c r="BH131"/>
  <c r="BG131"/>
  <c r="BF131"/>
  <c r="AA131"/>
  <c r="Y131"/>
  <c r="W131"/>
  <c r="BK131"/>
  <c r="N131"/>
  <c r="BE131"/>
  <c r="BI130"/>
  <c r="BH130"/>
  <c r="BG130"/>
  <c r="BF130"/>
  <c r="AA130"/>
  <c r="Y130"/>
  <c r="W130"/>
  <c r="BK130"/>
  <c r="N130"/>
  <c r="BE130"/>
  <c r="BI128"/>
  <c r="BH128"/>
  <c r="BG128"/>
  <c r="BF128"/>
  <c r="AA128"/>
  <c r="Y128"/>
  <c r="W128"/>
  <c r="BK128"/>
  <c r="N128"/>
  <c r="BE128"/>
  <c r="BI126"/>
  <c r="BH126"/>
  <c r="BG126"/>
  <c r="BF126"/>
  <c r="AA126"/>
  <c r="AA125"/>
  <c r="AA124"/>
  <c r="AA123"/>
  <c r="Y126"/>
  <c r="Y125"/>
  <c r="Y124"/>
  <c r="Y123"/>
  <c r="W126"/>
  <c r="W125"/>
  <c r="W124"/>
  <c r="W123"/>
  <c i="1" r="AU89"/>
  <c i="3" r="BK126"/>
  <c r="BK125"/>
  <c r="N125"/>
  <c r="BK124"/>
  <c r="N124"/>
  <c r="BK123"/>
  <c r="N123"/>
  <c r="N88"/>
  <c r="N126"/>
  <c r="BE126"/>
  <c r="N90"/>
  <c r="N89"/>
  <c r="M120"/>
  <c r="M119"/>
  <c r="F119"/>
  <c r="F117"/>
  <c r="F115"/>
  <c r="BI104"/>
  <c r="BH104"/>
  <c r="BG104"/>
  <c r="BF104"/>
  <c r="N104"/>
  <c r="BE104"/>
  <c r="BI103"/>
  <c r="BH103"/>
  <c r="BG103"/>
  <c r="BF103"/>
  <c r="N103"/>
  <c r="BE103"/>
  <c r="BI102"/>
  <c r="BH102"/>
  <c r="BG102"/>
  <c r="BF102"/>
  <c r="N102"/>
  <c r="BE102"/>
  <c r="BI101"/>
  <c r="BH101"/>
  <c r="BG101"/>
  <c r="BF101"/>
  <c r="N101"/>
  <c r="BE101"/>
  <c r="BI100"/>
  <c r="BH100"/>
  <c r="BG100"/>
  <c r="BF100"/>
  <c r="N100"/>
  <c r="BE100"/>
  <c r="BI99"/>
  <c r="H36"/>
  <c i="1" r="BD89"/>
  <c i="3" r="BH99"/>
  <c r="H35"/>
  <c i="1" r="BC89"/>
  <c i="3" r="BG99"/>
  <c r="H34"/>
  <c i="1" r="BB89"/>
  <c i="3" r="BF99"/>
  <c r="M33"/>
  <c i="1" r="AW89"/>
  <c i="3" r="H33"/>
  <c i="1" r="BA89"/>
  <c i="3" r="N99"/>
  <c r="N98"/>
  <c r="L106"/>
  <c r="BE99"/>
  <c r="M32"/>
  <c i="1" r="AV89"/>
  <c i="3" r="H32"/>
  <c i="1" r="AZ89"/>
  <c i="3" r="M28"/>
  <c i="1" r="AS89"/>
  <c i="3" r="M27"/>
  <c r="M84"/>
  <c r="M83"/>
  <c r="F83"/>
  <c r="F81"/>
  <c r="F79"/>
  <c r="M30"/>
  <c i="1" r="AG89"/>
  <c i="3" r="L38"/>
  <c r="O15"/>
  <c r="E15"/>
  <c r="F120"/>
  <c r="F84"/>
  <c r="O14"/>
  <c r="O9"/>
  <c r="M117"/>
  <c r="M81"/>
  <c r="F6"/>
  <c r="F114"/>
  <c r="F78"/>
  <c i="2" r="N718"/>
  <c i="1" r="AY88"/>
  <c r="AX88"/>
  <c i="2" r="BI716"/>
  <c r="BH716"/>
  <c r="BG716"/>
  <c r="BF716"/>
  <c r="AA716"/>
  <c r="Y716"/>
  <c r="W716"/>
  <c r="BK716"/>
  <c r="N716"/>
  <c r="BE716"/>
  <c r="BI715"/>
  <c r="BH715"/>
  <c r="BG715"/>
  <c r="BF715"/>
  <c r="AA715"/>
  <c r="AA714"/>
  <c r="AA713"/>
  <c r="Y715"/>
  <c r="Y714"/>
  <c r="Y713"/>
  <c r="W715"/>
  <c r="W714"/>
  <c r="W713"/>
  <c r="BK715"/>
  <c r="BK714"/>
  <c r="N714"/>
  <c r="BK713"/>
  <c r="N713"/>
  <c r="N715"/>
  <c r="BE715"/>
  <c r="N113"/>
  <c r="N112"/>
  <c r="BI708"/>
  <c r="BH708"/>
  <c r="BG708"/>
  <c r="BF708"/>
  <c r="AA708"/>
  <c r="Y708"/>
  <c r="W708"/>
  <c r="BK708"/>
  <c r="N708"/>
  <c r="BE708"/>
  <c r="BI703"/>
  <c r="BH703"/>
  <c r="BG703"/>
  <c r="BF703"/>
  <c r="AA703"/>
  <c r="Y703"/>
  <c r="W703"/>
  <c r="BK703"/>
  <c r="N703"/>
  <c r="BE703"/>
  <c r="BI701"/>
  <c r="BH701"/>
  <c r="BG701"/>
  <c r="BF701"/>
  <c r="AA701"/>
  <c r="AA700"/>
  <c r="Y701"/>
  <c r="Y700"/>
  <c r="W701"/>
  <c r="W700"/>
  <c r="BK701"/>
  <c r="BK700"/>
  <c r="N700"/>
  <c r="N701"/>
  <c r="BE701"/>
  <c r="N111"/>
  <c r="BI698"/>
  <c r="BH698"/>
  <c r="BG698"/>
  <c r="BF698"/>
  <c r="AA698"/>
  <c r="Y698"/>
  <c r="W698"/>
  <c r="BK698"/>
  <c r="N698"/>
  <c r="BE698"/>
  <c r="BI696"/>
  <c r="BH696"/>
  <c r="BG696"/>
  <c r="BF696"/>
  <c r="AA696"/>
  <c r="Y696"/>
  <c r="W696"/>
  <c r="BK696"/>
  <c r="N696"/>
  <c r="BE696"/>
  <c r="BI695"/>
  <c r="BH695"/>
  <c r="BG695"/>
  <c r="BF695"/>
  <c r="AA695"/>
  <c r="Y695"/>
  <c r="W695"/>
  <c r="BK695"/>
  <c r="N695"/>
  <c r="BE695"/>
  <c r="BI694"/>
  <c r="BH694"/>
  <c r="BG694"/>
  <c r="BF694"/>
  <c r="AA694"/>
  <c r="Y694"/>
  <c r="W694"/>
  <c r="BK694"/>
  <c r="N694"/>
  <c r="BE694"/>
  <c r="BI693"/>
  <c r="BH693"/>
  <c r="BG693"/>
  <c r="BF693"/>
  <c r="AA693"/>
  <c r="Y693"/>
  <c r="W693"/>
  <c r="BK693"/>
  <c r="N693"/>
  <c r="BE693"/>
  <c r="BI691"/>
  <c r="BH691"/>
  <c r="BG691"/>
  <c r="BF691"/>
  <c r="AA691"/>
  <c r="Y691"/>
  <c r="W691"/>
  <c r="BK691"/>
  <c r="N691"/>
  <c r="BE691"/>
  <c r="BI689"/>
  <c r="BH689"/>
  <c r="BG689"/>
  <c r="BF689"/>
  <c r="AA689"/>
  <c r="AA688"/>
  <c r="Y689"/>
  <c r="Y688"/>
  <c r="W689"/>
  <c r="W688"/>
  <c r="BK689"/>
  <c r="BK688"/>
  <c r="N688"/>
  <c r="N689"/>
  <c r="BE689"/>
  <c r="N110"/>
  <c r="BI687"/>
  <c r="BH687"/>
  <c r="BG687"/>
  <c r="BF687"/>
  <c r="AA687"/>
  <c r="Y687"/>
  <c r="W687"/>
  <c r="BK687"/>
  <c r="N687"/>
  <c r="BE687"/>
  <c r="BI686"/>
  <c r="BH686"/>
  <c r="BG686"/>
  <c r="BF686"/>
  <c r="AA686"/>
  <c r="Y686"/>
  <c r="W686"/>
  <c r="BK686"/>
  <c r="N686"/>
  <c r="BE686"/>
  <c r="BI685"/>
  <c r="BH685"/>
  <c r="BG685"/>
  <c r="BF685"/>
  <c r="AA685"/>
  <c r="Y685"/>
  <c r="W685"/>
  <c r="BK685"/>
  <c r="N685"/>
  <c r="BE685"/>
  <c r="BI681"/>
  <c r="BH681"/>
  <c r="BG681"/>
  <c r="BF681"/>
  <c r="AA681"/>
  <c r="AA680"/>
  <c r="Y681"/>
  <c r="Y680"/>
  <c r="W681"/>
  <c r="W680"/>
  <c r="BK681"/>
  <c r="BK680"/>
  <c r="N680"/>
  <c r="N681"/>
  <c r="BE681"/>
  <c r="N109"/>
  <c r="BI679"/>
  <c r="BH679"/>
  <c r="BG679"/>
  <c r="BF679"/>
  <c r="AA679"/>
  <c r="Y679"/>
  <c r="W679"/>
  <c r="BK679"/>
  <c r="N679"/>
  <c r="BE679"/>
  <c r="BI678"/>
  <c r="BH678"/>
  <c r="BG678"/>
  <c r="BF678"/>
  <c r="AA678"/>
  <c r="Y678"/>
  <c r="W678"/>
  <c r="BK678"/>
  <c r="N678"/>
  <c r="BE678"/>
  <c r="BI677"/>
  <c r="BH677"/>
  <c r="BG677"/>
  <c r="BF677"/>
  <c r="AA677"/>
  <c r="Y677"/>
  <c r="W677"/>
  <c r="BK677"/>
  <c r="N677"/>
  <c r="BE677"/>
  <c r="BI676"/>
  <c r="BH676"/>
  <c r="BG676"/>
  <c r="BF676"/>
  <c r="AA676"/>
  <c r="Y676"/>
  <c r="W676"/>
  <c r="BK676"/>
  <c r="N676"/>
  <c r="BE676"/>
  <c r="BI675"/>
  <c r="BH675"/>
  <c r="BG675"/>
  <c r="BF675"/>
  <c r="AA675"/>
  <c r="Y675"/>
  <c r="W675"/>
  <c r="BK675"/>
  <c r="N675"/>
  <c r="BE675"/>
  <c r="BI674"/>
  <c r="BH674"/>
  <c r="BG674"/>
  <c r="BF674"/>
  <c r="AA674"/>
  <c r="Y674"/>
  <c r="W674"/>
  <c r="BK674"/>
  <c r="N674"/>
  <c r="BE674"/>
  <c r="BI673"/>
  <c r="BH673"/>
  <c r="BG673"/>
  <c r="BF673"/>
  <c r="AA673"/>
  <c r="Y673"/>
  <c r="W673"/>
  <c r="BK673"/>
  <c r="N673"/>
  <c r="BE673"/>
  <c r="BI672"/>
  <c r="BH672"/>
  <c r="BG672"/>
  <c r="BF672"/>
  <c r="AA672"/>
  <c r="Y672"/>
  <c r="W672"/>
  <c r="BK672"/>
  <c r="N672"/>
  <c r="BE672"/>
  <c r="BI671"/>
  <c r="BH671"/>
  <c r="BG671"/>
  <c r="BF671"/>
  <c r="AA671"/>
  <c r="Y671"/>
  <c r="W671"/>
  <c r="BK671"/>
  <c r="N671"/>
  <c r="BE671"/>
  <c r="BI669"/>
  <c r="BH669"/>
  <c r="BG669"/>
  <c r="BF669"/>
  <c r="AA669"/>
  <c r="Y669"/>
  <c r="W669"/>
  <c r="BK669"/>
  <c r="N669"/>
  <c r="BE669"/>
  <c r="BI668"/>
  <c r="BH668"/>
  <c r="BG668"/>
  <c r="BF668"/>
  <c r="AA668"/>
  <c r="Y668"/>
  <c r="W668"/>
  <c r="BK668"/>
  <c r="N668"/>
  <c r="BE668"/>
  <c r="BI664"/>
  <c r="BH664"/>
  <c r="BG664"/>
  <c r="BF664"/>
  <c r="AA664"/>
  <c r="Y664"/>
  <c r="W664"/>
  <c r="BK664"/>
  <c r="N664"/>
  <c r="BE664"/>
  <c r="BI663"/>
  <c r="BH663"/>
  <c r="BG663"/>
  <c r="BF663"/>
  <c r="AA663"/>
  <c r="Y663"/>
  <c r="W663"/>
  <c r="BK663"/>
  <c r="N663"/>
  <c r="BE663"/>
  <c r="BI658"/>
  <c r="BH658"/>
  <c r="BG658"/>
  <c r="BF658"/>
  <c r="AA658"/>
  <c r="Y658"/>
  <c r="W658"/>
  <c r="BK658"/>
  <c r="N658"/>
  <c r="BE658"/>
  <c r="BI657"/>
  <c r="BH657"/>
  <c r="BG657"/>
  <c r="BF657"/>
  <c r="AA657"/>
  <c r="AA656"/>
  <c r="Y657"/>
  <c r="Y656"/>
  <c r="W657"/>
  <c r="W656"/>
  <c r="BK657"/>
  <c r="BK656"/>
  <c r="N656"/>
  <c r="N657"/>
  <c r="BE657"/>
  <c r="N108"/>
  <c r="BI655"/>
  <c r="BH655"/>
  <c r="BG655"/>
  <c r="BF655"/>
  <c r="AA655"/>
  <c r="Y655"/>
  <c r="W655"/>
  <c r="BK655"/>
  <c r="N655"/>
  <c r="BE655"/>
  <c r="BI653"/>
  <c r="BH653"/>
  <c r="BG653"/>
  <c r="BF653"/>
  <c r="AA653"/>
  <c r="Y653"/>
  <c r="W653"/>
  <c r="BK653"/>
  <c r="N653"/>
  <c r="BE653"/>
  <c r="BI651"/>
  <c r="BH651"/>
  <c r="BG651"/>
  <c r="BF651"/>
  <c r="AA651"/>
  <c r="AA650"/>
  <c r="Y651"/>
  <c r="Y650"/>
  <c r="W651"/>
  <c r="W650"/>
  <c r="BK651"/>
  <c r="BK650"/>
  <c r="N650"/>
  <c r="N651"/>
  <c r="BE651"/>
  <c r="N107"/>
  <c r="BI649"/>
  <c r="BH649"/>
  <c r="BG649"/>
  <c r="BF649"/>
  <c r="AA649"/>
  <c r="Y649"/>
  <c r="W649"/>
  <c r="BK649"/>
  <c r="N649"/>
  <c r="BE649"/>
  <c r="BI648"/>
  <c r="BH648"/>
  <c r="BG648"/>
  <c r="BF648"/>
  <c r="AA648"/>
  <c r="Y648"/>
  <c r="W648"/>
  <c r="BK648"/>
  <c r="N648"/>
  <c r="BE648"/>
  <c r="BI647"/>
  <c r="BH647"/>
  <c r="BG647"/>
  <c r="BF647"/>
  <c r="AA647"/>
  <c r="Y647"/>
  <c r="W647"/>
  <c r="BK647"/>
  <c r="N647"/>
  <c r="BE647"/>
  <c r="BI645"/>
  <c r="BH645"/>
  <c r="BG645"/>
  <c r="BF645"/>
  <c r="AA645"/>
  <c r="Y645"/>
  <c r="W645"/>
  <c r="BK645"/>
  <c r="N645"/>
  <c r="BE645"/>
  <c r="BI644"/>
  <c r="BH644"/>
  <c r="BG644"/>
  <c r="BF644"/>
  <c r="AA644"/>
  <c r="Y644"/>
  <c r="W644"/>
  <c r="BK644"/>
  <c r="N644"/>
  <c r="BE644"/>
  <c r="BI643"/>
  <c r="BH643"/>
  <c r="BG643"/>
  <c r="BF643"/>
  <c r="AA643"/>
  <c r="AA642"/>
  <c r="Y643"/>
  <c r="Y642"/>
  <c r="W643"/>
  <c r="W642"/>
  <c r="BK643"/>
  <c r="BK642"/>
  <c r="N642"/>
  <c r="N643"/>
  <c r="BE643"/>
  <c r="N106"/>
  <c r="BI641"/>
  <c r="BH641"/>
  <c r="BG641"/>
  <c r="BF641"/>
  <c r="AA641"/>
  <c r="Y641"/>
  <c r="W641"/>
  <c r="BK641"/>
  <c r="N641"/>
  <c r="BE641"/>
  <c r="BI640"/>
  <c r="BH640"/>
  <c r="BG640"/>
  <c r="BF640"/>
  <c r="AA640"/>
  <c r="Y640"/>
  <c r="W640"/>
  <c r="BK640"/>
  <c r="N640"/>
  <c r="BE640"/>
  <c r="BI638"/>
  <c r="BH638"/>
  <c r="BG638"/>
  <c r="BF638"/>
  <c r="AA638"/>
  <c r="Y638"/>
  <c r="W638"/>
  <c r="BK638"/>
  <c r="N638"/>
  <c r="BE638"/>
  <c r="BI637"/>
  <c r="BH637"/>
  <c r="BG637"/>
  <c r="BF637"/>
  <c r="AA637"/>
  <c r="Y637"/>
  <c r="W637"/>
  <c r="BK637"/>
  <c r="N637"/>
  <c r="BE637"/>
  <c r="BI636"/>
  <c r="BH636"/>
  <c r="BG636"/>
  <c r="BF636"/>
  <c r="AA636"/>
  <c r="AA635"/>
  <c r="Y636"/>
  <c r="Y635"/>
  <c r="W636"/>
  <c r="W635"/>
  <c r="BK636"/>
  <c r="BK635"/>
  <c r="N635"/>
  <c r="N636"/>
  <c r="BE636"/>
  <c r="N105"/>
  <c r="BI634"/>
  <c r="BH634"/>
  <c r="BG634"/>
  <c r="BF634"/>
  <c r="AA634"/>
  <c r="Y634"/>
  <c r="W634"/>
  <c r="BK634"/>
  <c r="N634"/>
  <c r="BE634"/>
  <c r="BI633"/>
  <c r="BH633"/>
  <c r="BG633"/>
  <c r="BF633"/>
  <c r="AA633"/>
  <c r="Y633"/>
  <c r="W633"/>
  <c r="BK633"/>
  <c r="N633"/>
  <c r="BE633"/>
  <c r="BI632"/>
  <c r="BH632"/>
  <c r="BG632"/>
  <c r="BF632"/>
  <c r="AA632"/>
  <c r="Y632"/>
  <c r="W632"/>
  <c r="BK632"/>
  <c r="N632"/>
  <c r="BE632"/>
  <c r="BI631"/>
  <c r="BH631"/>
  <c r="BG631"/>
  <c r="BF631"/>
  <c r="AA631"/>
  <c r="Y631"/>
  <c r="W631"/>
  <c r="BK631"/>
  <c r="N631"/>
  <c r="BE631"/>
  <c r="BI630"/>
  <c r="BH630"/>
  <c r="BG630"/>
  <c r="BF630"/>
  <c r="AA630"/>
  <c r="Y630"/>
  <c r="W630"/>
  <c r="BK630"/>
  <c r="N630"/>
  <c r="BE630"/>
  <c r="BI629"/>
  <c r="BH629"/>
  <c r="BG629"/>
  <c r="BF629"/>
  <c r="AA629"/>
  <c r="Y629"/>
  <c r="W629"/>
  <c r="BK629"/>
  <c r="N629"/>
  <c r="BE629"/>
  <c r="BI628"/>
  <c r="BH628"/>
  <c r="BG628"/>
  <c r="BF628"/>
  <c r="AA628"/>
  <c r="Y628"/>
  <c r="W628"/>
  <c r="BK628"/>
  <c r="N628"/>
  <c r="BE628"/>
  <c r="BI627"/>
  <c r="BH627"/>
  <c r="BG627"/>
  <c r="BF627"/>
  <c r="AA627"/>
  <c r="Y627"/>
  <c r="W627"/>
  <c r="BK627"/>
  <c r="N627"/>
  <c r="BE627"/>
  <c r="BI626"/>
  <c r="BH626"/>
  <c r="BG626"/>
  <c r="BF626"/>
  <c r="AA626"/>
  <c r="Y626"/>
  <c r="W626"/>
  <c r="BK626"/>
  <c r="N626"/>
  <c r="BE626"/>
  <c r="BI625"/>
  <c r="BH625"/>
  <c r="BG625"/>
  <c r="BF625"/>
  <c r="AA625"/>
  <c r="Y625"/>
  <c r="W625"/>
  <c r="BK625"/>
  <c r="N625"/>
  <c r="BE625"/>
  <c r="BI620"/>
  <c r="BH620"/>
  <c r="BG620"/>
  <c r="BF620"/>
  <c r="AA620"/>
  <c r="Y620"/>
  <c r="W620"/>
  <c r="BK620"/>
  <c r="N620"/>
  <c r="BE620"/>
  <c r="BI618"/>
  <c r="BH618"/>
  <c r="BG618"/>
  <c r="BF618"/>
  <c r="AA618"/>
  <c r="Y618"/>
  <c r="W618"/>
  <c r="BK618"/>
  <c r="N618"/>
  <c r="BE618"/>
  <c r="BI617"/>
  <c r="BH617"/>
  <c r="BG617"/>
  <c r="BF617"/>
  <c r="AA617"/>
  <c r="Y617"/>
  <c r="W617"/>
  <c r="BK617"/>
  <c r="N617"/>
  <c r="BE617"/>
  <c r="BI615"/>
  <c r="BH615"/>
  <c r="BG615"/>
  <c r="BF615"/>
  <c r="AA615"/>
  <c r="Y615"/>
  <c r="W615"/>
  <c r="BK615"/>
  <c r="N615"/>
  <c r="BE615"/>
  <c r="BI614"/>
  <c r="BH614"/>
  <c r="BG614"/>
  <c r="BF614"/>
  <c r="AA614"/>
  <c r="Y614"/>
  <c r="W614"/>
  <c r="BK614"/>
  <c r="N614"/>
  <c r="BE614"/>
  <c r="BI613"/>
  <c r="BH613"/>
  <c r="BG613"/>
  <c r="BF613"/>
  <c r="AA613"/>
  <c r="Y613"/>
  <c r="W613"/>
  <c r="BK613"/>
  <c r="N613"/>
  <c r="BE613"/>
  <c r="BI612"/>
  <c r="BH612"/>
  <c r="BG612"/>
  <c r="BF612"/>
  <c r="AA612"/>
  <c r="Y612"/>
  <c r="W612"/>
  <c r="BK612"/>
  <c r="N612"/>
  <c r="BE612"/>
  <c r="BI611"/>
  <c r="BH611"/>
  <c r="BG611"/>
  <c r="BF611"/>
  <c r="AA611"/>
  <c r="Y611"/>
  <c r="W611"/>
  <c r="BK611"/>
  <c r="N611"/>
  <c r="BE611"/>
  <c r="BI593"/>
  <c r="BH593"/>
  <c r="BG593"/>
  <c r="BF593"/>
  <c r="AA593"/>
  <c r="Y593"/>
  <c r="W593"/>
  <c r="BK593"/>
  <c r="N593"/>
  <c r="BE593"/>
  <c r="BI592"/>
  <c r="BH592"/>
  <c r="BG592"/>
  <c r="BF592"/>
  <c r="AA592"/>
  <c r="Y592"/>
  <c r="W592"/>
  <c r="BK592"/>
  <c r="N592"/>
  <c r="BE592"/>
  <c r="BI587"/>
  <c r="BH587"/>
  <c r="BG587"/>
  <c r="BF587"/>
  <c r="AA587"/>
  <c r="Y587"/>
  <c r="W587"/>
  <c r="BK587"/>
  <c r="N587"/>
  <c r="BE587"/>
  <c r="BI586"/>
  <c r="BH586"/>
  <c r="BG586"/>
  <c r="BF586"/>
  <c r="AA586"/>
  <c r="Y586"/>
  <c r="W586"/>
  <c r="BK586"/>
  <c r="N586"/>
  <c r="BE586"/>
  <c r="BI584"/>
  <c r="BH584"/>
  <c r="BG584"/>
  <c r="BF584"/>
  <c r="AA584"/>
  <c r="Y584"/>
  <c r="W584"/>
  <c r="BK584"/>
  <c r="N584"/>
  <c r="BE584"/>
  <c r="BI583"/>
  <c r="BH583"/>
  <c r="BG583"/>
  <c r="BF583"/>
  <c r="AA583"/>
  <c r="Y583"/>
  <c r="W583"/>
  <c r="BK583"/>
  <c r="N583"/>
  <c r="BE583"/>
  <c r="BI581"/>
  <c r="BH581"/>
  <c r="BG581"/>
  <c r="BF581"/>
  <c r="AA581"/>
  <c r="Y581"/>
  <c r="W581"/>
  <c r="BK581"/>
  <c r="N581"/>
  <c r="BE581"/>
  <c r="BI579"/>
  <c r="BH579"/>
  <c r="BG579"/>
  <c r="BF579"/>
  <c r="AA579"/>
  <c r="Y579"/>
  <c r="W579"/>
  <c r="BK579"/>
  <c r="N579"/>
  <c r="BE579"/>
  <c r="BI577"/>
  <c r="BH577"/>
  <c r="BG577"/>
  <c r="BF577"/>
  <c r="AA577"/>
  <c r="Y577"/>
  <c r="W577"/>
  <c r="BK577"/>
  <c r="N577"/>
  <c r="BE577"/>
  <c r="BI575"/>
  <c r="BH575"/>
  <c r="BG575"/>
  <c r="BF575"/>
  <c r="AA575"/>
  <c r="Y575"/>
  <c r="W575"/>
  <c r="BK575"/>
  <c r="N575"/>
  <c r="BE575"/>
  <c r="BI573"/>
  <c r="BH573"/>
  <c r="BG573"/>
  <c r="BF573"/>
  <c r="AA573"/>
  <c r="Y573"/>
  <c r="W573"/>
  <c r="BK573"/>
  <c r="N573"/>
  <c r="BE573"/>
  <c r="BI571"/>
  <c r="BH571"/>
  <c r="BG571"/>
  <c r="BF571"/>
  <c r="AA571"/>
  <c r="Y571"/>
  <c r="W571"/>
  <c r="BK571"/>
  <c r="N571"/>
  <c r="BE571"/>
  <c r="BI569"/>
  <c r="BH569"/>
  <c r="BG569"/>
  <c r="BF569"/>
  <c r="AA569"/>
  <c r="Y569"/>
  <c r="W569"/>
  <c r="BK569"/>
  <c r="N569"/>
  <c r="BE569"/>
  <c r="BI568"/>
  <c r="BH568"/>
  <c r="BG568"/>
  <c r="BF568"/>
  <c r="AA568"/>
  <c r="Y568"/>
  <c r="W568"/>
  <c r="BK568"/>
  <c r="N568"/>
  <c r="BE568"/>
  <c r="BI567"/>
  <c r="BH567"/>
  <c r="BG567"/>
  <c r="BF567"/>
  <c r="AA567"/>
  <c r="Y567"/>
  <c r="W567"/>
  <c r="BK567"/>
  <c r="N567"/>
  <c r="BE567"/>
  <c r="BI566"/>
  <c r="BH566"/>
  <c r="BG566"/>
  <c r="BF566"/>
  <c r="AA566"/>
  <c r="Y566"/>
  <c r="W566"/>
  <c r="BK566"/>
  <c r="N566"/>
  <c r="BE566"/>
  <c r="BI565"/>
  <c r="BH565"/>
  <c r="BG565"/>
  <c r="BF565"/>
  <c r="AA565"/>
  <c r="Y565"/>
  <c r="W565"/>
  <c r="BK565"/>
  <c r="N565"/>
  <c r="BE565"/>
  <c r="BI564"/>
  <c r="BH564"/>
  <c r="BG564"/>
  <c r="BF564"/>
  <c r="AA564"/>
  <c r="Y564"/>
  <c r="W564"/>
  <c r="BK564"/>
  <c r="N564"/>
  <c r="BE564"/>
  <c r="BI562"/>
  <c r="BH562"/>
  <c r="BG562"/>
  <c r="BF562"/>
  <c r="AA562"/>
  <c r="Y562"/>
  <c r="W562"/>
  <c r="BK562"/>
  <c r="N562"/>
  <c r="BE562"/>
  <c r="BI561"/>
  <c r="BH561"/>
  <c r="BG561"/>
  <c r="BF561"/>
  <c r="AA561"/>
  <c r="Y561"/>
  <c r="W561"/>
  <c r="BK561"/>
  <c r="N561"/>
  <c r="BE561"/>
  <c r="BI560"/>
  <c r="BH560"/>
  <c r="BG560"/>
  <c r="BF560"/>
  <c r="AA560"/>
  <c r="Y560"/>
  <c r="W560"/>
  <c r="BK560"/>
  <c r="N560"/>
  <c r="BE560"/>
  <c r="BI559"/>
  <c r="BH559"/>
  <c r="BG559"/>
  <c r="BF559"/>
  <c r="AA559"/>
  <c r="Y559"/>
  <c r="W559"/>
  <c r="BK559"/>
  <c r="N559"/>
  <c r="BE559"/>
  <c r="BI558"/>
  <c r="BH558"/>
  <c r="BG558"/>
  <c r="BF558"/>
  <c r="AA558"/>
  <c r="Y558"/>
  <c r="W558"/>
  <c r="BK558"/>
  <c r="N558"/>
  <c r="BE558"/>
  <c r="BI556"/>
  <c r="BH556"/>
  <c r="BG556"/>
  <c r="BF556"/>
  <c r="AA556"/>
  <c r="Y556"/>
  <c r="W556"/>
  <c r="BK556"/>
  <c r="N556"/>
  <c r="BE556"/>
  <c r="BI554"/>
  <c r="BH554"/>
  <c r="BG554"/>
  <c r="BF554"/>
  <c r="AA554"/>
  <c r="Y554"/>
  <c r="W554"/>
  <c r="BK554"/>
  <c r="N554"/>
  <c r="BE554"/>
  <c r="BI552"/>
  <c r="BH552"/>
  <c r="BG552"/>
  <c r="BF552"/>
  <c r="AA552"/>
  <c r="Y552"/>
  <c r="W552"/>
  <c r="BK552"/>
  <c r="N552"/>
  <c r="BE552"/>
  <c r="BI551"/>
  <c r="BH551"/>
  <c r="BG551"/>
  <c r="BF551"/>
  <c r="AA551"/>
  <c r="Y551"/>
  <c r="W551"/>
  <c r="BK551"/>
  <c r="N551"/>
  <c r="BE551"/>
  <c r="BI550"/>
  <c r="BH550"/>
  <c r="BG550"/>
  <c r="BF550"/>
  <c r="AA550"/>
  <c r="AA549"/>
  <c r="Y550"/>
  <c r="Y549"/>
  <c r="W550"/>
  <c r="W549"/>
  <c r="BK550"/>
  <c r="BK549"/>
  <c r="N549"/>
  <c r="N550"/>
  <c r="BE550"/>
  <c r="N104"/>
  <c r="BI548"/>
  <c r="BH548"/>
  <c r="BG548"/>
  <c r="BF548"/>
  <c r="AA548"/>
  <c r="Y548"/>
  <c r="W548"/>
  <c r="BK548"/>
  <c r="N548"/>
  <c r="BE548"/>
  <c r="BI547"/>
  <c r="BH547"/>
  <c r="BG547"/>
  <c r="BF547"/>
  <c r="AA547"/>
  <c r="Y547"/>
  <c r="W547"/>
  <c r="BK547"/>
  <c r="N547"/>
  <c r="BE547"/>
  <c r="BI546"/>
  <c r="BH546"/>
  <c r="BG546"/>
  <c r="BF546"/>
  <c r="AA546"/>
  <c r="Y546"/>
  <c r="W546"/>
  <c r="BK546"/>
  <c r="N546"/>
  <c r="BE546"/>
  <c r="BI545"/>
  <c r="BH545"/>
  <c r="BG545"/>
  <c r="BF545"/>
  <c r="AA545"/>
  <c r="Y545"/>
  <c r="W545"/>
  <c r="BK545"/>
  <c r="N545"/>
  <c r="BE545"/>
  <c r="BI544"/>
  <c r="BH544"/>
  <c r="BG544"/>
  <c r="BF544"/>
  <c r="AA544"/>
  <c r="Y544"/>
  <c r="W544"/>
  <c r="BK544"/>
  <c r="N544"/>
  <c r="BE544"/>
  <c r="BI543"/>
  <c r="BH543"/>
  <c r="BG543"/>
  <c r="BF543"/>
  <c r="AA543"/>
  <c r="Y543"/>
  <c r="W543"/>
  <c r="BK543"/>
  <c r="N543"/>
  <c r="BE543"/>
  <c r="BI542"/>
  <c r="BH542"/>
  <c r="BG542"/>
  <c r="BF542"/>
  <c r="AA542"/>
  <c r="Y542"/>
  <c r="W542"/>
  <c r="BK542"/>
  <c r="N542"/>
  <c r="BE542"/>
  <c r="BI541"/>
  <c r="BH541"/>
  <c r="BG541"/>
  <c r="BF541"/>
  <c r="AA541"/>
  <c r="Y541"/>
  <c r="W541"/>
  <c r="BK541"/>
  <c r="N541"/>
  <c r="BE541"/>
  <c r="BI540"/>
  <c r="BH540"/>
  <c r="BG540"/>
  <c r="BF540"/>
  <c r="AA540"/>
  <c r="Y540"/>
  <c r="W540"/>
  <c r="BK540"/>
  <c r="N540"/>
  <c r="BE540"/>
  <c r="BI539"/>
  <c r="BH539"/>
  <c r="BG539"/>
  <c r="BF539"/>
  <c r="AA539"/>
  <c r="Y539"/>
  <c r="W539"/>
  <c r="BK539"/>
  <c r="N539"/>
  <c r="BE539"/>
  <c r="BI538"/>
  <c r="BH538"/>
  <c r="BG538"/>
  <c r="BF538"/>
  <c r="AA538"/>
  <c r="Y538"/>
  <c r="W538"/>
  <c r="BK538"/>
  <c r="N538"/>
  <c r="BE538"/>
  <c r="BI537"/>
  <c r="BH537"/>
  <c r="BG537"/>
  <c r="BF537"/>
  <c r="AA537"/>
  <c r="Y537"/>
  <c r="W537"/>
  <c r="BK537"/>
  <c r="N537"/>
  <c r="BE537"/>
  <c r="BI536"/>
  <c r="BH536"/>
  <c r="BG536"/>
  <c r="BF536"/>
  <c r="AA536"/>
  <c r="Y536"/>
  <c r="W536"/>
  <c r="BK536"/>
  <c r="N536"/>
  <c r="BE536"/>
  <c r="BI535"/>
  <c r="BH535"/>
  <c r="BG535"/>
  <c r="BF535"/>
  <c r="AA535"/>
  <c r="Y535"/>
  <c r="W535"/>
  <c r="BK535"/>
  <c r="N535"/>
  <c r="BE535"/>
  <c r="BI534"/>
  <c r="BH534"/>
  <c r="BG534"/>
  <c r="BF534"/>
  <c r="AA534"/>
  <c r="Y534"/>
  <c r="W534"/>
  <c r="BK534"/>
  <c r="N534"/>
  <c r="BE534"/>
  <c r="BI533"/>
  <c r="BH533"/>
  <c r="BG533"/>
  <c r="BF533"/>
  <c r="AA533"/>
  <c r="Y533"/>
  <c r="W533"/>
  <c r="BK533"/>
  <c r="N533"/>
  <c r="BE533"/>
  <c r="BI532"/>
  <c r="BH532"/>
  <c r="BG532"/>
  <c r="BF532"/>
  <c r="AA532"/>
  <c r="Y532"/>
  <c r="W532"/>
  <c r="BK532"/>
  <c r="N532"/>
  <c r="BE532"/>
  <c r="BI526"/>
  <c r="BH526"/>
  <c r="BG526"/>
  <c r="BF526"/>
  <c r="AA526"/>
  <c r="Y526"/>
  <c r="W526"/>
  <c r="BK526"/>
  <c r="N526"/>
  <c r="BE526"/>
  <c r="BI524"/>
  <c r="BH524"/>
  <c r="BG524"/>
  <c r="BF524"/>
  <c r="AA524"/>
  <c r="Y524"/>
  <c r="W524"/>
  <c r="BK524"/>
  <c r="N524"/>
  <c r="BE524"/>
  <c r="BI523"/>
  <c r="BH523"/>
  <c r="BG523"/>
  <c r="BF523"/>
  <c r="AA523"/>
  <c r="Y523"/>
  <c r="W523"/>
  <c r="BK523"/>
  <c r="N523"/>
  <c r="BE523"/>
  <c r="BI522"/>
  <c r="BH522"/>
  <c r="BG522"/>
  <c r="BF522"/>
  <c r="AA522"/>
  <c r="Y522"/>
  <c r="W522"/>
  <c r="BK522"/>
  <c r="N522"/>
  <c r="BE522"/>
  <c r="BI520"/>
  <c r="BH520"/>
  <c r="BG520"/>
  <c r="BF520"/>
  <c r="AA520"/>
  <c r="Y520"/>
  <c r="W520"/>
  <c r="BK520"/>
  <c r="N520"/>
  <c r="BE520"/>
  <c r="BI518"/>
  <c r="BH518"/>
  <c r="BG518"/>
  <c r="BF518"/>
  <c r="AA518"/>
  <c r="Y518"/>
  <c r="W518"/>
  <c r="BK518"/>
  <c r="N518"/>
  <c r="BE518"/>
  <c r="BI516"/>
  <c r="BH516"/>
  <c r="BG516"/>
  <c r="BF516"/>
  <c r="AA516"/>
  <c r="Y516"/>
  <c r="W516"/>
  <c r="BK516"/>
  <c r="N516"/>
  <c r="BE516"/>
  <c r="BI514"/>
  <c r="BH514"/>
  <c r="BG514"/>
  <c r="BF514"/>
  <c r="AA514"/>
  <c r="Y514"/>
  <c r="W514"/>
  <c r="BK514"/>
  <c r="N514"/>
  <c r="BE514"/>
  <c r="BI513"/>
  <c r="BH513"/>
  <c r="BG513"/>
  <c r="BF513"/>
  <c r="AA513"/>
  <c r="Y513"/>
  <c r="W513"/>
  <c r="BK513"/>
  <c r="N513"/>
  <c r="BE513"/>
  <c r="BI512"/>
  <c r="BH512"/>
  <c r="BG512"/>
  <c r="BF512"/>
  <c r="AA512"/>
  <c r="Y512"/>
  <c r="W512"/>
  <c r="BK512"/>
  <c r="N512"/>
  <c r="BE512"/>
  <c r="BI511"/>
  <c r="BH511"/>
  <c r="BG511"/>
  <c r="BF511"/>
  <c r="AA511"/>
  <c r="Y511"/>
  <c r="W511"/>
  <c r="BK511"/>
  <c r="N511"/>
  <c r="BE511"/>
  <c r="BI510"/>
  <c r="BH510"/>
  <c r="BG510"/>
  <c r="BF510"/>
  <c r="AA510"/>
  <c r="Y510"/>
  <c r="W510"/>
  <c r="BK510"/>
  <c r="N510"/>
  <c r="BE510"/>
  <c r="BI509"/>
  <c r="BH509"/>
  <c r="BG509"/>
  <c r="BF509"/>
  <c r="AA509"/>
  <c r="Y509"/>
  <c r="W509"/>
  <c r="BK509"/>
  <c r="N509"/>
  <c r="BE509"/>
  <c r="BI508"/>
  <c r="BH508"/>
  <c r="BG508"/>
  <c r="BF508"/>
  <c r="AA508"/>
  <c r="Y508"/>
  <c r="W508"/>
  <c r="BK508"/>
  <c r="N508"/>
  <c r="BE508"/>
  <c r="BI507"/>
  <c r="BH507"/>
  <c r="BG507"/>
  <c r="BF507"/>
  <c r="AA507"/>
  <c r="Y507"/>
  <c r="W507"/>
  <c r="BK507"/>
  <c r="N507"/>
  <c r="BE507"/>
  <c r="BI505"/>
  <c r="BH505"/>
  <c r="BG505"/>
  <c r="BF505"/>
  <c r="AA505"/>
  <c r="Y505"/>
  <c r="W505"/>
  <c r="BK505"/>
  <c r="N505"/>
  <c r="BE505"/>
  <c r="BI504"/>
  <c r="BH504"/>
  <c r="BG504"/>
  <c r="BF504"/>
  <c r="AA504"/>
  <c r="Y504"/>
  <c r="W504"/>
  <c r="BK504"/>
  <c r="N504"/>
  <c r="BE504"/>
  <c r="BI503"/>
  <c r="BH503"/>
  <c r="BG503"/>
  <c r="BF503"/>
  <c r="AA503"/>
  <c r="Y503"/>
  <c r="W503"/>
  <c r="BK503"/>
  <c r="N503"/>
  <c r="BE503"/>
  <c r="BI502"/>
  <c r="BH502"/>
  <c r="BG502"/>
  <c r="BF502"/>
  <c r="AA502"/>
  <c r="Y502"/>
  <c r="W502"/>
  <c r="BK502"/>
  <c r="N502"/>
  <c r="BE502"/>
  <c r="BI501"/>
  <c r="BH501"/>
  <c r="BG501"/>
  <c r="BF501"/>
  <c r="AA501"/>
  <c r="Y501"/>
  <c r="W501"/>
  <c r="BK501"/>
  <c r="N501"/>
  <c r="BE501"/>
  <c r="BI500"/>
  <c r="BH500"/>
  <c r="BG500"/>
  <c r="BF500"/>
  <c r="AA500"/>
  <c r="Y500"/>
  <c r="W500"/>
  <c r="BK500"/>
  <c r="N500"/>
  <c r="BE500"/>
  <c r="BI499"/>
  <c r="BH499"/>
  <c r="BG499"/>
  <c r="BF499"/>
  <c r="AA499"/>
  <c r="Y499"/>
  <c r="W499"/>
  <c r="BK499"/>
  <c r="N499"/>
  <c r="BE499"/>
  <c r="BI498"/>
  <c r="BH498"/>
  <c r="BG498"/>
  <c r="BF498"/>
  <c r="AA498"/>
  <c r="Y498"/>
  <c r="W498"/>
  <c r="BK498"/>
  <c r="N498"/>
  <c r="BE498"/>
  <c r="BI497"/>
  <c r="BH497"/>
  <c r="BG497"/>
  <c r="BF497"/>
  <c r="AA497"/>
  <c r="Y497"/>
  <c r="W497"/>
  <c r="BK497"/>
  <c r="N497"/>
  <c r="BE497"/>
  <c r="BI496"/>
  <c r="BH496"/>
  <c r="BG496"/>
  <c r="BF496"/>
  <c r="AA496"/>
  <c r="Y496"/>
  <c r="W496"/>
  <c r="BK496"/>
  <c r="N496"/>
  <c r="BE496"/>
  <c r="BI495"/>
  <c r="BH495"/>
  <c r="BG495"/>
  <c r="BF495"/>
  <c r="AA495"/>
  <c r="Y495"/>
  <c r="W495"/>
  <c r="BK495"/>
  <c r="N495"/>
  <c r="BE495"/>
  <c r="BI493"/>
  <c r="BH493"/>
  <c r="BG493"/>
  <c r="BF493"/>
  <c r="AA493"/>
  <c r="Y493"/>
  <c r="W493"/>
  <c r="BK493"/>
  <c r="N493"/>
  <c r="BE493"/>
  <c r="BI492"/>
  <c r="BH492"/>
  <c r="BG492"/>
  <c r="BF492"/>
  <c r="AA492"/>
  <c r="Y492"/>
  <c r="W492"/>
  <c r="BK492"/>
  <c r="N492"/>
  <c r="BE492"/>
  <c r="BI490"/>
  <c r="BH490"/>
  <c r="BG490"/>
  <c r="BF490"/>
  <c r="AA490"/>
  <c r="Y490"/>
  <c r="W490"/>
  <c r="BK490"/>
  <c r="N490"/>
  <c r="BE490"/>
  <c r="BI489"/>
  <c r="BH489"/>
  <c r="BG489"/>
  <c r="BF489"/>
  <c r="AA489"/>
  <c r="Y489"/>
  <c r="W489"/>
  <c r="BK489"/>
  <c r="N489"/>
  <c r="BE489"/>
  <c r="BI488"/>
  <c r="BH488"/>
  <c r="BG488"/>
  <c r="BF488"/>
  <c r="AA488"/>
  <c r="Y488"/>
  <c r="W488"/>
  <c r="BK488"/>
  <c r="N488"/>
  <c r="BE488"/>
  <c r="BI487"/>
  <c r="BH487"/>
  <c r="BG487"/>
  <c r="BF487"/>
  <c r="AA487"/>
  <c r="Y487"/>
  <c r="W487"/>
  <c r="BK487"/>
  <c r="N487"/>
  <c r="BE487"/>
  <c r="BI486"/>
  <c r="BH486"/>
  <c r="BG486"/>
  <c r="BF486"/>
  <c r="AA486"/>
  <c r="Y486"/>
  <c r="W486"/>
  <c r="BK486"/>
  <c r="N486"/>
  <c r="BE486"/>
  <c r="BI485"/>
  <c r="BH485"/>
  <c r="BG485"/>
  <c r="BF485"/>
  <c r="AA485"/>
  <c r="Y485"/>
  <c r="W485"/>
  <c r="BK485"/>
  <c r="N485"/>
  <c r="BE485"/>
  <c r="BI484"/>
  <c r="BH484"/>
  <c r="BG484"/>
  <c r="BF484"/>
  <c r="AA484"/>
  <c r="Y484"/>
  <c r="W484"/>
  <c r="BK484"/>
  <c r="N484"/>
  <c r="BE484"/>
  <c r="BI483"/>
  <c r="BH483"/>
  <c r="BG483"/>
  <c r="BF483"/>
  <c r="AA483"/>
  <c r="Y483"/>
  <c r="W483"/>
  <c r="BK483"/>
  <c r="N483"/>
  <c r="BE483"/>
  <c r="BI482"/>
  <c r="BH482"/>
  <c r="BG482"/>
  <c r="BF482"/>
  <c r="AA482"/>
  <c r="Y482"/>
  <c r="W482"/>
  <c r="BK482"/>
  <c r="N482"/>
  <c r="BE482"/>
  <c r="BI481"/>
  <c r="BH481"/>
  <c r="BG481"/>
  <c r="BF481"/>
  <c r="AA481"/>
  <c r="Y481"/>
  <c r="W481"/>
  <c r="BK481"/>
  <c r="N481"/>
  <c r="BE481"/>
  <c r="BI480"/>
  <c r="BH480"/>
  <c r="BG480"/>
  <c r="BF480"/>
  <c r="AA480"/>
  <c r="Y480"/>
  <c r="W480"/>
  <c r="BK480"/>
  <c r="N480"/>
  <c r="BE480"/>
  <c r="BI479"/>
  <c r="BH479"/>
  <c r="BG479"/>
  <c r="BF479"/>
  <c r="AA479"/>
  <c r="Y479"/>
  <c r="W479"/>
  <c r="BK479"/>
  <c r="N479"/>
  <c r="BE479"/>
  <c r="BI478"/>
  <c r="BH478"/>
  <c r="BG478"/>
  <c r="BF478"/>
  <c r="AA478"/>
  <c r="Y478"/>
  <c r="W478"/>
  <c r="BK478"/>
  <c r="N478"/>
  <c r="BE478"/>
  <c r="BI477"/>
  <c r="BH477"/>
  <c r="BG477"/>
  <c r="BF477"/>
  <c r="AA477"/>
  <c r="Y477"/>
  <c r="W477"/>
  <c r="BK477"/>
  <c r="N477"/>
  <c r="BE477"/>
  <c r="BI476"/>
  <c r="BH476"/>
  <c r="BG476"/>
  <c r="BF476"/>
  <c r="AA476"/>
  <c r="Y476"/>
  <c r="W476"/>
  <c r="BK476"/>
  <c r="N476"/>
  <c r="BE476"/>
  <c r="BI475"/>
  <c r="BH475"/>
  <c r="BG475"/>
  <c r="BF475"/>
  <c r="AA475"/>
  <c r="Y475"/>
  <c r="W475"/>
  <c r="BK475"/>
  <c r="N475"/>
  <c r="BE475"/>
  <c r="BI474"/>
  <c r="BH474"/>
  <c r="BG474"/>
  <c r="BF474"/>
  <c r="AA474"/>
  <c r="Y474"/>
  <c r="W474"/>
  <c r="BK474"/>
  <c r="N474"/>
  <c r="BE474"/>
  <c r="BI468"/>
  <c r="BH468"/>
  <c r="BG468"/>
  <c r="BF468"/>
  <c r="AA468"/>
  <c r="Y468"/>
  <c r="W468"/>
  <c r="BK468"/>
  <c r="N468"/>
  <c r="BE468"/>
  <c r="BI467"/>
  <c r="BH467"/>
  <c r="BG467"/>
  <c r="BF467"/>
  <c r="AA467"/>
  <c r="Y467"/>
  <c r="W467"/>
  <c r="BK467"/>
  <c r="N467"/>
  <c r="BE467"/>
  <c r="BI465"/>
  <c r="BH465"/>
  <c r="BG465"/>
  <c r="BF465"/>
  <c r="AA465"/>
  <c r="AA464"/>
  <c r="Y465"/>
  <c r="Y464"/>
  <c r="W465"/>
  <c r="W464"/>
  <c r="BK465"/>
  <c r="BK464"/>
  <c r="N464"/>
  <c r="N465"/>
  <c r="BE465"/>
  <c r="N103"/>
  <c r="BI463"/>
  <c r="BH463"/>
  <c r="BG463"/>
  <c r="BF463"/>
  <c r="AA463"/>
  <c r="Y463"/>
  <c r="W463"/>
  <c r="BK463"/>
  <c r="N463"/>
  <c r="BE463"/>
  <c r="BI459"/>
  <c r="BH459"/>
  <c r="BG459"/>
  <c r="BF459"/>
  <c r="AA459"/>
  <c r="Y459"/>
  <c r="W459"/>
  <c r="BK459"/>
  <c r="N459"/>
  <c r="BE459"/>
  <c r="BI457"/>
  <c r="BH457"/>
  <c r="BG457"/>
  <c r="BF457"/>
  <c r="AA457"/>
  <c r="Y457"/>
  <c r="W457"/>
  <c r="BK457"/>
  <c r="N457"/>
  <c r="BE457"/>
  <c r="BI455"/>
  <c r="BH455"/>
  <c r="BG455"/>
  <c r="BF455"/>
  <c r="AA455"/>
  <c r="Y455"/>
  <c r="W455"/>
  <c r="BK455"/>
  <c r="N455"/>
  <c r="BE455"/>
  <c r="BI454"/>
  <c r="BH454"/>
  <c r="BG454"/>
  <c r="BF454"/>
  <c r="AA454"/>
  <c r="Y454"/>
  <c r="W454"/>
  <c r="BK454"/>
  <c r="N454"/>
  <c r="BE454"/>
  <c r="BI449"/>
  <c r="BH449"/>
  <c r="BG449"/>
  <c r="BF449"/>
  <c r="AA449"/>
  <c r="Y449"/>
  <c r="W449"/>
  <c r="BK449"/>
  <c r="N449"/>
  <c r="BE449"/>
  <c r="BI445"/>
  <c r="BH445"/>
  <c r="BG445"/>
  <c r="BF445"/>
  <c r="AA445"/>
  <c r="Y445"/>
  <c r="W445"/>
  <c r="BK445"/>
  <c r="N445"/>
  <c r="BE445"/>
  <c r="BI444"/>
  <c r="BH444"/>
  <c r="BG444"/>
  <c r="BF444"/>
  <c r="AA444"/>
  <c r="Y444"/>
  <c r="W444"/>
  <c r="BK444"/>
  <c r="N444"/>
  <c r="BE444"/>
  <c r="BI442"/>
  <c r="BH442"/>
  <c r="BG442"/>
  <c r="BF442"/>
  <c r="AA442"/>
  <c r="Y442"/>
  <c r="W442"/>
  <c r="BK442"/>
  <c r="N442"/>
  <c r="BE442"/>
  <c r="BI441"/>
  <c r="BH441"/>
  <c r="BG441"/>
  <c r="BF441"/>
  <c r="AA441"/>
  <c r="Y441"/>
  <c r="W441"/>
  <c r="BK441"/>
  <c r="N441"/>
  <c r="BE441"/>
  <c r="BI437"/>
  <c r="BH437"/>
  <c r="BG437"/>
  <c r="BF437"/>
  <c r="AA437"/>
  <c r="Y437"/>
  <c r="W437"/>
  <c r="BK437"/>
  <c r="N437"/>
  <c r="BE437"/>
  <c r="BI436"/>
  <c r="BH436"/>
  <c r="BG436"/>
  <c r="BF436"/>
  <c r="AA436"/>
  <c r="Y436"/>
  <c r="W436"/>
  <c r="BK436"/>
  <c r="N436"/>
  <c r="BE436"/>
  <c r="BI435"/>
  <c r="BH435"/>
  <c r="BG435"/>
  <c r="BF435"/>
  <c r="AA435"/>
  <c r="Y435"/>
  <c r="W435"/>
  <c r="BK435"/>
  <c r="N435"/>
  <c r="BE435"/>
  <c r="BI433"/>
  <c r="BH433"/>
  <c r="BG433"/>
  <c r="BF433"/>
  <c r="AA433"/>
  <c r="Y433"/>
  <c r="W433"/>
  <c r="BK433"/>
  <c r="N433"/>
  <c r="BE433"/>
  <c r="BI432"/>
  <c r="BH432"/>
  <c r="BG432"/>
  <c r="BF432"/>
  <c r="AA432"/>
  <c r="Y432"/>
  <c r="W432"/>
  <c r="BK432"/>
  <c r="N432"/>
  <c r="BE432"/>
  <c r="BI431"/>
  <c r="BH431"/>
  <c r="BG431"/>
  <c r="BF431"/>
  <c r="AA431"/>
  <c r="AA430"/>
  <c r="Y431"/>
  <c r="Y430"/>
  <c r="W431"/>
  <c r="W430"/>
  <c r="BK431"/>
  <c r="BK430"/>
  <c r="N430"/>
  <c r="N431"/>
  <c r="BE431"/>
  <c r="N102"/>
  <c r="BI429"/>
  <c r="BH429"/>
  <c r="BG429"/>
  <c r="BF429"/>
  <c r="AA429"/>
  <c r="Y429"/>
  <c r="W429"/>
  <c r="BK429"/>
  <c r="N429"/>
  <c r="BE429"/>
  <c r="BI428"/>
  <c r="BH428"/>
  <c r="BG428"/>
  <c r="BF428"/>
  <c r="AA428"/>
  <c r="Y428"/>
  <c r="W428"/>
  <c r="BK428"/>
  <c r="N428"/>
  <c r="BE428"/>
  <c r="BI426"/>
  <c r="BH426"/>
  <c r="BG426"/>
  <c r="BF426"/>
  <c r="AA426"/>
  <c r="Y426"/>
  <c r="W426"/>
  <c r="BK426"/>
  <c r="N426"/>
  <c r="BE426"/>
  <c r="BI425"/>
  <c r="BH425"/>
  <c r="BG425"/>
  <c r="BF425"/>
  <c r="AA425"/>
  <c r="Y425"/>
  <c r="W425"/>
  <c r="BK425"/>
  <c r="N425"/>
  <c r="BE425"/>
  <c r="BI424"/>
  <c r="BH424"/>
  <c r="BG424"/>
  <c r="BF424"/>
  <c r="AA424"/>
  <c r="Y424"/>
  <c r="W424"/>
  <c r="BK424"/>
  <c r="N424"/>
  <c r="BE424"/>
  <c r="BI423"/>
  <c r="BH423"/>
  <c r="BG423"/>
  <c r="BF423"/>
  <c r="AA423"/>
  <c r="Y423"/>
  <c r="W423"/>
  <c r="BK423"/>
  <c r="N423"/>
  <c r="BE423"/>
  <c r="BI422"/>
  <c r="BH422"/>
  <c r="BG422"/>
  <c r="BF422"/>
  <c r="AA422"/>
  <c r="Y422"/>
  <c r="W422"/>
  <c r="BK422"/>
  <c r="N422"/>
  <c r="BE422"/>
  <c r="BI420"/>
  <c r="BH420"/>
  <c r="BG420"/>
  <c r="BF420"/>
  <c r="AA420"/>
  <c r="Y420"/>
  <c r="W420"/>
  <c r="BK420"/>
  <c r="N420"/>
  <c r="BE420"/>
  <c r="BI419"/>
  <c r="BH419"/>
  <c r="BG419"/>
  <c r="BF419"/>
  <c r="AA419"/>
  <c r="Y419"/>
  <c r="W419"/>
  <c r="BK419"/>
  <c r="N419"/>
  <c r="BE419"/>
  <c r="BI418"/>
  <c r="BH418"/>
  <c r="BG418"/>
  <c r="BF418"/>
  <c r="AA418"/>
  <c r="Y418"/>
  <c r="W418"/>
  <c r="BK418"/>
  <c r="N418"/>
  <c r="BE418"/>
  <c r="BI417"/>
  <c r="BH417"/>
  <c r="BG417"/>
  <c r="BF417"/>
  <c r="AA417"/>
  <c r="Y417"/>
  <c r="W417"/>
  <c r="BK417"/>
  <c r="N417"/>
  <c r="BE417"/>
  <c r="BI415"/>
  <c r="BH415"/>
  <c r="BG415"/>
  <c r="BF415"/>
  <c r="AA415"/>
  <c r="Y415"/>
  <c r="W415"/>
  <c r="BK415"/>
  <c r="N415"/>
  <c r="BE415"/>
  <c r="BI414"/>
  <c r="BH414"/>
  <c r="BG414"/>
  <c r="BF414"/>
  <c r="AA414"/>
  <c r="Y414"/>
  <c r="W414"/>
  <c r="BK414"/>
  <c r="N414"/>
  <c r="BE414"/>
  <c r="BI412"/>
  <c r="BH412"/>
  <c r="BG412"/>
  <c r="BF412"/>
  <c r="AA412"/>
  <c r="Y412"/>
  <c r="W412"/>
  <c r="BK412"/>
  <c r="N412"/>
  <c r="BE412"/>
  <c r="BI411"/>
  <c r="BH411"/>
  <c r="BG411"/>
  <c r="BF411"/>
  <c r="AA411"/>
  <c r="Y411"/>
  <c r="W411"/>
  <c r="BK411"/>
  <c r="N411"/>
  <c r="BE411"/>
  <c r="BI409"/>
  <c r="BH409"/>
  <c r="BG409"/>
  <c r="BF409"/>
  <c r="AA409"/>
  <c r="Y409"/>
  <c r="W409"/>
  <c r="BK409"/>
  <c r="N409"/>
  <c r="BE409"/>
  <c r="BI408"/>
  <c r="BH408"/>
  <c r="BG408"/>
  <c r="BF408"/>
  <c r="AA408"/>
  <c r="Y408"/>
  <c r="W408"/>
  <c r="BK408"/>
  <c r="N408"/>
  <c r="BE408"/>
  <c r="BI406"/>
  <c r="BH406"/>
  <c r="BG406"/>
  <c r="BF406"/>
  <c r="AA406"/>
  <c r="Y406"/>
  <c r="W406"/>
  <c r="BK406"/>
  <c r="N406"/>
  <c r="BE406"/>
  <c r="BI405"/>
  <c r="BH405"/>
  <c r="BG405"/>
  <c r="BF405"/>
  <c r="AA405"/>
  <c r="Y405"/>
  <c r="W405"/>
  <c r="BK405"/>
  <c r="N405"/>
  <c r="BE405"/>
  <c r="BI404"/>
  <c r="BH404"/>
  <c r="BG404"/>
  <c r="BF404"/>
  <c r="AA404"/>
  <c r="Y404"/>
  <c r="W404"/>
  <c r="BK404"/>
  <c r="N404"/>
  <c r="BE404"/>
  <c r="BI402"/>
  <c r="BH402"/>
  <c r="BG402"/>
  <c r="BF402"/>
  <c r="AA402"/>
  <c r="Y402"/>
  <c r="W402"/>
  <c r="BK402"/>
  <c r="N402"/>
  <c r="BE402"/>
  <c r="BI400"/>
  <c r="BH400"/>
  <c r="BG400"/>
  <c r="BF400"/>
  <c r="AA400"/>
  <c r="Y400"/>
  <c r="W400"/>
  <c r="BK400"/>
  <c r="N400"/>
  <c r="BE400"/>
  <c r="BI398"/>
  <c r="BH398"/>
  <c r="BG398"/>
  <c r="BF398"/>
  <c r="AA398"/>
  <c r="Y398"/>
  <c r="W398"/>
  <c r="BK398"/>
  <c r="N398"/>
  <c r="BE398"/>
  <c r="BI396"/>
  <c r="BH396"/>
  <c r="BG396"/>
  <c r="BF396"/>
  <c r="AA396"/>
  <c r="Y396"/>
  <c r="W396"/>
  <c r="BK396"/>
  <c r="N396"/>
  <c r="BE396"/>
  <c r="BI394"/>
  <c r="BH394"/>
  <c r="BG394"/>
  <c r="BF394"/>
  <c r="AA394"/>
  <c r="Y394"/>
  <c r="W394"/>
  <c r="BK394"/>
  <c r="N394"/>
  <c r="BE394"/>
  <c r="BI392"/>
  <c r="BH392"/>
  <c r="BG392"/>
  <c r="BF392"/>
  <c r="AA392"/>
  <c r="Y392"/>
  <c r="W392"/>
  <c r="BK392"/>
  <c r="N392"/>
  <c r="BE392"/>
  <c r="BI390"/>
  <c r="BH390"/>
  <c r="BG390"/>
  <c r="BF390"/>
  <c r="AA390"/>
  <c r="Y390"/>
  <c r="W390"/>
  <c r="BK390"/>
  <c r="N390"/>
  <c r="BE390"/>
  <c r="BI388"/>
  <c r="BH388"/>
  <c r="BG388"/>
  <c r="BF388"/>
  <c r="AA388"/>
  <c r="AA387"/>
  <c r="Y388"/>
  <c r="Y387"/>
  <c r="W388"/>
  <c r="W387"/>
  <c r="BK388"/>
  <c r="BK387"/>
  <c r="N387"/>
  <c r="N388"/>
  <c r="BE388"/>
  <c r="N101"/>
  <c r="BI386"/>
  <c r="BH386"/>
  <c r="BG386"/>
  <c r="BF386"/>
  <c r="AA386"/>
  <c r="Y386"/>
  <c r="W386"/>
  <c r="BK386"/>
  <c r="N386"/>
  <c r="BE386"/>
  <c r="BI385"/>
  <c r="BH385"/>
  <c r="BG385"/>
  <c r="BF385"/>
  <c r="AA385"/>
  <c r="Y385"/>
  <c r="W385"/>
  <c r="BK385"/>
  <c r="N385"/>
  <c r="BE385"/>
  <c r="BI384"/>
  <c r="BH384"/>
  <c r="BG384"/>
  <c r="BF384"/>
  <c r="AA384"/>
  <c r="Y384"/>
  <c r="W384"/>
  <c r="BK384"/>
  <c r="N384"/>
  <c r="BE384"/>
  <c r="BI383"/>
  <c r="BH383"/>
  <c r="BG383"/>
  <c r="BF383"/>
  <c r="AA383"/>
  <c r="Y383"/>
  <c r="W383"/>
  <c r="BK383"/>
  <c r="N383"/>
  <c r="BE383"/>
  <c r="BI382"/>
  <c r="BH382"/>
  <c r="BG382"/>
  <c r="BF382"/>
  <c r="AA382"/>
  <c r="Y382"/>
  <c r="W382"/>
  <c r="BK382"/>
  <c r="N382"/>
  <c r="BE382"/>
  <c r="BI381"/>
  <c r="BH381"/>
  <c r="BG381"/>
  <c r="BF381"/>
  <c r="AA381"/>
  <c r="Y381"/>
  <c r="W381"/>
  <c r="BK381"/>
  <c r="N381"/>
  <c r="BE381"/>
  <c r="BI380"/>
  <c r="BH380"/>
  <c r="BG380"/>
  <c r="BF380"/>
  <c r="AA380"/>
  <c r="Y380"/>
  <c r="W380"/>
  <c r="BK380"/>
  <c r="N380"/>
  <c r="BE380"/>
  <c r="BI379"/>
  <c r="BH379"/>
  <c r="BG379"/>
  <c r="BF379"/>
  <c r="AA379"/>
  <c r="Y379"/>
  <c r="W379"/>
  <c r="BK379"/>
  <c r="N379"/>
  <c r="BE379"/>
  <c r="BI378"/>
  <c r="BH378"/>
  <c r="BG378"/>
  <c r="BF378"/>
  <c r="AA378"/>
  <c r="AA377"/>
  <c r="Y378"/>
  <c r="Y377"/>
  <c r="W378"/>
  <c r="W377"/>
  <c r="BK378"/>
  <c r="BK377"/>
  <c r="N377"/>
  <c r="N378"/>
  <c r="BE378"/>
  <c r="N100"/>
  <c r="BI376"/>
  <c r="BH376"/>
  <c r="BG376"/>
  <c r="BF376"/>
  <c r="AA376"/>
  <c r="Y376"/>
  <c r="W376"/>
  <c r="BK376"/>
  <c r="N376"/>
  <c r="BE376"/>
  <c r="BI375"/>
  <c r="BH375"/>
  <c r="BG375"/>
  <c r="BF375"/>
  <c r="AA375"/>
  <c r="Y375"/>
  <c r="W375"/>
  <c r="BK375"/>
  <c r="N375"/>
  <c r="BE375"/>
  <c r="BI374"/>
  <c r="BH374"/>
  <c r="BG374"/>
  <c r="BF374"/>
  <c r="AA374"/>
  <c r="Y374"/>
  <c r="W374"/>
  <c r="BK374"/>
  <c r="N374"/>
  <c r="BE374"/>
  <c r="BI373"/>
  <c r="BH373"/>
  <c r="BG373"/>
  <c r="BF373"/>
  <c r="AA373"/>
  <c r="Y373"/>
  <c r="W373"/>
  <c r="BK373"/>
  <c r="N373"/>
  <c r="BE373"/>
  <c r="BI372"/>
  <c r="BH372"/>
  <c r="BG372"/>
  <c r="BF372"/>
  <c r="AA372"/>
  <c r="Y372"/>
  <c r="W372"/>
  <c r="BK372"/>
  <c r="N372"/>
  <c r="BE372"/>
  <c r="BI371"/>
  <c r="BH371"/>
  <c r="BG371"/>
  <c r="BF371"/>
  <c r="AA371"/>
  <c r="Y371"/>
  <c r="W371"/>
  <c r="BK371"/>
  <c r="N371"/>
  <c r="BE371"/>
  <c r="BI370"/>
  <c r="BH370"/>
  <c r="BG370"/>
  <c r="BF370"/>
  <c r="AA370"/>
  <c r="Y370"/>
  <c r="W370"/>
  <c r="BK370"/>
  <c r="N370"/>
  <c r="BE370"/>
  <c r="BI369"/>
  <c r="BH369"/>
  <c r="BG369"/>
  <c r="BF369"/>
  <c r="AA369"/>
  <c r="Y369"/>
  <c r="W369"/>
  <c r="BK369"/>
  <c r="N369"/>
  <c r="BE369"/>
  <c r="BI368"/>
  <c r="BH368"/>
  <c r="BG368"/>
  <c r="BF368"/>
  <c r="AA368"/>
  <c r="Y368"/>
  <c r="W368"/>
  <c r="BK368"/>
  <c r="N368"/>
  <c r="BE368"/>
  <c r="BI366"/>
  <c r="BH366"/>
  <c r="BG366"/>
  <c r="BF366"/>
  <c r="AA366"/>
  <c r="Y366"/>
  <c r="W366"/>
  <c r="BK366"/>
  <c r="N366"/>
  <c r="BE366"/>
  <c r="BI364"/>
  <c r="BH364"/>
  <c r="BG364"/>
  <c r="BF364"/>
  <c r="AA364"/>
  <c r="Y364"/>
  <c r="W364"/>
  <c r="BK364"/>
  <c r="N364"/>
  <c r="BE364"/>
  <c r="BI363"/>
  <c r="BH363"/>
  <c r="BG363"/>
  <c r="BF363"/>
  <c r="AA363"/>
  <c r="Y363"/>
  <c r="W363"/>
  <c r="BK363"/>
  <c r="N363"/>
  <c r="BE363"/>
  <c r="BI361"/>
  <c r="BH361"/>
  <c r="BG361"/>
  <c r="BF361"/>
  <c r="AA361"/>
  <c r="Y361"/>
  <c r="W361"/>
  <c r="BK361"/>
  <c r="N361"/>
  <c r="BE361"/>
  <c r="BI357"/>
  <c r="BH357"/>
  <c r="BG357"/>
  <c r="BF357"/>
  <c r="AA357"/>
  <c r="Y357"/>
  <c r="W357"/>
  <c r="BK357"/>
  <c r="N357"/>
  <c r="BE357"/>
  <c r="BI355"/>
  <c r="BH355"/>
  <c r="BG355"/>
  <c r="BF355"/>
  <c r="AA355"/>
  <c r="Y355"/>
  <c r="W355"/>
  <c r="BK355"/>
  <c r="N355"/>
  <c r="BE355"/>
  <c r="BI349"/>
  <c r="BH349"/>
  <c r="BG349"/>
  <c r="BF349"/>
  <c r="AA349"/>
  <c r="AA348"/>
  <c r="Y349"/>
  <c r="Y348"/>
  <c r="W349"/>
  <c r="W348"/>
  <c r="BK349"/>
  <c r="BK348"/>
  <c r="N348"/>
  <c r="N349"/>
  <c r="BE349"/>
  <c r="N99"/>
  <c r="BI347"/>
  <c r="BH347"/>
  <c r="BG347"/>
  <c r="BF347"/>
  <c r="AA347"/>
  <c r="Y347"/>
  <c r="W347"/>
  <c r="BK347"/>
  <c r="N347"/>
  <c r="BE347"/>
  <c r="BI346"/>
  <c r="BH346"/>
  <c r="BG346"/>
  <c r="BF346"/>
  <c r="AA346"/>
  <c r="Y346"/>
  <c r="W346"/>
  <c r="BK346"/>
  <c r="N346"/>
  <c r="BE346"/>
  <c r="BI345"/>
  <c r="BH345"/>
  <c r="BG345"/>
  <c r="BF345"/>
  <c r="AA345"/>
  <c r="Y345"/>
  <c r="W345"/>
  <c r="BK345"/>
  <c r="N345"/>
  <c r="BE345"/>
  <c r="BI343"/>
  <c r="BH343"/>
  <c r="BG343"/>
  <c r="BF343"/>
  <c r="AA343"/>
  <c r="Y343"/>
  <c r="W343"/>
  <c r="BK343"/>
  <c r="N343"/>
  <c r="BE343"/>
  <c r="BI341"/>
  <c r="BH341"/>
  <c r="BG341"/>
  <c r="BF341"/>
  <c r="AA341"/>
  <c r="Y341"/>
  <c r="W341"/>
  <c r="BK341"/>
  <c r="N341"/>
  <c r="BE341"/>
  <c r="BI340"/>
  <c r="BH340"/>
  <c r="BG340"/>
  <c r="BF340"/>
  <c r="AA340"/>
  <c r="Y340"/>
  <c r="W340"/>
  <c r="BK340"/>
  <c r="N340"/>
  <c r="BE340"/>
  <c r="BI338"/>
  <c r="BH338"/>
  <c r="BG338"/>
  <c r="BF338"/>
  <c r="AA338"/>
  <c r="Y338"/>
  <c r="W338"/>
  <c r="BK338"/>
  <c r="N338"/>
  <c r="BE338"/>
  <c r="BI337"/>
  <c r="BH337"/>
  <c r="BG337"/>
  <c r="BF337"/>
  <c r="AA337"/>
  <c r="Y337"/>
  <c r="W337"/>
  <c r="BK337"/>
  <c r="N337"/>
  <c r="BE337"/>
  <c r="BI335"/>
  <c r="BH335"/>
  <c r="BG335"/>
  <c r="BF335"/>
  <c r="AA335"/>
  <c r="Y335"/>
  <c r="W335"/>
  <c r="BK335"/>
  <c r="N335"/>
  <c r="BE335"/>
  <c r="BI334"/>
  <c r="BH334"/>
  <c r="BG334"/>
  <c r="BF334"/>
  <c r="AA334"/>
  <c r="Y334"/>
  <c r="W334"/>
  <c r="BK334"/>
  <c r="N334"/>
  <c r="BE334"/>
  <c r="BI332"/>
  <c r="BH332"/>
  <c r="BG332"/>
  <c r="BF332"/>
  <c r="AA332"/>
  <c r="Y332"/>
  <c r="W332"/>
  <c r="BK332"/>
  <c r="N332"/>
  <c r="BE332"/>
  <c r="BI330"/>
  <c r="BH330"/>
  <c r="BG330"/>
  <c r="BF330"/>
  <c r="AA330"/>
  <c r="Y330"/>
  <c r="W330"/>
  <c r="BK330"/>
  <c r="N330"/>
  <c r="BE330"/>
  <c r="BI326"/>
  <c r="BH326"/>
  <c r="BG326"/>
  <c r="BF326"/>
  <c r="AA326"/>
  <c r="Y326"/>
  <c r="W326"/>
  <c r="BK326"/>
  <c r="N326"/>
  <c r="BE326"/>
  <c r="BI324"/>
  <c r="BH324"/>
  <c r="BG324"/>
  <c r="BF324"/>
  <c r="AA324"/>
  <c r="Y324"/>
  <c r="W324"/>
  <c r="BK324"/>
  <c r="N324"/>
  <c r="BE324"/>
  <c r="BI323"/>
  <c r="BH323"/>
  <c r="BG323"/>
  <c r="BF323"/>
  <c r="AA323"/>
  <c r="AA322"/>
  <c r="AA321"/>
  <c r="Y323"/>
  <c r="Y322"/>
  <c r="Y321"/>
  <c r="W323"/>
  <c r="W322"/>
  <c r="W321"/>
  <c r="BK323"/>
  <c r="BK322"/>
  <c r="N322"/>
  <c r="BK321"/>
  <c r="N321"/>
  <c r="N323"/>
  <c r="BE323"/>
  <c r="N98"/>
  <c r="N97"/>
  <c r="BI320"/>
  <c r="BH320"/>
  <c r="BG320"/>
  <c r="BF320"/>
  <c r="AA320"/>
  <c r="AA319"/>
  <c r="Y320"/>
  <c r="Y319"/>
  <c r="W320"/>
  <c r="W319"/>
  <c r="BK320"/>
  <c r="BK319"/>
  <c r="N319"/>
  <c r="N320"/>
  <c r="BE320"/>
  <c r="N96"/>
  <c r="BI318"/>
  <c r="BH318"/>
  <c r="BG318"/>
  <c r="BF318"/>
  <c r="AA318"/>
  <c r="Y318"/>
  <c r="W318"/>
  <c r="BK318"/>
  <c r="N318"/>
  <c r="BE318"/>
  <c r="BI316"/>
  <c r="BH316"/>
  <c r="BG316"/>
  <c r="BF316"/>
  <c r="AA316"/>
  <c r="Y316"/>
  <c r="W316"/>
  <c r="BK316"/>
  <c r="N316"/>
  <c r="BE316"/>
  <c r="BI315"/>
  <c r="BH315"/>
  <c r="BG315"/>
  <c r="BF315"/>
  <c r="AA315"/>
  <c r="Y315"/>
  <c r="W315"/>
  <c r="BK315"/>
  <c r="N315"/>
  <c r="BE315"/>
  <c r="BI314"/>
  <c r="BH314"/>
  <c r="BG314"/>
  <c r="BF314"/>
  <c r="AA314"/>
  <c r="Y314"/>
  <c r="W314"/>
  <c r="BK314"/>
  <c r="N314"/>
  <c r="BE314"/>
  <c r="BI310"/>
  <c r="BH310"/>
  <c r="BG310"/>
  <c r="BF310"/>
  <c r="AA310"/>
  <c r="Y310"/>
  <c r="W310"/>
  <c r="BK310"/>
  <c r="N310"/>
  <c r="BE310"/>
  <c r="BI309"/>
  <c r="BH309"/>
  <c r="BG309"/>
  <c r="BF309"/>
  <c r="AA309"/>
  <c r="Y309"/>
  <c r="W309"/>
  <c r="BK309"/>
  <c r="N309"/>
  <c r="BE309"/>
  <c r="BI305"/>
  <c r="BH305"/>
  <c r="BG305"/>
  <c r="BF305"/>
  <c r="AA305"/>
  <c r="AA304"/>
  <c r="Y305"/>
  <c r="Y304"/>
  <c r="W305"/>
  <c r="W304"/>
  <c r="BK305"/>
  <c r="BK304"/>
  <c r="N304"/>
  <c r="N305"/>
  <c r="BE305"/>
  <c r="N95"/>
  <c r="BI303"/>
  <c r="BH303"/>
  <c r="BG303"/>
  <c r="BF303"/>
  <c r="AA303"/>
  <c r="Y303"/>
  <c r="W303"/>
  <c r="BK303"/>
  <c r="N303"/>
  <c r="BE303"/>
  <c r="BI302"/>
  <c r="BH302"/>
  <c r="BG302"/>
  <c r="BF302"/>
  <c r="AA302"/>
  <c r="Y302"/>
  <c r="W302"/>
  <c r="BK302"/>
  <c r="N302"/>
  <c r="BE302"/>
  <c r="BI301"/>
  <c r="BH301"/>
  <c r="BG301"/>
  <c r="BF301"/>
  <c r="AA301"/>
  <c r="Y301"/>
  <c r="W301"/>
  <c r="BK301"/>
  <c r="N301"/>
  <c r="BE301"/>
  <c r="BI300"/>
  <c r="BH300"/>
  <c r="BG300"/>
  <c r="BF300"/>
  <c r="AA300"/>
  <c r="Y300"/>
  <c r="W300"/>
  <c r="BK300"/>
  <c r="N300"/>
  <c r="BE300"/>
  <c r="BI299"/>
  <c r="BH299"/>
  <c r="BG299"/>
  <c r="BF299"/>
  <c r="AA299"/>
  <c r="Y299"/>
  <c r="W299"/>
  <c r="BK299"/>
  <c r="N299"/>
  <c r="BE299"/>
  <c r="BI298"/>
  <c r="BH298"/>
  <c r="BG298"/>
  <c r="BF298"/>
  <c r="AA298"/>
  <c r="Y298"/>
  <c r="W298"/>
  <c r="BK298"/>
  <c r="N298"/>
  <c r="BE298"/>
  <c r="BI296"/>
  <c r="BH296"/>
  <c r="BG296"/>
  <c r="BF296"/>
  <c r="AA296"/>
  <c r="Y296"/>
  <c r="W296"/>
  <c r="BK296"/>
  <c r="N296"/>
  <c r="BE296"/>
  <c r="BI295"/>
  <c r="BH295"/>
  <c r="BG295"/>
  <c r="BF295"/>
  <c r="AA295"/>
  <c r="Y295"/>
  <c r="W295"/>
  <c r="BK295"/>
  <c r="N295"/>
  <c r="BE295"/>
  <c r="BI293"/>
  <c r="BH293"/>
  <c r="BG293"/>
  <c r="BF293"/>
  <c r="AA293"/>
  <c r="Y293"/>
  <c r="W293"/>
  <c r="BK293"/>
  <c r="N293"/>
  <c r="BE293"/>
  <c r="BI288"/>
  <c r="BH288"/>
  <c r="BG288"/>
  <c r="BF288"/>
  <c r="AA288"/>
  <c r="Y288"/>
  <c r="W288"/>
  <c r="BK288"/>
  <c r="N288"/>
  <c r="BE288"/>
  <c r="BI285"/>
  <c r="BH285"/>
  <c r="BG285"/>
  <c r="BF285"/>
  <c r="AA285"/>
  <c r="Y285"/>
  <c r="W285"/>
  <c r="BK285"/>
  <c r="N285"/>
  <c r="BE285"/>
  <c r="BI282"/>
  <c r="BH282"/>
  <c r="BG282"/>
  <c r="BF282"/>
  <c r="AA282"/>
  <c r="Y282"/>
  <c r="W282"/>
  <c r="BK282"/>
  <c r="N282"/>
  <c r="BE282"/>
  <c r="BI279"/>
  <c r="BH279"/>
  <c r="BG279"/>
  <c r="BF279"/>
  <c r="AA279"/>
  <c r="Y279"/>
  <c r="W279"/>
  <c r="BK279"/>
  <c r="N279"/>
  <c r="BE279"/>
  <c r="BI276"/>
  <c r="BH276"/>
  <c r="BG276"/>
  <c r="BF276"/>
  <c r="AA276"/>
  <c r="Y276"/>
  <c r="W276"/>
  <c r="BK276"/>
  <c r="N276"/>
  <c r="BE276"/>
  <c r="BI271"/>
  <c r="BH271"/>
  <c r="BG271"/>
  <c r="BF271"/>
  <c r="AA271"/>
  <c r="Y271"/>
  <c r="W271"/>
  <c r="BK271"/>
  <c r="N271"/>
  <c r="BE271"/>
  <c r="BI269"/>
  <c r="BH269"/>
  <c r="BG269"/>
  <c r="BF269"/>
  <c r="AA269"/>
  <c r="Y269"/>
  <c r="W269"/>
  <c r="BK269"/>
  <c r="N269"/>
  <c r="BE269"/>
  <c r="BI268"/>
  <c r="BH268"/>
  <c r="BG268"/>
  <c r="BF268"/>
  <c r="AA268"/>
  <c r="Y268"/>
  <c r="W268"/>
  <c r="BK268"/>
  <c r="N268"/>
  <c r="BE268"/>
  <c r="BI267"/>
  <c r="BH267"/>
  <c r="BG267"/>
  <c r="BF267"/>
  <c r="AA267"/>
  <c r="Y267"/>
  <c r="W267"/>
  <c r="BK267"/>
  <c r="N267"/>
  <c r="BE267"/>
  <c r="BI266"/>
  <c r="BH266"/>
  <c r="BG266"/>
  <c r="BF266"/>
  <c r="AA266"/>
  <c r="Y266"/>
  <c r="W266"/>
  <c r="BK266"/>
  <c r="N266"/>
  <c r="BE266"/>
  <c r="BI265"/>
  <c r="BH265"/>
  <c r="BG265"/>
  <c r="BF265"/>
  <c r="AA265"/>
  <c r="Y265"/>
  <c r="W265"/>
  <c r="BK265"/>
  <c r="N265"/>
  <c r="BE265"/>
  <c r="BI263"/>
  <c r="BH263"/>
  <c r="BG263"/>
  <c r="BF263"/>
  <c r="AA263"/>
  <c r="Y263"/>
  <c r="W263"/>
  <c r="BK263"/>
  <c r="N263"/>
  <c r="BE263"/>
  <c r="BI258"/>
  <c r="BH258"/>
  <c r="BG258"/>
  <c r="BF258"/>
  <c r="AA258"/>
  <c r="Y258"/>
  <c r="W258"/>
  <c r="BK258"/>
  <c r="N258"/>
  <c r="BE258"/>
  <c r="BI257"/>
  <c r="BH257"/>
  <c r="BG257"/>
  <c r="BF257"/>
  <c r="AA257"/>
  <c r="Y257"/>
  <c r="W257"/>
  <c r="BK257"/>
  <c r="N257"/>
  <c r="BE257"/>
  <c r="BI255"/>
  <c r="BH255"/>
  <c r="BG255"/>
  <c r="BF255"/>
  <c r="AA255"/>
  <c r="Y255"/>
  <c r="W255"/>
  <c r="BK255"/>
  <c r="N255"/>
  <c r="BE255"/>
  <c r="BI254"/>
  <c r="BH254"/>
  <c r="BG254"/>
  <c r="BF254"/>
  <c r="AA254"/>
  <c r="Y254"/>
  <c r="W254"/>
  <c r="BK254"/>
  <c r="N254"/>
  <c r="BE254"/>
  <c r="BI252"/>
  <c r="BH252"/>
  <c r="BG252"/>
  <c r="BF252"/>
  <c r="AA252"/>
  <c r="Y252"/>
  <c r="W252"/>
  <c r="BK252"/>
  <c r="N252"/>
  <c r="BE252"/>
  <c r="BI251"/>
  <c r="BH251"/>
  <c r="BG251"/>
  <c r="BF251"/>
  <c r="AA251"/>
  <c r="Y251"/>
  <c r="W251"/>
  <c r="BK251"/>
  <c r="N251"/>
  <c r="BE251"/>
  <c r="BI250"/>
  <c r="BH250"/>
  <c r="BG250"/>
  <c r="BF250"/>
  <c r="AA250"/>
  <c r="Y250"/>
  <c r="W250"/>
  <c r="BK250"/>
  <c r="N250"/>
  <c r="BE250"/>
  <c r="BI249"/>
  <c r="BH249"/>
  <c r="BG249"/>
  <c r="BF249"/>
  <c r="AA249"/>
  <c r="Y249"/>
  <c r="W249"/>
  <c r="BK249"/>
  <c r="N249"/>
  <c r="BE249"/>
  <c r="BI247"/>
  <c r="BH247"/>
  <c r="BG247"/>
  <c r="BF247"/>
  <c r="AA247"/>
  <c r="Y247"/>
  <c r="W247"/>
  <c r="BK247"/>
  <c r="N247"/>
  <c r="BE247"/>
  <c r="BI246"/>
  <c r="BH246"/>
  <c r="BG246"/>
  <c r="BF246"/>
  <c r="AA246"/>
  <c r="Y246"/>
  <c r="W246"/>
  <c r="BK246"/>
  <c r="N246"/>
  <c r="BE246"/>
  <c r="BI244"/>
  <c r="BH244"/>
  <c r="BG244"/>
  <c r="BF244"/>
  <c r="AA244"/>
  <c r="Y244"/>
  <c r="W244"/>
  <c r="BK244"/>
  <c r="N244"/>
  <c r="BE244"/>
  <c r="BI243"/>
  <c r="BH243"/>
  <c r="BG243"/>
  <c r="BF243"/>
  <c r="AA243"/>
  <c r="Y243"/>
  <c r="W243"/>
  <c r="BK243"/>
  <c r="N243"/>
  <c r="BE243"/>
  <c r="BI242"/>
  <c r="BH242"/>
  <c r="BG242"/>
  <c r="BF242"/>
  <c r="AA242"/>
  <c r="Y242"/>
  <c r="W242"/>
  <c r="BK242"/>
  <c r="N242"/>
  <c r="BE242"/>
  <c r="BI241"/>
  <c r="BH241"/>
  <c r="BG241"/>
  <c r="BF241"/>
  <c r="AA241"/>
  <c r="Y241"/>
  <c r="W241"/>
  <c r="BK241"/>
  <c r="N241"/>
  <c r="BE241"/>
  <c r="BI240"/>
  <c r="BH240"/>
  <c r="BG240"/>
  <c r="BF240"/>
  <c r="AA240"/>
  <c r="Y240"/>
  <c r="W240"/>
  <c r="BK240"/>
  <c r="N240"/>
  <c r="BE240"/>
  <c r="BI238"/>
  <c r="BH238"/>
  <c r="BG238"/>
  <c r="BF238"/>
  <c r="AA238"/>
  <c r="Y238"/>
  <c r="W238"/>
  <c r="BK238"/>
  <c r="N238"/>
  <c r="BE238"/>
  <c r="BI237"/>
  <c r="BH237"/>
  <c r="BG237"/>
  <c r="BF237"/>
  <c r="AA237"/>
  <c r="Y237"/>
  <c r="W237"/>
  <c r="BK237"/>
  <c r="N237"/>
  <c r="BE237"/>
  <c r="BI236"/>
  <c r="BH236"/>
  <c r="BG236"/>
  <c r="BF236"/>
  <c r="AA236"/>
  <c r="Y236"/>
  <c r="W236"/>
  <c r="BK236"/>
  <c r="N236"/>
  <c r="BE236"/>
  <c r="BI231"/>
  <c r="BH231"/>
  <c r="BG231"/>
  <c r="BF231"/>
  <c r="AA231"/>
  <c r="Y231"/>
  <c r="W231"/>
  <c r="BK231"/>
  <c r="N231"/>
  <c r="BE231"/>
  <c r="BI227"/>
  <c r="BH227"/>
  <c r="BG227"/>
  <c r="BF227"/>
  <c r="AA227"/>
  <c r="Y227"/>
  <c r="W227"/>
  <c r="BK227"/>
  <c r="N227"/>
  <c r="BE227"/>
  <c r="BI226"/>
  <c r="BH226"/>
  <c r="BG226"/>
  <c r="BF226"/>
  <c r="AA226"/>
  <c r="Y226"/>
  <c r="W226"/>
  <c r="BK226"/>
  <c r="N226"/>
  <c r="BE226"/>
  <c r="BI222"/>
  <c r="BH222"/>
  <c r="BG222"/>
  <c r="BF222"/>
  <c r="AA222"/>
  <c r="AA221"/>
  <c r="Y222"/>
  <c r="Y221"/>
  <c r="W222"/>
  <c r="W221"/>
  <c r="BK222"/>
  <c r="BK221"/>
  <c r="N221"/>
  <c r="N222"/>
  <c r="BE222"/>
  <c r="N94"/>
  <c r="BI219"/>
  <c r="BH219"/>
  <c r="BG219"/>
  <c r="BF219"/>
  <c r="AA219"/>
  <c r="Y219"/>
  <c r="W219"/>
  <c r="BK219"/>
  <c r="N219"/>
  <c r="BE219"/>
  <c r="BI215"/>
  <c r="BH215"/>
  <c r="BG215"/>
  <c r="BF215"/>
  <c r="AA215"/>
  <c r="AA214"/>
  <c r="Y215"/>
  <c r="Y214"/>
  <c r="W215"/>
  <c r="W214"/>
  <c r="BK215"/>
  <c r="BK214"/>
  <c r="N214"/>
  <c r="N215"/>
  <c r="BE215"/>
  <c r="N93"/>
  <c r="BI212"/>
  <c r="BH212"/>
  <c r="BG212"/>
  <c r="BF212"/>
  <c r="AA212"/>
  <c r="Y212"/>
  <c r="W212"/>
  <c r="BK212"/>
  <c r="N212"/>
  <c r="BE212"/>
  <c r="BI206"/>
  <c r="BH206"/>
  <c r="BG206"/>
  <c r="BF206"/>
  <c r="AA206"/>
  <c r="Y206"/>
  <c r="W206"/>
  <c r="BK206"/>
  <c r="N206"/>
  <c r="BE206"/>
  <c r="BI202"/>
  <c r="BH202"/>
  <c r="BG202"/>
  <c r="BF202"/>
  <c r="AA202"/>
  <c r="Y202"/>
  <c r="W202"/>
  <c r="BK202"/>
  <c r="N202"/>
  <c r="BE202"/>
  <c r="BI198"/>
  <c r="BH198"/>
  <c r="BG198"/>
  <c r="BF198"/>
  <c r="AA198"/>
  <c r="Y198"/>
  <c r="W198"/>
  <c r="BK198"/>
  <c r="N198"/>
  <c r="BE198"/>
  <c r="BI196"/>
  <c r="BH196"/>
  <c r="BG196"/>
  <c r="BF196"/>
  <c r="AA196"/>
  <c r="Y196"/>
  <c r="W196"/>
  <c r="BK196"/>
  <c r="N196"/>
  <c r="BE196"/>
  <c r="BI192"/>
  <c r="BH192"/>
  <c r="BG192"/>
  <c r="BF192"/>
  <c r="AA192"/>
  <c r="Y192"/>
  <c r="W192"/>
  <c r="BK192"/>
  <c r="N192"/>
  <c r="BE192"/>
  <c r="BI191"/>
  <c r="BH191"/>
  <c r="BG191"/>
  <c r="BF191"/>
  <c r="AA191"/>
  <c r="Y191"/>
  <c r="W191"/>
  <c r="BK191"/>
  <c r="N191"/>
  <c r="BE191"/>
  <c r="BI190"/>
  <c r="BH190"/>
  <c r="BG190"/>
  <c r="BF190"/>
  <c r="AA190"/>
  <c r="Y190"/>
  <c r="W190"/>
  <c r="BK190"/>
  <c r="N190"/>
  <c r="BE190"/>
  <c r="BI189"/>
  <c r="BH189"/>
  <c r="BG189"/>
  <c r="BF189"/>
  <c r="AA189"/>
  <c r="Y189"/>
  <c r="W189"/>
  <c r="BK189"/>
  <c r="N189"/>
  <c r="BE189"/>
  <c r="BI187"/>
  <c r="BH187"/>
  <c r="BG187"/>
  <c r="BF187"/>
  <c r="AA187"/>
  <c r="Y187"/>
  <c r="W187"/>
  <c r="BK187"/>
  <c r="N187"/>
  <c r="BE187"/>
  <c r="BI183"/>
  <c r="BH183"/>
  <c r="BG183"/>
  <c r="BF183"/>
  <c r="AA183"/>
  <c r="Y183"/>
  <c r="W183"/>
  <c r="BK183"/>
  <c r="N183"/>
  <c r="BE183"/>
  <c r="BI178"/>
  <c r="BH178"/>
  <c r="BG178"/>
  <c r="BF178"/>
  <c r="AA178"/>
  <c r="Y178"/>
  <c r="W178"/>
  <c r="BK178"/>
  <c r="N178"/>
  <c r="BE178"/>
  <c r="BI176"/>
  <c r="BH176"/>
  <c r="BG176"/>
  <c r="BF176"/>
  <c r="AA176"/>
  <c r="AA175"/>
  <c r="Y176"/>
  <c r="Y175"/>
  <c r="W176"/>
  <c r="W175"/>
  <c r="BK176"/>
  <c r="BK175"/>
  <c r="N175"/>
  <c r="N176"/>
  <c r="BE176"/>
  <c r="N92"/>
  <c r="BI171"/>
  <c r="BH171"/>
  <c r="BG171"/>
  <c r="BF171"/>
  <c r="AA171"/>
  <c r="Y171"/>
  <c r="W171"/>
  <c r="BK171"/>
  <c r="N171"/>
  <c r="BE171"/>
  <c r="BI167"/>
  <c r="BH167"/>
  <c r="BG167"/>
  <c r="BF167"/>
  <c r="AA167"/>
  <c r="Y167"/>
  <c r="W167"/>
  <c r="BK167"/>
  <c r="N167"/>
  <c r="BE167"/>
  <c r="BI165"/>
  <c r="BH165"/>
  <c r="BG165"/>
  <c r="BF165"/>
  <c r="AA165"/>
  <c r="Y165"/>
  <c r="W165"/>
  <c r="BK165"/>
  <c r="N165"/>
  <c r="BE165"/>
  <c r="BI163"/>
  <c r="BH163"/>
  <c r="BG163"/>
  <c r="BF163"/>
  <c r="AA163"/>
  <c r="Y163"/>
  <c r="W163"/>
  <c r="BK163"/>
  <c r="N163"/>
  <c r="BE163"/>
  <c r="BI161"/>
  <c r="BH161"/>
  <c r="BG161"/>
  <c r="BF161"/>
  <c r="AA161"/>
  <c r="Y161"/>
  <c r="W161"/>
  <c r="BK161"/>
  <c r="N161"/>
  <c r="BE161"/>
  <c r="BI159"/>
  <c r="BH159"/>
  <c r="BG159"/>
  <c r="BF159"/>
  <c r="AA159"/>
  <c r="Y159"/>
  <c r="W159"/>
  <c r="BK159"/>
  <c r="N159"/>
  <c r="BE159"/>
  <c r="BI158"/>
  <c r="BH158"/>
  <c r="BG158"/>
  <c r="BF158"/>
  <c r="AA158"/>
  <c r="Y158"/>
  <c r="W158"/>
  <c r="BK158"/>
  <c r="N158"/>
  <c r="BE158"/>
  <c r="BI157"/>
  <c r="BH157"/>
  <c r="BG157"/>
  <c r="BF157"/>
  <c r="AA157"/>
  <c r="Y157"/>
  <c r="W157"/>
  <c r="BK157"/>
  <c r="N157"/>
  <c r="BE157"/>
  <c r="BI156"/>
  <c r="BH156"/>
  <c r="BG156"/>
  <c r="BF156"/>
  <c r="AA156"/>
  <c r="Y156"/>
  <c r="W156"/>
  <c r="BK156"/>
  <c r="N156"/>
  <c r="BE156"/>
  <c r="BI155"/>
  <c r="BH155"/>
  <c r="BG155"/>
  <c r="BF155"/>
  <c r="AA155"/>
  <c r="Y155"/>
  <c r="W155"/>
  <c r="BK155"/>
  <c r="N155"/>
  <c r="BE155"/>
  <c r="BI154"/>
  <c r="BH154"/>
  <c r="BG154"/>
  <c r="BF154"/>
  <c r="AA154"/>
  <c r="AA153"/>
  <c r="Y154"/>
  <c r="Y153"/>
  <c r="W154"/>
  <c r="W153"/>
  <c r="BK154"/>
  <c r="BK153"/>
  <c r="N153"/>
  <c r="N154"/>
  <c r="BE154"/>
  <c r="N91"/>
  <c r="BI152"/>
  <c r="BH152"/>
  <c r="BG152"/>
  <c r="BF152"/>
  <c r="AA152"/>
  <c r="Y152"/>
  <c r="W152"/>
  <c r="BK152"/>
  <c r="N152"/>
  <c r="BE152"/>
  <c r="BI151"/>
  <c r="BH151"/>
  <c r="BG151"/>
  <c r="BF151"/>
  <c r="AA151"/>
  <c r="Y151"/>
  <c r="W151"/>
  <c r="BK151"/>
  <c r="N151"/>
  <c r="BE151"/>
  <c r="BI149"/>
  <c r="BH149"/>
  <c r="BG149"/>
  <c r="BF149"/>
  <c r="AA149"/>
  <c r="Y149"/>
  <c r="W149"/>
  <c r="BK149"/>
  <c r="N149"/>
  <c r="BE149"/>
  <c r="BI148"/>
  <c r="BH148"/>
  <c r="BG148"/>
  <c r="BF148"/>
  <c r="AA148"/>
  <c r="Y148"/>
  <c r="W148"/>
  <c r="BK148"/>
  <c r="N148"/>
  <c r="BE148"/>
  <c r="BI146"/>
  <c r="BH146"/>
  <c r="BG146"/>
  <c r="BF146"/>
  <c r="AA146"/>
  <c r="Y146"/>
  <c r="W146"/>
  <c r="BK146"/>
  <c r="N146"/>
  <c r="BE146"/>
  <c r="BI145"/>
  <c r="BH145"/>
  <c r="BG145"/>
  <c r="BF145"/>
  <c r="AA145"/>
  <c r="Y145"/>
  <c r="W145"/>
  <c r="BK145"/>
  <c r="N145"/>
  <c r="BE145"/>
  <c r="BI143"/>
  <c r="BH143"/>
  <c r="BG143"/>
  <c r="BF143"/>
  <c r="AA143"/>
  <c r="AA142"/>
  <c r="AA141"/>
  <c r="AA140"/>
  <c r="Y143"/>
  <c r="Y142"/>
  <c r="Y141"/>
  <c r="Y140"/>
  <c r="W143"/>
  <c r="W142"/>
  <c r="W141"/>
  <c r="W140"/>
  <c i="1" r="AU88"/>
  <c i="2" r="BK143"/>
  <c r="BK142"/>
  <c r="N142"/>
  <c r="BK141"/>
  <c r="N141"/>
  <c r="BK140"/>
  <c r="N140"/>
  <c r="N88"/>
  <c r="N143"/>
  <c r="BE143"/>
  <c r="N90"/>
  <c r="N89"/>
  <c r="M137"/>
  <c r="M136"/>
  <c r="F136"/>
  <c r="F134"/>
  <c r="F132"/>
  <c r="BI121"/>
  <c r="BH121"/>
  <c r="BG121"/>
  <c r="BF121"/>
  <c r="N121"/>
  <c r="BE121"/>
  <c r="BI120"/>
  <c r="BH120"/>
  <c r="BG120"/>
  <c r="BF120"/>
  <c r="N120"/>
  <c r="BE120"/>
  <c r="BI119"/>
  <c r="BH119"/>
  <c r="BG119"/>
  <c r="BF119"/>
  <c r="N119"/>
  <c r="BE119"/>
  <c r="BI118"/>
  <c r="BH118"/>
  <c r="BG118"/>
  <c r="BF118"/>
  <c r="N118"/>
  <c r="BE118"/>
  <c r="BI117"/>
  <c r="BH117"/>
  <c r="BG117"/>
  <c r="BF117"/>
  <c r="N117"/>
  <c r="BE117"/>
  <c r="BI116"/>
  <c r="H36"/>
  <c i="1" r="BD88"/>
  <c i="2" r="BH116"/>
  <c r="H35"/>
  <c i="1" r="BC88"/>
  <c i="2" r="BG116"/>
  <c r="H34"/>
  <c i="1" r="BB88"/>
  <c i="2" r="BF116"/>
  <c r="M33"/>
  <c i="1" r="AW88"/>
  <c i="2" r="H33"/>
  <c i="1" r="BA88"/>
  <c i="2" r="N116"/>
  <c r="N115"/>
  <c r="L123"/>
  <c r="BE116"/>
  <c r="M32"/>
  <c i="1" r="AV88"/>
  <c i="2" r="H32"/>
  <c i="1" r="AZ88"/>
  <c i="2" r="M28"/>
  <c i="1" r="AS88"/>
  <c i="2" r="M27"/>
  <c r="M84"/>
  <c r="M83"/>
  <c r="F83"/>
  <c r="F81"/>
  <c r="F79"/>
  <c r="M30"/>
  <c i="1" r="AG88"/>
  <c i="2" r="L38"/>
  <c r="O15"/>
  <c r="E15"/>
  <c r="F137"/>
  <c r="F84"/>
  <c r="O14"/>
  <c r="O9"/>
  <c r="M134"/>
  <c r="M81"/>
  <c r="F6"/>
  <c r="F131"/>
  <c r="F78"/>
  <c i="1" r="CK109"/>
  <c r="CJ109"/>
  <c r="CI109"/>
  <c r="CC109"/>
  <c r="CH109"/>
  <c r="CB109"/>
  <c r="CG109"/>
  <c r="CA109"/>
  <c r="CF109"/>
  <c r="BZ109"/>
  <c r="CE109"/>
  <c r="CK108"/>
  <c r="CJ108"/>
  <c r="CI108"/>
  <c r="CC108"/>
  <c r="CH108"/>
  <c r="CB108"/>
  <c r="CG108"/>
  <c r="CA108"/>
  <c r="CF108"/>
  <c r="BZ108"/>
  <c r="CE108"/>
  <c r="CK107"/>
  <c r="CJ107"/>
  <c r="CI107"/>
  <c r="CC107"/>
  <c r="CH107"/>
  <c r="CB107"/>
  <c r="CG107"/>
  <c r="CA107"/>
  <c r="CF107"/>
  <c r="BZ107"/>
  <c r="CE107"/>
  <c r="CK106"/>
  <c r="CJ106"/>
  <c r="CI106"/>
  <c r="CH106"/>
  <c r="CG106"/>
  <c r="CF106"/>
  <c r="BZ106"/>
  <c r="CE106"/>
  <c r="BD87"/>
  <c r="W35"/>
  <c r="BC87"/>
  <c r="W34"/>
  <c r="BB87"/>
  <c r="W33"/>
  <c r="BA87"/>
  <c r="W32"/>
  <c r="AZ87"/>
  <c r="AY87"/>
  <c r="AX87"/>
  <c r="AW87"/>
  <c r="AK32"/>
  <c r="AV87"/>
  <c r="AU87"/>
  <c r="AT87"/>
  <c r="AS87"/>
  <c r="AG87"/>
  <c r="AK26"/>
  <c r="AG109"/>
  <c r="CD109"/>
  <c r="AV109"/>
  <c r="BY109"/>
  <c r="AN109"/>
  <c r="AG108"/>
  <c r="CD108"/>
  <c r="AV108"/>
  <c r="BY108"/>
  <c r="AN108"/>
  <c r="AG107"/>
  <c r="CD107"/>
  <c r="AV107"/>
  <c r="BY107"/>
  <c r="AN107"/>
  <c r="AG106"/>
  <c r="AG105"/>
  <c r="AK27"/>
  <c r="AG111"/>
  <c r="CD106"/>
  <c r="W31"/>
  <c r="AV106"/>
  <c r="BY106"/>
  <c r="AK31"/>
  <c r="AN106"/>
  <c r="AN105"/>
  <c r="AT103"/>
  <c r="AN103"/>
  <c r="AT102"/>
  <c r="AN102"/>
  <c r="AT101"/>
  <c r="AN101"/>
  <c r="AT100"/>
  <c r="AN100"/>
  <c r="AT99"/>
  <c r="AN99"/>
  <c r="AT98"/>
  <c r="AN98"/>
  <c r="AT97"/>
  <c r="AN97"/>
  <c r="AT96"/>
  <c r="AN96"/>
  <c r="AT95"/>
  <c r="AN95"/>
  <c r="AT94"/>
  <c r="AN94"/>
  <c r="AT93"/>
  <c r="AN93"/>
  <c r="AT92"/>
  <c r="AN92"/>
  <c r="AT91"/>
  <c r="AN91"/>
  <c r="AT90"/>
  <c r="AN90"/>
  <c r="AT89"/>
  <c r="AN89"/>
  <c r="AT88"/>
  <c r="AN88"/>
  <c r="AN87"/>
  <c r="AN111"/>
  <c r="AM83"/>
  <c r="L83"/>
  <c r="AM82"/>
  <c r="L82"/>
  <c r="AM80"/>
  <c r="L80"/>
  <c r="L78"/>
  <c r="L77"/>
  <c r="AK29"/>
  <c r="AK37"/>
</calcChain>
</file>

<file path=xl/sharedStrings.xml><?xml version="1.0" encoding="utf-8"?>
<sst xmlns="http://schemas.openxmlformats.org/spreadsheetml/2006/main">
  <si>
    <t>2012</t>
  </si>
  <si>
    <t>List obsahuje:</t>
  </si>
  <si>
    <t>1) Souhrnný list stavby</t>
  </si>
  <si>
    <t>2) Rekapitulace objektů</t>
  </si>
  <si>
    <t>2.0</t>
  </si>
  <si>
    <t>ZAMOK</t>
  </si>
  <si>
    <t>False</t>
  </si>
  <si>
    <t>optimalizováno pro tisk sestav ve formátu A4 - na výšku</t>
  </si>
  <si>
    <t xml:space="preserve">&gt;&gt;  skryté sloupce  &lt;&lt;</t>
  </si>
  <si>
    <t>0,01</t>
  </si>
  <si>
    <t>21</t>
  </si>
  <si>
    <t>15</t>
  </si>
  <si>
    <t>SOUHRNNÝ LIST STAVBY</t>
  </si>
  <si>
    <t xml:space="preserve">v ---  níže se nacházejí doplnkové a pomocné údaje k sestavám  --- v</t>
  </si>
  <si>
    <t>Návod na vyplnění</t>
  </si>
  <si>
    <t>0,001</t>
  </si>
  <si>
    <t>Kód:</t>
  </si>
  <si>
    <t>16-057</t>
  </si>
  <si>
    <t xml:space="preserve">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případe potřeby poznámku (ta je v skrytém sloupci)</t>
  </si>
  <si>
    <t>Stavba:</t>
  </si>
  <si>
    <t>ZŠ Waldorfská - provedení nového pavilonu</t>
  </si>
  <si>
    <t>JKSO:</t>
  </si>
  <si>
    <t/>
  </si>
  <si>
    <t>CC-CZ:</t>
  </si>
  <si>
    <t>Místo:</t>
  </si>
  <si>
    <t>Praha</t>
  </si>
  <si>
    <t>Datum:</t>
  </si>
  <si>
    <t>8. 3. 2018</t>
  </si>
  <si>
    <t>Objednatel:</t>
  </si>
  <si>
    <t>IČ:</t>
  </si>
  <si>
    <t>Městská část Praha 5</t>
  </si>
  <si>
    <t>DIČ:</t>
  </si>
  <si>
    <t>Zhotovitel:</t>
  </si>
  <si>
    <t>Vyplň údaj</t>
  </si>
  <si>
    <t>Projektant:</t>
  </si>
  <si>
    <t>Karlínblok</t>
  </si>
  <si>
    <t>True</t>
  </si>
  <si>
    <t>Zpracovatel:</t>
  </si>
  <si>
    <t>QSB</t>
  </si>
  <si>
    <t>Poznámka:</t>
  </si>
  <si>
    <t xml:space="preserve">Jednotkové ceny obsahují veškeré náklady nutné pro splnění díla - dodávku, montáž, přesuny hmot, odvoz na skládku, pomocné a provizorní konstrukce pokud není uvedeno zvlášť._x000d_
Podrobné popisy a specifikace jsou uvedeny v projektové dokumentaci, která je nedílnou součástí soupisu prací. Výkaz výměr nenahrazuje projektovou dokumentaci._x000d_
Pokud je obsažen v popisu název výrobku, je tento výrobek uveden pouze jako referenční._x000d_
Pokud není uveden postup výpočtu, byla příslušná výměra odečtena automaticky pomocí CAD SW. _x000d_
</t>
  </si>
  <si>
    <t>Náklady z rozpočtů</t>
  </si>
  <si>
    <t>Ostatní náklady ze souhrnného listu</t>
  </si>
  <si>
    <t>Cena bez DPH</t>
  </si>
  <si>
    <t>DPH</t>
  </si>
  <si>
    <t>základní</t>
  </si>
  <si>
    <t>ze</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</si>
  <si>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</si>
  <si>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</si>
  <si>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</si>
  <si>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</si>
  <si>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</si>
  <si>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</si>
  <si>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</si>
  <si>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</si>
  <si>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</si>
  <si>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</si>
  <si>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</si>
  <si>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</si>
  <si>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</si>
  <si>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t>
  </si>
  <si>
    <t>Informatívní údaje z listů zakázek</t>
  </si>
  <si>
    <t>Kód</t>
  </si>
  <si>
    <t>Objekt</t>
  </si>
  <si>
    <t>Cena bez DPH [CZK]</t>
  </si>
  <si>
    <t>Cena s DPH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</si>
  <si>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</si>
  <si>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</si>
  <si>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</si>
  <si>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</si>
  <si>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</si>
  <si>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</si>
  <si>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</si>
  <si>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</si>
  <si>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</si>
  <si>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</si>
  <si>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</si>
  <si>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</si>
  <si>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</si>
  <si>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</si>
  <si>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</si>
  <si>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</si>
  <si>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</si>
  <si>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{58a8900c-e339-457b-b2df-e2916eead93d}</t>
  </si>
  <si>
    <t>{00000000-0000-0000-0000-000000000000}</t>
  </si>
  <si>
    <t>/</t>
  </si>
  <si>
    <t>SO01-010.01</t>
  </si>
  <si>
    <t>Architektonicko-stavební řešení</t>
  </si>
  <si>
    <t>1</t>
  </si>
  <si>
    <t>{44cb72b4-5c32-4c06-b29e-530d5ebc1566}</t>
  </si>
  <si>
    <t>SO01-020.01</t>
  </si>
  <si>
    <t>Stavebně-konstrukční řešení</t>
  </si>
  <si>
    <t>{5265155c-8b34-49d6-8045-f657078a4ba1}</t>
  </si>
  <si>
    <t>SO01-030.01</t>
  </si>
  <si>
    <t>Požárně-bezpečnostní řešení</t>
  </si>
  <si>
    <t>{292d5800-a452-452f-8acb-4b603535477e}</t>
  </si>
  <si>
    <t>SO01-040.01</t>
  </si>
  <si>
    <t>Zdravotně-technické instalace</t>
  </si>
  <si>
    <t>{244e67f7-af68-4519-ab12-3f59e44253f7}</t>
  </si>
  <si>
    <t>SO01-040.02</t>
  </si>
  <si>
    <t>Přípojky kanalizace, vody, plynu</t>
  </si>
  <si>
    <t>{7fb4a18a-9dff-42f9-b7e4-641f9ae7a81e}</t>
  </si>
  <si>
    <t>SO01-050.01</t>
  </si>
  <si>
    <t>Ústřední vytápění</t>
  </si>
  <si>
    <t>{95958af7-6359-47b3-8921-5823c6991096}</t>
  </si>
  <si>
    <t>SO01-060.01</t>
  </si>
  <si>
    <t>Vzduchotechnika a klimatizace</t>
  </si>
  <si>
    <t>{8306951d-f0dd-47f9-acbc-18a26d1e591c}</t>
  </si>
  <si>
    <t>SO01-070.01</t>
  </si>
  <si>
    <t>Silnoproudé rozvody</t>
  </si>
  <si>
    <t>{28c1e10d-9425-40db-be94-7e0c8c1a803a}</t>
  </si>
  <si>
    <t>SO01-080.01</t>
  </si>
  <si>
    <t>Slaboproudé rozvody</t>
  </si>
  <si>
    <t>{8c0502e0-71f3-4651-b5f5-3dd22041a73c}</t>
  </si>
  <si>
    <t>SO01-090.01</t>
  </si>
  <si>
    <t>Měření a regulace</t>
  </si>
  <si>
    <t>{aeebb381-c5e4-4640-a45a-4451bed32a6f}</t>
  </si>
  <si>
    <t>SO02-02</t>
  </si>
  <si>
    <t>Kácení zeleně</t>
  </si>
  <si>
    <t>{c0f3a84d-449b-43ba-b50e-85e877110066}</t>
  </si>
  <si>
    <t>SO02-03</t>
  </si>
  <si>
    <t>Hrubé terénní úpravy</t>
  </si>
  <si>
    <t>{2a5a9c50-ee19-4fa2-a8dd-3a87c8054d1a}</t>
  </si>
  <si>
    <t>SO03-01</t>
  </si>
  <si>
    <t>Komunikace a chodníky</t>
  </si>
  <si>
    <t>{97787086-ccd3-4a84-a5a5-08868ac01f41}</t>
  </si>
  <si>
    <t>SO04-01</t>
  </si>
  <si>
    <t>Opěrné a zárubní zdi</t>
  </si>
  <si>
    <t>{72e880dd-8b83-4577-a255-8125e56dcba8}</t>
  </si>
  <si>
    <t>SO04-02</t>
  </si>
  <si>
    <t>Venkovní objekty - zpevněné plochy a oplocení</t>
  </si>
  <si>
    <t>{26cf4b2d-9646-4234-979e-5b530dfad7e8}</t>
  </si>
  <si>
    <t>VRN</t>
  </si>
  <si>
    <t>Vedlejší a ostatní náklady</t>
  </si>
  <si>
    <t>{cf7a58fd-c66d-4c5a-9df3-34657e131e60}</t>
  </si>
  <si>
    <t>2) Ostatní náklady ze souhrnného listu</t>
  </si>
  <si>
    <t>Procent. zadání_x000d_
[% nákladů rozpočtu]</t>
  </si>
  <si>
    <t>Zařazení nákladů</t>
  </si>
  <si>
    <t>Ostatní náklady</t>
  </si>
  <si>
    <t>stavební čast</t>
  </si>
  <si>
    <t>OSTATNENAKLADY</t>
  </si>
  <si>
    <t>Vyplň vlastní</t>
  </si>
  <si>
    <t>OSTATNENAKLADYVLASTNE</t>
  </si>
  <si>
    <t>Celkové náklady za stavbu 1) + 2)</t>
  </si>
  <si>
    <t>1) Krycí list rozpočtu</t>
  </si>
  <si>
    <t>2) Rekapitulace rozpočtu</t>
  </si>
  <si>
    <t>3) Rozpočet</t>
  </si>
  <si>
    <t>Zpět na list:</t>
  </si>
  <si>
    <t>Rekapitulace stavby</t>
  </si>
  <si>
    <t>2</t>
  </si>
  <si>
    <t>KRYCÍ LIST ROZPOČTU</t>
  </si>
  <si>
    <t>Objekt:</t>
  </si>
  <si>
    <t>SO01-010.01 - Architektonicko-stavební řešení</t>
  </si>
  <si>
    <t>Náklady z rozpočtu</t>
  </si>
  <si>
    <t>REKAPITULACE ROZPOČTU</t>
  </si>
  <si>
    <t>Kód - Popis</t>
  </si>
  <si>
    <t>Cena celkem [CZK]</t>
  </si>
  <si>
    <t>1) Náklady z rozpočtu</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</si>
  <si>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</si>
  <si>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</si>
  <si>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</si>
  <si>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</si>
  <si>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</si>
  <si>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</si>
  <si>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</si>
  <si>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</si>
  <si>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</si>
  <si>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</si>
  <si>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</si>
  <si>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</si>
  <si>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</si>
  <si>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</si>
  <si>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</si>
  <si>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</si>
  <si>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</si>
  <si>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</si>
  <si>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</si>
  <si>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</si>
  <si>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</si>
  <si>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</si>
  <si>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</si>
  <si>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</si>
  <si>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</si>
  <si>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</si>
  <si>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2) Ostatní náklady</t>
  </si>
  <si>
    <t>Zařízení staveniště</t>
  </si>
  <si>
    <t>Projektové práce</t>
  </si>
  <si>
    <t>Územní vlivy</t>
  </si>
  <si>
    <t>Provozní vlivy</t>
  </si>
  <si>
    <t>Jiné VRN</t>
  </si>
  <si>
    <t>Kompletační činnost</t>
  </si>
  <si>
    <t>KOMPLETACNA</t>
  </si>
  <si>
    <t>ROZPOČET</t>
  </si>
  <si>
    <t>PČ</t>
  </si>
  <si>
    <t>Typ</t>
  </si>
  <si>
    <t>Popis</t>
  </si>
  <si>
    <t>MJ</t>
  </si>
  <si>
    <t>Množství</t>
  </si>
  <si>
    <t>J.cena [CZK]</t>
  </si>
  <si>
    <t>Poznámka</t>
  </si>
  <si>
    <t>J. Nh [h]</t>
  </si>
  <si>
    <t>Nh celkem [h]</t>
  </si>
  <si>
    <t>J. hmotnost_x000d_
[t]</t>
  </si>
  <si>
    <t>Hmotnost_x000d_
celkem [t]</t>
  </si>
  <si>
    <t>J. suť [t]</t>
  </si>
  <si>
    <t>Suť Celkem [t]</t>
  </si>
  <si>
    <t>ROZPOCET</t>
  </si>
  <si>
    <t>K</t>
  </si>
  <si>
    <t>132201101</t>
  </si>
  <si>
    <t>Hloubení rýh š do 600 mm v hornině tř. 3 objemu do 100 m3</t>
  </si>
  <si>
    <t>m3</t>
  </si>
  <si>
    <t>4</t>
  </si>
  <si>
    <t>1631048242</t>
  </si>
  <si>
    <t>"základové pasy" 0,3*(0,6*112+0,6*9+0,6*6,775*2+0,6*3,475*4+0,4*1,3*4+0,4*1,9*3+0,8*35,725+0,9*6,775*2)</t>
  </si>
  <si>
    <t>VV</t>
  </si>
  <si>
    <t>132201109</t>
  </si>
  <si>
    <t>Příplatek za lepivost k hloubení rýh š do 600 mm v hornině tř. 3</t>
  </si>
  <si>
    <t>1392604792</t>
  </si>
  <si>
    <t>3</t>
  </si>
  <si>
    <t>133201101</t>
  </si>
  <si>
    <t>Hloubení šachet v hornině tř. 3 objemu do 100 m3</t>
  </si>
  <si>
    <t>903224780</t>
  </si>
  <si>
    <t>"revizní šachta" 2,2*1,5*0,66</t>
  </si>
  <si>
    <t>133201109</t>
  </si>
  <si>
    <t>Příplatek za lepivost u hloubení šachet v hornině tř. 3</t>
  </si>
  <si>
    <t>-1864855998</t>
  </si>
  <si>
    <t>5</t>
  </si>
  <si>
    <t>162701105</t>
  </si>
  <si>
    <t>Vodorovné přemístění do 10000 m výkopku/sypaniny z horniny tř. 1 až 4</t>
  </si>
  <si>
    <t>1599712768</t>
  </si>
  <si>
    <t>40,262+2,178</t>
  </si>
  <si>
    <t>6</t>
  </si>
  <si>
    <t>171201201</t>
  </si>
  <si>
    <t>Uložení sypaniny na skládky</t>
  </si>
  <si>
    <t>2019975415</t>
  </si>
  <si>
    <t>7</t>
  </si>
  <si>
    <t>171201211</t>
  </si>
  <si>
    <t>Poplatek za uložení odpadu ze sypaniny na skládce (skládkovné)</t>
  </si>
  <si>
    <t>t</t>
  </si>
  <si>
    <t>1414470481</t>
  </si>
  <si>
    <t>8</t>
  </si>
  <si>
    <t>212752311</t>
  </si>
  <si>
    <t>Trativod z drenážních trubek plastových tuhých DN 100 mm včetně lože otevřený výkop</t>
  </si>
  <si>
    <t>m</t>
  </si>
  <si>
    <t>2035999423</t>
  </si>
  <si>
    <t>9</t>
  </si>
  <si>
    <t>212755214</t>
  </si>
  <si>
    <t>Trativody z drenážních trubek plastových flexibilních D 100 mm bez lože</t>
  </si>
  <si>
    <t>2031008290</t>
  </si>
  <si>
    <t>10</t>
  </si>
  <si>
    <t>212792212</t>
  </si>
  <si>
    <t>Odvodnění mostní opěry - drenážní flexibilní plastové potrubí DN 160</t>
  </si>
  <si>
    <t>391055720</t>
  </si>
  <si>
    <t>11</t>
  </si>
  <si>
    <t>212972112</t>
  </si>
  <si>
    <t>Opláštění drenážních trub filtrační textilií DN 100</t>
  </si>
  <si>
    <t>-1077878424</t>
  </si>
  <si>
    <t>12</t>
  </si>
  <si>
    <t>213141111</t>
  </si>
  <si>
    <t>Zřízení vrstvy z geotextilie v rovině nebo ve sklonu do 1:5 š do 3 m</t>
  </si>
  <si>
    <t>m2</t>
  </si>
  <si>
    <t>-1330079739</t>
  </si>
  <si>
    <t>13</t>
  </si>
  <si>
    <t>M</t>
  </si>
  <si>
    <t>693110620</t>
  </si>
  <si>
    <t>geotextilie netkaná, 300 g/m2, šíře 200 cm</t>
  </si>
  <si>
    <t>-747551106</t>
  </si>
  <si>
    <t xml:space="preserve">geoNETEX M 300, Plošná hmotnost: 300 g/m2, Pevnost v tahu (podélně/příčně): 3,0/2,5 kN/m, Statické protržení (CBR): 400 N, Funkce: F, F+S  Šířka: 2 m, Délka nábalu: 50 m</t>
  </si>
  <si>
    <t>P</t>
  </si>
  <si>
    <t>14</t>
  </si>
  <si>
    <t>213221111</t>
  </si>
  <si>
    <t>Ochranná vrstva na základové spáře z bet. prost. se zvýš. nároky na prostředí C 25/30 tl do 150 mm</t>
  </si>
  <si>
    <t>2093472007</t>
  </si>
  <si>
    <t>((0,6*112+0,6*9+0,6*6,775*2+0,6*3,475*4+0,4*1,3*4+0,4*1,9*3+0,8*35,725+0,9*6,775*2))*0,1+2,2*1,5*0,15+11,6*1,2*0,15</t>
  </si>
  <si>
    <t>215901101</t>
  </si>
  <si>
    <t>Zhutnění podloží z hornin soudržných do 92% PS nebo nesoudržných sypkých I(d) do 0,8</t>
  </si>
  <si>
    <t>-1814556150</t>
  </si>
  <si>
    <t>(0,6*112+0,6*9+0,6*6,775*2+0,6*3,475*4+0,4*1,3*4+0,4*1,9*3+0,8*35,725+0,9*6,775*2)+2,2*1,5</t>
  </si>
  <si>
    <t>16</t>
  </si>
  <si>
    <t>271532212</t>
  </si>
  <si>
    <t>Podsyp pod základové konstrukce se zhutněním z hrubého kameniva frakce 16 až 32 mm</t>
  </si>
  <si>
    <t>1703406711</t>
  </si>
  <si>
    <t>0,15*(11,5+45,7+65,7+64,8+47,1+72,5+54,7+25,8+29,5+12,5+11,6*1,2)</t>
  </si>
  <si>
    <t>17</t>
  </si>
  <si>
    <t>278361111</t>
  </si>
  <si>
    <t>Výztuž betonového základu (podezdívky) svařovanými sítěmi Kari</t>
  </si>
  <si>
    <t>-816433076</t>
  </si>
  <si>
    <t>"P3" 1,7*2,515*3,1/1000</t>
  </si>
  <si>
    <t>"P8" 1,8*2*3,1/1000</t>
  </si>
  <si>
    <t>Součet</t>
  </si>
  <si>
    <t>18</t>
  </si>
  <si>
    <t>278381154</t>
  </si>
  <si>
    <t>Základy pod technologická zařízení půdorysné plochy do 1 m2 z betonu prostého tř. C 16/20</t>
  </si>
  <si>
    <t>1222293048</t>
  </si>
  <si>
    <t>"P3" 1,7*2,515*0,085</t>
  </si>
  <si>
    <t>"P8" 1,8*2*0,085</t>
  </si>
  <si>
    <t>19</t>
  </si>
  <si>
    <t>311238112</t>
  </si>
  <si>
    <t>Zdivo nosné vnitřní keram. tl 175 mm pevnosti P 10 na MVC</t>
  </si>
  <si>
    <t>-1461714989</t>
  </si>
  <si>
    <t>"1NP" 3,4*0,85</t>
  </si>
  <si>
    <t>20</t>
  </si>
  <si>
    <t>311238128</t>
  </si>
  <si>
    <t>Zdivo nosné zvukově izolační keram. tl 300 mm P10,P15 z broušených cihel na tenkovrstvou maltu</t>
  </si>
  <si>
    <t>-1785821486</t>
  </si>
  <si>
    <t>"1NP" 3,4*(7*3+3,7+28,5)-0,9*2,1*4</t>
  </si>
  <si>
    <t>"2NP" 3,45*(1,9+3,1+9,15+7*3+11+25,55)-0,9*2,1*4</t>
  </si>
  <si>
    <t>"krov" 11,3*2</t>
  </si>
  <si>
    <t>311238656</t>
  </si>
  <si>
    <t>Zdivo nosné TI z cihel broušených keram s vniřní izolací tl 500 mm U=0,14W/m2K na maltu</t>
  </si>
  <si>
    <t>-152455221</t>
  </si>
  <si>
    <t>"1NP" 3,35*(4,68+7+43+11,6)-2,7*(5,4+3,9+3,95*2+3,95*2+3,9+3,675*2)-0,9*(1,51*2+1,37*2)</t>
  </si>
  <si>
    <t>"2NP" 3,3*(45*2+11*2)-2,7*(2,8+5,4+3,9+3,95*2+3,95*2+3,9+3,625*2+3,9+3,9)-0,9*(1,5*2+1,37*2)-3*(1,6+4,45*2+1,6*3+1,1)</t>
  </si>
  <si>
    <t>22</t>
  </si>
  <si>
    <t>311238726</t>
  </si>
  <si>
    <t>Zdivo nosné vnější tepelně izolační z cihel broušených keram. tl 400 mm U = 0,21 W/m2K na maltu</t>
  </si>
  <si>
    <t>1865048261</t>
  </si>
  <si>
    <t>0,5*70</t>
  </si>
  <si>
    <t>23</t>
  </si>
  <si>
    <t>317168112</t>
  </si>
  <si>
    <t>Překlad keramický plochý š 11,5 cm dl 125 cm</t>
  </si>
  <si>
    <t>kus</t>
  </si>
  <si>
    <t>556437019</t>
  </si>
  <si>
    <t>24</t>
  </si>
  <si>
    <t>317168112R</t>
  </si>
  <si>
    <t>Překlad keramický plochý š 8 cm dl 125 cm</t>
  </si>
  <si>
    <t>27129535</t>
  </si>
  <si>
    <t>25</t>
  </si>
  <si>
    <t>317168118</t>
  </si>
  <si>
    <t>Překlad keramický plochý š 11,5 cm dl 275 cm</t>
  </si>
  <si>
    <t>32657336</t>
  </si>
  <si>
    <t>26</t>
  </si>
  <si>
    <t>317168131</t>
  </si>
  <si>
    <t>Překlad keramický vysoký v 23,8 cm dl 125 cm</t>
  </si>
  <si>
    <t>-2068891272</t>
  </si>
  <si>
    <t>"1NP" 4*4</t>
  </si>
  <si>
    <t>"2NP" 4*4</t>
  </si>
  <si>
    <t>27</t>
  </si>
  <si>
    <t>317168134</t>
  </si>
  <si>
    <t>Překlad keramický vysoký v 23,8 cm dl 200 cm</t>
  </si>
  <si>
    <t>-1983869395</t>
  </si>
  <si>
    <t>"2NP" 3*4</t>
  </si>
  <si>
    <t>28</t>
  </si>
  <si>
    <t>342248110</t>
  </si>
  <si>
    <t>Příčky keram.děr. tl 80 mm pevnosti P 10 na MVC</t>
  </si>
  <si>
    <t>-1843025636</t>
  </si>
  <si>
    <t>"1NP" 3,7*(2,715*2+2,225)-0,8*2,1*2</t>
  </si>
  <si>
    <t>"2NP" 3,65*(2,715*2+2,225)-0,8*2,1*2</t>
  </si>
  <si>
    <t>29</t>
  </si>
  <si>
    <t>342248112</t>
  </si>
  <si>
    <t>Příčky keram.děr. tl 115 mm pevnosti P 10 na MVC</t>
  </si>
  <si>
    <t>2139580386</t>
  </si>
  <si>
    <t>"1NP" 3,7*(1,55*2+1,12+1,5+7,35+2,715+4,15*2+2,225)+1,85*4,4-0,8*2,1*3-0,9*2,1*2</t>
  </si>
  <si>
    <t>"2NP" 3,65*(7,35+2,715+4,15*2+2,225)-0,8*2,1*3-0,9*2,1*2</t>
  </si>
  <si>
    <t>30</t>
  </si>
  <si>
    <t>342291131</t>
  </si>
  <si>
    <t>Ukotvení příček k betonovým konstrukcím plochými kotvami</t>
  </si>
  <si>
    <t>-1869989056</t>
  </si>
  <si>
    <t>"1NP" (1,55*2+1,12+1,5+7,35+2,715+4,15*2+2,225)+1,85*4,4</t>
  </si>
  <si>
    <t>"2NP" (7,35+2,715+4,15*2+2,225)</t>
  </si>
  <si>
    <t>"1NP" (2,715*2+2,225)</t>
  </si>
  <si>
    <t>"2NP" (2,715*2+2,225)</t>
  </si>
  <si>
    <t>31</t>
  </si>
  <si>
    <t>346244353</t>
  </si>
  <si>
    <t xml:space="preserve">Obezdívka koupelnových van ploch rovných tl 75 mm z pórobetonových přesných příčkovek hladkých </t>
  </si>
  <si>
    <t>990874040</t>
  </si>
  <si>
    <t>+0,2*4*2</t>
  </si>
  <si>
    <t>32</t>
  </si>
  <si>
    <t>413941121</t>
  </si>
  <si>
    <t>Osazování ocelových válcovaných nosníků stropů I, IE, U, UE nebo L do č.12</t>
  </si>
  <si>
    <t>-779204939</t>
  </si>
  <si>
    <t>"1NP" 1,25*5*2*3,77/1000</t>
  </si>
  <si>
    <t>"2NP" 1,25*5*2*3,77/1000</t>
  </si>
  <si>
    <t>33</t>
  </si>
  <si>
    <t>130104200</t>
  </si>
  <si>
    <t>úhelník ocelový rovnostranný, v jakosti 11 375, 50 x 50 x 5 mm</t>
  </si>
  <si>
    <t>-1187180334</t>
  </si>
  <si>
    <t>Hmotnost: 4,03 kg/m</t>
  </si>
  <si>
    <t>34</t>
  </si>
  <si>
    <t>611321141</t>
  </si>
  <si>
    <t>Vápenocementová omítka štuková dvouvrstvá vnitřních stropů rovných nanášená ručně</t>
  </si>
  <si>
    <t>2139973536</t>
  </si>
  <si>
    <t>"1NP" 30,96-12,5</t>
  </si>
  <si>
    <t>"2NP" 12,76</t>
  </si>
  <si>
    <t>35</t>
  </si>
  <si>
    <t>611321145</t>
  </si>
  <si>
    <t>Vápenocementová omítka štuková dvouvrstvá vnitřních schodišťových konstrukcí nanášená ručně</t>
  </si>
  <si>
    <t>-1601976100</t>
  </si>
  <si>
    <t>36</t>
  </si>
  <si>
    <t>612321121</t>
  </si>
  <si>
    <t>Vápenocementová omítka hladká jednovrstvá vnitřních stěn nanášená ručně</t>
  </si>
  <si>
    <t>332349247</t>
  </si>
  <si>
    <t>"1NP" 2*(7,5+5,7+0,9+5,7+0,9+7,4+5,3+0,9+4+7+1,2)+0,5*3+0,2*1,2*4</t>
  </si>
  <si>
    <t>"2NP" 2*(7,5+5,7+0,9+5,7+0,9+7,4+5,3+0,9+4+7+1,2)+0,5*3+0,2*1,2*4</t>
  </si>
  <si>
    <t>37</t>
  </si>
  <si>
    <t>612321141</t>
  </si>
  <si>
    <t>Vápenocementová omítka štuková dvouvrstvá vnitřních stěn nanášená ručně</t>
  </si>
  <si>
    <t>248271751</t>
  </si>
  <si>
    <t>495*3,5-2,7*(5,4+3,9*2+3,95*4+3,675*2+2,8+5,4+3,9*2+3,95*4+3,625*2+3,9*2)-3*(4,45*2+1,6*3)</t>
  </si>
  <si>
    <t>"1NP" 1,5*(7,5+5,7+0,9+5,7+0,9+7,4+5,3+0,9+4+7+1,2)+0,5*3+0,2*1,2*4</t>
  </si>
  <si>
    <t>"2NP" 1,5*(7,5+5,7+0,9+5,7+0,9+7,4+5,3+0,9+4+7+1,2)+0,5*3+0,2*1,2*4</t>
  </si>
  <si>
    <t>38</t>
  </si>
  <si>
    <t>612321191</t>
  </si>
  <si>
    <t>Příplatek k vápenocementové omítce vnitřních stěn za každých dalších 5 mm tloušťky ručně</t>
  </si>
  <si>
    <t>540453131</t>
  </si>
  <si>
    <t>39</t>
  </si>
  <si>
    <t>-1245525629</t>
  </si>
  <si>
    <t>40</t>
  </si>
  <si>
    <t>621221141</t>
  </si>
  <si>
    <t>Montáž kontaktního zateplení vnějších podhledů z minerální vlny s kolmou orientací tl do 200 mm</t>
  </si>
  <si>
    <t>-1488787556</t>
  </si>
  <si>
    <t>"OP7" 32,8</t>
  </si>
  <si>
    <t>41</t>
  </si>
  <si>
    <t>631515340</t>
  </si>
  <si>
    <t>deska minerální izolační fasádní tl. 180 mm</t>
  </si>
  <si>
    <t>-1611053671</t>
  </si>
  <si>
    <t>42</t>
  </si>
  <si>
    <t>621521031</t>
  </si>
  <si>
    <t>Tenkovrstvá silikátová zrnitá omítka tl. 3,0 mm včetně penetrace vnějších podhledů</t>
  </si>
  <si>
    <t>-382610822</t>
  </si>
  <si>
    <t>43</t>
  </si>
  <si>
    <t>622211021</t>
  </si>
  <si>
    <t>Montáž kontaktního zateplení vnějších stěn z polystyrénových desek tl do 120 mm</t>
  </si>
  <si>
    <t>-2003530399</t>
  </si>
  <si>
    <t>44</t>
  </si>
  <si>
    <t>283764220</t>
  </si>
  <si>
    <t>deska z extrudovaného polystyrénu XPS 300 100 mm</t>
  </si>
  <si>
    <t>345304239</t>
  </si>
  <si>
    <t>45</t>
  </si>
  <si>
    <t>622221111</t>
  </si>
  <si>
    <t>Montáž kontaktního zateplení vnějších stěn z minerální vlny s kolmou orientací tl do 80 mm</t>
  </si>
  <si>
    <t>-1555116940</t>
  </si>
  <si>
    <t>"OP6" 3,35*2*4</t>
  </si>
  <si>
    <t>46</t>
  </si>
  <si>
    <t>631515110</t>
  </si>
  <si>
    <t>deska minerální izolační fasádní tl. 80 mm</t>
  </si>
  <si>
    <t>1378274911</t>
  </si>
  <si>
    <t>47</t>
  </si>
  <si>
    <t>622221121</t>
  </si>
  <si>
    <t>Montáž kontaktního zateplení vnějších stěn z minerální vlny s kolmou orientací tl do 120 mm</t>
  </si>
  <si>
    <t>1250194523</t>
  </si>
  <si>
    <t>"OP5" 0,8*3,15*3*2</t>
  </si>
  <si>
    <t>48</t>
  </si>
  <si>
    <t>631515130</t>
  </si>
  <si>
    <t>deska minerální izolační fasádní tl. 100 mm</t>
  </si>
  <si>
    <t>-477584273</t>
  </si>
  <si>
    <t>49</t>
  </si>
  <si>
    <t>622252001</t>
  </si>
  <si>
    <t>Montáž zakládacích soklových lišt kontaktního zateplení</t>
  </si>
  <si>
    <t>597576615</t>
  </si>
  <si>
    <t>50</t>
  </si>
  <si>
    <t>590516400</t>
  </si>
  <si>
    <t>lišta soklová Al s okapničkou, zakládací U 03 cm, 0,7/200 cm</t>
  </si>
  <si>
    <t>357221434</t>
  </si>
  <si>
    <t>51</t>
  </si>
  <si>
    <t>622321141</t>
  </si>
  <si>
    <t>Vápenocementová omítka štuková dvouvrstvá vnějších stěn nanášená ručně</t>
  </si>
  <si>
    <t>225430630</t>
  </si>
  <si>
    <t>"OP1" 111*2+361+243+12-9,8*4-4,6*4-14*2-7*2-9,6*4-10,3*12+0,25*12*24+0,25*8*10</t>
  </si>
  <si>
    <t>52</t>
  </si>
  <si>
    <t>622521031</t>
  </si>
  <si>
    <t>Tenkovrstvá silikátová zrnitá omítka tl. 3,0 mm včetně penetrace vnějších stěn</t>
  </si>
  <si>
    <t>-1727848348</t>
  </si>
  <si>
    <t>53</t>
  </si>
  <si>
    <t>622541021</t>
  </si>
  <si>
    <t>Tenkovrstvá silikonsilikátová zrnitá omítka tl. 2,0 mm včetně penetrace vnějších stěn</t>
  </si>
  <si>
    <t>-1330663039</t>
  </si>
  <si>
    <t>"OP4" 0,5*(45*2+12*2)</t>
  </si>
  <si>
    <t>54</t>
  </si>
  <si>
    <t>623521031</t>
  </si>
  <si>
    <t>Tenkovrstvá silikátová zrnitá omítka tl. 3,0 mm včetně penetrace vnějších pilířů nebo sloupů</t>
  </si>
  <si>
    <t>-83358383</t>
  </si>
  <si>
    <t>55</t>
  </si>
  <si>
    <t>631311114</t>
  </si>
  <si>
    <t>Mazanina tl do 80 mm z betonu prostého bez zvýšených nároků na prostředí tř. C 16/20</t>
  </si>
  <si>
    <t>-701771884</t>
  </si>
  <si>
    <t>"P4" 10,38*0,07</t>
  </si>
  <si>
    <t>"P7" 10,38*0,07</t>
  </si>
  <si>
    <t>"P9" 11,1*0,08</t>
  </si>
  <si>
    <t>56</t>
  </si>
  <si>
    <t>631311124</t>
  </si>
  <si>
    <t>Mazanina tl do 120 mm z betonu prostého bez zvýšených nároků na prostředí tř. C 16/20</t>
  </si>
  <si>
    <t>-1747312828</t>
  </si>
  <si>
    <t>0,1*(11,5+45,7+65,7+64,8+47,1+72,5+54,7+25,8+29,5+12,5)</t>
  </si>
  <si>
    <t>57</t>
  </si>
  <si>
    <t>631319011</t>
  </si>
  <si>
    <t>Příplatek k mazanině tl do 80 mm za přehlazení povrchu</t>
  </si>
  <si>
    <t>129163099</t>
  </si>
  <si>
    <t>58</t>
  </si>
  <si>
    <t>631319171</t>
  </si>
  <si>
    <t>Příplatek k mazanině tl do 80 mm za stržení povrchu spodní vrstvy před vložením výztuže</t>
  </si>
  <si>
    <t>24169705</t>
  </si>
  <si>
    <t>59</t>
  </si>
  <si>
    <t>631319173</t>
  </si>
  <si>
    <t>Příplatek k mazanině tl do 120 mm za stržení povrchu spodní vrstvy před vložením výztuže</t>
  </si>
  <si>
    <t>2027660264</t>
  </si>
  <si>
    <t>60</t>
  </si>
  <si>
    <t>631319181</t>
  </si>
  <si>
    <t>Příplatek k mazanině tl do 80 mm za sklon do 35°</t>
  </si>
  <si>
    <t>1887039840</t>
  </si>
  <si>
    <t>61</t>
  </si>
  <si>
    <t>631362021</t>
  </si>
  <si>
    <t>Výztuž mazanin svařovanými sítěmi Kari</t>
  </si>
  <si>
    <t>-166229626</t>
  </si>
  <si>
    <t>3,1*(11,5+45,7+65,7+64,8+47,1+72,5+54,7+25,8+29,5+12,5)*2/1000</t>
  </si>
  <si>
    <t>62</t>
  </si>
  <si>
    <t>1491278741</t>
  </si>
  <si>
    <t>"P4" 10,38*3,1/1000</t>
  </si>
  <si>
    <t>"P7" 10,38*3,1/1000</t>
  </si>
  <si>
    <t>"P9" 11,1*3,1/1000</t>
  </si>
  <si>
    <t>63</t>
  </si>
  <si>
    <t>632451112R</t>
  </si>
  <si>
    <t>Cementový litý potěr ze suchých směsí tloušťky do 50 mm</t>
  </si>
  <si>
    <t>186863817</t>
  </si>
  <si>
    <t xml:space="preserve">cementový litý potěr vyráběný dle ČSN EN 13 318, označovaný CT, Třídy pevnosti v tahu za ohybu dle ČSN EN 13 813 F5; Třída pevnosti dle ČSN EN 13 813 C30; Objemová hmotnost v suchém stavu  cca 2100–2200 kg/m3 ; dilatace 3x3 m; rozdilatovaná dodatečně prořezáním - řezem tl. 5 mm do 1/3 tloušťky mazaniny
</t>
  </si>
  <si>
    <t>"P2" 253,89</t>
  </si>
  <si>
    <t>64</t>
  </si>
  <si>
    <t>632451113R</t>
  </si>
  <si>
    <t>Cementový litý potěr ze suchých směsí tloušťky do 55 mm</t>
  </si>
  <si>
    <t>-792865166</t>
  </si>
  <si>
    <t>"P6" 298,79</t>
  </si>
  <si>
    <t>65</t>
  </si>
  <si>
    <t>632451114R</t>
  </si>
  <si>
    <t>Cementový litý potěr ze suchých směsí tloušťky do 60 mm</t>
  </si>
  <si>
    <t>774366851</t>
  </si>
  <si>
    <t>"P1" 157,14</t>
  </si>
  <si>
    <t>66</t>
  </si>
  <si>
    <t>632451115R</t>
  </si>
  <si>
    <t>Cementový litý potěr ze suchých směsí tloušťky do 65 mm</t>
  </si>
  <si>
    <t>-985650913</t>
  </si>
  <si>
    <t>"P5" 125,66</t>
  </si>
  <si>
    <t>67</t>
  </si>
  <si>
    <t>632451423</t>
  </si>
  <si>
    <t>Potěr pískocementový tl do 20 mm tř. C 12,5 běžný</t>
  </si>
  <si>
    <t>-1824422659</t>
  </si>
  <si>
    <t>"P7" 10,38</t>
  </si>
  <si>
    <t>68</t>
  </si>
  <si>
    <t>632481213</t>
  </si>
  <si>
    <t>Separační vrstva z PE fólie</t>
  </si>
  <si>
    <t>1489122550</t>
  </si>
  <si>
    <t>"P1-P4" 421,4</t>
  </si>
  <si>
    <t>69</t>
  </si>
  <si>
    <t>634111113</t>
  </si>
  <si>
    <t>Obvodová dilatace pružnou těsnicí páskou v 80 mm mezi stěnou a mazaninou</t>
  </si>
  <si>
    <t>-1324761993</t>
  </si>
  <si>
    <t>70</t>
  </si>
  <si>
    <t>637121112</t>
  </si>
  <si>
    <t>Okapový chodník z kačírku tl 150 mm s udusáním</t>
  </si>
  <si>
    <t>-946556295</t>
  </si>
  <si>
    <t>"OCH" 0,5*(15+2,5*2+32)</t>
  </si>
  <si>
    <t>71</t>
  </si>
  <si>
    <t>642942111</t>
  </si>
  <si>
    <t>Osazování zárubní nebo rámů dveřních kovových do 2,5 m2 na MC</t>
  </si>
  <si>
    <t>-581094983</t>
  </si>
  <si>
    <t>72</t>
  </si>
  <si>
    <t>553311910</t>
  </si>
  <si>
    <t>zárubeň ocelová s drážkou pro těsnění 700-900 L/P, dvoudílná, 3 závěsy</t>
  </si>
  <si>
    <t>598889125</t>
  </si>
  <si>
    <t>73</t>
  </si>
  <si>
    <t>642945111</t>
  </si>
  <si>
    <t>Osazování protipožárních nebo protiplynových zárubní dveří jednokřídlových do 2,5 m2</t>
  </si>
  <si>
    <t>-1483113863</t>
  </si>
  <si>
    <t>74</t>
  </si>
  <si>
    <t>553312030</t>
  </si>
  <si>
    <t>zárubeň ocelová s drážkou pro těsnění 900 L/P, s požární odolností, dvoudílná, 3 závěsy</t>
  </si>
  <si>
    <t>1665911224</t>
  </si>
  <si>
    <t>75</t>
  </si>
  <si>
    <t>642945112</t>
  </si>
  <si>
    <t>Osazování protipožárních nebo protiplynových zárubní dveří dvoukřídlových do 6,5 m2</t>
  </si>
  <si>
    <t>1152818591</t>
  </si>
  <si>
    <t>76</t>
  </si>
  <si>
    <t>553311950</t>
  </si>
  <si>
    <t>zárubeň ocelová s drážkou pro těsnění 1500 dvoukřídlá, s požární odolností, 3 závěsy</t>
  </si>
  <si>
    <t>61421149</t>
  </si>
  <si>
    <t>77</t>
  </si>
  <si>
    <t>935113111</t>
  </si>
  <si>
    <t>Osazení odvodňovacího polymerbetonového žlabu s krycím roštem šířky do 200 mm</t>
  </si>
  <si>
    <t>-328272372</t>
  </si>
  <si>
    <t>"OV.09" 1*4</t>
  </si>
  <si>
    <t>"OV.10" 2*1</t>
  </si>
  <si>
    <t>78</t>
  </si>
  <si>
    <t>592271120</t>
  </si>
  <si>
    <t>žlab odvodňovací polymerbetonový 100x16x16,6-17,2 cm, se spádem dna 0,6%, vč.roštu A15, viz OV.09 a OV.10</t>
  </si>
  <si>
    <t>958092828</t>
  </si>
  <si>
    <t>79</t>
  </si>
  <si>
    <t>941111121</t>
  </si>
  <si>
    <t>Montáž lešení řadového trubkového lehkého s podlahami zatížení do 200 kg/m2 š do 1,2 m v do 10 m</t>
  </si>
  <si>
    <t>-1918279600</t>
  </si>
  <si>
    <t>"OP1" 111*2+361+243+12</t>
  </si>
  <si>
    <t>80</t>
  </si>
  <si>
    <t>941111221</t>
  </si>
  <si>
    <t>Příplatek k lešení řadovému trubkovému lehkému s podlahami š 1,2 m v 10 m za první a ZKD den použití</t>
  </si>
  <si>
    <t>-189794970</t>
  </si>
  <si>
    <t>81</t>
  </si>
  <si>
    <t>941111821</t>
  </si>
  <si>
    <t>Demontáž lešení řadového trubkového lehkého s podlahami zatížení do 200 kg/m2 š do 1,2 m v do 10 m</t>
  </si>
  <si>
    <t>1794979379</t>
  </si>
  <si>
    <t>82</t>
  </si>
  <si>
    <t>949101111</t>
  </si>
  <si>
    <t>Lešení pomocné pro objekty pozemních staveb s lešeňovou podlahou v do 1,9 m zatížení do 150 kg/m2</t>
  </si>
  <si>
    <t>-1402022191</t>
  </si>
  <si>
    <t>829,77+32,8</t>
  </si>
  <si>
    <t>83</t>
  </si>
  <si>
    <t>952901111</t>
  </si>
  <si>
    <t>Vyčištění budov bytové a občanské výstavby při výšce podlaží do 4 m</t>
  </si>
  <si>
    <t>2121811581</t>
  </si>
  <si>
    <t>84</t>
  </si>
  <si>
    <t>998011002</t>
  </si>
  <si>
    <t>Přesun hmot pro budovy zděné v do 12 m</t>
  </si>
  <si>
    <t>-689069291</t>
  </si>
  <si>
    <t>85</t>
  </si>
  <si>
    <t>711111001</t>
  </si>
  <si>
    <t>Provedení izolace proti zemní vlhkosti vodorovné za studena nátěrem penetračním</t>
  </si>
  <si>
    <t>2145241833</t>
  </si>
  <si>
    <t>86</t>
  </si>
  <si>
    <t>111631500</t>
  </si>
  <si>
    <t>lak asfaltový ALP/9 (MJ t) bal 9 kg</t>
  </si>
  <si>
    <t>1441379615</t>
  </si>
  <si>
    <t>Spotřeba 0,3-0,4kg/m2 dle povrchu, ředidlo technický benzín</t>
  </si>
  <si>
    <t>87</t>
  </si>
  <si>
    <t>711112001</t>
  </si>
  <si>
    <t>Provedení izolace proti zemní vlhkosti svislé za studena nátěrem penetračním</t>
  </si>
  <si>
    <t>-877577378</t>
  </si>
  <si>
    <t>"OP3" 0,8*(12+45+12+3)+2,35*11,5+4*(8,4+21,6)</t>
  </si>
  <si>
    <t>88</t>
  </si>
  <si>
    <t>1382182102</t>
  </si>
  <si>
    <t>89</t>
  </si>
  <si>
    <t>711141559</t>
  </si>
  <si>
    <t>Provedení izolace proti zemní vlhkosti pásy přitavením vodorovné NAIP</t>
  </si>
  <si>
    <t>1854074583</t>
  </si>
  <si>
    <t>550*2</t>
  </si>
  <si>
    <t>90</t>
  </si>
  <si>
    <t>628560000</t>
  </si>
  <si>
    <t>pás asfaltovaný modifikovaný SBS, proti radonu</t>
  </si>
  <si>
    <t>-346585107</t>
  </si>
  <si>
    <t>91</t>
  </si>
  <si>
    <t>711142559</t>
  </si>
  <si>
    <t>Provedení izolace proti zemní vlhkosti pásy přitavením svislé NAIP</t>
  </si>
  <si>
    <t>837308461</t>
  </si>
  <si>
    <t>261,625*2</t>
  </si>
  <si>
    <t>92</t>
  </si>
  <si>
    <t>-1960983869</t>
  </si>
  <si>
    <t>93</t>
  </si>
  <si>
    <t>711191201</t>
  </si>
  <si>
    <t>Provedení izolace proti zemní vlhkosti hydroizolační stěrkou vodorovné na betonu, 2 vrstvy</t>
  </si>
  <si>
    <t>1155229562</t>
  </si>
  <si>
    <t>"P9" 11,1+0,3*24</t>
  </si>
  <si>
    <t>94</t>
  </si>
  <si>
    <t>585810000</t>
  </si>
  <si>
    <t xml:space="preserve">stěrka izolační multifunkční </t>
  </si>
  <si>
    <t>kg</t>
  </si>
  <si>
    <t>1546407821</t>
  </si>
  <si>
    <t>95</t>
  </si>
  <si>
    <t>711491272</t>
  </si>
  <si>
    <t>Provedení izolace proti tlakové vodě svislé z textilií vrstva ochranná</t>
  </si>
  <si>
    <t>-66650768</t>
  </si>
  <si>
    <t>96</t>
  </si>
  <si>
    <t>693110610</t>
  </si>
  <si>
    <t>geotextilie netkaná, 200 g/m2, šíře 200 cm</t>
  </si>
  <si>
    <t>-1307696082</t>
  </si>
  <si>
    <t xml:space="preserve">geoNETEX M 200, Plošná hmotnost: 200 g/m2, Pevnost v tahu (podélně/příčně): 2,0/1,5 kN/m, Statické protržení (CBR): 150 N, Funkce: F, F+S  Šířka: 2 m, Délka nábalu: 50 m</t>
  </si>
  <si>
    <t>97</t>
  </si>
  <si>
    <t>711491273</t>
  </si>
  <si>
    <t>Provedení izolace proti tlakové vodě svislé z nopové folie</t>
  </si>
  <si>
    <t>-402567516</t>
  </si>
  <si>
    <t>98</t>
  </si>
  <si>
    <t>283230510</t>
  </si>
  <si>
    <t>fólie multifunkční profilovaná (nopová) v. 20, 2 x 20 m</t>
  </si>
  <si>
    <t>-846063781</t>
  </si>
  <si>
    <t>99</t>
  </si>
  <si>
    <t>998711102</t>
  </si>
  <si>
    <t>Přesun hmot tonážní pro izolace proti vodě, vlhkosti a plynům v objektech výšky do 12 m</t>
  </si>
  <si>
    <t>660089338</t>
  </si>
  <si>
    <t>100</t>
  </si>
  <si>
    <t>713121111</t>
  </si>
  <si>
    <t>Montáž izolace tepelné podlah volně kladenými rohožemi, pásy, dílci, deskami 1 vrstva</t>
  </si>
  <si>
    <t>190274764</t>
  </si>
  <si>
    <t>"P3,P4" 10,38</t>
  </si>
  <si>
    <t>"P7,P8" 10,38</t>
  </si>
  <si>
    <t>101</t>
  </si>
  <si>
    <t>283723090</t>
  </si>
  <si>
    <t>deska z pěnového polystyrenu EPS 100 S 1000 x 500 x 100 mm</t>
  </si>
  <si>
    <t>2126445187</t>
  </si>
  <si>
    <t>lambda=0,037 [W / m K]</t>
  </si>
  <si>
    <t>102</t>
  </si>
  <si>
    <t>971227263</t>
  </si>
  <si>
    <t>103</t>
  </si>
  <si>
    <t>283766330</t>
  </si>
  <si>
    <t>deska polystyrénová pro snížení kročejového hluku EPS 1000x500x30-3mm</t>
  </si>
  <si>
    <t>1139165003</t>
  </si>
  <si>
    <t>lambda=0,045 [W / m K]</t>
  </si>
  <si>
    <t>104</t>
  </si>
  <si>
    <t>2019562828</t>
  </si>
  <si>
    <t>105</t>
  </si>
  <si>
    <t>283763650</t>
  </si>
  <si>
    <t>deska z extrudovaného polystyrénu XPS III - (S,G,NF,) - 1250 x 600 x 40 mm</t>
  </si>
  <si>
    <t>-1712782857</t>
  </si>
  <si>
    <t>lambda=0,034 [W / m K]</t>
  </si>
  <si>
    <t>106</t>
  </si>
  <si>
    <t>283763720</t>
  </si>
  <si>
    <t>deska z extrudovaného polystyrénu XPS III - (S,G,NF,) - 1250 x 600 x 100 mm</t>
  </si>
  <si>
    <t>2055293627</t>
  </si>
  <si>
    <t>lambda=0,036 [W / m K]</t>
  </si>
  <si>
    <t>107</t>
  </si>
  <si>
    <t>713151152</t>
  </si>
  <si>
    <t>Montáž izolace tepelné střech šikmých přišroubované nad krokve z desek sklonu do 30° tl do 100 mm</t>
  </si>
  <si>
    <t>-1865195890</t>
  </si>
  <si>
    <t>108</t>
  </si>
  <si>
    <t>631481040</t>
  </si>
  <si>
    <t>deska minerální střešní izolační z kamenné vlny 600x1200 mm tl. 100 mm</t>
  </si>
  <si>
    <t>-1252378240</t>
  </si>
  <si>
    <t>109</t>
  </si>
  <si>
    <t>713151157</t>
  </si>
  <si>
    <t>Montáž izolace tepelné střech šikmých přišroubované nad krokve z desek sklonu do 30° tl do 200 mm</t>
  </si>
  <si>
    <t>-199177961</t>
  </si>
  <si>
    <t>110</t>
  </si>
  <si>
    <t>631480110</t>
  </si>
  <si>
    <t>deska minerální střešní izolační z kamenné vlny 600x1200 mm tl. 200 mm, viz S1</t>
  </si>
  <si>
    <t>606500514</t>
  </si>
  <si>
    <t>111</t>
  </si>
  <si>
    <t>713191115</t>
  </si>
  <si>
    <t>Montáž izolace tepelné podlah, stropů nebo střech překrytí pásem asfaltovým samolepícím na sucho</t>
  </si>
  <si>
    <t>397838120</t>
  </si>
  <si>
    <t>112</t>
  </si>
  <si>
    <t>628662810</t>
  </si>
  <si>
    <t>podkladní pás asfaltový SBS modifikovaný za studena samolepící se samolepícímy přesahy, s hliníkovou vložkou, tl. 3 mm</t>
  </si>
  <si>
    <t>-146496220</t>
  </si>
  <si>
    <t>113</t>
  </si>
  <si>
    <t>713191133</t>
  </si>
  <si>
    <t>Montáž izolace tepelné podlah, stropů vrchem nebo střech překrytí fólií s přelepeným spojem</t>
  </si>
  <si>
    <t>838620651</t>
  </si>
  <si>
    <t>114</t>
  </si>
  <si>
    <t>283293260</t>
  </si>
  <si>
    <t>fólie vysoce difúzní (1,5 x 50 m)</t>
  </si>
  <si>
    <t>2136863271</t>
  </si>
  <si>
    <t>115</t>
  </si>
  <si>
    <t>998713102</t>
  </si>
  <si>
    <t>Přesun hmot tonážní pro izolace tepelné v objektech v do 12 m</t>
  </si>
  <si>
    <t>1536319403</t>
  </si>
  <si>
    <t>116</t>
  </si>
  <si>
    <t>762341210</t>
  </si>
  <si>
    <t>Montáž bednění střech rovných a šikmých sklonu do 60° z hrubých prken na sraz</t>
  </si>
  <si>
    <t>-450746590</t>
  </si>
  <si>
    <t>117</t>
  </si>
  <si>
    <t>605151110</t>
  </si>
  <si>
    <t>řezivo jehličnaté boční prkno jakost I.-II. 2 - 3 cm</t>
  </si>
  <si>
    <t>-1342940717</t>
  </si>
  <si>
    <t>118</t>
  </si>
  <si>
    <t>762341250</t>
  </si>
  <si>
    <t>Montáž bednění střech rovných a šikmých sklonu do 60° z hoblovaných prken</t>
  </si>
  <si>
    <t>1762705964</t>
  </si>
  <si>
    <t>119</t>
  </si>
  <si>
    <t>605151210</t>
  </si>
  <si>
    <t>řezivo jehličnaté hoblované prkno jakost I.-II. 4 - 6 cm</t>
  </si>
  <si>
    <t>-1133949936</t>
  </si>
  <si>
    <t>120</t>
  </si>
  <si>
    <t>762341410</t>
  </si>
  <si>
    <t>Montáž bednění střešních žlabů z hrubých prken</t>
  </si>
  <si>
    <t>-1058073690</t>
  </si>
  <si>
    <t>121</t>
  </si>
  <si>
    <t>1399977447</t>
  </si>
  <si>
    <t>122</t>
  </si>
  <si>
    <t>762342211</t>
  </si>
  <si>
    <t>Montáž laťování na střechách jednoduchých sklonu do 60° osové vzdálenosti do 150 mm</t>
  </si>
  <si>
    <t>784831061</t>
  </si>
  <si>
    <t>123</t>
  </si>
  <si>
    <t>605141060</t>
  </si>
  <si>
    <t>řezivo jehličnaté lať pevnostní třída S10 - 13 průžez 50 x 80 mm</t>
  </si>
  <si>
    <t>-940224222</t>
  </si>
  <si>
    <t>124</t>
  </si>
  <si>
    <t>998762102</t>
  </si>
  <si>
    <t>Přesun hmot tonážní pro kce tesařské v objektech v do 12 m</t>
  </si>
  <si>
    <t>1023469563</t>
  </si>
  <si>
    <t>125</t>
  </si>
  <si>
    <t>763111311</t>
  </si>
  <si>
    <t>SDK příčka tl 75 mm profil CW+UW 50 desky 1xA 12,5 TI 50 mm EI 30 Rw 41 dB</t>
  </si>
  <si>
    <t>-1617261399</t>
  </si>
  <si>
    <t>"SK05" 1,5*1,2</t>
  </si>
  <si>
    <t>126</t>
  </si>
  <si>
    <t>763112315</t>
  </si>
  <si>
    <t>SDK příčka mezibytová tl 205 mm zdvojený profil CW+UW 75 desky 2xA 12,5 TI 50+50 mm EI 60 Rw 64 dB</t>
  </si>
  <si>
    <t>-1311986498</t>
  </si>
  <si>
    <t>"SK01" 7*3,5</t>
  </si>
  <si>
    <t>127</t>
  </si>
  <si>
    <t>763121411</t>
  </si>
  <si>
    <t>SDK stěna předsazená tl 62,5 mm profil CW+UW 50 deska 1xA 12,5 bez TI EI 15</t>
  </si>
  <si>
    <t>-1270036357</t>
  </si>
  <si>
    <t>"SK04" 2,02*5,6</t>
  </si>
  <si>
    <t>128</t>
  </si>
  <si>
    <t>763121461</t>
  </si>
  <si>
    <t>SDK stěna předsazená tl 105 mm profil CW+UW 50 desky 2xDF 15 TI 60 mm EI 60</t>
  </si>
  <si>
    <t>875530983</t>
  </si>
  <si>
    <t>"SK02" 3,5*1,8*4*2*2+3,5*2,1*4*2</t>
  </si>
  <si>
    <t>129</t>
  </si>
  <si>
    <t>763121467</t>
  </si>
  <si>
    <t>SDK stěna předsazená tl 125 mm profil CW+UW 100 desky 2xH2DF 12,5 TI 50 mm 50 kg/m3 EI 45</t>
  </si>
  <si>
    <t>2105042446</t>
  </si>
  <si>
    <t>"SK03" (1,3+0,2)*(1,8*2+1,75*2*2+1,51*2+3+1,15*2+0,9*2+1,22)+3,5*(1,865*2+1,8)</t>
  </si>
  <si>
    <t>130</t>
  </si>
  <si>
    <t>763131514</t>
  </si>
  <si>
    <t>SDK podhled deska 1xA 15 bez TI jednovrstvá spodní kce profil CD+UD</t>
  </si>
  <si>
    <t>-497382950</t>
  </si>
  <si>
    <t>"ZP1" 48,13+1,15+205,76-44,8*2-48,4+131,64-67,22-44,8-17,22*2+71,9-7,8*6</t>
  </si>
  <si>
    <t>131</t>
  </si>
  <si>
    <t>763131551R</t>
  </si>
  <si>
    <t>SDK podhled deska 1xH2 15 bez TI jednovrstvá spodní kce profil CD+UD</t>
  </si>
  <si>
    <t>-445225205</t>
  </si>
  <si>
    <t>"ZP2" 51,97</t>
  </si>
  <si>
    <t>132</t>
  </si>
  <si>
    <t>763131712</t>
  </si>
  <si>
    <t>SDK podhled napojení na jiný druh podhledu</t>
  </si>
  <si>
    <t>-1828749122</t>
  </si>
  <si>
    <t>27,2*2+28,6+21,7*8+27,2+17,2*2+19,4*6</t>
  </si>
  <si>
    <t>133</t>
  </si>
  <si>
    <t>763131713</t>
  </si>
  <si>
    <t>SDK podhled napojení na obvodové konstrukce profilem</t>
  </si>
  <si>
    <t>776001885</t>
  </si>
  <si>
    <t>324</t>
  </si>
  <si>
    <t>763131732R</t>
  </si>
  <si>
    <t>SDK podhled - čelo pro kazetové podhledy (v. 0,6m) tl 15 mm</t>
  </si>
  <si>
    <t>-1554633183</t>
  </si>
  <si>
    <t>134</t>
  </si>
  <si>
    <t>763135011</t>
  </si>
  <si>
    <t>Montáž SDK podhledu z desek děrovaných se spárami tmelenými na dvouvrstvé spodní kci z profilů CD+UD</t>
  </si>
  <si>
    <t>-648464385</t>
  </si>
  <si>
    <t>"ZP4" 44,8*2+48,4+67,22+44,8+17,22*2</t>
  </si>
  <si>
    <t>135</t>
  </si>
  <si>
    <t>590302500</t>
  </si>
  <si>
    <t>deska akustická sdk 8/18 tl. 15 mm, viz ZP4</t>
  </si>
  <si>
    <t>213348491</t>
  </si>
  <si>
    <t>136</t>
  </si>
  <si>
    <t>403845538</t>
  </si>
  <si>
    <t>"ZP5" 7,8*6</t>
  </si>
  <si>
    <t>137</t>
  </si>
  <si>
    <t>590305530</t>
  </si>
  <si>
    <t>deska akustická sdk 12/25 tl. 15 mm, viz ZP5</t>
  </si>
  <si>
    <t>74524027</t>
  </si>
  <si>
    <t>138</t>
  </si>
  <si>
    <t>763135701</t>
  </si>
  <si>
    <t>Příplatek k montáži SDK podhledu za montáž jedné vrstvy zvukové izolace</t>
  </si>
  <si>
    <t>-1221820186</t>
  </si>
  <si>
    <t>"ZP4-ZP5" 48,13+1,15+205,76+131,64+17,22*2+71,9</t>
  </si>
  <si>
    <t>139</t>
  </si>
  <si>
    <t>631509620</t>
  </si>
  <si>
    <t>plsť příčková zvukově-izolační 40 mm 15000x625 mm</t>
  </si>
  <si>
    <t>941571455</t>
  </si>
  <si>
    <t>140</t>
  </si>
  <si>
    <t>763164716</t>
  </si>
  <si>
    <t>SDK obklad kovových kcí uzavřeného tvaru š do 0,8 m desky 1xDF 15</t>
  </si>
  <si>
    <t>980143077</t>
  </si>
  <si>
    <t>3,15*3*2</t>
  </si>
  <si>
    <t>141</t>
  </si>
  <si>
    <t>763171114</t>
  </si>
  <si>
    <t>Montáž revizních klapek SDK kcí vel. do 1 m2 pro příčky a předsazené stěny</t>
  </si>
  <si>
    <t>793157748</t>
  </si>
  <si>
    <t>142</t>
  </si>
  <si>
    <t>590307141</t>
  </si>
  <si>
    <t>dvířka revizní s automatickým zámkem 600 x 1000 mm, viz OV0.7</t>
  </si>
  <si>
    <t>1795294522</t>
  </si>
  <si>
    <t>143</t>
  </si>
  <si>
    <t>763171213</t>
  </si>
  <si>
    <t>Montáž revizních klapek SDK kcí vel. do 0,5 m2 pro podhledy</t>
  </si>
  <si>
    <t>-528772480</t>
  </si>
  <si>
    <t>144</t>
  </si>
  <si>
    <t>590301550</t>
  </si>
  <si>
    <t xml:space="preserve">dvířka revizní  pro podhledy sádrokartonové, 60x60 cm, viz OV.08</t>
  </si>
  <si>
    <t>743388456</t>
  </si>
  <si>
    <t xml:space="preserve">Revizní dvířka do podhledu, rámeček hliník v bílé barvě, výplň SDK deska s povrchovou úpravou dle podhledu. Přesná umístění a potřebná velikost klapek bude upřesněna na místě dle jednotlivých instalací TZB v podhledu.
</t>
  </si>
  <si>
    <t>145</t>
  </si>
  <si>
    <t>763173111</t>
  </si>
  <si>
    <t>Montáž úchytu pro umyvadlo v SDK kci vč.dodávky</t>
  </si>
  <si>
    <t>-400265915</t>
  </si>
  <si>
    <t>146</t>
  </si>
  <si>
    <t>763173112</t>
  </si>
  <si>
    <t>Montáž úchytu pro pisoár v SDK kci vč.dodávky</t>
  </si>
  <si>
    <t>-369593955</t>
  </si>
  <si>
    <t>147</t>
  </si>
  <si>
    <t>763173113</t>
  </si>
  <si>
    <t>Montáž úchytu pro WC v SDK kci vč.dodávky</t>
  </si>
  <si>
    <t>-1412148449</t>
  </si>
  <si>
    <t>148</t>
  </si>
  <si>
    <t>763173121</t>
  </si>
  <si>
    <t>Montáž jednostranného nosníku pro pisoáry, umývátka a boilery v SDK kci, vč.dodávky</t>
  </si>
  <si>
    <t>-1551832339</t>
  </si>
  <si>
    <t>149</t>
  </si>
  <si>
    <t>763431011</t>
  </si>
  <si>
    <t>Montáž minerálního podhledu s vyjímatelnými panely vel. do 0,36 m2 na zavěšený polozapuštěný rošt</t>
  </si>
  <si>
    <t>-46520789</t>
  </si>
  <si>
    <t>"ZP3" 223,97</t>
  </si>
  <si>
    <t>150</t>
  </si>
  <si>
    <t>590360750</t>
  </si>
  <si>
    <t>panel akustický s polozapuštěnou hranou, bílá 500, 600x600x15mm</t>
  </si>
  <si>
    <t>-1423784988</t>
  </si>
  <si>
    <t>151</t>
  </si>
  <si>
    <t>998763302</t>
  </si>
  <si>
    <t>Přesun hmot tonážní pro sádrokartonové konstrukce v objektech v do 12 m</t>
  </si>
  <si>
    <t>1657713394</t>
  </si>
  <si>
    <t>152</t>
  </si>
  <si>
    <t>764042417</t>
  </si>
  <si>
    <t>Strukturovaná oddělovací vrstva s integrovanou pojistnou hydroizolací rš přes 800 mm do 1000 mm</t>
  </si>
  <si>
    <t>1901885907</t>
  </si>
  <si>
    <t>153</t>
  </si>
  <si>
    <t>764042418</t>
  </si>
  <si>
    <t>Strukturovaná oddělovací vrstva s integrovanou pojistnou hydroizolací rš přes 1000 mm</t>
  </si>
  <si>
    <t>-1414376114</t>
  </si>
  <si>
    <t>154</t>
  </si>
  <si>
    <t>764121401</t>
  </si>
  <si>
    <t>Krytina střechy rovné drážkováním ze svitků z Al plechu rš 500 mm sklonu do 30°</t>
  </si>
  <si>
    <t>-815554961</t>
  </si>
  <si>
    <t>"S1" 6*2*44</t>
  </si>
  <si>
    <t>155</t>
  </si>
  <si>
    <t>764221407</t>
  </si>
  <si>
    <t>Oplechování větraného hřebene s větrací mřížkou z Al plechu rš 670 mm</t>
  </si>
  <si>
    <t>1422687355</t>
  </si>
  <si>
    <t>156</t>
  </si>
  <si>
    <t>764223452R</t>
  </si>
  <si>
    <t>Střešní výlez pro krytinu skládanou nebo plechovou z Al plechu, viz OV.20</t>
  </si>
  <si>
    <t>855805142</t>
  </si>
  <si>
    <t>157</t>
  </si>
  <si>
    <t>764224407</t>
  </si>
  <si>
    <t>Oplechování horních ploch a nadezdívek (atik) bez rohů z Al plechu mechanicky kotvené rš 670 mm</t>
  </si>
  <si>
    <t>-1451285363</t>
  </si>
  <si>
    <t>"K.10" 24</t>
  </si>
  <si>
    <t>"K11" 90</t>
  </si>
  <si>
    <t>158</t>
  </si>
  <si>
    <t>764225446</t>
  </si>
  <si>
    <t>Příplatek za zvýšenou pracnost při oplechování rohů nadezdívek (atik) z Al plechu rš přes 400 mm</t>
  </si>
  <si>
    <t>1362228715</t>
  </si>
  <si>
    <t>159</t>
  </si>
  <si>
    <t>764226404</t>
  </si>
  <si>
    <t xml:space="preserve">Oplechování parapetů rovných mechanicky kotvené z Al plechu  rš 330 mm</t>
  </si>
  <si>
    <t>-979725409</t>
  </si>
  <si>
    <t>"K01" 114</t>
  </si>
  <si>
    <t>160</t>
  </si>
  <si>
    <t>764226465</t>
  </si>
  <si>
    <t>Příplatek za zvýšenou pracnost oplechování rohů parapetů rovných z Al plechu rš do 400 mm</t>
  </si>
  <si>
    <t>-849016365</t>
  </si>
  <si>
    <t>161</t>
  </si>
  <si>
    <t>764324412</t>
  </si>
  <si>
    <t>Lemování prostupů střech s krytinou skládanou nebo plechovou bez lišty z Al plechu</t>
  </si>
  <si>
    <t>-1678092698</t>
  </si>
  <si>
    <t>"K06" 2*0,5*3</t>
  </si>
  <si>
    <t>"K08" 2*3,15*0,3*0,5*4</t>
  </si>
  <si>
    <t>162</t>
  </si>
  <si>
    <t>764326423</t>
  </si>
  <si>
    <t>Lemování ventilačních nástavců z Al plechu na skládané krytině průměru do 150 mm</t>
  </si>
  <si>
    <t>1365572748</t>
  </si>
  <si>
    <t>"K05" 3</t>
  </si>
  <si>
    <t>"K07" 2</t>
  </si>
  <si>
    <t>"K09" 1</t>
  </si>
  <si>
    <t>163</t>
  </si>
  <si>
    <t>764326441</t>
  </si>
  <si>
    <t>Ventilační turbína z Al plechu na skládané nebo plechové krytině průměru do 300 mm</t>
  </si>
  <si>
    <t>1472026249</t>
  </si>
  <si>
    <t>164</t>
  </si>
  <si>
    <t>764355423</t>
  </si>
  <si>
    <t>Lemování trub, konzol nebo držáků z nerez plechu střech s krytinou skládanou průměru do 150 mm</t>
  </si>
  <si>
    <t>-763806158</t>
  </si>
  <si>
    <t>Viz OV.18.</t>
  </si>
  <si>
    <t>165</t>
  </si>
  <si>
    <t>764525411</t>
  </si>
  <si>
    <t>Žlaby mezistřešní nebo zaatikové uložené v lůžku z Al plechu rš 1100 mm</t>
  </si>
  <si>
    <t>974947851</t>
  </si>
  <si>
    <t>"K.04" 90</t>
  </si>
  <si>
    <t>166</t>
  </si>
  <si>
    <t>764528424</t>
  </si>
  <si>
    <t>Svody kruhové včetně objímek, kolen, odskoků z Al plechu průměru 150 mm</t>
  </si>
  <si>
    <t>950983142</t>
  </si>
  <si>
    <t>"K02" 5,5*3</t>
  </si>
  <si>
    <t>"K03" 8,5*3</t>
  </si>
  <si>
    <t>167</t>
  </si>
  <si>
    <t>998764102</t>
  </si>
  <si>
    <t>Přesun hmot tonážní pro konstrukce klempířské v objektech v do 12 m</t>
  </si>
  <si>
    <t>-1983194889</t>
  </si>
  <si>
    <t>168</t>
  </si>
  <si>
    <t>766211200</t>
  </si>
  <si>
    <t>Montáž madel schodišťových dřevených nebo verzalitových průběžných</t>
  </si>
  <si>
    <t>1572622903</t>
  </si>
  <si>
    <t>9,5+9,5+7,5</t>
  </si>
  <si>
    <t>169</t>
  </si>
  <si>
    <t>553911780R</t>
  </si>
  <si>
    <t>madlo bukové včetně úchytů, viz Z.01 a Z.02</t>
  </si>
  <si>
    <t>1391728248</t>
  </si>
  <si>
    <t>170</t>
  </si>
  <si>
    <t>766414232</t>
  </si>
  <si>
    <t>Montáž obložení stěn plochy do 5 m2 panely dýhovanými do 1,50 m2</t>
  </si>
  <si>
    <t>-1401657637</t>
  </si>
  <si>
    <t>"T.3" 1.22*(0,497+0,315+1,423)</t>
  </si>
  <si>
    <t>"T.4" 1,22*(0,707+0,285+0,695)</t>
  </si>
  <si>
    <t>"T.5" 1,22*(0,714+0,285+1,011)</t>
  </si>
  <si>
    <t>"T.6" 1,22*(0,497+0,315+1,423)</t>
  </si>
  <si>
    <t>171</t>
  </si>
  <si>
    <t>606211430</t>
  </si>
  <si>
    <t>deska dřevotřísková, HPL, tl 38 mm, viz T.3-T.6</t>
  </si>
  <si>
    <t>-839995957</t>
  </si>
  <si>
    <t>172</t>
  </si>
  <si>
    <t>766660001</t>
  </si>
  <si>
    <t>Montáž dveřních křídel otvíravých 1křídlových š do 0,8 m do ocelové zárubně</t>
  </si>
  <si>
    <t>1184029449</t>
  </si>
  <si>
    <t>173</t>
  </si>
  <si>
    <t>611629340</t>
  </si>
  <si>
    <t>dveře vnitřní hladké laminované plné 1křídlé 70-80x210 cm</t>
  </si>
  <si>
    <t>1750092118</t>
  </si>
  <si>
    <t>174</t>
  </si>
  <si>
    <t>766660002</t>
  </si>
  <si>
    <t>Montáž dveřních křídel otvíravých 1křídlových š přes 0,8 m do ocelové zárubně</t>
  </si>
  <si>
    <t>-1004847844</t>
  </si>
  <si>
    <t>175</t>
  </si>
  <si>
    <t>611629360</t>
  </si>
  <si>
    <t>dveře vnitřní hladké laminované plné 1křídlé 90x210 cm</t>
  </si>
  <si>
    <t>-799772697</t>
  </si>
  <si>
    <t>176</t>
  </si>
  <si>
    <t>766660022</t>
  </si>
  <si>
    <t>Montáž dveřních křídel otvíravých 1křídlových š přes 0,8 m požárních do ocelové zárubně</t>
  </si>
  <si>
    <t>1952153361</t>
  </si>
  <si>
    <t>177</t>
  </si>
  <si>
    <t>611629360R</t>
  </si>
  <si>
    <t>dveře vnitřní hladké laminované plné 1křídlé 90x210 cm, s PO</t>
  </si>
  <si>
    <t>1284938312</t>
  </si>
  <si>
    <t>178</t>
  </si>
  <si>
    <t>766660031</t>
  </si>
  <si>
    <t>Montáž dveřních křídel otvíravých 2křídlových požárních do ocelové zárubně</t>
  </si>
  <si>
    <t>225473739</t>
  </si>
  <si>
    <t>179</t>
  </si>
  <si>
    <t>611629420R</t>
  </si>
  <si>
    <t>dveře vnitřní hladké laminované plné 2křídlé 150x210 cm, s PO</t>
  </si>
  <si>
    <t>481044878</t>
  </si>
  <si>
    <t>180</t>
  </si>
  <si>
    <t>766660182</t>
  </si>
  <si>
    <t>Montáž dveřních křídel otvíravých 1křídlových š přes 0,8 m požárních do obložkové zárubně</t>
  </si>
  <si>
    <t>895433585</t>
  </si>
  <si>
    <t>181</t>
  </si>
  <si>
    <t>611653400</t>
  </si>
  <si>
    <t>dveře vnitřní protipožární hladké laminované 1křídlé 90x210 cm</t>
  </si>
  <si>
    <t>1654396792</t>
  </si>
  <si>
    <t>182</t>
  </si>
  <si>
    <t>766660713</t>
  </si>
  <si>
    <t>Montáž dveřních křídel dokování okopného plechu</t>
  </si>
  <si>
    <t>-916368972</t>
  </si>
  <si>
    <t>183</t>
  </si>
  <si>
    <t>549152130</t>
  </si>
  <si>
    <t>plech okopový nerez 915 x 250 x 0.6 mm</t>
  </si>
  <si>
    <t>-1337790496</t>
  </si>
  <si>
    <t>184</t>
  </si>
  <si>
    <t>549152120</t>
  </si>
  <si>
    <t>plech okopový nerez 815 x 250 x 0.6 mm</t>
  </si>
  <si>
    <t>524613642</t>
  </si>
  <si>
    <t>185</t>
  </si>
  <si>
    <t>549152110</t>
  </si>
  <si>
    <t>plech okopový nerez 715 x 250 x 0.6 mm</t>
  </si>
  <si>
    <t>1556669336</t>
  </si>
  <si>
    <t>186</t>
  </si>
  <si>
    <t>766660716</t>
  </si>
  <si>
    <t>Montáž dveřních křídel samozavírače na dřevěnou zárubeň</t>
  </si>
  <si>
    <t>1975323200</t>
  </si>
  <si>
    <t>187</t>
  </si>
  <si>
    <t>549172650</t>
  </si>
  <si>
    <t>samozavírač dveří hydraulický horní, protipožární dveře</t>
  </si>
  <si>
    <t>-1986253095</t>
  </si>
  <si>
    <t xml:space="preserve">samozavírač ve kvalitě alespoň C2,možnost nastavení koncového dorazu, možnost nastavení zpoždění zavírání, možnost nastavení rychlosti zavírání
</t>
  </si>
  <si>
    <t>188</t>
  </si>
  <si>
    <t>766660717</t>
  </si>
  <si>
    <t>Montáž dveřních křídel samozavírače na ocelovou zárubeň</t>
  </si>
  <si>
    <t>179185113</t>
  </si>
  <si>
    <t>189</t>
  </si>
  <si>
    <t>1853025601</t>
  </si>
  <si>
    <t>190</t>
  </si>
  <si>
    <t>766660718</t>
  </si>
  <si>
    <t>Montáž dveřních křídel dokování stavěče křídla</t>
  </si>
  <si>
    <t>-952172804</t>
  </si>
  <si>
    <t>191</t>
  </si>
  <si>
    <t>549163620</t>
  </si>
  <si>
    <t>zarážka dveří nerez</t>
  </si>
  <si>
    <t>1933401980</t>
  </si>
  <si>
    <t>192</t>
  </si>
  <si>
    <t>766660720</t>
  </si>
  <si>
    <t>Osazení větrací mřížky s vyříznutím otvoru</t>
  </si>
  <si>
    <t>330087473</t>
  </si>
  <si>
    <t>193</t>
  </si>
  <si>
    <t>598821300R</t>
  </si>
  <si>
    <t>mřížka větrací hliníková dveřní, 600x150 mm</t>
  </si>
  <si>
    <t>-282734023</t>
  </si>
  <si>
    <t>194</t>
  </si>
  <si>
    <t>-1037713644</t>
  </si>
  <si>
    <t>195</t>
  </si>
  <si>
    <t>549146100</t>
  </si>
  <si>
    <t>průzor dveřní 0,06 m2</t>
  </si>
  <si>
    <t>575343482</t>
  </si>
  <si>
    <t>196</t>
  </si>
  <si>
    <t>766660726</t>
  </si>
  <si>
    <t>Montáž dveřního kování - pákové zástrče</t>
  </si>
  <si>
    <t>574587353</t>
  </si>
  <si>
    <t>197</t>
  </si>
  <si>
    <t>549141200</t>
  </si>
  <si>
    <t>kování pro požární dveře, klika-klika</t>
  </si>
  <si>
    <t>1768800748</t>
  </si>
  <si>
    <t>198</t>
  </si>
  <si>
    <t>549141100</t>
  </si>
  <si>
    <t>kování pro požární dveře,knoflík-klika</t>
  </si>
  <si>
    <t>478591319</t>
  </si>
  <si>
    <t>199</t>
  </si>
  <si>
    <t>1671599412</t>
  </si>
  <si>
    <t>200</t>
  </si>
  <si>
    <t>549146200</t>
  </si>
  <si>
    <t xml:space="preserve">klika včetně rozet a montážního materiálu nerez </t>
  </si>
  <si>
    <t>-976585079</t>
  </si>
  <si>
    <t>č.zboží ACE00086 cena zahrnuje kování včetně rozet a montážního materiálu.</t>
  </si>
  <si>
    <t>201</t>
  </si>
  <si>
    <t>549146200R</t>
  </si>
  <si>
    <t>klika včetně rozet a montážního materiálu nerez, WC zámek</t>
  </si>
  <si>
    <t>52330539</t>
  </si>
  <si>
    <t>202</t>
  </si>
  <si>
    <t>549146201</t>
  </si>
  <si>
    <t xml:space="preserve">klika-koule včetně rozet a montážního materiálu nerez </t>
  </si>
  <si>
    <t>-361292298</t>
  </si>
  <si>
    <t>203</t>
  </si>
  <si>
    <t>766660741</t>
  </si>
  <si>
    <t>Montáž dveřního kování - držadla kyvných dveří</t>
  </si>
  <si>
    <t>1204103047</t>
  </si>
  <si>
    <t>204</t>
  </si>
  <si>
    <t>551470520</t>
  </si>
  <si>
    <t>madlo invalidní rovné nerez 50 cm</t>
  </si>
  <si>
    <t>-1701696766</t>
  </si>
  <si>
    <t>205</t>
  </si>
  <si>
    <t>766682211</t>
  </si>
  <si>
    <t>Montáž zárubní obložkových protipožárních pro dveře jednokřídlové tl stěny do 170 mm</t>
  </si>
  <si>
    <t>575602869</t>
  </si>
  <si>
    <t>206</t>
  </si>
  <si>
    <t>611822590</t>
  </si>
  <si>
    <t>protipožární pro dveře 1křídlové 60,70,80,90x197 cm, tl. 6 - 17 cm,dub,buk-HPL</t>
  </si>
  <si>
    <t>1088774239</t>
  </si>
  <si>
    <t>207</t>
  </si>
  <si>
    <t>766691510R</t>
  </si>
  <si>
    <t>Příplatek za zvýšenou neprůzvučnost 37 dB</t>
  </si>
  <si>
    <t>ks</t>
  </si>
  <si>
    <t>77275906</t>
  </si>
  <si>
    <t>208</t>
  </si>
  <si>
    <t>766694111R</t>
  </si>
  <si>
    <t xml:space="preserve">Montáž parapetních desek dřevěných nebo plastových šířky do 30 cm </t>
  </si>
  <si>
    <t>-75832694</t>
  </si>
  <si>
    <t>"T.1" 32,6</t>
  </si>
  <si>
    <t>209</t>
  </si>
  <si>
    <t>611444020R</t>
  </si>
  <si>
    <t>parapet vnitřní dýhovaný 30 x 2,5 x 100 cm</t>
  </si>
  <si>
    <t>277850624</t>
  </si>
  <si>
    <t xml:space="preserve">Vnitřní parapet oken s "nosem", dřevěný, dýhovaný. Čtyřvrstvý lepený hranol zarámován masivním dubovým dřevem, tl. desky cca 25 mm. Zaoblené hrany. Povrch lakovaný pro zvýšení odolnosti proti vodě a otěru.
</t>
  </si>
  <si>
    <t>210</t>
  </si>
  <si>
    <t>-1902446784</t>
  </si>
  <si>
    <t>"T.2" 4,8</t>
  </si>
  <si>
    <t>211</t>
  </si>
  <si>
    <t>607941030</t>
  </si>
  <si>
    <t>deska parapetní dřevotřísková vnitřní 0,3 x 1 m</t>
  </si>
  <si>
    <t>1475859350</t>
  </si>
  <si>
    <t xml:space="preserve">Vnitřní parapet oken do anglického dvorku "bez nosu", dřevotřísková deska s vrstvou vysokotlakého laminátu výrobou postforming, bílá RAL 9001 , tl. desky cca 17 mm. 
</t>
  </si>
  <si>
    <t>212</t>
  </si>
  <si>
    <t>766695212</t>
  </si>
  <si>
    <t>Montáž truhlářských prahů dveří 1křídlových šířky do 10 cm</t>
  </si>
  <si>
    <t>-1688224095</t>
  </si>
  <si>
    <t>213</t>
  </si>
  <si>
    <t>590541010</t>
  </si>
  <si>
    <t>profil přechodový, hliník, dveřní</t>
  </si>
  <si>
    <t>-855909077</t>
  </si>
  <si>
    <t>214</t>
  </si>
  <si>
    <t>766699112</t>
  </si>
  <si>
    <t>Montáž truhlářských desek odkládacích dřevěných šířky do 400 mm délky do 2,5 m</t>
  </si>
  <si>
    <t>-1820214589</t>
  </si>
  <si>
    <t>"T.3-T.6" 4</t>
  </si>
  <si>
    <t>215</t>
  </si>
  <si>
    <t>607222750</t>
  </si>
  <si>
    <t>deska dřevotřísková laminovaná přírodní tl. 38 mm pro polozápustné umyvadlo, viz T.3-T.6</t>
  </si>
  <si>
    <t>493281294</t>
  </si>
  <si>
    <t>"T.3" 2*0,4</t>
  </si>
  <si>
    <t>"T.4" 1,5*0,4</t>
  </si>
  <si>
    <t>"T.5" 1,8*0,4</t>
  </si>
  <si>
    <t>"T.6" 2*0,4</t>
  </si>
  <si>
    <t>216</t>
  </si>
  <si>
    <t>766811115</t>
  </si>
  <si>
    <t>Montáž korpusu kuchyňských skříněk spodních na nožičky šířky do 600 mm</t>
  </si>
  <si>
    <t>86078750</t>
  </si>
  <si>
    <t>217</t>
  </si>
  <si>
    <t>607215200R</t>
  </si>
  <si>
    <t>skříňka kuchyňská spodní včetně dvířek a zásuvek, viz T.7</t>
  </si>
  <si>
    <t>-1887786384</t>
  </si>
  <si>
    <t>218</t>
  </si>
  <si>
    <t>766811151</t>
  </si>
  <si>
    <t>Montáž korpusu kuchyňských skříněk horních na stěnu šířky do 600 mm</t>
  </si>
  <si>
    <t>912392774</t>
  </si>
  <si>
    <t>219</t>
  </si>
  <si>
    <t>607215201R</t>
  </si>
  <si>
    <t>skříňka kuchyňská horní včetně dvířek a polic, viz T.7</t>
  </si>
  <si>
    <t>-1649137262</t>
  </si>
  <si>
    <t>220</t>
  </si>
  <si>
    <t>766811212</t>
  </si>
  <si>
    <t>Montáž kuchyňské pracovní desky bez výřezu délky do 2000 mm</t>
  </si>
  <si>
    <t>1728203905</t>
  </si>
  <si>
    <t>221</t>
  </si>
  <si>
    <t>607222691R</t>
  </si>
  <si>
    <t>pracovní deska dřevotřísková laminovaná přírodní tl. 38 mm, viz T.7</t>
  </si>
  <si>
    <t>-1430748602</t>
  </si>
  <si>
    <t>222</t>
  </si>
  <si>
    <t>766811221</t>
  </si>
  <si>
    <t>Příplatek k montáži kuchyňské pracovní desky za vyřezání otvoru</t>
  </si>
  <si>
    <t>678161322</t>
  </si>
  <si>
    <t>223</t>
  </si>
  <si>
    <t>766811223</t>
  </si>
  <si>
    <t>Příplatek k montáži kuchyňské pracovní desky za usazení dřezu</t>
  </si>
  <si>
    <t>-234172712</t>
  </si>
  <si>
    <t>224</t>
  </si>
  <si>
    <t>766811232</t>
  </si>
  <si>
    <t>Montáž zádové desky kuchyňských linek bez výřezu délky do 2000 mm</t>
  </si>
  <si>
    <t>2120905084</t>
  </si>
  <si>
    <t>225</t>
  </si>
  <si>
    <t>607222692R</t>
  </si>
  <si>
    <t>deska dřevotřísková laminovaná tl. 18 mm, viz T.7</t>
  </si>
  <si>
    <t>-1232724959</t>
  </si>
  <si>
    <t>226</t>
  </si>
  <si>
    <t>766821112R</t>
  </si>
  <si>
    <t>Montáž vestavěné skříně policové dvoukřídlové</t>
  </si>
  <si>
    <t>-856463941</t>
  </si>
  <si>
    <t>227</t>
  </si>
  <si>
    <t>607215595R</t>
  </si>
  <si>
    <t>skříň vestavěná včetně polic, dveří, a desky pro umyvadlo, viz T.08</t>
  </si>
  <si>
    <t>-1022481273</t>
  </si>
  <si>
    <t>228</t>
  </si>
  <si>
    <t>1449239035</t>
  </si>
  <si>
    <t>229</t>
  </si>
  <si>
    <t>607215207R</t>
  </si>
  <si>
    <t>skříň vestavěná včetně dveří a polic, dl. 4540, viz T.09</t>
  </si>
  <si>
    <t>-664213584</t>
  </si>
  <si>
    <t>230</t>
  </si>
  <si>
    <t>766821121R</t>
  </si>
  <si>
    <t>Montáž korpusu vestavěné šatní jednokřídlové</t>
  </si>
  <si>
    <t>1158028931</t>
  </si>
  <si>
    <t>231</t>
  </si>
  <si>
    <t>607215203R</t>
  </si>
  <si>
    <t>otevřená šatní skříň a knihovna, včetně polic, viz T.7a</t>
  </si>
  <si>
    <t>-663342847</t>
  </si>
  <si>
    <t>232</t>
  </si>
  <si>
    <t>998766102</t>
  </si>
  <si>
    <t>Přesun hmot tonážní pro konstrukce truhlářské v objektech v do 12 m</t>
  </si>
  <si>
    <t>639201686</t>
  </si>
  <si>
    <t>233</t>
  </si>
  <si>
    <t>767161114</t>
  </si>
  <si>
    <t>Montáž zábradlí rovného z trubek do zdi hmotnosti do 30 kg</t>
  </si>
  <si>
    <t>1841193801</t>
  </si>
  <si>
    <t>234</t>
  </si>
  <si>
    <t>145501160R</t>
  </si>
  <si>
    <t>zábradlí ocelové rovné, viz Z.02</t>
  </si>
  <si>
    <t>1351367116</t>
  </si>
  <si>
    <t>235</t>
  </si>
  <si>
    <t>767190111</t>
  </si>
  <si>
    <t>Montáž oplechování a lemování ocelových kcí stěn a střech ocelovým plechem rš do 100 mm</t>
  </si>
  <si>
    <t>-1951862453</t>
  </si>
  <si>
    <t>"Z.03" 8,8</t>
  </si>
  <si>
    <t>236</t>
  </si>
  <si>
    <t>553431180</t>
  </si>
  <si>
    <t>podlahová přechodová lišta nerez, viz Z.03</t>
  </si>
  <si>
    <t>-936501156</t>
  </si>
  <si>
    <t xml:space="preserve">Podlahová přechodová lišta na rozhraní nášlapných vrstev; kovová nerezová, šířka min. 38mm, výškový přechod dle nášlapné vrstvy, bez nastavování; včetně osazení a kotvení do stavební konstrukce; tvar a rozměry odpovídají skladbám podlah a nášlapným vrstvám.
</t>
  </si>
  <si>
    <t>237</t>
  </si>
  <si>
    <t>767220120</t>
  </si>
  <si>
    <t>Montáž zábradlí schodišťového hmotnosti do 25 kg z trubek do zdi</t>
  </si>
  <si>
    <t>1705961033</t>
  </si>
  <si>
    <t>"Z.01" 9,5</t>
  </si>
  <si>
    <t>238</t>
  </si>
  <si>
    <t>145502280R</t>
  </si>
  <si>
    <t>zábradlí schodiště, ocelové, viz Z.01</t>
  </si>
  <si>
    <t>-1021529280</t>
  </si>
  <si>
    <t>239</t>
  </si>
  <si>
    <t>767220191</t>
  </si>
  <si>
    <t>Příplatek k montáži zábradlí z trubek za vytvoření ohybu</t>
  </si>
  <si>
    <t>799059979</t>
  </si>
  <si>
    <t>240</t>
  </si>
  <si>
    <t>767330111</t>
  </si>
  <si>
    <t>Montáž tubusového světlovodu kopule s lemováním zabudovaného v šikmé střeše</t>
  </si>
  <si>
    <t>1216983613</t>
  </si>
  <si>
    <t>241</t>
  </si>
  <si>
    <t>553811040</t>
  </si>
  <si>
    <t>světlovod tubusový základní sada bez světlovodného tubusu průměr 600 mm, viz OV.23</t>
  </si>
  <si>
    <t>1426107098</t>
  </si>
  <si>
    <t>242</t>
  </si>
  <si>
    <t>767330123</t>
  </si>
  <si>
    <t>Montáž tubusového světlovodu tubus, průměru do 550 mm</t>
  </si>
  <si>
    <t>-1356950647</t>
  </si>
  <si>
    <t>2,7*4</t>
  </si>
  <si>
    <t>243</t>
  </si>
  <si>
    <t>553811120</t>
  </si>
  <si>
    <t>světlovodný tubus průměr 600 mm, viz OV.23</t>
  </si>
  <si>
    <t>827869707</t>
  </si>
  <si>
    <t>244</t>
  </si>
  <si>
    <t>767330133</t>
  </si>
  <si>
    <t>Montáž tubusového světlovodu rozptylovač světla, průměru do 550 mm</t>
  </si>
  <si>
    <t>709725328</t>
  </si>
  <si>
    <t>245</t>
  </si>
  <si>
    <t>553811170</t>
  </si>
  <si>
    <t>rozptylovač světla průměr 600 mm, viz OV.23</t>
  </si>
  <si>
    <t>751729969</t>
  </si>
  <si>
    <t>246</t>
  </si>
  <si>
    <t>767510111</t>
  </si>
  <si>
    <t>Montáž osazení kanálového krytu</t>
  </si>
  <si>
    <t>-2120651177</t>
  </si>
  <si>
    <t>247</t>
  </si>
  <si>
    <t>552410210</t>
  </si>
  <si>
    <t>poklop šachtový ocelový, čtvercový, viz OV.04</t>
  </si>
  <si>
    <t>-1273964716</t>
  </si>
  <si>
    <t>248</t>
  </si>
  <si>
    <t>767531111</t>
  </si>
  <si>
    <t>Montáž vstupních kovových nebo plastových rohoží čistících zón</t>
  </si>
  <si>
    <t>-2074930306</t>
  </si>
  <si>
    <t>"OV.01" 1*1,5</t>
  </si>
  <si>
    <t>249</t>
  </si>
  <si>
    <t>697520020</t>
  </si>
  <si>
    <t>rohož vstupní provedení hliník extra 27 mm, viz OV.01</t>
  </si>
  <si>
    <t>-198786456</t>
  </si>
  <si>
    <t xml:space="preserve">Čistící zóna exteriér - Vysokozátěžová čistící kartáčová zóna v hliníkových lištách "U", zapuštěná do líce okolní úrovně podlahy. Tloušťka čistící zóny cca 20mm, šířky kartáčových či pryžových lamel cca 40mm.  Zóna odnímatelná, zapuštěná do nerezového lemu z "L" profilů. Svým určením a konstrukcí kartáčů zóna vyhovuje náročným zátěžím veřejného prostoru. Barevnost kartáčů dle výběru architekta. Technické požadavky se řídí relevantními normami a předpisy, zejména pak ČSN 74 4505. Materiál musí být hygienicky nezávadný.
</t>
  </si>
  <si>
    <t>250</t>
  </si>
  <si>
    <t>-465237239</t>
  </si>
  <si>
    <t>"OV.02" 1,5*2</t>
  </si>
  <si>
    <t>251</t>
  </si>
  <si>
    <t>697520300</t>
  </si>
  <si>
    <t>rohož vnitřní provedení hliník nebo mosaz/gumové vlnovky, viz OV.02</t>
  </si>
  <si>
    <t>1057853341</t>
  </si>
  <si>
    <t xml:space="preserve">Čistící zóna interiér - Vysokozátěžová čistící kartáčová zóna v hliníkových lištách "U", zapuštěná do líce okolní úrovně podlahy. Tloušťka čistící zóny cca 20mm, šířky kartáčových lamel cca 40mm.  Zóna odnímatelná, zapuštěná do nerezového lemu z "L" profilů. Svým určením a konstrukcí kartáčů zóna vyhovuje náročným zátěžím veřejného prostoru. Barevnost kartáčů dle výběru architekta. Technické požadavky se řídí relevantními normami a předpisy, zejména pak ČSN 74 4505. Materiál musí být hygienicky nezávadný.
</t>
  </si>
  <si>
    <t>252</t>
  </si>
  <si>
    <t>767531121</t>
  </si>
  <si>
    <t>Osazení zapuštěného rámu z L profilů k čistícím rohožím</t>
  </si>
  <si>
    <t>193925680</t>
  </si>
  <si>
    <t>"Z.05" 3</t>
  </si>
  <si>
    <t>253</t>
  </si>
  <si>
    <t>697521820</t>
  </si>
  <si>
    <t>schodová hrana a lišta nerez, viz Z.05</t>
  </si>
  <si>
    <t>1360296541</t>
  </si>
  <si>
    <t xml:space="preserve">Ocelový nerezový profil L 50/50 mm, tl. 1mm, označující první nástupní a výstupní stupeň schodišťového ramena
</t>
  </si>
  <si>
    <t>254</t>
  </si>
  <si>
    <t>1998468627</t>
  </si>
  <si>
    <t>1*2+1,5*2+2*2+1,5*2</t>
  </si>
  <si>
    <t>255</t>
  </si>
  <si>
    <t>697521600</t>
  </si>
  <si>
    <t>rám pro zapuštění, profil L - 30/30, 25/25, 20/30, 15/30 - nerez, viz OV.01 a OV.02</t>
  </si>
  <si>
    <t>1086437897</t>
  </si>
  <si>
    <t>256</t>
  </si>
  <si>
    <t>767590110</t>
  </si>
  <si>
    <t>Montáž podlahového roštu svařovaného</t>
  </si>
  <si>
    <t>314870081</t>
  </si>
  <si>
    <t>"Z.04" 11*21,5+11*14+8*1,45*10</t>
  </si>
  <si>
    <t>257</t>
  </si>
  <si>
    <t>553470470</t>
  </si>
  <si>
    <t>rošt podlahový ocelový pozink velikost 1000 x 1000 mm, včetně ocelových pom.profilů, viz Z.04</t>
  </si>
  <si>
    <t>438704093</t>
  </si>
  <si>
    <t>258</t>
  </si>
  <si>
    <t>767620126R</t>
  </si>
  <si>
    <t>Montáž oken zdvojených otevíravých do zdiva plochy do 1,5 m2, včetně kování a těsnění</t>
  </si>
  <si>
    <t>-106213017</t>
  </si>
  <si>
    <t>"O.06" 1,35*4</t>
  </si>
  <si>
    <t>"O.07" 1,23*4</t>
  </si>
  <si>
    <t>"O.10" 1,28*4</t>
  </si>
  <si>
    <t>259</t>
  </si>
  <si>
    <t>553417430</t>
  </si>
  <si>
    <t xml:space="preserve">okno hliníkové otevíravě sklopné jednokřídlové </t>
  </si>
  <si>
    <t>-1948346202</t>
  </si>
  <si>
    <t>260</t>
  </si>
  <si>
    <t>767620128R</t>
  </si>
  <si>
    <t>Montáž oken zdvojených otevíravých do zdiva plochy přes 2,5 m2, včetně kování a těsnění</t>
  </si>
  <si>
    <t>-1972192012</t>
  </si>
  <si>
    <t>"O.01" 14,58</t>
  </si>
  <si>
    <t>"O.02" 10,4*5</t>
  </si>
  <si>
    <t>"O.03" 10,4</t>
  </si>
  <si>
    <t>"O.03a" 10,67*2</t>
  </si>
  <si>
    <t>"O.04" 10,67*4</t>
  </si>
  <si>
    <t>"O,05" 10,67*2</t>
  </si>
  <si>
    <t>"O.08" 9,92</t>
  </si>
  <si>
    <t>"O.09" 9,92</t>
  </si>
  <si>
    <t>"O.11" 14,58</t>
  </si>
  <si>
    <t>"O.12" 7,56</t>
  </si>
  <si>
    <t>"O.13" 4,8*4</t>
  </si>
  <si>
    <t>"O.14" 13,35</t>
  </si>
  <si>
    <t>"O.15" 13,65</t>
  </si>
  <si>
    <t>"O.16" 3,3</t>
  </si>
  <si>
    <t>"O.17" 9,92</t>
  </si>
  <si>
    <t>"O.18" 9,92</t>
  </si>
  <si>
    <t>261</t>
  </si>
  <si>
    <t>553417610</t>
  </si>
  <si>
    <t xml:space="preserve">okno hliníkové otevíravě sklopné dvoukřídlové </t>
  </si>
  <si>
    <t>-2034303567</t>
  </si>
  <si>
    <t>262</t>
  </si>
  <si>
    <t>767640112R</t>
  </si>
  <si>
    <t>Montáž dveří ocelových vchodových jednokřídlových s nadsvětlíkem, včetně kování a těsnění</t>
  </si>
  <si>
    <t>-493926937</t>
  </si>
  <si>
    <t>263</t>
  </si>
  <si>
    <t>553412460</t>
  </si>
  <si>
    <t>dveře hliníkové vchodové jednokřídlové 900 x 2400 mm, el.mech.otvírání</t>
  </si>
  <si>
    <t>1671583832</t>
  </si>
  <si>
    <t>264</t>
  </si>
  <si>
    <t>767640224</t>
  </si>
  <si>
    <t>Montáž dveří ocelových vchodových dvoukřídlových s pevným bočním dílem a nadsvětlíkem</t>
  </si>
  <si>
    <t>539956494</t>
  </si>
  <si>
    <t>265</t>
  </si>
  <si>
    <t>553413111R</t>
  </si>
  <si>
    <t>dveře hliníkové vchodové dvoukřídlové včetně prosklené stěny, viz D.1.07</t>
  </si>
  <si>
    <t>1485244106</t>
  </si>
  <si>
    <t xml:space="preserve">"Vnitřní hliníková prosklená rámová stěna, s dvoukřídlími otočnými dveřmi (průchozí š. aktivního křídla min.900mm), s bočním světlíkem a nadsvětlíkem, zasklená transparentním bezpečnostním sklem;
Rámy z hliníkových profilů s přerušeným tepelným mostem (min. 3 komorový systém)_shodné s dodávkou okenních výplní. Stavební hloubka rámu dle možností výrobce; Uf≤1,6W/m2K. Zasklení izolačním oboustraně vrstveným sklem; Uf≤1,1W/m2K. Mimo nadsvětlíku bude použito bezpečnostní zasklení - bezpečnostní odolnost ve třídě 2B2, ESG+HST. Systém těsnění středové, dvoustupňové. Kování vnitřní celoobvodové. Povrchová úprava práškovou barvou v odstínu antracit RAL 7016, design-rovné plochy rámu, barva těsnění černá.Je požadováno systémové řešení s ohledem na platné ČSN, zejména dle požadavků tepelné techniky, akustiky, požárního řešení apod., dále viz technická zpráva. Dodávka včetně montáže, osazení a kotvení, vč. spojovacích a kotevních prvků, včetně podkladního profilu. Součástí dodávky jsou ostatní pomocné nosné ocelové konstrukce z pozink. profilů, které jsou potřebné pro vynesení a ukotvení systému"
Včetně panikového kování, polepu, samozavírače, hliníkového rámu.
</t>
  </si>
  <si>
    <t>266</t>
  </si>
  <si>
    <t>767640224R</t>
  </si>
  <si>
    <t>1377122926</t>
  </si>
  <si>
    <t>267</t>
  </si>
  <si>
    <t>553413112R</t>
  </si>
  <si>
    <t>dveře hliníkové vchodové dvoukřídlové včetně prosklené stěny, viz D.1.08</t>
  </si>
  <si>
    <t>-1473757130</t>
  </si>
  <si>
    <t xml:space="preserve">"Vnější vstupní hliníková prosklená rámová stěna, s dvoukřídlími otočnými dveřmi (průchozí š. aktivního křídla min.900mm), s bočními světlíky a nadsvětlíkem, zasklená transparentním bezpečnostním sklem;
Vstup vybaven plně elektronickým zámkem (čip).  Systém bude kompatibilní se stávajícím systémem používaným v ZŠ.
Rámy z hliníkových profilů s přerušeným tepelným mostem (min. 3 komorový systém)_shodné s dodávkou okenních výplní. Stavební hloubka rámu dle možností výrobce; Uf≤1,6W/m2K. Zasklení  izolačním oboustraně vrstveným; Uf≤1,1W/m2K. Mimo nadsvětlíku bude použito bezpečnostní zasklení - bezpečnostní odolnost ve třídě 2B2, ESG+HST. Systém těsnění středové, dvoustupňové. Kování vnitřní celoobvodové. Povrchová úprava práškovou barvou v odstínu antracit RAL 7016, design-rovné plochy rámu, barva těsnění černá.Je požadováno systémové řešení s ohledem na platné ČSN, zejména dle požadavků tepelné techniky, akustiky, požárního řešení apod., dále viz technická zpráva. Dodávka včetně montáže, osazení a kotvení, vč. spojovacích a kotevních prvků, včetně podkladního profilu. Součástí dodávky jsou ostatní pomocné nosné ocelové konstrukce z pozink. profilů, které jsou potřebné pro vynesení a ukotvení systému. "
Včetně polepu, panikového kování, samozavírače, el.zámku, hliníkového rámu.</t>
  </si>
  <si>
    <t>268</t>
  </si>
  <si>
    <t>767646401</t>
  </si>
  <si>
    <t>Montáž revizních dvířek 1křídlových s rámem výšky do 1000 mm</t>
  </si>
  <si>
    <t>2111126346</t>
  </si>
  <si>
    <t>"OV.03" 1</t>
  </si>
  <si>
    <t>"OV.05" 6</t>
  </si>
  <si>
    <t>"OV.06" 2</t>
  </si>
  <si>
    <t>269</t>
  </si>
  <si>
    <t>553435130</t>
  </si>
  <si>
    <t>dvířka krycí nerez 600x600 mm, viz OV.03, 05 a 06, včetně kování a rámu</t>
  </si>
  <si>
    <t>1678637496</t>
  </si>
  <si>
    <t>270</t>
  </si>
  <si>
    <t>767810113</t>
  </si>
  <si>
    <t>Montáž mřížek větracích čtyřhranných průřezu do 0,09 m2</t>
  </si>
  <si>
    <t>-1294473455</t>
  </si>
  <si>
    <t>271</t>
  </si>
  <si>
    <t>598821300</t>
  </si>
  <si>
    <t>mřížka větrací hliníková, viz OV.13</t>
  </si>
  <si>
    <t>-307825903</t>
  </si>
  <si>
    <t>272</t>
  </si>
  <si>
    <t>767833100</t>
  </si>
  <si>
    <t>Montáž žebříků do zdi s bočnicemi s profilové oceli</t>
  </si>
  <si>
    <t>2098158503</t>
  </si>
  <si>
    <t>273</t>
  </si>
  <si>
    <t>316865450</t>
  </si>
  <si>
    <t>žebřík výstupní na střechu, hliník, viz OV.15</t>
  </si>
  <si>
    <t>1147660319</t>
  </si>
  <si>
    <t>274</t>
  </si>
  <si>
    <t>767881141</t>
  </si>
  <si>
    <t>Montáž bodů záchytného systému do železobetonu mechanickými kotvami</t>
  </si>
  <si>
    <t>-813828023</t>
  </si>
  <si>
    <t>275</t>
  </si>
  <si>
    <t>549340090</t>
  </si>
  <si>
    <t>úchyt pro projektor, nerez leštěná, viz OV.19</t>
  </si>
  <si>
    <t>698099010</t>
  </si>
  <si>
    <t>276</t>
  </si>
  <si>
    <t>767995113</t>
  </si>
  <si>
    <t>Montáž atypických zámečnických konstrukcí hmotnosti do 20 kg</t>
  </si>
  <si>
    <t>1386436759</t>
  </si>
  <si>
    <t>277</t>
  </si>
  <si>
    <t>130104000</t>
  </si>
  <si>
    <t>profily ocelové ostatní, v jakosti 11 375</t>
  </si>
  <si>
    <t>-1668957714</t>
  </si>
  <si>
    <t>278</t>
  </si>
  <si>
    <t>998767102</t>
  </si>
  <si>
    <t>Přesun hmot tonážní pro zámečnické konstrukce v objektech v do 12 m</t>
  </si>
  <si>
    <t>2041705295</t>
  </si>
  <si>
    <t>279</t>
  </si>
  <si>
    <t>771591171</t>
  </si>
  <si>
    <t>Montáž profilu ukončujícího pro plynulý přechod (dlažby s kobercem apod.)</t>
  </si>
  <si>
    <t>-1999487352</t>
  </si>
  <si>
    <t>280</t>
  </si>
  <si>
    <t>590541100</t>
  </si>
  <si>
    <t>profil přechodový nerez, viz OV.17</t>
  </si>
  <si>
    <t>-1757500697</t>
  </si>
  <si>
    <t>281</t>
  </si>
  <si>
    <t>771591172</t>
  </si>
  <si>
    <t>Montáž profilu pro schodové hrany</t>
  </si>
  <si>
    <t>414280632</t>
  </si>
  <si>
    <t>"OV.16" 24*1,5</t>
  </si>
  <si>
    <t>282</t>
  </si>
  <si>
    <t>590541420</t>
  </si>
  <si>
    <t>profil schodový, ušlechtilá ocel V2A, R 10 V 6, viz OV.16</t>
  </si>
  <si>
    <t>-981855948</t>
  </si>
  <si>
    <t>283</t>
  </si>
  <si>
    <t>998771102</t>
  </si>
  <si>
    <t>Přesun hmot tonážní pro podlahy z dlaždic v objektech v do 12 m</t>
  </si>
  <si>
    <t>679637380</t>
  </si>
  <si>
    <t>284</t>
  </si>
  <si>
    <t>775413310</t>
  </si>
  <si>
    <t>Montáž soklíku ze dřeva tvrdého nebo měkkého přibíjeného s přetmelením</t>
  </si>
  <si>
    <t>-1803349988</t>
  </si>
  <si>
    <t>285</t>
  </si>
  <si>
    <t>614181010</t>
  </si>
  <si>
    <t>lišta dřevěná dub 8x35 mm</t>
  </si>
  <si>
    <t>909811783</t>
  </si>
  <si>
    <t>286</t>
  </si>
  <si>
    <t>775530003</t>
  </si>
  <si>
    <t>Montáž podlahy masivní z palubek celoplošně lepených šířky do 120 mm s broušením a tmelením</t>
  </si>
  <si>
    <t>339198833</t>
  </si>
  <si>
    <t>"P2+P6" 552,68</t>
  </si>
  <si>
    <t>287</t>
  </si>
  <si>
    <t>611924630</t>
  </si>
  <si>
    <t>prkna dub tl 21 mm š 120 mm d.3000-4000 mm I (výběr)</t>
  </si>
  <si>
    <t>-1943037758</t>
  </si>
  <si>
    <t>288</t>
  </si>
  <si>
    <t>775591411</t>
  </si>
  <si>
    <t>Podlahy dřevěné, nátěr olejem a voskování</t>
  </si>
  <si>
    <t>724879583</t>
  </si>
  <si>
    <t>289</t>
  </si>
  <si>
    <t>998775102</t>
  </si>
  <si>
    <t>Přesun hmot tonážní pro podlahy dřevěné v objektech v do 12 m</t>
  </si>
  <si>
    <t>-799915531</t>
  </si>
  <si>
    <t>290</t>
  </si>
  <si>
    <t>776141111</t>
  </si>
  <si>
    <t>Vyrovnání podkladu povlakových podlah stěrkou pevnosti 20 MPa tl 3 mm</t>
  </si>
  <si>
    <t>1319965874</t>
  </si>
  <si>
    <t>"P1-P8" 856,23+1,5*1,5</t>
  </si>
  <si>
    <t>291</t>
  </si>
  <si>
    <t>776142111</t>
  </si>
  <si>
    <t>Vyrovnání schodišťových stupnic š do 300 samonivelační stěrkou pevnosti 35 MPa tl 3 mm</t>
  </si>
  <si>
    <t>1832759170</t>
  </si>
  <si>
    <t>"P9" 24*1,5</t>
  </si>
  <si>
    <t>292</t>
  </si>
  <si>
    <t>998776102</t>
  </si>
  <si>
    <t>Přesun hmot tonážní pro podlahy povlakové v objektech v do 12 m</t>
  </si>
  <si>
    <t>1099734388</t>
  </si>
  <si>
    <t>293</t>
  </si>
  <si>
    <t>777111101</t>
  </si>
  <si>
    <t>Zametení podkladu před provedením lité podlahy</t>
  </si>
  <si>
    <t>-1826474308</t>
  </si>
  <si>
    <t>294</t>
  </si>
  <si>
    <t>777121115</t>
  </si>
  <si>
    <t>Vyrovnání podkladu podlah epoxidovou stěrkou plněnou pískem plochy přes 1,0 m2 tl do 5 mm</t>
  </si>
  <si>
    <t>-840700311</t>
  </si>
  <si>
    <t>"P1" 157,14+0,06*163,93</t>
  </si>
  <si>
    <t>"P5" 125,66+0,06*126,68</t>
  </si>
  <si>
    <t>"P10" 12,5</t>
  </si>
  <si>
    <t>295</t>
  </si>
  <si>
    <t>777121125</t>
  </si>
  <si>
    <t>Příplatek k ceně vyrovnání podlahy přes 1,0 m2 epoxidovou stěrkou plněnou pískem ZKD 1 mm přes 5 mm</t>
  </si>
  <si>
    <t>792511610</t>
  </si>
  <si>
    <t>296</t>
  </si>
  <si>
    <t>777131109</t>
  </si>
  <si>
    <t>Penetrační epoxidový nátěr podlahy na podklad znečištěný olejem</t>
  </si>
  <si>
    <t>-359072548</t>
  </si>
  <si>
    <t>"P3,4" 10,38+0,3*13,3</t>
  </si>
  <si>
    <t>"P7,8" 10,38+0,3*13,3</t>
  </si>
  <si>
    <t>297</t>
  </si>
  <si>
    <t>777131111</t>
  </si>
  <si>
    <t>Penetrační epoxidový nátěr podlahy plněný pískem</t>
  </si>
  <si>
    <t>-1704563607</t>
  </si>
  <si>
    <t>298</t>
  </si>
  <si>
    <t>777131211</t>
  </si>
  <si>
    <t>Penetrační epoxidový nátěr schodiště plněný pískem</t>
  </si>
  <si>
    <t>-2147350870</t>
  </si>
  <si>
    <t>"P10" 12,22*1,5+0,06*12,22</t>
  </si>
  <si>
    <t>299</t>
  </si>
  <si>
    <t>777511125</t>
  </si>
  <si>
    <t>Krycí epoxidová stěrka tloušťky přes 2 do 3 mm průmyslové lité podlahy</t>
  </si>
  <si>
    <t>1457391102</t>
  </si>
  <si>
    <t>300</t>
  </si>
  <si>
    <t>777511145</t>
  </si>
  <si>
    <t>Krycí epoxidová stěrka tloušťky přes 2 do 3 mm chemicky odolné lité podlahy</t>
  </si>
  <si>
    <t>-578950550</t>
  </si>
  <si>
    <t>301</t>
  </si>
  <si>
    <t>777611201</t>
  </si>
  <si>
    <t>Krycí epoxidový dekorativní nátěr schodišťových stupňů</t>
  </si>
  <si>
    <t>-49111299</t>
  </si>
  <si>
    <t>302</t>
  </si>
  <si>
    <t>777611261</t>
  </si>
  <si>
    <t>Prosyp krycích nátěrů schodišťových stupňů křemenným pískem</t>
  </si>
  <si>
    <t>-1726375060</t>
  </si>
  <si>
    <t>303</t>
  </si>
  <si>
    <t>777612109</t>
  </si>
  <si>
    <t>Uzavírací epoxidový protiskluzný nátěr podlahy</t>
  </si>
  <si>
    <t>1197194937</t>
  </si>
  <si>
    <t>304</t>
  </si>
  <si>
    <t>-1849673221</t>
  </si>
  <si>
    <t>305</t>
  </si>
  <si>
    <t>777612209</t>
  </si>
  <si>
    <t>Uzavírací epoxidový protiskluzný nátěr schodišťových stupňů</t>
  </si>
  <si>
    <t>-114890723</t>
  </si>
  <si>
    <t>306</t>
  </si>
  <si>
    <t>777911113</t>
  </si>
  <si>
    <t>Pohyblivé napojení lité podlahy na stěnu nebo sokl</t>
  </si>
  <si>
    <t>1556894333</t>
  </si>
  <si>
    <t>307</t>
  </si>
  <si>
    <t>998777102</t>
  </si>
  <si>
    <t>Přesun hmot tonážní pro podlahy lité v objektech v do 12 m</t>
  </si>
  <si>
    <t>-1626186791</t>
  </si>
  <si>
    <t>308</t>
  </si>
  <si>
    <t>781474119</t>
  </si>
  <si>
    <t>Montáž obkladů vnitřních keramických hladkých do 85 ks/m2 lepených flexibilním lepidlem</t>
  </si>
  <si>
    <t>-1017751061</t>
  </si>
  <si>
    <t>309</t>
  </si>
  <si>
    <t>597610390</t>
  </si>
  <si>
    <t>obkládačky keramické - koupelny (bílé i barevné) 10 x 10 x 0,68 cm I. j.</t>
  </si>
  <si>
    <t>-599499971</t>
  </si>
  <si>
    <t>310</t>
  </si>
  <si>
    <t>781495131</t>
  </si>
  <si>
    <t>Izolace ve spojení s obkladem - pás lepený v ploše</t>
  </si>
  <si>
    <t>-1707290478</t>
  </si>
  <si>
    <t>311</t>
  </si>
  <si>
    <t>998781102</t>
  </si>
  <si>
    <t>Přesun hmot tonážní pro obklady keramické v objektech v do 12 m</t>
  </si>
  <si>
    <t>893247387</t>
  </si>
  <si>
    <t>312</t>
  </si>
  <si>
    <t>783009303</t>
  </si>
  <si>
    <t>Písmomalířské práce výšky písmen nebo číslic do 1000 mm (logo školy)</t>
  </si>
  <si>
    <t>-1392352037</t>
  </si>
  <si>
    <t>Viz OV.21.</t>
  </si>
  <si>
    <t>313</t>
  </si>
  <si>
    <t>783314101</t>
  </si>
  <si>
    <t>Základní jednonásobný syntetický nátěr zámečnických konstrukcí</t>
  </si>
  <si>
    <t>800067468</t>
  </si>
  <si>
    <t>6*3+7*2+17*1</t>
  </si>
  <si>
    <t>314</t>
  </si>
  <si>
    <t>783315101</t>
  </si>
  <si>
    <t>Mezinátěr jednonásobný syntetický standardní zámečnických konstrukcí</t>
  </si>
  <si>
    <t>83501486</t>
  </si>
  <si>
    <t>315</t>
  </si>
  <si>
    <t>783317101</t>
  </si>
  <si>
    <t>Krycí jednonásobný syntetický standardní nátěr zámečnických konstrukcí</t>
  </si>
  <si>
    <t>-743501738</t>
  </si>
  <si>
    <t>316</t>
  </si>
  <si>
    <t>783817101</t>
  </si>
  <si>
    <t>Krycí jednonásobný syntetický nátěr hladkých betonových povrchů</t>
  </si>
  <si>
    <t>756886890</t>
  </si>
  <si>
    <t>317</t>
  </si>
  <si>
    <t>783827403</t>
  </si>
  <si>
    <t>Krycí dvojnásobný silikátový nátěr hladkých betonových povrchů</t>
  </si>
  <si>
    <t>220755312</t>
  </si>
  <si>
    <t>"výtah" 4,8*7+3,2</t>
  </si>
  <si>
    <t>318</t>
  </si>
  <si>
    <t>783827405</t>
  </si>
  <si>
    <t>Krycí dvojnásobný silikonový nátěr hladkých betonových povrchů</t>
  </si>
  <si>
    <t>408823100</t>
  </si>
  <si>
    <t>24*1,55</t>
  </si>
  <si>
    <t>319</t>
  </si>
  <si>
    <t>784181101</t>
  </si>
  <si>
    <t>Základní akrylátová jednonásobná penetrace podkladu v místnostech výšky do 3,80m</t>
  </si>
  <si>
    <t>1053003580</t>
  </si>
  <si>
    <t>2207,58+177,79</t>
  </si>
  <si>
    <t>320</t>
  </si>
  <si>
    <t>784211111</t>
  </si>
  <si>
    <t xml:space="preserve">Dvojnásobné  bílé malby ze směsí za mokra velmi dobře otěruvzdorných v místnostech výšky do 3,80 m</t>
  </si>
  <si>
    <t>-1271110612</t>
  </si>
  <si>
    <t>"1NP" 1,3*(7,5+5,7+0,9+5,7+0,9+7,4+5,3+0,9+4+7+1,2)+0,5*3+0,2*1,2*4</t>
  </si>
  <si>
    <t>"2NP" 1,3*(7,5+5,7+0,9+5,7+0,9+7,4+5,3+0,9+4+7+1,2)+0,5*3+0,2*1,2*4</t>
  </si>
  <si>
    <t>"podhledy" 51,97</t>
  </si>
  <si>
    <t>321</t>
  </si>
  <si>
    <t>784221101</t>
  </si>
  <si>
    <t xml:space="preserve">Dvojnásobné bílé malby  ze směsí za sucha dobře otěruvzdorných v místnostech do 3,80 m</t>
  </si>
  <si>
    <t>-944318271</t>
  </si>
  <si>
    <t>"stěny" 1611,18</t>
  </si>
  <si>
    <t>"stropy" 31,22+12,5</t>
  </si>
  <si>
    <t>"podhledy" 552,68</t>
  </si>
  <si>
    <t>322</t>
  </si>
  <si>
    <t>331030329R</t>
  </si>
  <si>
    <t>Montáž zvedací plošina pro osoby - invalidní vozík ZP1 vč.šachty</t>
  </si>
  <si>
    <t>-1600284185</t>
  </si>
  <si>
    <t>323</t>
  </si>
  <si>
    <t>330873850</t>
  </si>
  <si>
    <t>plošina výtahová včetně šachty</t>
  </si>
  <si>
    <t>1614290143</t>
  </si>
  <si>
    <t>Plošina musí být v souladu s č.398/2009 Sb. 2009 o obecných techn. Požadavcích pro bezbariérové užívání staveb.
Vybavení plošiny musí být provedeno dle ČSN EN 81-70, telefon.
Rozměry 1100 x 1467 mm.
Nosnost 400 kg.
Rychlost 9m/ min.
Počet stanic: 2.
Šachta: prosklenné panely.
Dveře automatické, 900x2000.</t>
  </si>
  <si>
    <t>VP - Vícepráce</t>
  </si>
  <si>
    <t>PN</t>
  </si>
  <si>
    <t>SO01-020.01 - Stavebně-konstrukční řešení</t>
  </si>
  <si>
    <t>273321511</t>
  </si>
  <si>
    <t>Základové desky ze ŽB bez zvýšených nároků na prostředí tř. C 25/30</t>
  </si>
  <si>
    <t>-2051857521</t>
  </si>
  <si>
    <t>0,2*530,5</t>
  </si>
  <si>
    <t>273351121</t>
  </si>
  <si>
    <t>Zřízení bednění základových desek</t>
  </si>
  <si>
    <t>-1043941684</t>
  </si>
  <si>
    <t>0,2*114</t>
  </si>
  <si>
    <t>273351122</t>
  </si>
  <si>
    <t>Odstranění bednění základových desek</t>
  </si>
  <si>
    <t>1615524344</t>
  </si>
  <si>
    <t>273362021</t>
  </si>
  <si>
    <t>Výztuž základových desek svařovanými sítěmi Kari</t>
  </si>
  <si>
    <t>-168504247</t>
  </si>
  <si>
    <t>530,5*3*2/1000</t>
  </si>
  <si>
    <t>274321511</t>
  </si>
  <si>
    <t>Základové pasy ze ŽB bez zvýšených nároků na prostředí tř. C 25/30</t>
  </si>
  <si>
    <t>62740746</t>
  </si>
  <si>
    <t>"Z1" 0,45*0,5*104,3</t>
  </si>
  <si>
    <t>"Z2" 0,45*0,45*62,8</t>
  </si>
  <si>
    <t>"Z3" 0,65*0,5*43,7</t>
  </si>
  <si>
    <t>"Z4" 0,75*0,5*7,9</t>
  </si>
  <si>
    <t>"Z5" 1,015*0,45*1,9</t>
  </si>
  <si>
    <t>274351121</t>
  </si>
  <si>
    <t>Zřízení bednění základových pasů rovného</t>
  </si>
  <si>
    <t>-1056404148</t>
  </si>
  <si>
    <t>"Z1" 0,45*2*104,3</t>
  </si>
  <si>
    <t>"Z2" 0,45*2*62,8</t>
  </si>
  <si>
    <t>"Z3" 0,65*2*43,7</t>
  </si>
  <si>
    <t>"Z4" 0,75*2*7,9</t>
  </si>
  <si>
    <t>"Z5" 1,015*2*1,9</t>
  </si>
  <si>
    <t>274351122</t>
  </si>
  <si>
    <t>Odstranění bednění základových pasů rovného</t>
  </si>
  <si>
    <t>-389120636</t>
  </si>
  <si>
    <t>274361821</t>
  </si>
  <si>
    <t>Výztuž základových pásů betonářskou ocelí 10 505 (R)</t>
  </si>
  <si>
    <t>-2144605320</t>
  </si>
  <si>
    <t>"96" 1131*2,983/1000</t>
  </si>
  <si>
    <t>"97" 966*0,394/1000</t>
  </si>
  <si>
    <t>"101" 21,44*0,887/1000</t>
  </si>
  <si>
    <t>"98" 474,14*0,394/1000</t>
  </si>
  <si>
    <t>"99" 658,36*0,394/1000</t>
  </si>
  <si>
    <t>"100" 18,18*0,394/1000</t>
  </si>
  <si>
    <t>"103" 494,72/1000</t>
  </si>
  <si>
    <t>279113154</t>
  </si>
  <si>
    <t>Základová zeď tl do 300 mm z tvárnic ztraceného bednění včetně výplně z betonu tř. C 25/30</t>
  </si>
  <si>
    <t>1783319308</t>
  </si>
  <si>
    <t>"Z6" 4,8*1,85</t>
  </si>
  <si>
    <t>"Z7" 40,9*3,35</t>
  </si>
  <si>
    <t>279361821</t>
  </si>
  <si>
    <t>Výztuž základových zdí nosných betonářskou ocelí 10 505</t>
  </si>
  <si>
    <t>1994595011</t>
  </si>
  <si>
    <t>"102" 3680*0,887/1000</t>
  </si>
  <si>
    <t>330321511</t>
  </si>
  <si>
    <t>Sloupy nebo pilíře z betonu pohledového tř. C 25/30 bez výztuže</t>
  </si>
  <si>
    <t>1074170633</t>
  </si>
  <si>
    <t>"S1" 0,3*0,3*3,55*4</t>
  </si>
  <si>
    <t>331351121</t>
  </si>
  <si>
    <t>Zřízení bednění čtyřúhelníkových sloupů v do 4 m průřezu do 0,16 m2</t>
  </si>
  <si>
    <t>591619668</t>
  </si>
  <si>
    <t>"S1" 4*0,3*3,55*4</t>
  </si>
  <si>
    <t>331351122</t>
  </si>
  <si>
    <t>Odstranění bednění čtyřúhelníkových sloupů v do 4 m průřezu do 0,16 m2</t>
  </si>
  <si>
    <t>1548507945</t>
  </si>
  <si>
    <t>331361821</t>
  </si>
  <si>
    <t>Výztuž sloupů hranatých betonářskou ocelí 10 505</t>
  </si>
  <si>
    <t>867539278</t>
  </si>
  <si>
    <t>"138" 4*16*1,578/1000</t>
  </si>
  <si>
    <t>"139" 72*1,11*0,222/1000</t>
  </si>
  <si>
    <t>339941113</t>
  </si>
  <si>
    <t>Sloup ze zdvojených válcovaných nosníků U 220 dl 3m přišroubované</t>
  </si>
  <si>
    <t>-904601756</t>
  </si>
  <si>
    <t>"ST3" 2</t>
  </si>
  <si>
    <t>"ST4" 7</t>
  </si>
  <si>
    <t>"ST5" 2</t>
  </si>
  <si>
    <t>"ST6" 1</t>
  </si>
  <si>
    <t>411121121</t>
  </si>
  <si>
    <t>Montáž prefabrikovaných ŽB stropů ze stropních panelů š 1200 mm dl do 3800 mm</t>
  </si>
  <si>
    <t>1359860070</t>
  </si>
  <si>
    <t>"P2" 2</t>
  </si>
  <si>
    <t>"P4" 1</t>
  </si>
  <si>
    <t>593468710</t>
  </si>
  <si>
    <t>panel stropní předpjatý 100x119x20 cm</t>
  </si>
  <si>
    <t>-1350590936</t>
  </si>
  <si>
    <t>"P2" 2*3,34</t>
  </si>
  <si>
    <t>"P4" 1*2,48</t>
  </si>
  <si>
    <t>589138316</t>
  </si>
  <si>
    <t>"P3" 1</t>
  </si>
  <si>
    <t>"P12" 2</t>
  </si>
  <si>
    <t>"P19" 1</t>
  </si>
  <si>
    <t>593468711</t>
  </si>
  <si>
    <t>panel stropní předpjatý 100x(300-500)x20 cm</t>
  </si>
  <si>
    <t>2032749542</t>
  </si>
  <si>
    <t>"P3" 1*2,48</t>
  </si>
  <si>
    <t>"P12" 2*3,16</t>
  </si>
  <si>
    <t>"P19" 1*1,18</t>
  </si>
  <si>
    <t>411121125</t>
  </si>
  <si>
    <t>Montáž prefabrikovaných ŽB stropů ze stropních panelů š 1200 mm dl do 7000 mm</t>
  </si>
  <si>
    <t>-1001719932</t>
  </si>
  <si>
    <t>"P1" 38</t>
  </si>
  <si>
    <t>"P5,P6" 13</t>
  </si>
  <si>
    <t>"P9" 1</t>
  </si>
  <si>
    <t>"P10" 39</t>
  </si>
  <si>
    <t>"P13" 2</t>
  </si>
  <si>
    <t>"P20" 1</t>
  </si>
  <si>
    <t>-1080783930</t>
  </si>
  <si>
    <t>"P1" 38*3,94</t>
  </si>
  <si>
    <t>"P5,P6" 9*7,09+4*7,59</t>
  </si>
  <si>
    <t>"P9" 1*5,85</t>
  </si>
  <si>
    <t>"P10" 39*7,24</t>
  </si>
  <si>
    <t>"P13" 2*6,94</t>
  </si>
  <si>
    <t>"P20" 1*3,8</t>
  </si>
  <si>
    <t>-470734418</t>
  </si>
  <si>
    <t>"P7" 1</t>
  </si>
  <si>
    <t>"P8" 1</t>
  </si>
  <si>
    <t>"P11" 2</t>
  </si>
  <si>
    <t>"P14" 1</t>
  </si>
  <si>
    <t>"P15" 1</t>
  </si>
  <si>
    <t>"P16" 2</t>
  </si>
  <si>
    <t>"P17" 1</t>
  </si>
  <si>
    <t>"P18" 1</t>
  </si>
  <si>
    <t>-1371235472</t>
  </si>
  <si>
    <t>"P7" 1*7,59</t>
  </si>
  <si>
    <t>"P8" 1*7,59</t>
  </si>
  <si>
    <t>"P11" 2*7,24</t>
  </si>
  <si>
    <t>"P14" 1*3,94</t>
  </si>
  <si>
    <t>"P15" 1*3,75</t>
  </si>
  <si>
    <t>"P16" 2*7,24</t>
  </si>
  <si>
    <t>"P17" 1*6,1</t>
  </si>
  <si>
    <t>"P18" 1*6,1</t>
  </si>
  <si>
    <t>411321414</t>
  </si>
  <si>
    <t>Stropy deskové ze ŽB tř. C 25/30</t>
  </si>
  <si>
    <t>1581571943</t>
  </si>
  <si>
    <t>"D1,D2,D3" 54*0,18</t>
  </si>
  <si>
    <t>411351011</t>
  </si>
  <si>
    <t>Zřízení bednění stropů deskových tl do 25 cm bez podpěrné kce</t>
  </si>
  <si>
    <t>872165277</t>
  </si>
  <si>
    <t>411351012</t>
  </si>
  <si>
    <t>Odstranění bednění stropů deskových tl do 25 cm bez podpěrné kce</t>
  </si>
  <si>
    <t>1042587541</t>
  </si>
  <si>
    <t>411354313</t>
  </si>
  <si>
    <t>Zřízení podpěrné konstrukce stropů výšky do 4 m tl do 25 cm</t>
  </si>
  <si>
    <t>-2107679273</t>
  </si>
  <si>
    <t>411354314</t>
  </si>
  <si>
    <t>Odstranění podpěrné konstrukce stropů výšky do 4 m tl do 25 cm</t>
  </si>
  <si>
    <t>329804273</t>
  </si>
  <si>
    <t>411361821</t>
  </si>
  <si>
    <t>Výztuž stropů betonářskou ocelí 10 505</t>
  </si>
  <si>
    <t>-830043959</t>
  </si>
  <si>
    <t>"115" 695*0,394/1000</t>
  </si>
  <si>
    <t>411362021</t>
  </si>
  <si>
    <t>Výztuž stropů svařovanými sítěmi Kari</t>
  </si>
  <si>
    <t>-1319568572</t>
  </si>
  <si>
    <t>65*2*7,9/1000</t>
  </si>
  <si>
    <t>413321414</t>
  </si>
  <si>
    <t>Nosníky ze ŽB tř. C 25/30</t>
  </si>
  <si>
    <t>-1450946842</t>
  </si>
  <si>
    <t>"T1" 0,22*0,65*8,2</t>
  </si>
  <si>
    <t>"T2" 0,3*0,35*(2,3+2,3)</t>
  </si>
  <si>
    <t>"T3" 0,3*0,5*17,9</t>
  </si>
  <si>
    <t>413351111</t>
  </si>
  <si>
    <t>Zřízení bednění nosníků a průvlaků bez podpěrné kce výšky do 100 cm</t>
  </si>
  <si>
    <t>-489345897</t>
  </si>
  <si>
    <t>"T1" 2*0,65*8,2</t>
  </si>
  <si>
    <t>"T2" 2*0,35*(2,3+2,3)</t>
  </si>
  <si>
    <t>"T3" 2*0,5*17,9</t>
  </si>
  <si>
    <t>413351112</t>
  </si>
  <si>
    <t>Odstranění bednění nosníků a průvlaků bez podpěrné kce výšky do 100 cm</t>
  </si>
  <si>
    <t>421417025</t>
  </si>
  <si>
    <t>413352111</t>
  </si>
  <si>
    <t>Zřízení podpěrné konstrukce nosníků výšky podepření do 4 m pro nosník výšky do 100 cm</t>
  </si>
  <si>
    <t>1909274403</t>
  </si>
  <si>
    <t>"T1" 0,22*8,2</t>
  </si>
  <si>
    <t>"T2" 0,3*(2,3+2,3)</t>
  </si>
  <si>
    <t>"T3" 0,3*17,9</t>
  </si>
  <si>
    <t>413352112</t>
  </si>
  <si>
    <t>Odstranění podpěrné konstrukce nosníků výšky podepření do 4 m pro nosník výšky do 100 cm</t>
  </si>
  <si>
    <t>596148778</t>
  </si>
  <si>
    <t>413361821</t>
  </si>
  <si>
    <t>Výztuž nosníků, volných trámů nebo průvlaků volných trámů betonářskou ocelí 10 505</t>
  </si>
  <si>
    <t>-1734042085</t>
  </si>
  <si>
    <t>"121" (49+23+118)*1,578/1000</t>
  </si>
  <si>
    <t>"122" (17+40)*0,616/1000</t>
  </si>
  <si>
    <t>"135" 1,63*41*0,222/1000</t>
  </si>
  <si>
    <t>"136" 1,21*24*0,222/1000</t>
  </si>
  <si>
    <t>"137" 1,51*90*0,222/1000</t>
  </si>
  <si>
    <t>413941123</t>
  </si>
  <si>
    <t>Osazování ocelových válcovaných nosníků stropů I, IE, U, UE nebo L do č. 22</t>
  </si>
  <si>
    <t>1945765030</t>
  </si>
  <si>
    <t>1,2*20*12/1000</t>
  </si>
  <si>
    <t>130107180</t>
  </si>
  <si>
    <t>ocel profilová IPN, v jakosti 11 375, h=160 mm</t>
  </si>
  <si>
    <t>2054472568</t>
  </si>
  <si>
    <t>Hmotnost: 17,90 kg/m</t>
  </si>
  <si>
    <t>417321515</t>
  </si>
  <si>
    <t>Ztužující pásy a věnce ze ŽB tř. C 25/30</t>
  </si>
  <si>
    <t>1081866319</t>
  </si>
  <si>
    <t>"V1" (0,4*0,5-0.12*0.21)*(39,5+28,5)</t>
  </si>
  <si>
    <t>"V2" 0,4*0,55*(15,2+23,6)</t>
  </si>
  <si>
    <t>"V3" 0,4*0,55*15,7</t>
  </si>
  <si>
    <t>"V4" (0,4*0,55-0,12*0,21)*25,7</t>
  </si>
  <si>
    <t>"V5" (0,3*0,29+0,21*0,06)*(23+20,3)</t>
  </si>
  <si>
    <t>"V6" (0,3*0,29+0,21*0,18)*26,3</t>
  </si>
  <si>
    <t>"V7" (0,3*0,14+0,21*0,18)*4,5</t>
  </si>
  <si>
    <t>"V8" 0,4*0,45*8</t>
  </si>
  <si>
    <t>"V9" 0,3*0,55*(16+35,1)</t>
  </si>
  <si>
    <t>"V10" 0,4*0,4*30,2</t>
  </si>
  <si>
    <t>"V11" (0,25*0,49+0,28*0,21)*28,2</t>
  </si>
  <si>
    <t>"V12" 0,3*0,2*(1,1+4,4)</t>
  </si>
  <si>
    <t>"V13" (0,3*0,19+0,06*0,21)*7,9</t>
  </si>
  <si>
    <t>417351115</t>
  </si>
  <si>
    <t>Zřízení bednění ztužujících věnců</t>
  </si>
  <si>
    <t>-2142917906</t>
  </si>
  <si>
    <t>"V1" 2*0,45*(39,5+28,5)</t>
  </si>
  <si>
    <t>"V2" 2*0,55*(15,2+23,6)</t>
  </si>
  <si>
    <t>"V3" 2*0,55*15,7</t>
  </si>
  <si>
    <t>"V4" 2*0,55*25,7</t>
  </si>
  <si>
    <t>"V5" (2*0,29+0,21*2)*(23+20,3)</t>
  </si>
  <si>
    <t>"V6" (2*0,29+0,21*2)*26,3</t>
  </si>
  <si>
    <t>"V7" (2*0,14+0,21*2)*4,5</t>
  </si>
  <si>
    <t>"V8" 2*0,45*8</t>
  </si>
  <si>
    <t>"V9" 2*0,55*(16+35,1)</t>
  </si>
  <si>
    <t>"V10" 2*0,4*30,2</t>
  </si>
  <si>
    <t>"V11" (2*0,49+0,28*2)*28,2</t>
  </si>
  <si>
    <t>"V12" 2*0,2*(1,1+4,4)</t>
  </si>
  <si>
    <t>"V13" (2*0,19+2*0,21)*7,9</t>
  </si>
  <si>
    <t>417351116</t>
  </si>
  <si>
    <t>Odstranění bednění ztužujících věnců</t>
  </si>
  <si>
    <t>779905616</t>
  </si>
  <si>
    <t>417361821</t>
  </si>
  <si>
    <t>Výztuž ztužujících pásů a věnců betonářskou ocelí 10 505</t>
  </si>
  <si>
    <t>-1804343002</t>
  </si>
  <si>
    <t>5659,1/1000</t>
  </si>
  <si>
    <t>"114" -1*51,47/1000</t>
  </si>
  <si>
    <t>"113" -1*49,92*0,616/1000</t>
  </si>
  <si>
    <t>"112" -1*14,14*0,394/1000</t>
  </si>
  <si>
    <t>"111" -1*13,53*0,394/1000</t>
  </si>
  <si>
    <t>"110" -1*57,42*0,616/1000</t>
  </si>
  <si>
    <t>"115" -1*695*0,394/1000</t>
  </si>
  <si>
    <t>"T" -1*0,386</t>
  </si>
  <si>
    <t>"S" -1*0,119</t>
  </si>
  <si>
    <t>430321414</t>
  </si>
  <si>
    <t>Schodišťová konstrukce a rampa ze ŽB tř. C 25/30</t>
  </si>
  <si>
    <t>815848398</t>
  </si>
  <si>
    <t>2,22*1,6</t>
  </si>
  <si>
    <t>430361821</t>
  </si>
  <si>
    <t>Výztuž schodišťové konstrukce a rampy betonářskou ocelí 10 505</t>
  </si>
  <si>
    <t>-2030098853</t>
  </si>
  <si>
    <t>"114" 51,47/1000</t>
  </si>
  <si>
    <t>"113" 49,92*0,616/1000</t>
  </si>
  <si>
    <t>"112" 14,14*0,394/1000</t>
  </si>
  <si>
    <t>"111" 13,53*0,394/1000</t>
  </si>
  <si>
    <t>"110" 57,42*0,616/1000</t>
  </si>
  <si>
    <t>430362021</t>
  </si>
  <si>
    <t>Výztuž schodišťové konstrukce a rampy svařovanými sítěmi Kari</t>
  </si>
  <si>
    <t>1461431607</t>
  </si>
  <si>
    <t>145,48/1000</t>
  </si>
  <si>
    <t>431351121</t>
  </si>
  <si>
    <t>Zřízení bednění podest schodišť a ramp přímočarých v do 4 m</t>
  </si>
  <si>
    <t>309400808</t>
  </si>
  <si>
    <t>10*1,6+0,16*1,6*24</t>
  </si>
  <si>
    <t>431351122</t>
  </si>
  <si>
    <t>Odstranění bednění podest schodišť a ramp přímočarých v do 4 m</t>
  </si>
  <si>
    <t>1782242199</t>
  </si>
  <si>
    <t>-1351493083</t>
  </si>
  <si>
    <t>762083122</t>
  </si>
  <si>
    <t>Impregnace řeziva proti dřevokaznému hmyzu, houbám a plísním máčením třída ohrožení 3 a 4</t>
  </si>
  <si>
    <t>-781118408</t>
  </si>
  <si>
    <t>762332531</t>
  </si>
  <si>
    <t>Montáž vázaných kcí krovů pravidelných z řeziva hoblovaného průřezové plochy do 120 cm2</t>
  </si>
  <si>
    <t>206831545</t>
  </si>
  <si>
    <t>2*46</t>
  </si>
  <si>
    <t>605120010</t>
  </si>
  <si>
    <t>řezivo jehličnaté hranol jakost I do 120 cm2</t>
  </si>
  <si>
    <t>-681493909</t>
  </si>
  <si>
    <t>762395000</t>
  </si>
  <si>
    <t>Spojovací prostředky pro montáž krovu, bednění, laťování, světlíky, klíny</t>
  </si>
  <si>
    <t>-1105869817</t>
  </si>
  <si>
    <t>1328531648</t>
  </si>
  <si>
    <t>763732212</t>
  </si>
  <si>
    <t>Montáž dřevostaveb střešní konstrukce v do 10 m z plnostěnných vazníků konstrukční délky do 18 m</t>
  </si>
  <si>
    <t>1503897416</t>
  </si>
  <si>
    <t>12*40</t>
  </si>
  <si>
    <t>590551521</t>
  </si>
  <si>
    <t>vazník sedlový příhradový, rozpon 11,5 m</t>
  </si>
  <si>
    <t>-744964763</t>
  </si>
  <si>
    <t>590551522</t>
  </si>
  <si>
    <t>vazník dřevěný sedlový plnostěnný rozpon 11,5 m</t>
  </si>
  <si>
    <t>348188733</t>
  </si>
  <si>
    <t>998763101</t>
  </si>
  <si>
    <t>Přesun hmot tonážní pro dřevostavby v objektech v do 12 m</t>
  </si>
  <si>
    <t>-902643367</t>
  </si>
  <si>
    <t>SO01-030.01 - Požárně-bezpečnostní řešení</t>
  </si>
  <si>
    <t>767810112</t>
  </si>
  <si>
    <t>Montáž mřížek větracích čtyřhranných průřezu do 0,04 m2</t>
  </si>
  <si>
    <t>-1255400905</t>
  </si>
  <si>
    <t>354421100</t>
  </si>
  <si>
    <t>štítek - bezpečnostní značení, viz OV.12</t>
  </si>
  <si>
    <t>1100713432</t>
  </si>
  <si>
    <t xml:space="preserve">Bezpečnostní značky podle ČSN EN ISO 7010, tj. směry úniků, únikové dveře, hlavní uzávěry technických zařízení, zákazy hašení vodou a pěnovými přístroji elektrických zařízení, zákazy vstupu nepovolaným osobám, hasicí přístroje, hydranty atd.
</t>
  </si>
  <si>
    <t>767995112</t>
  </si>
  <si>
    <t>Montáž atypických zámečnických konstrukcí hmotnosti do 10 kg</t>
  </si>
  <si>
    <t>-1874196415</t>
  </si>
  <si>
    <t>"N01.01" 3</t>
  </si>
  <si>
    <t>"N01.02" 3</t>
  </si>
  <si>
    <t>"N01.07" 1</t>
  </si>
  <si>
    <t>"N02.01" 3</t>
  </si>
  <si>
    <t>449321130</t>
  </si>
  <si>
    <t>přístroj hasicí ruční práškový, viz OV.11</t>
  </si>
  <si>
    <t>456853885</t>
  </si>
  <si>
    <t>-930262560</t>
  </si>
  <si>
    <t>SO01-040.01 - Zdravotně-technické instalace</t>
  </si>
  <si>
    <t>73101 - KANALIZACE</t>
  </si>
  <si>
    <t>73102 - VODOVOD</t>
  </si>
  <si>
    <t>73103 - PLYNOVOD</t>
  </si>
  <si>
    <t>73104 - ZAŘIZOVACÍ PŘEDMĚTY</t>
  </si>
  <si>
    <t>73101.01</t>
  </si>
  <si>
    <t>Potrubí kanalizace systém KG pro uložení do země, DN100</t>
  </si>
  <si>
    <t>-1857530296</t>
  </si>
  <si>
    <t>kanalizační potrubí pro uložení do země, neměkčený polyvinylchlorid (PVC), tlaková řada SN4</t>
  </si>
  <si>
    <t>73101.02</t>
  </si>
  <si>
    <t>Potrubí kanalizace systém KG pro uložení do země, DN125</t>
  </si>
  <si>
    <t>-1765813272</t>
  </si>
  <si>
    <t>73101.03</t>
  </si>
  <si>
    <t>Potrubí kanalizace systém KG pro uložení do země, DN150</t>
  </si>
  <si>
    <t>-1078758318</t>
  </si>
  <si>
    <t>73101.04</t>
  </si>
  <si>
    <t>Potrubí kanalizace systém KG pro uložení do země, DN200</t>
  </si>
  <si>
    <t>1873232722</t>
  </si>
  <si>
    <t>73101.05</t>
  </si>
  <si>
    <t>Potrubí kanalizace systém HT připojovací a odpadní vč. objímek, konzol a závěsů d40</t>
  </si>
  <si>
    <t>1886952428</t>
  </si>
  <si>
    <t>kanalizační polypropylenové potrubí s přídavkem minerálních plniv</t>
  </si>
  <si>
    <t>73101.06</t>
  </si>
  <si>
    <t>Potrubí kanalizace systém HT připojovací a odpadní vč. objímek, konzol a závěsů d50</t>
  </si>
  <si>
    <t>2038952380</t>
  </si>
  <si>
    <t>73101.07</t>
  </si>
  <si>
    <t>Potrubí kanalizace systém HT připojovací a odpadní vč. objímek, konzol a závěsů d75</t>
  </si>
  <si>
    <t>-1400435714</t>
  </si>
  <si>
    <t>73101.08</t>
  </si>
  <si>
    <t>Potrubí kanalizace systém HT připojovací a odpadní vč. objímek, konzol a závěsů d110</t>
  </si>
  <si>
    <t>114052021</t>
  </si>
  <si>
    <t>73101.09</t>
  </si>
  <si>
    <t>Ventilační hlavice</t>
  </si>
  <si>
    <t>1350914897</t>
  </si>
  <si>
    <t>materiál PP</t>
  </si>
  <si>
    <t>73101.10</t>
  </si>
  <si>
    <t>Podlahová vpust DN100 se spodním odtokem</t>
  </si>
  <si>
    <t>579081050</t>
  </si>
  <si>
    <t>vpust s krytem prto vlepení dlažby, spodní odtok, zápachová uzávěrka s pachotěsností i bez vody</t>
  </si>
  <si>
    <t>73101.11</t>
  </si>
  <si>
    <t>Zápachová uzávěrka DN40</t>
  </si>
  <si>
    <t>2141349987</t>
  </si>
  <si>
    <t>zápachová uzávěrka pro odvod kondenzátu s přídavnou mechanickou záp. uzávěrkou</t>
  </si>
  <si>
    <t>73101.12</t>
  </si>
  <si>
    <t>Zápachová uzávěrka DN100</t>
  </si>
  <si>
    <t>-922425080</t>
  </si>
  <si>
    <t>potrubní mechanická zápachová uzávěrka z PP</t>
  </si>
  <si>
    <t>73101.13</t>
  </si>
  <si>
    <t>Lapač splavenin</t>
  </si>
  <si>
    <t>-1738352238</t>
  </si>
  <si>
    <t>materiál PP, součástí je mechanická záp. uzávěrka, suchá klapka a koš na splaveniny</t>
  </si>
  <si>
    <t>73101.14</t>
  </si>
  <si>
    <t>Střešní vtok se spodním odtokem DN100</t>
  </si>
  <si>
    <t>-147648537</t>
  </si>
  <si>
    <t>těleso vtoku PP, tepelně izolovaný</t>
  </si>
  <si>
    <t>73101.15</t>
  </si>
  <si>
    <t>Dvířka 150/300</t>
  </si>
  <si>
    <t>638936580</t>
  </si>
  <si>
    <t>plast</t>
  </si>
  <si>
    <t>73101.16</t>
  </si>
  <si>
    <t>Vertikální vírový ventil</t>
  </si>
  <si>
    <t>1382244901</t>
  </si>
  <si>
    <t>zařízení pro řízení odtokového množství dešťových vod, odotkové množství cca 1 l/vt</t>
  </si>
  <si>
    <t>73101.17</t>
  </si>
  <si>
    <t>Kanalizační šachta prefabrikovaná DN1000, hloubka dle tabulky šachet</t>
  </si>
  <si>
    <t>-728963944</t>
  </si>
  <si>
    <t>kanalizační šachta prefabrikovaná DN1000, tl. stěny 120mm, ocel. stupadla s PE povlakem, litinový poklop DN600, D400</t>
  </si>
  <si>
    <t>73101.18</t>
  </si>
  <si>
    <t>Kanalizační šachta plastová, DN600, hloubka dle podélných profilů</t>
  </si>
  <si>
    <t>-805775279</t>
  </si>
  <si>
    <t>neprůlezná kanalizační šachta, DN600, litinový poklop DN600</t>
  </si>
  <si>
    <t>73101.19</t>
  </si>
  <si>
    <t>Zkoušky potrubí</t>
  </si>
  <si>
    <t>-1770011821</t>
  </si>
  <si>
    <t>zkoušky potrubí dle ČSN 75 6760</t>
  </si>
  <si>
    <t>73101.20</t>
  </si>
  <si>
    <t>Výkop rýhy pro pokládku potrubí</t>
  </si>
  <si>
    <t>2065685741</t>
  </si>
  <si>
    <t>výkop v zemině tř. 3-4, vč.příplatků za lepivost a svis.přemístění</t>
  </si>
  <si>
    <t>73101.21</t>
  </si>
  <si>
    <t>Obsyp a podsyp potrubí</t>
  </si>
  <si>
    <t>-932732772</t>
  </si>
  <si>
    <t>štěrkopískem včetně hutnění</t>
  </si>
  <si>
    <t>73101.22</t>
  </si>
  <si>
    <t>Zásyp rýhy zpětný, zhutněný</t>
  </si>
  <si>
    <t>978763976</t>
  </si>
  <si>
    <t>73101.23</t>
  </si>
  <si>
    <t>Odvoz přebytečné zeminy na skládku, včetně poplatku</t>
  </si>
  <si>
    <t>-1239192798</t>
  </si>
  <si>
    <t>73102.01</t>
  </si>
  <si>
    <t>Potrubí plastové pro rozvod studené vody, materiál HD-PE, 50x4,6</t>
  </si>
  <si>
    <t>1788606060</t>
  </si>
  <si>
    <t>potrubí pro rozvod vody, materiál PE-HD, tlaková řada PN16</t>
  </si>
  <si>
    <t>73102.02</t>
  </si>
  <si>
    <t>Potrubí plastové pro rozvod studené vody, materiál PPR3 PN16, vč. objímek a závěsů 20x2,3</t>
  </si>
  <si>
    <t>1748894681</t>
  </si>
  <si>
    <t>polypropylenové potrubí pro rozvod vody, tlaková řada PN16</t>
  </si>
  <si>
    <t>73102.03</t>
  </si>
  <si>
    <t>Potrubí plastové pro rozvod studené vody, materiál PPR3 PN16, vč. objímek a závěsů 25x3,5</t>
  </si>
  <si>
    <t>1839927446</t>
  </si>
  <si>
    <t>73102.04</t>
  </si>
  <si>
    <t>Potrubí plastové pro rozvod studené vody, materiál PPR3 PN16, vč. objímek a závěsů 32x4,5</t>
  </si>
  <si>
    <t>-377355918</t>
  </si>
  <si>
    <t>73102.05</t>
  </si>
  <si>
    <t>Potrubí plastové pro rozvod studené vody, materiál PPR3 PN16, vč. objímek a závěsů 40x5,6</t>
  </si>
  <si>
    <t>-195200766</t>
  </si>
  <si>
    <t>73102.06</t>
  </si>
  <si>
    <t>Potrubí plastové pro rozvod studené vody, materiál PPR3 PN16, vč. objímek a závěsů 50x6,9</t>
  </si>
  <si>
    <t>1068785923</t>
  </si>
  <si>
    <t>73102.07</t>
  </si>
  <si>
    <t>Potrubí plastové pro rozvod teplé vody a cirkulace teplé vody, materiál PPR3 PN20, vč. objímek a závěsů 20x3,4</t>
  </si>
  <si>
    <t>1656200371</t>
  </si>
  <si>
    <t>polypropylenové potrubí pro rozvod vody, tlaková řada PN20</t>
  </si>
  <si>
    <t>73102.08</t>
  </si>
  <si>
    <t>Potrubí plastové pro rozvod teplé vody a cirkulace teplé vody, materiál PPR3 PN20, vč. objímek a závěsů 25x4,2</t>
  </si>
  <si>
    <t>-1933511252</t>
  </si>
  <si>
    <t>73102.09</t>
  </si>
  <si>
    <t>Potrubí plastové pro rozvod teplé vody a cirkulace teplé vody, materiál PPR3 PN20, vč. objímek a závěsů 32x5,4</t>
  </si>
  <si>
    <t>-1798578987</t>
  </si>
  <si>
    <t>73102.10</t>
  </si>
  <si>
    <t>Potrubí plastové pro rozvod teplé vody a cirkulace teplé vody, materiál PPR3 PN20, vč. objímek a závěsů 40x6,7</t>
  </si>
  <si>
    <t>1183677138</t>
  </si>
  <si>
    <t>73102.11</t>
  </si>
  <si>
    <t>Potrubí plastové pro rozvod teplé vody a cirkulace teplé vody, materiál PPR3 PN20, vč. objímek a závěsů 50x8,3</t>
  </si>
  <si>
    <t>1888425778</t>
  </si>
  <si>
    <t>73102.12</t>
  </si>
  <si>
    <t>Izolace pro potrubí SV o průměru DN15-DN25</t>
  </si>
  <si>
    <t>-1623285773</t>
  </si>
  <si>
    <t>návleková izolace z PE, tl.9mm, 0,035 W/m.K</t>
  </si>
  <si>
    <t>73102.13</t>
  </si>
  <si>
    <t>Izolace pro potrubí SV o průměru DN32-DN40</t>
  </si>
  <si>
    <t>-2087906035</t>
  </si>
  <si>
    <t>návleková izolace z PE, tl.13mm, 0,035 W/m.K</t>
  </si>
  <si>
    <t>73102.14</t>
  </si>
  <si>
    <t>Izolace pro potrubí TV a CTV o průměru DN15-DN25</t>
  </si>
  <si>
    <t>-5170090</t>
  </si>
  <si>
    <t>návleková izolace z PE, tl.20mm, 0,035 W/m.K</t>
  </si>
  <si>
    <t>73102.15</t>
  </si>
  <si>
    <t>Izolace pro potrubí TV a CV o průměru DN32-DN40</t>
  </si>
  <si>
    <t>-2056681875</t>
  </si>
  <si>
    <t>návleková izolace z PE, tl.30mm, 0,035 W/m.K</t>
  </si>
  <si>
    <t>73102.16</t>
  </si>
  <si>
    <t>Potrubí ocelové závitové pozinkované pro rozvod požární vody, vč. objímek a závěsů DN32</t>
  </si>
  <si>
    <t>-339763980</t>
  </si>
  <si>
    <t>ocelové závitové pozinkované potrubí pro rozvod vody</t>
  </si>
  <si>
    <t>73102.17</t>
  </si>
  <si>
    <t>Potrubí ocelové závitové pozinkované pro rozvod požární vody, vč. objímek a závěsů DN40</t>
  </si>
  <si>
    <t>-1971157719</t>
  </si>
  <si>
    <t>73102.18</t>
  </si>
  <si>
    <t>Uzávěr DN15</t>
  </si>
  <si>
    <t>1245982255</t>
  </si>
  <si>
    <t>kulový kohout s vnitřními závity, ovládání pákou, chromovaný</t>
  </si>
  <si>
    <t>73102.19</t>
  </si>
  <si>
    <t>Uzávěr DN20</t>
  </si>
  <si>
    <t>-4183983</t>
  </si>
  <si>
    <t>73102.20</t>
  </si>
  <si>
    <t>Uzávěr DN40</t>
  </si>
  <si>
    <t>1150283452</t>
  </si>
  <si>
    <t>73102.21</t>
  </si>
  <si>
    <t>Filtr DN20</t>
  </si>
  <si>
    <t>-1364260264</t>
  </si>
  <si>
    <t>filtr mosazný</t>
  </si>
  <si>
    <t>73102.22</t>
  </si>
  <si>
    <t>Zpětná klapka DN20</t>
  </si>
  <si>
    <t>-866895570</t>
  </si>
  <si>
    <t>zpětná klapka z nerezové ocele</t>
  </si>
  <si>
    <t>73102.23</t>
  </si>
  <si>
    <t>Zpětná klapka DN40</t>
  </si>
  <si>
    <t>-1126693651</t>
  </si>
  <si>
    <t>73102.24</t>
  </si>
  <si>
    <t>Kontrolovatelná zpětná armatura DN40</t>
  </si>
  <si>
    <t>-1739854450</t>
  </si>
  <si>
    <t>zpětná armatura třídy BA</t>
  </si>
  <si>
    <t>73102.25</t>
  </si>
  <si>
    <t>Tlakoměr</t>
  </si>
  <si>
    <t>2097246536</t>
  </si>
  <si>
    <t>tlakoměr rozsahu 0-1,6MPa</t>
  </si>
  <si>
    <t>73102.26</t>
  </si>
  <si>
    <t>Vypouštěcí kohout DN15</t>
  </si>
  <si>
    <t>731044596</t>
  </si>
  <si>
    <t>73102.27</t>
  </si>
  <si>
    <t>Pojistný ventil DN20</t>
  </si>
  <si>
    <t>-1965122394</t>
  </si>
  <si>
    <t>73102.28</t>
  </si>
  <si>
    <t>Expanzní nádoba 10l</t>
  </si>
  <si>
    <t>kpl</t>
  </si>
  <si>
    <t>443614092</t>
  </si>
  <si>
    <t>73102.29</t>
  </si>
  <si>
    <t>Nezámrzný výtokový ventil DN15</t>
  </si>
  <si>
    <t>866721793</t>
  </si>
  <si>
    <t>povrch chrom, materiál mosaz</t>
  </si>
  <si>
    <t>73102.30</t>
  </si>
  <si>
    <t>Rohový ventil DN15</t>
  </si>
  <si>
    <t>1338011258</t>
  </si>
  <si>
    <t>73102.31</t>
  </si>
  <si>
    <t>Hydrantové skříně</t>
  </si>
  <si>
    <t>1021599146</t>
  </si>
  <si>
    <t>hydrantová skříň s tvarově stálou hadicí dl.30m, DN25</t>
  </si>
  <si>
    <t>73102.32</t>
  </si>
  <si>
    <t>Čerpadlo cirkulace TV</t>
  </si>
  <si>
    <t>-1686005909</t>
  </si>
  <si>
    <t>Mokroběžné oběhové čerpadlo s připojením na závit, EC motorem odolným proti zablokování a integrovanou elektronickou regulací výkonu, Q=0,5m3/hod, H=1-4m</t>
  </si>
  <si>
    <t>73102.33</t>
  </si>
  <si>
    <t>1300504276</t>
  </si>
  <si>
    <t>zkoušky potrubí dle ČSN 75 5409</t>
  </si>
  <si>
    <t>73102.34</t>
  </si>
  <si>
    <t>792813397</t>
  </si>
  <si>
    <t>v zemině tř. 3-4, vč.příplatků za lepivost a svis.přemístění</t>
  </si>
  <si>
    <t>73102.35</t>
  </si>
  <si>
    <t>398184278</t>
  </si>
  <si>
    <t>štěrkopískem, včetně zhutnění</t>
  </si>
  <si>
    <t>73102.36</t>
  </si>
  <si>
    <t>77530748</t>
  </si>
  <si>
    <t>73102.37</t>
  </si>
  <si>
    <t>-1806521149</t>
  </si>
  <si>
    <t>73103.01</t>
  </si>
  <si>
    <t>Potrubí plastové pro rozvod zemního plynu, materiál PE, SDR11, 50x4,6</t>
  </si>
  <si>
    <t>167849572</t>
  </si>
  <si>
    <t>potrubí z lineárního polyetylénu pro rozvod plynu, tlaková řada SDR11</t>
  </si>
  <si>
    <t>73103.02</t>
  </si>
  <si>
    <t>Potrubí ocelové černé spojované svařováním, vč. objímek a závěsů pro uložení potrubí, ochranný emailový náter 25/2,6</t>
  </si>
  <si>
    <t>-946190397</t>
  </si>
  <si>
    <t>potrubí ocelové hladké černé (jak.mat. 11.353.0), spojování svařováním</t>
  </si>
  <si>
    <t>73103.03</t>
  </si>
  <si>
    <t>Potrubí ocelové černé spojované svařováním, vč. objímek a závěsů pro uložení potrubí, ochranný emailový náter 44,5/2,6</t>
  </si>
  <si>
    <t>-798438013</t>
  </si>
  <si>
    <t>73103.04</t>
  </si>
  <si>
    <t>Kulový kohout DN20</t>
  </si>
  <si>
    <t>-1264277340</t>
  </si>
  <si>
    <t>kulový kohout s vnitřními závity, ovládání pákou, niklovaná mosaz</t>
  </si>
  <si>
    <t>73103.05</t>
  </si>
  <si>
    <t>Kulový kohout DN40</t>
  </si>
  <si>
    <t>-1041659108</t>
  </si>
  <si>
    <t>73103.06</t>
  </si>
  <si>
    <t>Elektromagnetický bezpečnostní ventil DN40</t>
  </si>
  <si>
    <t>1065492900</t>
  </si>
  <si>
    <t>membránový bezpečnostní ventil na NTL rozvodu, bez napětí uzavřen</t>
  </si>
  <si>
    <t>73103.07</t>
  </si>
  <si>
    <t>Ocelová chránička 57/2,9</t>
  </si>
  <si>
    <t>-705165303</t>
  </si>
  <si>
    <t>potrubí ocelové hladké černé (jak.mat. 11.353.0)</t>
  </si>
  <si>
    <t>73103.08</t>
  </si>
  <si>
    <t>Skříňka pro HUP, regulátor tlaku a plynoměr</t>
  </si>
  <si>
    <t>1756750200</t>
  </si>
  <si>
    <t>systémová skříňka dle standartů PPD a.s., pro osazení HUP, regulátoru tlaku a plynoměru</t>
  </si>
  <si>
    <t>73103.09</t>
  </si>
  <si>
    <t>Skříňka pro domovní a bezpečnostní uzávěr plynu</t>
  </si>
  <si>
    <t>621134616</t>
  </si>
  <si>
    <t>uzamykatelná plechová skříň, rozměr, 800/800/200 s větracími otvory pro osazení domovního a bezpečnostního uzávěru plynu na fasádě objektu</t>
  </si>
  <si>
    <t>73103.10</t>
  </si>
  <si>
    <t>Signalizační vodič</t>
  </si>
  <si>
    <t>-702775623</t>
  </si>
  <si>
    <t>měděný drát s kizolací do země o průřezu min. 1,5mm2</t>
  </si>
  <si>
    <t>73103.11</t>
  </si>
  <si>
    <t>Výstražná fólie z PE</t>
  </si>
  <si>
    <t>-167007067</t>
  </si>
  <si>
    <t>výstražná fólie pro rozvody plynu</t>
  </si>
  <si>
    <t>73103.12</t>
  </si>
  <si>
    <t>136499533</t>
  </si>
  <si>
    <t>zkoušky potrubí dle TPG 704 01</t>
  </si>
  <si>
    <t>73103.13</t>
  </si>
  <si>
    <t>Revize</t>
  </si>
  <si>
    <t>1560552686</t>
  </si>
  <si>
    <t>revizní zpráva revizního technika plynovodu</t>
  </si>
  <si>
    <t>73103.14</t>
  </si>
  <si>
    <t>1496095136</t>
  </si>
  <si>
    <t>73103.15</t>
  </si>
  <si>
    <t>1076440686</t>
  </si>
  <si>
    <t>štěrkopískem, včetně hutnění</t>
  </si>
  <si>
    <t>73103.16</t>
  </si>
  <si>
    <t>1612903867</t>
  </si>
  <si>
    <t>73103.17</t>
  </si>
  <si>
    <t>-42471393</t>
  </si>
  <si>
    <t>73104.01</t>
  </si>
  <si>
    <t>Umyvadlová stojánková páková baterie bez výpusti, průtok 5,7 l/min, viz AK01</t>
  </si>
  <si>
    <t>1038484624</t>
  </si>
  <si>
    <t>73104.02</t>
  </si>
  <si>
    <t>Polozápustné umyvadlo 520 x 400, viz AK02</t>
  </si>
  <si>
    <t>1388483101</t>
  </si>
  <si>
    <t>73104.03</t>
  </si>
  <si>
    <t>Umyvadlo 600x420, viz AK03</t>
  </si>
  <si>
    <t>-672796731</t>
  </si>
  <si>
    <t>73104.04</t>
  </si>
  <si>
    <t>Zápustné umyvadlo 560x475, viz AK04</t>
  </si>
  <si>
    <t>1475284538</t>
  </si>
  <si>
    <t>73104.05</t>
  </si>
  <si>
    <t>Sprchová nástěnná páková baterie bez sprchové sady, viz AK05</t>
  </si>
  <si>
    <t>-1006495658</t>
  </si>
  <si>
    <t>73104.06</t>
  </si>
  <si>
    <t>Sprchová sada, ruční sprcha 130x130 mm - 4 funkce, sprchová tyč, mýdelník chrom, sprchová hadice 1,7 m, viz AK06</t>
  </si>
  <si>
    <t>683907844</t>
  </si>
  <si>
    <t>73104.07</t>
  </si>
  <si>
    <t>Sprchová vanička 900 x800, obdélkníková, akrylát, viz AK07</t>
  </si>
  <si>
    <t>642863260</t>
  </si>
  <si>
    <t>73104.08</t>
  </si>
  <si>
    <t>Sprchové dveře, jednokřídlé, stříbrný profil, levé - pravé, sklo arctic nebo transparentní sklo, viz AK08</t>
  </si>
  <si>
    <t>428283174</t>
  </si>
  <si>
    <t>73104.09</t>
  </si>
  <si>
    <t>Závěsné WC s hlubokým splachováním, viz AK09</t>
  </si>
  <si>
    <t>-315464838</t>
  </si>
  <si>
    <t>73104.10</t>
  </si>
  <si>
    <t>Odsávací urinál, s vnitřním přívodem vody, viz AK10</t>
  </si>
  <si>
    <t>-181515492</t>
  </si>
  <si>
    <t>73104.11</t>
  </si>
  <si>
    <t>Tlačítko, bílá barva, viz AK11</t>
  </si>
  <si>
    <t>1842767544</t>
  </si>
  <si>
    <t>73104.12</t>
  </si>
  <si>
    <t>Umyvadlo 550x550, viz AK12</t>
  </si>
  <si>
    <t>-309311136</t>
  </si>
  <si>
    <t>73104.13</t>
  </si>
  <si>
    <t>Závěsný klozet s hlubokým splachováním, viz AK13</t>
  </si>
  <si>
    <t>-659825799</t>
  </si>
  <si>
    <t>73104.14</t>
  </si>
  <si>
    <t>Nerezový jednodřez o průměru 435 mm, viz AK14</t>
  </si>
  <si>
    <t>221695345</t>
  </si>
  <si>
    <t>73104.15</t>
  </si>
  <si>
    <t>Dřezová stojánková páková baterie s otočným výtokovým raménkem, viz AK15</t>
  </si>
  <si>
    <t>183921144</t>
  </si>
  <si>
    <t>73104.16</t>
  </si>
  <si>
    <t>Urinálová keramická dělící stěna, viz AK16</t>
  </si>
  <si>
    <t>1117670323</t>
  </si>
  <si>
    <t>73104.20</t>
  </si>
  <si>
    <t>Závěsná výlevka, včetně mřížky, viz AK20</t>
  </si>
  <si>
    <t>2046737210</t>
  </si>
  <si>
    <t>73104.21</t>
  </si>
  <si>
    <t>Umyvadlová nástěnná páková baterie, viz AK21</t>
  </si>
  <si>
    <t>-613749919</t>
  </si>
  <si>
    <t>SO01-040.02 - Přípojky kanalizace, vody, plynu</t>
  </si>
  <si>
    <t>831001 - KANALIZAČNÍ PŘÍPOJKA</t>
  </si>
  <si>
    <t>831002 - VODOVODNÍ PŘÍPOJKA</t>
  </si>
  <si>
    <t>831003 - PLYNOVODNÍ PŘÍPOJKA</t>
  </si>
  <si>
    <t>831001.01</t>
  </si>
  <si>
    <t>Potrubí kameninové včetně tvarovek, DN200</t>
  </si>
  <si>
    <t>-593036377</t>
  </si>
  <si>
    <t>kameninové trouby, těsněné gumovými kroužky</t>
  </si>
  <si>
    <t>831001.02</t>
  </si>
  <si>
    <t>Kanalizační šachta prefabrikovaná DN1000</t>
  </si>
  <si>
    <t>163287149</t>
  </si>
  <si>
    <t>831001.03</t>
  </si>
  <si>
    <t>Napojení na stáv. kanalizační stoku</t>
  </si>
  <si>
    <t>-459445526</t>
  </si>
  <si>
    <t>vysazení odbočky 250/200</t>
  </si>
  <si>
    <t>831001.04</t>
  </si>
  <si>
    <t>-711276824</t>
  </si>
  <si>
    <t>831001.05</t>
  </si>
  <si>
    <t>Bourání vozovky asfaltové včetně podkladních vrstev v tl. 400mm</t>
  </si>
  <si>
    <t>1808913206</t>
  </si>
  <si>
    <t>831001.06</t>
  </si>
  <si>
    <t>Řezání stávajícího živičného krytu</t>
  </si>
  <si>
    <t>-2036751488</t>
  </si>
  <si>
    <t>831001.07</t>
  </si>
  <si>
    <t>Odstranění dlažeb betonových pro pěší včetně podkladních vrstev</t>
  </si>
  <si>
    <t>-1778342705</t>
  </si>
  <si>
    <t>uskladnění dlažby pro zpětné použití</t>
  </si>
  <si>
    <t>831001.08</t>
  </si>
  <si>
    <t>Odvoz vybouraných hmot na skládku včetně poplatků</t>
  </si>
  <si>
    <t>-1535018798</t>
  </si>
  <si>
    <t>831001.09</t>
  </si>
  <si>
    <t>Výkop rýhy pro potrubí</t>
  </si>
  <si>
    <t>-1967321667</t>
  </si>
  <si>
    <t>v zemině tř. 3-4, včetně svislých přemístění</t>
  </si>
  <si>
    <t>831001.10</t>
  </si>
  <si>
    <t>Obetonování potrubí C16/20</t>
  </si>
  <si>
    <t>-145175646</t>
  </si>
  <si>
    <t>831001.11</t>
  </si>
  <si>
    <t>1589881936</t>
  </si>
  <si>
    <t>831001.12</t>
  </si>
  <si>
    <t>Odvoz přebytečného výkopku na skládku včetně poplatku</t>
  </si>
  <si>
    <t>-1730058044</t>
  </si>
  <si>
    <t>831001.13</t>
  </si>
  <si>
    <t>Pažení příložné včetně odstranění</t>
  </si>
  <si>
    <t>-327881921</t>
  </si>
  <si>
    <t>831001.14</t>
  </si>
  <si>
    <t>Uvedení vozovky asfaltové do původního stavu</t>
  </si>
  <si>
    <t>-1217241580</t>
  </si>
  <si>
    <t>831001.15</t>
  </si>
  <si>
    <t>Uvedení chodníku dlážděného do původního stavu</t>
  </si>
  <si>
    <t>1299865267</t>
  </si>
  <si>
    <t>831002.01</t>
  </si>
  <si>
    <t>Potrubí plastové pro rozvod studené vody, HD-PE, 50x4,6</t>
  </si>
  <si>
    <t>303474635</t>
  </si>
  <si>
    <t>potrubí pro rozvod vody, materiál PE-HD, tlaková řada PN16, včetně tvarovek</t>
  </si>
  <si>
    <t>831002.02</t>
  </si>
  <si>
    <t>Navrtávací pás</t>
  </si>
  <si>
    <t>-249722444</t>
  </si>
  <si>
    <t>navrtávací pás pro napojení přípojky na vodovodní řad</t>
  </si>
  <si>
    <t>831002.03</t>
  </si>
  <si>
    <t>Přípojkový uzávěr DN40 se zemní soupravou a poklopem</t>
  </si>
  <si>
    <t>-96122523</t>
  </si>
  <si>
    <t>přípojkový uzávěr DN40 se zemní soupravou a poklopem do vozovky</t>
  </si>
  <si>
    <t>831002.04</t>
  </si>
  <si>
    <t>Vodoměrná šachta prefabrikovaná</t>
  </si>
  <si>
    <t>-2087712882</t>
  </si>
  <si>
    <t>vodoměrná šachta min. rozměr 900/1200, vč. stupadel a poklopu, možnost pojíždění dodávkou</t>
  </si>
  <si>
    <t>831002.05</t>
  </si>
  <si>
    <t>Vodoměrná sestava</t>
  </si>
  <si>
    <t>-909457319</t>
  </si>
  <si>
    <t>přechodka PE/ocel, uzávěr DN40, filtr DN40, příprava pro vodoměr, uzávěr DN40 s vypouštěním, zpětná klapka DN40, přechodka ocel/PE</t>
  </si>
  <si>
    <t>831002.06</t>
  </si>
  <si>
    <t>344584003</t>
  </si>
  <si>
    <t>831002.07</t>
  </si>
  <si>
    <t>481312645</t>
  </si>
  <si>
    <t>831002.08</t>
  </si>
  <si>
    <t>1802836636</t>
  </si>
  <si>
    <t>831002.09</t>
  </si>
  <si>
    <t>-210707518</t>
  </si>
  <si>
    <t>831002.10</t>
  </si>
  <si>
    <t>903353939</t>
  </si>
  <si>
    <t>831002.11</t>
  </si>
  <si>
    <t>-2015926318</t>
  </si>
  <si>
    <t>831002.12</t>
  </si>
  <si>
    <t>-784461690</t>
  </si>
  <si>
    <t>831002.13</t>
  </si>
  <si>
    <t>551609290</t>
  </si>
  <si>
    <t>831002.14</t>
  </si>
  <si>
    <t>42670291</t>
  </si>
  <si>
    <t>831002.15</t>
  </si>
  <si>
    <t>-543765594</t>
  </si>
  <si>
    <t>831002.16</t>
  </si>
  <si>
    <t>838147676</t>
  </si>
  <si>
    <t>831002.17</t>
  </si>
  <si>
    <t>661851597</t>
  </si>
  <si>
    <t>831003.01</t>
  </si>
  <si>
    <t>Potrubí plastové pro rozvod zemního plynu, PE, SDR11, 50x4,6</t>
  </si>
  <si>
    <t>147152079</t>
  </si>
  <si>
    <t>potrubí pro rozvod plynu, opláštěný PE, včetně tvarovek</t>
  </si>
  <si>
    <t>831003.02</t>
  </si>
  <si>
    <t>Kulový kohout DN20 (HUP)</t>
  </si>
  <si>
    <t>-1689996562</t>
  </si>
  <si>
    <t>831003.03</t>
  </si>
  <si>
    <t>Napojení na stávající plynovod</t>
  </si>
  <si>
    <t>300679270</t>
  </si>
  <si>
    <t>navrtávací přípojkový T-kus dn25/90</t>
  </si>
  <si>
    <t>831003.04</t>
  </si>
  <si>
    <t>-230801280</t>
  </si>
  <si>
    <t>831003.05</t>
  </si>
  <si>
    <t>-1997443249</t>
  </si>
  <si>
    <t>831003.06</t>
  </si>
  <si>
    <t>1898917945</t>
  </si>
  <si>
    <t>831003.07</t>
  </si>
  <si>
    <t>-859228662</t>
  </si>
  <si>
    <t>831003.08</t>
  </si>
  <si>
    <t>-1065687225</t>
  </si>
  <si>
    <t>831003.09</t>
  </si>
  <si>
    <t>901171474</t>
  </si>
  <si>
    <t>831003.10</t>
  </si>
  <si>
    <t>1820967861</t>
  </si>
  <si>
    <t>831003.11</t>
  </si>
  <si>
    <t>-1334704270</t>
  </si>
  <si>
    <t>831003.12</t>
  </si>
  <si>
    <t>-403850088</t>
  </si>
  <si>
    <t>831003.13</t>
  </si>
  <si>
    <t>-675855825</t>
  </si>
  <si>
    <t>831003.14</t>
  </si>
  <si>
    <t>-1229987166</t>
  </si>
  <si>
    <t>831003.15</t>
  </si>
  <si>
    <t>-2061306898</t>
  </si>
  <si>
    <t>831003.16</t>
  </si>
  <si>
    <t>7223997</t>
  </si>
  <si>
    <t>SO01-050.01 - Ústřední vytápění</t>
  </si>
  <si>
    <t>731001 - ÚSTŘEDNÍ VYTÁPĚNÍ - kotelny</t>
  </si>
  <si>
    <t>731002 - ÚSTŘEDNÍ VYTÁPĚNÍ - strojovny</t>
  </si>
  <si>
    <t>731003 - ÚSTŘEDNÍ VYTÁPĚNÍ - potrubí</t>
  </si>
  <si>
    <t>731004 - ÚSTŘEDNÍ VYTÁPĚNÍ - armatury</t>
  </si>
  <si>
    <t>731005 - ÚSTŘEDNÍ VYTÁPĚNÍ - otopná tělesa</t>
  </si>
  <si>
    <t>731006 - IZOLACE TEPELNÉ</t>
  </si>
  <si>
    <t>731007 - NÁTĚRY</t>
  </si>
  <si>
    <t>731008 - OSTATNÍ</t>
  </si>
  <si>
    <t>731001.01</t>
  </si>
  <si>
    <t>Nástěnný plynový ocelový kondenzační kotel, vč. základní regulace a neutralizační stanice kondenzátu a veškerého dalšího příslušenství</t>
  </si>
  <si>
    <t>617833614</t>
  </si>
  <si>
    <t>731001.02</t>
  </si>
  <si>
    <t>Odkouření kotle</t>
  </si>
  <si>
    <t>874459746</t>
  </si>
  <si>
    <t xml:space="preserve">Součást dodávky kotle bude i kompletní odkouření. Komíny i kouřovody musí odpovídat všem požadavkům na komíny pro spalování plynných paliv a pro daný typ kotle. Budou ocelové třísložkové, plynotěsné, vnitřní i vnější část nerezová, průměr vnitřní části pro účely nabídkového řízení je 150 mm (vybraný dodavatel zajístí výpočet odbornou kominickou firmou a podle výpočtu případně upraví vnitřní průněr). Tloušťka izolace dle všech příslušných předpisů. Součástí dodávky komínů a kouřovodů budou veškeré příslušenství, včetně revizních dvířek a revizních otvorů, odkapů kondenzátu,… a včetně veškerého upevňovacího a kotevního materiálu. Vodorovná délka kouřovodu cca 4 m,  výška komínu cca 22 m. V ceně musí být samozřejmě i montáž, výpočet komínu a závěrečná revize kouřové cesty.</t>
  </si>
  <si>
    <t>731002.01</t>
  </si>
  <si>
    <t>Hydraulický rozdělovač - anuloid DN100, L=3600mm</t>
  </si>
  <si>
    <t>-1489344442</t>
  </si>
  <si>
    <t>731002.02</t>
  </si>
  <si>
    <t>Expanzní nádoba s membránou 18 litrů</t>
  </si>
  <si>
    <t>1107194954</t>
  </si>
  <si>
    <t>731002.03</t>
  </si>
  <si>
    <t>Zásobníkový ohřívač teplé vody 630 litrů, kompletní vč. vložky a izolace</t>
  </si>
  <si>
    <t>740170795</t>
  </si>
  <si>
    <t>731002.04</t>
  </si>
  <si>
    <t>Expanzní nádoba s membránou 80 litrů</t>
  </si>
  <si>
    <t>-1753310684</t>
  </si>
  <si>
    <t>731002.05</t>
  </si>
  <si>
    <t xml:space="preserve">Rozdělovač pro větve podlahového vytápění / VZT     DN 80, L=1950mm</t>
  </si>
  <si>
    <t>-1635471614</t>
  </si>
  <si>
    <t>731002.06</t>
  </si>
  <si>
    <t>Sběrač pro větve podlahového vytápění /VZT DN 80, L=1950mm</t>
  </si>
  <si>
    <t>-421730694</t>
  </si>
  <si>
    <t>731002.07</t>
  </si>
  <si>
    <t>Úpravna vody</t>
  </si>
  <si>
    <t>1740436002</t>
  </si>
  <si>
    <t>731002.08</t>
  </si>
  <si>
    <t>Kotlové čerpadlo s plynulou regulací otáček (6,5m3/h, 60kPa)</t>
  </si>
  <si>
    <t>200411896</t>
  </si>
  <si>
    <t>731002.09</t>
  </si>
  <si>
    <t>Čerpadlo s plynulou regulací otáček ( větev 140-Pdl.topení, chlazení) (13,5m3/h,125kPa)</t>
  </si>
  <si>
    <t>1287428076</t>
  </si>
  <si>
    <t>731002.10</t>
  </si>
  <si>
    <t>Čerpadlo s plynulou regulací otáček ( větev TUV) (3m3/h,50kPa)</t>
  </si>
  <si>
    <t>-1706842352</t>
  </si>
  <si>
    <t>731002.11</t>
  </si>
  <si>
    <t>Čerpadlo s plynulou regulací otáček ( VZT1) (0,25m3/h,40kPa)</t>
  </si>
  <si>
    <t>1960805034</t>
  </si>
  <si>
    <t>731002.12</t>
  </si>
  <si>
    <t>Čerpadlo s plynulou regulací otáček ( VZT2) 0,55m3/h,40kPa)</t>
  </si>
  <si>
    <t>-314257599</t>
  </si>
  <si>
    <t>731002.13</t>
  </si>
  <si>
    <t>Orientační štítky plastové, v profesionální grafické úpravě pro označení všech zařízení a armatur ve všech strojovnách</t>
  </si>
  <si>
    <t>1891888564</t>
  </si>
  <si>
    <t>Orientační štítky plastové, v profesionální grafické úpravě pro označení všech zařízení a armatur ve všech strojovnách.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</si>
  <si>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731002.14</t>
  </si>
  <si>
    <t xml:space="preserve">Orientační štítky  v profesionální grafické úpravě, šipky na potrubí s vyznačením větve a směru proudění</t>
  </si>
  <si>
    <t>-2029281571</t>
  </si>
  <si>
    <t xml:space="preserve">Orientační štítky  v profesionální grafické úpravě.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</si>
  <si>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731003.01</t>
  </si>
  <si>
    <t xml:space="preserve">Potrubí ocelové DN 15   (1/2")</t>
  </si>
  <si>
    <t>855722652</t>
  </si>
  <si>
    <t>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</si>
  <si>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731003.02</t>
  </si>
  <si>
    <t xml:space="preserve">Potrubí ocelové DN 25   (1")</t>
  </si>
  <si>
    <t>1874354998</t>
  </si>
  <si>
    <t>731003.03</t>
  </si>
  <si>
    <t xml:space="preserve">Potrubí ocelové DN 32   (5/4")</t>
  </si>
  <si>
    <t>1209324335</t>
  </si>
  <si>
    <t>731003.04</t>
  </si>
  <si>
    <t xml:space="preserve">Potrubí ocelové DN 40   (6/4")</t>
  </si>
  <si>
    <t>-602517566</t>
  </si>
  <si>
    <t>731003.05</t>
  </si>
  <si>
    <t xml:space="preserve">Potrubí ocelové DN 50   (2")</t>
  </si>
  <si>
    <t>-1647566096</t>
  </si>
  <si>
    <t>731003.06</t>
  </si>
  <si>
    <t>Potrubí ocelové 76/3,2</t>
  </si>
  <si>
    <t>-1794066173</t>
  </si>
  <si>
    <t>731003.07</t>
  </si>
  <si>
    <t>Odvzdušňovací nádobky DN 50, s klenutými dny</t>
  </si>
  <si>
    <t>-462249308</t>
  </si>
  <si>
    <t>731003.08</t>
  </si>
  <si>
    <t>Zkoušky těsnosti trubek ocelových do DN 40</t>
  </si>
  <si>
    <t>-982354334</t>
  </si>
  <si>
    <t>731003.09</t>
  </si>
  <si>
    <t>Zkoušky těsnosti trubek ocelových do DN 50</t>
  </si>
  <si>
    <t>-778680408</t>
  </si>
  <si>
    <t>731004.01</t>
  </si>
  <si>
    <t>Kulový kohout s ruční pákou a se šroubením pro zdvojené manometry manometry DN 15</t>
  </si>
  <si>
    <t>106888237</t>
  </si>
  <si>
    <t>Do DN 50 včetně budou armatury závitové, od DN 65 budou armatury přírubové (resp.mezipřírubové). Výjimkou jsou armatury na rozdělovačích a sběračích, které budou všechny přírubové bez ohledu na dimenzi. Všechny závitové armatury (kromě koncových odvzdušňovacích nebo vypouštěcích kohoutů) budou montovány se šroubením příslušné dimenze, aby byla umožněna demontáž, oprava po případě výměna armatury bez nutnosti svařovaní. Bližší popis jednotlivých armatur viz technická zpráva.</t>
  </si>
  <si>
    <t>731004.02</t>
  </si>
  <si>
    <t>Kulový kohout s příslušenstvím pro odvzdušnění DN 15</t>
  </si>
  <si>
    <t>-809040953</t>
  </si>
  <si>
    <t>731004.03</t>
  </si>
  <si>
    <t>Kulový vypouštěcí kohout s příslušenstvím DN 15</t>
  </si>
  <si>
    <t>-1783308778</t>
  </si>
  <si>
    <t>731004.04</t>
  </si>
  <si>
    <t>Kulový kohout s ruční pákou (vč. šroubení) DN 15</t>
  </si>
  <si>
    <t>2123516932</t>
  </si>
  <si>
    <t>731004.05</t>
  </si>
  <si>
    <t>Kulový kohout s ruční pákou (vč. šroubení) DN 25</t>
  </si>
  <si>
    <t>180665739</t>
  </si>
  <si>
    <t>731004.06</t>
  </si>
  <si>
    <t>Kulový kohout s ruční pákou (vč. šroubení) DN 50</t>
  </si>
  <si>
    <t>944262352</t>
  </si>
  <si>
    <t>731004.07</t>
  </si>
  <si>
    <t>Klapka motýlová (včetně protipřírub) DN 65</t>
  </si>
  <si>
    <t>-1616189904</t>
  </si>
  <si>
    <t>Motýlové klapky budou s ovládací pákou a pérovou záskočkou pro krokové stavění od plně otevřené do plně uzavřené polohy (do DN 150). Od DN 200 má klapka místo ruční páky ruční kolo s převodovkou.</t>
  </si>
  <si>
    <t>731004.08</t>
  </si>
  <si>
    <t>Vyvažovací ventil závitový (vč. šroubení) DN 15</t>
  </si>
  <si>
    <t>-1187591584</t>
  </si>
  <si>
    <t xml:space="preserve">Ruční vyvažovací  ventily musí být v uzavřené poloze vodotěsné. Přednastavení bude spolehlivě aretovatelné, nastavená poloha bude znázorněna na ukazateli. Součástí všech vyvažovacích ventilů jsou dva ventilky pro odběr tlaku.</t>
  </si>
  <si>
    <t>731004.09</t>
  </si>
  <si>
    <t>Vyvažovací ventil závitový (vč. šroubení) DN 20</t>
  </si>
  <si>
    <t>-554287376</t>
  </si>
  <si>
    <t>731004.10</t>
  </si>
  <si>
    <t>Vyvažovací ventil závitový (vč. šroubení) DN 25</t>
  </si>
  <si>
    <t>2007769773</t>
  </si>
  <si>
    <t>731004.11</t>
  </si>
  <si>
    <t>Vyvažovací ventil závitový (vč. šroubení) DN 32</t>
  </si>
  <si>
    <t>-1133405199</t>
  </si>
  <si>
    <t>731004.12</t>
  </si>
  <si>
    <t>Vyvažovací ventil přírubový (vč. protipřírub) DN 65</t>
  </si>
  <si>
    <t>-550326680</t>
  </si>
  <si>
    <t>731004.13</t>
  </si>
  <si>
    <t>Filtr závitový (vč. šroubení) DN 15</t>
  </si>
  <si>
    <t>-125401437</t>
  </si>
  <si>
    <t>Filtry budou se síty z nerezavějící oceli s perforací standardních rozměrů.</t>
  </si>
  <si>
    <t>731004.14</t>
  </si>
  <si>
    <t>Filtr závitový (vč. šroubení) DN 25</t>
  </si>
  <si>
    <t>1983666064</t>
  </si>
  <si>
    <t>731004.15</t>
  </si>
  <si>
    <t>Filtr závitový (vč. šroubení) DN 50</t>
  </si>
  <si>
    <t>-1876869783</t>
  </si>
  <si>
    <t>731004.16</t>
  </si>
  <si>
    <t>Filtr přírubový (vč. protipřírub) DN 65</t>
  </si>
  <si>
    <t>-1687304956</t>
  </si>
  <si>
    <t>731004.17</t>
  </si>
  <si>
    <t>Zpětný ventil (vč. protipřírub) DN 15</t>
  </si>
  <si>
    <t>5959471</t>
  </si>
  <si>
    <t>Zpětné ventily budou mezipřírubové s pružinou.</t>
  </si>
  <si>
    <t>731004.18</t>
  </si>
  <si>
    <t>Zpětný ventil (vč. protipřírub) DN 25</t>
  </si>
  <si>
    <t>-781314496</t>
  </si>
  <si>
    <t>731004.19</t>
  </si>
  <si>
    <t>Zpětný ventil (vč. protipřírub) DN 50</t>
  </si>
  <si>
    <t>807426412</t>
  </si>
  <si>
    <t>731004.20</t>
  </si>
  <si>
    <t>Zpětný ventil (vč. protipřírub) DN 65</t>
  </si>
  <si>
    <t>1451509675</t>
  </si>
  <si>
    <t>731004.21</t>
  </si>
  <si>
    <t>Pojistný ventil 3/4" x 1"</t>
  </si>
  <si>
    <t>-791573208</t>
  </si>
  <si>
    <t>Pojistné ventily pružinové nízkozdvižné</t>
  </si>
  <si>
    <t>731004.22</t>
  </si>
  <si>
    <t>Gumový kompenzátor (vč. protipřírub) DN 50</t>
  </si>
  <si>
    <t>1544701545</t>
  </si>
  <si>
    <t>Gumové kompenzátory budou mezipřírubové v provedení proti vibracím, s vodícími tyčemi. Bližší údaje viz technická zpráva.</t>
  </si>
  <si>
    <t>731004.23</t>
  </si>
  <si>
    <t>Gumový kompenzátor (vč. protipřírub) DN 65</t>
  </si>
  <si>
    <t>296863729</t>
  </si>
  <si>
    <t>731004.24</t>
  </si>
  <si>
    <t>Bezpečnostní uzávěr DN25 pro napojení expanzní nádoby s membránou</t>
  </si>
  <si>
    <t>-155767486</t>
  </si>
  <si>
    <t>731004.25</t>
  </si>
  <si>
    <t>Teploměr technický, rozsah dle místa instalace, s pevným stonkem a jímkou PN 10</t>
  </si>
  <si>
    <t>945584337</t>
  </si>
  <si>
    <t>Teploměr technický, rozsah dle místa instalace, s pevným stonkem a jímkou PN 10. Jímka nesmí být hliníková. Délka stonku a délka jímky podle dimenze potrubí a tloušťky izolace. Součástí je samozřejmě i návarek na potrubí.</t>
  </si>
  <si>
    <t>731004.26</t>
  </si>
  <si>
    <t>Manometr včetně manometrického kohoutu, smyčky a návarku. Rozsah dle místa instalace.</t>
  </si>
  <si>
    <t>1460162203</t>
  </si>
  <si>
    <t>731005.01</t>
  </si>
  <si>
    <t>Podlahové vytápění, dodávka a montáž</t>
  </si>
  <si>
    <t>-921191046</t>
  </si>
  <si>
    <t xml:space="preserve">Podlahová plocha obsahující systémovou desku s tl. izolace 30 mm, vícevrstvou trubku 18 mm v celkové délce cca 33.000 m,   včetně přípojek k rozdělovači, uchycení systémové desky, okrajový izolační pás, ochranné trubky, spojky a další potřebná příslušenství.</t>
  </si>
  <si>
    <t>731005.02</t>
  </si>
  <si>
    <t xml:space="preserve">Rozdělovač  - 12 vývodů</t>
  </si>
  <si>
    <t>-650457259</t>
  </si>
  <si>
    <t xml:space="preserve">Rozdělovač  - 12 vývodů, kompletní, včetně vstupních kulových ventilů s teploměrem, včetně ventilů jednotlivých hadů s průtokoměrema a termickým pohonem 230 V, včetně šroubení a veškerého potřebného pomocného materiálu</t>
  </si>
  <si>
    <t>731005.03</t>
  </si>
  <si>
    <t xml:space="preserve">Rozdělovač  - 11 vývodů</t>
  </si>
  <si>
    <t>-781188415</t>
  </si>
  <si>
    <t xml:space="preserve">Rozdělovač  - 11 vývodů, kompletní, včetně vstupních kulových ventilů s teploměrem, včetně ventilů jednotlivých hadů s průtokoměrema a termickým pohonem 230 V, včetně šroubení a veškerého potřebného pomocného materiálu</t>
  </si>
  <si>
    <t>731005.04</t>
  </si>
  <si>
    <t xml:space="preserve">Rozdělovač  - 8 vývodů</t>
  </si>
  <si>
    <t>200419242</t>
  </si>
  <si>
    <t xml:space="preserve">Rozdělovač  - 8 vývodů, kompletní, včetně vstupních kulových ventilů s teploměrem, včetně ventilů jednotlivých hadů s průtokoměrema a termickým pohonem 230 V, včetně šroubení a veškerého potřebného pomocného materiálu</t>
  </si>
  <si>
    <t>731005.05</t>
  </si>
  <si>
    <t>Skříň pro rozdělovače</t>
  </si>
  <si>
    <t>-631382856</t>
  </si>
  <si>
    <t>731005.06</t>
  </si>
  <si>
    <t>Dilatační profil včetně samolepící lišty</t>
  </si>
  <si>
    <t>628999630</t>
  </si>
  <si>
    <t>731005.07</t>
  </si>
  <si>
    <t>Plastifikátor</t>
  </si>
  <si>
    <t>-2061574546</t>
  </si>
  <si>
    <t>731006.01</t>
  </si>
  <si>
    <t>Izolace potrubí DN 15 - tl. izolace 30 mm</t>
  </si>
  <si>
    <t>1142546502</t>
  </si>
  <si>
    <t>Izolace tepelná potrubí topných větví z lisovaných segmentů z minerální vlny se zámkem. Lambda=max 0,033 W/mK. Povrchová úprava hliníkovou fólií s hladkým povrchem s přelepením spojů. Izolace nehořlavá. Bližší popis viz technická zpráva</t>
  </si>
  <si>
    <t>731006.02</t>
  </si>
  <si>
    <t>Izolace potrubí DN 25 - tl. izolace 40 mm</t>
  </si>
  <si>
    <t>2063059349</t>
  </si>
  <si>
    <t>731006.03</t>
  </si>
  <si>
    <t>Izolace potrubí DN 32 - tl. izolace 50 mm</t>
  </si>
  <si>
    <t>1500719988</t>
  </si>
  <si>
    <t>731006.04</t>
  </si>
  <si>
    <t>Izolace potrubí DN 40 - tl. izolace 40 mm</t>
  </si>
  <si>
    <t>1075217696</t>
  </si>
  <si>
    <t>731006.05</t>
  </si>
  <si>
    <t>Izolace potrubí DN 50 - tl. izolace 40 mm</t>
  </si>
  <si>
    <t>328375253</t>
  </si>
  <si>
    <t>731006.06</t>
  </si>
  <si>
    <t>Izolace potrubí DN 65 - tl. izolace 50 mm</t>
  </si>
  <si>
    <t>959219144</t>
  </si>
  <si>
    <t>731006.07</t>
  </si>
  <si>
    <t>Anuloid DN 100, izolace tl. 100 mm</t>
  </si>
  <si>
    <t>-981600007</t>
  </si>
  <si>
    <t>Izolace tepelná nádob z minerální vlny. Lambda=max 0,033 W/mK. Povrchová úprava hliníkovým, nebo pozinkovaným plechem. Izolace nehořlavá. Bližší popis viz technická zpráva</t>
  </si>
  <si>
    <t>731006.08</t>
  </si>
  <si>
    <t>Rozdělovače a sběrače DN 80, izolace tl. 100 mm</t>
  </si>
  <si>
    <t>1082198942</t>
  </si>
  <si>
    <t>731007.01</t>
  </si>
  <si>
    <t xml:space="preserve">Potrubí DN 15,     2 x základní antikorozní</t>
  </si>
  <si>
    <t>-1057300108</t>
  </si>
  <si>
    <t>Nátěr potrubí, základní syntetický na vzduchu schnoucí 2 x základní antikorozní. Součástí ceny je i očištění potrubí od rzi, nečistot a mastnoty. Každá vrstva jinou barvou. Bližší popis viz technická zpráva.</t>
  </si>
  <si>
    <t>731007.02</t>
  </si>
  <si>
    <t xml:space="preserve">Potrubí DN 25,     2 x základní antikorozní</t>
  </si>
  <si>
    <t>-1321718319</t>
  </si>
  <si>
    <t>731007.03</t>
  </si>
  <si>
    <t xml:space="preserve">Potrubí DN 32,     2 x základní antikorozní</t>
  </si>
  <si>
    <t>-1368916762</t>
  </si>
  <si>
    <t>731007.04</t>
  </si>
  <si>
    <t xml:space="preserve">Potrubí DN 40,     2 x základní antikorozní</t>
  </si>
  <si>
    <t>-1473475773</t>
  </si>
  <si>
    <t>731007.05</t>
  </si>
  <si>
    <t xml:space="preserve">Potrubí DN 50,     2 x základní antikorozní</t>
  </si>
  <si>
    <t>-247116335</t>
  </si>
  <si>
    <t>731007.06</t>
  </si>
  <si>
    <t xml:space="preserve">Potrubí DN 65,     2 x základní antikorozní</t>
  </si>
  <si>
    <t>-1349296547</t>
  </si>
  <si>
    <t>731007.07</t>
  </si>
  <si>
    <t>Nádob DN 80, 2 x základní antikorozní (rozdělovače)</t>
  </si>
  <si>
    <t>-1697299943</t>
  </si>
  <si>
    <t>731008.01</t>
  </si>
  <si>
    <t>Proplach potrubí, napouštění a vypouštění</t>
  </si>
  <si>
    <t>-1877012556</t>
  </si>
  <si>
    <t>Proplach potrubí, napouštění a vypouštění. Dvojnásobné propláchnutí celé soustavy vodou. Po každém proplachu vyčištění všech filtrů.</t>
  </si>
  <si>
    <t>731008.02</t>
  </si>
  <si>
    <t>Zaregulování soustavy</t>
  </si>
  <si>
    <t>-144974408</t>
  </si>
  <si>
    <t>Zaregulování soustavy. Nastavení všech regulačních armatur tak, aby každou armaturou protékalo správné množství média. Vypracování protokolu o zaregulování s vyznačením nastavení druhé regulace u všech armatur a s uvedením naměřených hodnot.</t>
  </si>
  <si>
    <t>731008.03</t>
  </si>
  <si>
    <t>Zaregulování ventilů u těles</t>
  </si>
  <si>
    <t>-107382471</t>
  </si>
  <si>
    <t>731008.04</t>
  </si>
  <si>
    <t xml:space="preserve">Připojení zařízení v dodávce VZT na  rozvody tepla a chladu</t>
  </si>
  <si>
    <t>-1089614607</t>
  </si>
  <si>
    <t xml:space="preserve">Připojení zařízení v dodávce VZT na  rozvody tepla a chladu. (výměníky, vzduchotechnické jednotky, expanzní nádoby,……..), tj. protipříruby nebo protišroubení, montážní práce a montážní materiál.</t>
  </si>
  <si>
    <t>731008.05</t>
  </si>
  <si>
    <t>Požární ucpávky</t>
  </si>
  <si>
    <t>1344233070</t>
  </si>
  <si>
    <t>731008.06</t>
  </si>
  <si>
    <t>Zkouška topná a dilatační, revize, zaškolení obsluhy</t>
  </si>
  <si>
    <t>hod</t>
  </si>
  <si>
    <t>1821256190</t>
  </si>
  <si>
    <t>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 Včetně prvního zatopení a vychladnutí podlahy.</t>
  </si>
  <si>
    <t>731008.07</t>
  </si>
  <si>
    <t>Stavební přípomoce</t>
  </si>
  <si>
    <t>-1209231753</t>
  </si>
  <si>
    <t>Drobné stavební práce, plentování, průrazy a průvrty.</t>
  </si>
  <si>
    <t>731008.08</t>
  </si>
  <si>
    <t>Naplně soustavy vodou před předáním do provozu</t>
  </si>
  <si>
    <t>-676019607</t>
  </si>
  <si>
    <t>731008.09</t>
  </si>
  <si>
    <t>První vybavení strojoven</t>
  </si>
  <si>
    <t>529176653</t>
  </si>
  <si>
    <t>Zalaminované schéma, lékárnička, profesionální hliníkový žebřík výšky min. 1,8 m, hasící přístroj,..</t>
  </si>
  <si>
    <t>SO01-060.01 - Vzduchotechnika a klimatizace</t>
  </si>
  <si>
    <t>751001 - Větrání učeben</t>
  </si>
  <si>
    <t>751002 - Větrání šaten a hygienického zázemí objektu</t>
  </si>
  <si>
    <t>751003 - Chlazení místnosti slaboproudu</t>
  </si>
  <si>
    <t>751004 - Ostatní náklady</t>
  </si>
  <si>
    <t>751001.01</t>
  </si>
  <si>
    <t>Kompaktní rekuperační jednotka s rotačním rekuperátorem s přenosem vlhkosti</t>
  </si>
  <si>
    <t>-2117665114</t>
  </si>
  <si>
    <t>jednotka se skládá z kapsových filtrů F7 (přívod)/M5 (odvod), vodního ohřívače, rotačního rekuperátoru s přenosem vlhkosti a ventilátorů s nízkoenergetickými EC motory včetně vlastního systému MaR, čidel, servopohonů, prokabelování, externího ovladače; technické parametry viz Technická zpráva a Tabulka zařízení; rozměry viz půdorys a řezy; transport na místo instalace; pozice vývodů dle výkresové části</t>
  </si>
  <si>
    <t>751001.02</t>
  </si>
  <si>
    <t>Sada pro VAV</t>
  </si>
  <si>
    <t>617948988</t>
  </si>
  <si>
    <t>751001.03</t>
  </si>
  <si>
    <t>Pružná manžeta 1000x350 mm</t>
  </si>
  <si>
    <t>-1901248783</t>
  </si>
  <si>
    <t>751001.04</t>
  </si>
  <si>
    <t>Těsná uzavírací klapka se servopohonem 1000x350 mm</t>
  </si>
  <si>
    <t>-1665344274</t>
  </si>
  <si>
    <t>napájeno a ovládáno vlastním systémem MaR včetně kabeláže</t>
  </si>
  <si>
    <t>751001.05</t>
  </si>
  <si>
    <t>Kompletní tlumič hluku 500x500/2000 mm</t>
  </si>
  <si>
    <t>-1953784296</t>
  </si>
  <si>
    <t>včetně opláštění z buněk 2xG250x500/2000</t>
  </si>
  <si>
    <t>751001.06</t>
  </si>
  <si>
    <t>Kompletní tlumič hluku 500x500/1000 mm</t>
  </si>
  <si>
    <t>-619397666</t>
  </si>
  <si>
    <t>včetně opláštění z buněk 2xG250x500/1000</t>
  </si>
  <si>
    <t>751001.07</t>
  </si>
  <si>
    <t>Kompletní tlumič hluku 1000x500/2000 mm</t>
  </si>
  <si>
    <t>-1634407935</t>
  </si>
  <si>
    <t>včetně opláštění z buněk 4xG250x500/2000</t>
  </si>
  <si>
    <t>751001.08</t>
  </si>
  <si>
    <t>Kompletní tlumič hluku 1000x500/1000 mm</t>
  </si>
  <si>
    <t>879123251</t>
  </si>
  <si>
    <t>včetně opláštění z buněk 4xG250x500/1000</t>
  </si>
  <si>
    <t>751001.09</t>
  </si>
  <si>
    <t>Kompletní tlumič hluku 1000x250/2000 mm</t>
  </si>
  <si>
    <t>1092111535</t>
  </si>
  <si>
    <t>751001.10</t>
  </si>
  <si>
    <t>Požární klapka 1000x355 mm</t>
  </si>
  <si>
    <t>-286789623</t>
  </si>
  <si>
    <t>ruční a teplotní s koncovým spínačem ("ZAVŘENO")</t>
  </si>
  <si>
    <t>751001.11</t>
  </si>
  <si>
    <t>Požární klapka 500x500 mm</t>
  </si>
  <si>
    <t>2059187273</t>
  </si>
  <si>
    <t>751001.12</t>
  </si>
  <si>
    <t>Požární klapka 400x200 mm</t>
  </si>
  <si>
    <t>55764137</t>
  </si>
  <si>
    <t>751001.13</t>
  </si>
  <si>
    <t>1568147330</t>
  </si>
  <si>
    <t>751001.14</t>
  </si>
  <si>
    <t>Požární klapka 300x150 mm</t>
  </si>
  <si>
    <t>-369353252</t>
  </si>
  <si>
    <t>751001.15</t>
  </si>
  <si>
    <t>807628760</t>
  </si>
  <si>
    <t>751001.16</t>
  </si>
  <si>
    <t>-1509351758</t>
  </si>
  <si>
    <t>751001.17</t>
  </si>
  <si>
    <t>1576308226</t>
  </si>
  <si>
    <t>751001.18</t>
  </si>
  <si>
    <t>-1267228377</t>
  </si>
  <si>
    <t>751001.19</t>
  </si>
  <si>
    <t>766437285</t>
  </si>
  <si>
    <t>751001.20</t>
  </si>
  <si>
    <t>415833334</t>
  </si>
  <si>
    <t>751001.21</t>
  </si>
  <si>
    <t>237454891</t>
  </si>
  <si>
    <t>751001.22</t>
  </si>
  <si>
    <t>1001628610</t>
  </si>
  <si>
    <t>751001.23</t>
  </si>
  <si>
    <t>1277916205</t>
  </si>
  <si>
    <t>751001.24</t>
  </si>
  <si>
    <t>1738627891</t>
  </si>
  <si>
    <t>751001.25</t>
  </si>
  <si>
    <t>-1200964434</t>
  </si>
  <si>
    <t>751001.26</t>
  </si>
  <si>
    <t>2015265103</t>
  </si>
  <si>
    <t>751001.27</t>
  </si>
  <si>
    <t>-2085637268</t>
  </si>
  <si>
    <t>751001.28</t>
  </si>
  <si>
    <t>-672346291</t>
  </si>
  <si>
    <t>751001.29</t>
  </si>
  <si>
    <t>-1583048595</t>
  </si>
  <si>
    <t>751001.30</t>
  </si>
  <si>
    <t>409943346</t>
  </si>
  <si>
    <t>751001.31</t>
  </si>
  <si>
    <t>-1253650288</t>
  </si>
  <si>
    <t>751001.32</t>
  </si>
  <si>
    <t>-196456025</t>
  </si>
  <si>
    <t>751001.33</t>
  </si>
  <si>
    <t>Požární klapka 355x400 mm</t>
  </si>
  <si>
    <t>-1942241538</t>
  </si>
  <si>
    <t>751001.34</t>
  </si>
  <si>
    <t>Regulátor variabilního průtoku vzduchu O 180 mm</t>
  </si>
  <si>
    <t>134880985</t>
  </si>
  <si>
    <t>Plášť izolovaného kruhového regulátoru je vyplněn tepelnou a protihlukovou izolací o tloušťce 30mm. Variabilní nastavení množství vzduchu uvnitř regulátoru zajišťuje list klapky, který je spojený se servopohonem umístěným na vnější straně pláště regulátoru. Díky gumovému těsnění na listu klapky je při uzavření regulátoru zajištěna třída těsnosti 4 dle EN 1751. Vnitřní měřící kříž zaručuje přesné snímání diference tlaku, který je vyhodnocen na servopohonu - 24 V, Modbus, 0-10 V</t>
  </si>
  <si>
    <t>751001.35</t>
  </si>
  <si>
    <t>Kompletní tlumič hluku 400x200/950 mm</t>
  </si>
  <si>
    <t>397236527</t>
  </si>
  <si>
    <t>buňkový</t>
  </si>
  <si>
    <t>751001.36</t>
  </si>
  <si>
    <t>Regulátor variabilního průtoku vzduchu O 160 mm</t>
  </si>
  <si>
    <t>-1414624600</t>
  </si>
  <si>
    <t>751001.37</t>
  </si>
  <si>
    <t>Kompletní tlumič hluku 300x150/950 mm</t>
  </si>
  <si>
    <t>-1465457601</t>
  </si>
  <si>
    <t>751001.38</t>
  </si>
  <si>
    <t>Regulátor konstatního průtoku vzduchu O 80 mm</t>
  </si>
  <si>
    <t>2099273896</t>
  </si>
  <si>
    <t>Plášť izolovaného kruhového regulátoru je vyplněn tepelnou a protihlukovou izolací o tloušťce 30mm. Variabilní nastavení množství vzduchu uvnitř regulátoru zajišťuje list klapky, který je spojený se servopohonem umístěným na vnější straně pláště regulátoru. Díky gumovému těsnění na listu klapky je při uzavření regulátoru zajištěna třída těsnosti 4 dle EN 1751. Vnitřní měřící kříž zaručuje přesné snímání diference tlaku - bez komunikace</t>
  </si>
  <si>
    <t>751001.39</t>
  </si>
  <si>
    <t>Protidešťová žaluzie 1600x550 mm</t>
  </si>
  <si>
    <t>977532275</t>
  </si>
  <si>
    <t>včetně síta proti ptactvu a pozedního rámu (RAL určí architekt)</t>
  </si>
  <si>
    <t>751001.40</t>
  </si>
  <si>
    <t>Výfukový kus se sítem proti ptactvu 1000x1000 mm</t>
  </si>
  <si>
    <t>-676381428</t>
  </si>
  <si>
    <t>751001.41</t>
  </si>
  <si>
    <t>Komfortní přívodní obdélníková vyústka do kruhového potrubí 825x75 mm</t>
  </si>
  <si>
    <t>-465934540</t>
  </si>
  <si>
    <t>dvouřadá, s upevňovacím rámečkem a regulací (RAL určí architekt)</t>
  </si>
  <si>
    <t>751001.42</t>
  </si>
  <si>
    <t>Komfortní přívodní obdélníková vyústkado kruhového potrubí 425x75 mm</t>
  </si>
  <si>
    <t>19389448</t>
  </si>
  <si>
    <t>751001.43</t>
  </si>
  <si>
    <t>Komfortní odvodní obdélníková vyústka do kruhového potrubí 825x75 mm</t>
  </si>
  <si>
    <t>-1844012073</t>
  </si>
  <si>
    <t>jednořadá, s upevňovacím rámečkem a regulací (RAL určí architekt)</t>
  </si>
  <si>
    <t>751001.44</t>
  </si>
  <si>
    <t>Komfortní odvodní obdélníková vyústka do kruhového potrubí 425x75 mm</t>
  </si>
  <si>
    <t>-479515315</t>
  </si>
  <si>
    <t>751001.45</t>
  </si>
  <si>
    <t>Plastový přívodní talířový ventil O 125 mm</t>
  </si>
  <si>
    <t>-152728224</t>
  </si>
  <si>
    <t>včetně montážního rámečku a zděře</t>
  </si>
  <si>
    <t>751001.46</t>
  </si>
  <si>
    <t>Plastový odvodní talířový ventil O 125 mm</t>
  </si>
  <si>
    <t>-685689072</t>
  </si>
  <si>
    <t>751001.47</t>
  </si>
  <si>
    <t>Kruhové potrubí SPIRO o 225 mm</t>
  </si>
  <si>
    <t>bm</t>
  </si>
  <si>
    <t>2006594593</t>
  </si>
  <si>
    <t>včetně tvarovek, spojovacího a závěsného materiálu</t>
  </si>
  <si>
    <t>751001.48</t>
  </si>
  <si>
    <t>Kruhové potrubí SPIRO o 180 mm</t>
  </si>
  <si>
    <t>1881431709</t>
  </si>
  <si>
    <t>751001.49</t>
  </si>
  <si>
    <t>Kruhové potrubí SPIRO o 160 mm</t>
  </si>
  <si>
    <t>313962865</t>
  </si>
  <si>
    <t>751001.50</t>
  </si>
  <si>
    <t>Kruhové potrubí SPIRO o 140 mm</t>
  </si>
  <si>
    <t>-224926231</t>
  </si>
  <si>
    <t>751001.51</t>
  </si>
  <si>
    <t>Kruhové potrubí SPIRO o 100 mm</t>
  </si>
  <si>
    <t>-1741800917</t>
  </si>
  <si>
    <t>751001.52</t>
  </si>
  <si>
    <t>Kruhové potrubí SPIRO o 80 mm</t>
  </si>
  <si>
    <t>127335371</t>
  </si>
  <si>
    <t>751001.53</t>
  </si>
  <si>
    <t>Čtyřhranné potrubí</t>
  </si>
  <si>
    <t>1261823270</t>
  </si>
  <si>
    <t>s tvarovkami (sk. I z pozinkovaného ocelového plechu) včetně spojovacího, těsnícího, montážního a závěsného materiálu</t>
  </si>
  <si>
    <t>751001.54</t>
  </si>
  <si>
    <t>Akustická izolace</t>
  </si>
  <si>
    <t>-883146256</t>
  </si>
  <si>
    <t>tl. 60 mm - minerální vata s hliníkovou folií napovrchu, připevňovaná na samolepící trny k potrubí</t>
  </si>
  <si>
    <t>751001.55</t>
  </si>
  <si>
    <t>Tepelná izolace tl. 60</t>
  </si>
  <si>
    <t>-1158535935</t>
  </si>
  <si>
    <t>tl. 60 mm - minerální vata s hliníkovou folií napovrchu, připevňovaná na samolepící trny k potrubí, do venkovního prostoru s oplechováním</t>
  </si>
  <si>
    <t>751001.56</t>
  </si>
  <si>
    <t>Tepelná izolace tl. 40</t>
  </si>
  <si>
    <t>1305938023</t>
  </si>
  <si>
    <t>tl. 40 mm - minerální vata s hliníkovou folií napovrchu; připevňovaná na samolepící trny k potrubí</t>
  </si>
  <si>
    <t>751001.57</t>
  </si>
  <si>
    <t>Požární izolace</t>
  </si>
  <si>
    <t>-1337402660</t>
  </si>
  <si>
    <t>s odolností XX minut - minerální plsť, povrch hliníková folie, připevňovaná na navařovací trny</t>
  </si>
  <si>
    <t>751001.58</t>
  </si>
  <si>
    <t>Požární ucpávka - UC pro potrubí do obvodu 1 m</t>
  </si>
  <si>
    <t>-1357852990</t>
  </si>
  <si>
    <t>utěsnění prostupů potrubí hranicí požárního úseku hmotou třídy EI</t>
  </si>
  <si>
    <t>751001.59</t>
  </si>
  <si>
    <t>Požární ucpávka - UC pro potrubí do obvodu 2 m</t>
  </si>
  <si>
    <t>1891403177</t>
  </si>
  <si>
    <t>751001.60</t>
  </si>
  <si>
    <t>Požární ucpávka - UC pro potrubí nad obvod 2 m</t>
  </si>
  <si>
    <t>-917464993</t>
  </si>
  <si>
    <t>751002.01</t>
  </si>
  <si>
    <t>Kompaktní rekuperační jednotka s protiproudým výměníkem</t>
  </si>
  <si>
    <t>1149584426</t>
  </si>
  <si>
    <t>jednotka se skládá z kapsových filtrů F7 (přívod)/M5 (odvod), vodního ohřívače, rotačního rekuperátoru s přenosem vlhkosti a ventilátorů s nízkoenergetickými EC motory včetně vlastního systému MaR, čidel, servopohonů, prokabelování, externího ovladače; technické parametry viz Technická zpráva a Tabulka zařízení; rozměry viz půdorys a řezy; transport na místo instalace</t>
  </si>
  <si>
    <t>751002.02</t>
  </si>
  <si>
    <t>Sada pro CAV</t>
  </si>
  <si>
    <t>254874353</t>
  </si>
  <si>
    <t>751002.03</t>
  </si>
  <si>
    <t>Pružná manžeta 500x300 mm</t>
  </si>
  <si>
    <t>772615551</t>
  </si>
  <si>
    <t>751002.04</t>
  </si>
  <si>
    <t>Těsná uzavírací klapka se servopohonem 500x300 mm</t>
  </si>
  <si>
    <t>-218503354</t>
  </si>
  <si>
    <t>751002.05</t>
  </si>
  <si>
    <t>Kompletní tlumič hluku 500x400/1000 mm</t>
  </si>
  <si>
    <t>651818555</t>
  </si>
  <si>
    <t>včetně opláštění 2xG200x500/1000</t>
  </si>
  <si>
    <t>751002.06</t>
  </si>
  <si>
    <t>Požární klapka 400x500 mm</t>
  </si>
  <si>
    <t>390608782</t>
  </si>
  <si>
    <t>751002.07</t>
  </si>
  <si>
    <t>2041862175</t>
  </si>
  <si>
    <t>751002.08</t>
  </si>
  <si>
    <t>Požární stěnový uzávěr 200x215 mm</t>
  </si>
  <si>
    <t>1553350328</t>
  </si>
  <si>
    <t>751002.09</t>
  </si>
  <si>
    <t xml:space="preserve">O 250  mm</t>
  </si>
  <si>
    <t>579409940</t>
  </si>
  <si>
    <t>regulační klapka, ruční</t>
  </si>
  <si>
    <t>751002.10</t>
  </si>
  <si>
    <t xml:space="preserve">O 225  mm</t>
  </si>
  <si>
    <t>-509388542</t>
  </si>
  <si>
    <t>751002.11</t>
  </si>
  <si>
    <t>O 200 mm</t>
  </si>
  <si>
    <t>1469066608</t>
  </si>
  <si>
    <t>751002.12</t>
  </si>
  <si>
    <t>O 125 mm</t>
  </si>
  <si>
    <t>-2002618325</t>
  </si>
  <si>
    <t>751002.13</t>
  </si>
  <si>
    <t>O 100 mm</t>
  </si>
  <si>
    <t>-1245583901</t>
  </si>
  <si>
    <t>751002.14</t>
  </si>
  <si>
    <t>Nasávací kus se sítem proti ptactvu 500x500 mm</t>
  </si>
  <si>
    <t>1942504572</t>
  </si>
  <si>
    <t>751002.15</t>
  </si>
  <si>
    <t>Výfukový kus se sítem proti ptactvu 500x500 mm</t>
  </si>
  <si>
    <t>-925945189</t>
  </si>
  <si>
    <t>751002.16</t>
  </si>
  <si>
    <t>Přívodní vířivý anemostat 300x300 mm</t>
  </si>
  <si>
    <t>46817929</t>
  </si>
  <si>
    <t>s regulací a s čelním panelem, boxem a připojovacím hrdlem o160 mm (RAL určí architekt)</t>
  </si>
  <si>
    <t>751002.17</t>
  </si>
  <si>
    <t>Komfortní odvodní jednořadá vyústka 325x125 mm</t>
  </si>
  <si>
    <t>-697370968</t>
  </si>
  <si>
    <t>751002.18</t>
  </si>
  <si>
    <t>-1015053061</t>
  </si>
  <si>
    <t>751002.19</t>
  </si>
  <si>
    <t>628761629</t>
  </si>
  <si>
    <t>751002.20</t>
  </si>
  <si>
    <t>Plastový odvodní talířový ventil O 100 mm</t>
  </si>
  <si>
    <t>-753954636</t>
  </si>
  <si>
    <t>751002.21</t>
  </si>
  <si>
    <t>Velmi odolná ohebná Al laminátová hadice o 160 mm</t>
  </si>
  <si>
    <t>-390763250</t>
  </si>
  <si>
    <t>se spirálově vinutou kostrou z oceloveho drátu mezi dvěma vrtstvami několikavrstvého hliníkového laminátu; balení po 10 m</t>
  </si>
  <si>
    <t>751002.22</t>
  </si>
  <si>
    <t>Velmi odolná ohebná Al laminátová hadice o 125 mm</t>
  </si>
  <si>
    <t>-2109393584</t>
  </si>
  <si>
    <t>751002.23</t>
  </si>
  <si>
    <t>Velmi odolná ohebná Al laminátová hadice o 100 mm</t>
  </si>
  <si>
    <t>-58451519</t>
  </si>
  <si>
    <t>751002.24</t>
  </si>
  <si>
    <t>Kruhové potrubí SPIRO o 250 mm</t>
  </si>
  <si>
    <t>-1539694739</t>
  </si>
  <si>
    <t>751002.25</t>
  </si>
  <si>
    <t>-2065189409</t>
  </si>
  <si>
    <t>751002.26</t>
  </si>
  <si>
    <t>Kruhové potrubí SPIRO o 200 mm</t>
  </si>
  <si>
    <t>-1332195338</t>
  </si>
  <si>
    <t>751002.27</t>
  </si>
  <si>
    <t>-572756111</t>
  </si>
  <si>
    <t>751002.28</t>
  </si>
  <si>
    <t>-435757224</t>
  </si>
  <si>
    <t>751002.29</t>
  </si>
  <si>
    <t>271605906</t>
  </si>
  <si>
    <t>751002.30</t>
  </si>
  <si>
    <t>Kruhové potrubí SPIRO o 125 mm</t>
  </si>
  <si>
    <t>1981769820</t>
  </si>
  <si>
    <t>751002.31</t>
  </si>
  <si>
    <t>-1050333346</t>
  </si>
  <si>
    <t>751002.32</t>
  </si>
  <si>
    <t>-408489930</t>
  </si>
  <si>
    <t>751002.33</t>
  </si>
  <si>
    <t>-1091452080</t>
  </si>
  <si>
    <t>751002.34</t>
  </si>
  <si>
    <t>Tepelná izolace</t>
  </si>
  <si>
    <t>1196591067</t>
  </si>
  <si>
    <t>751002.35</t>
  </si>
  <si>
    <t>1660072628</t>
  </si>
  <si>
    <t>751002.36</t>
  </si>
  <si>
    <t>-640199385</t>
  </si>
  <si>
    <t>751002.37</t>
  </si>
  <si>
    <t>839802758</t>
  </si>
  <si>
    <t>751002.38</t>
  </si>
  <si>
    <t>244818396</t>
  </si>
  <si>
    <t>751003.01</t>
  </si>
  <si>
    <t>Venkovní a vnitřní jednotka</t>
  </si>
  <si>
    <t>1015203365</t>
  </si>
  <si>
    <t>včetně nosné ocelové konstrukce; suchý kontakt; technické parametry, kabelový ovladač; antibakteriální omyvatelný předfiltr; technické parametry viz Technická zpráva a Tabulka zařízení; rozměry viz půdorys a řezy; transport na místo instalace</t>
  </si>
  <si>
    <t>751003.02</t>
  </si>
  <si>
    <t>Měděné potrubí chladiva o 6,35/9,52 mm</t>
  </si>
  <si>
    <t>159138589</t>
  </si>
  <si>
    <t>opatřené izolací s ochrannou proti UV záření, komunikační a napájecí kabeláží mezi venkovní a vnitřní jednotkou včetně doplnění chladiva</t>
  </si>
  <si>
    <t>751003.03</t>
  </si>
  <si>
    <t>Kabeláž mezi vnitřní jednotkou a ovladačem</t>
  </si>
  <si>
    <t>-7037071</t>
  </si>
  <si>
    <t>751003.04</t>
  </si>
  <si>
    <t>Plný kabelový žlab ZPA</t>
  </si>
  <si>
    <t>-1878326607</t>
  </si>
  <si>
    <t>s víkem včetně tvarovek z ocelového pozinkovaného plechu</t>
  </si>
  <si>
    <t>751003.05</t>
  </si>
  <si>
    <t>Ocelová chránička pro potrubí chladiva</t>
  </si>
  <si>
    <t>-257382580</t>
  </si>
  <si>
    <t>použito při průchodu všemi stavebními konstrukcemi</t>
  </si>
  <si>
    <t>751003.06</t>
  </si>
  <si>
    <t>2062488459</t>
  </si>
  <si>
    <t>751004.01</t>
  </si>
  <si>
    <t>Zkušební provoz, revize</t>
  </si>
  <si>
    <t>-28246636</t>
  </si>
  <si>
    <t>SO01-070.01 - Silnoproudé rozvody</t>
  </si>
  <si>
    <t>741001 - SPÍNAČE, TLAČÍTKA</t>
  </si>
  <si>
    <t>741002 - ZÁSUVKY</t>
  </si>
  <si>
    <t>741003 - VODIČE, KABELY</t>
  </si>
  <si>
    <t>741004 - KABELOVÝ ÚLOŽNÝ SYSTÉM</t>
  </si>
  <si>
    <t>741005 - ROZVADĚČE</t>
  </si>
  <si>
    <t>741006 - UMĚLÉ OSVĚTLENÍ, NOUZOVÉ OSVĚTLENÍ</t>
  </si>
  <si>
    <t>741007 - ZEMNÍ PRÁCE</t>
  </si>
  <si>
    <t>741008 - UZEMNĚNÍ A HROMOSVOD</t>
  </si>
  <si>
    <t>741009 - SPOLEČNÉ NÁKLADY</t>
  </si>
  <si>
    <t>741001.01</t>
  </si>
  <si>
    <t>Spínač jednopólový, 230V/10A, IP20</t>
  </si>
  <si>
    <t>-113753141</t>
  </si>
  <si>
    <t>Včetně přístrojových a instalačních krabic, rámečků a drobného materiálu.</t>
  </si>
  <si>
    <t>741001.02</t>
  </si>
  <si>
    <t>Spínač jednopólový, 230V/10A, IP44</t>
  </si>
  <si>
    <t>550206670</t>
  </si>
  <si>
    <t>741001.03</t>
  </si>
  <si>
    <t>Sériový vypínač, 230V/10A, IP20</t>
  </si>
  <si>
    <t>-148241507</t>
  </si>
  <si>
    <t>741001.04</t>
  </si>
  <si>
    <t>Spínací tlačítko, 230V/10A, IP20</t>
  </si>
  <si>
    <t>1615208986</t>
  </si>
  <si>
    <t>741001.05</t>
  </si>
  <si>
    <t>Pohybové čidlo, 360, IP20</t>
  </si>
  <si>
    <t>-601147860</t>
  </si>
  <si>
    <t>741001.06</t>
  </si>
  <si>
    <t>Pohybové čidlo nástěnné, venkovní 180, IP65</t>
  </si>
  <si>
    <t>-1823134637</t>
  </si>
  <si>
    <t>741001.07</t>
  </si>
  <si>
    <t>Soumrakové čidlo, IP44</t>
  </si>
  <si>
    <t>-1079580989</t>
  </si>
  <si>
    <t>741001.08</t>
  </si>
  <si>
    <t>Bezpečnostní tlačítko pod sklem, TOTAL STOP</t>
  </si>
  <si>
    <t>125578933</t>
  </si>
  <si>
    <t>741001.09</t>
  </si>
  <si>
    <t>Řízení osvětlení pomocí DALI protokolu jednotlivých místnost</t>
  </si>
  <si>
    <t>soubor</t>
  </si>
  <si>
    <t>-1122546192</t>
  </si>
  <si>
    <t>řízení osvětlení pomocí DALI protokolu jednotlivých místností, m.č. 2.02 - multifunkční sál a m.č. 2.05 - učebna, , řídící jednotka(sběrnice), vstupní jednotka-převodník tlačítkové rozhraní, senzor pro automatickou regulaci osvětlení</t>
  </si>
  <si>
    <t>741002.01</t>
  </si>
  <si>
    <t>Jednoduchá zásuvka pod omítku, 230V/16A, IP20</t>
  </si>
  <si>
    <t>1482609221</t>
  </si>
  <si>
    <t>741002.02</t>
  </si>
  <si>
    <t>Jednoduchá zásuvka přisazená na dřevěném trámu, 230V/16A, IP20</t>
  </si>
  <si>
    <t>-263551051</t>
  </si>
  <si>
    <t>741002.03</t>
  </si>
  <si>
    <t>Jednoduchá zásuvka, 230V/16A, IP44</t>
  </si>
  <si>
    <t>-782392136</t>
  </si>
  <si>
    <t>741002.04</t>
  </si>
  <si>
    <t>Jednofázová zásuvka s přepěťovou ochranou třídy "D"pro PC, barva bordó, 230V/16A, IP20</t>
  </si>
  <si>
    <t>-606089495</t>
  </si>
  <si>
    <t>741002.05</t>
  </si>
  <si>
    <t>Jednofázová zásuvka pro PC techniku, barva bordó, 230V/16A, IP20</t>
  </si>
  <si>
    <t>-1964806397</t>
  </si>
  <si>
    <t>741002.06</t>
  </si>
  <si>
    <t>Třífázová zásuvka, 400V/16A, IP44</t>
  </si>
  <si>
    <t>-300003949</t>
  </si>
  <si>
    <t>741002.07</t>
  </si>
  <si>
    <t>Podlahová krabice 24 modulů, 1x230V s přepěťovou ochranou třídy "D", 7x230V pro PC v odlišné barvě, 3xRJ45, 1xRezerva, včetně modulů a průchodek.</t>
  </si>
  <si>
    <t>-93271091</t>
  </si>
  <si>
    <t>741002.08</t>
  </si>
  <si>
    <t>Zásuvka do parapetního žlabu, 230V/16A, IP20</t>
  </si>
  <si>
    <t>952124294</t>
  </si>
  <si>
    <t>741002.09</t>
  </si>
  <si>
    <t xml:space="preserve">Zásuvka  do parapetního žlabu s přepěťovou ochranou třídy "D"pro PC, barva bordó, 230V/16A, IP20</t>
  </si>
  <si>
    <t>572181066</t>
  </si>
  <si>
    <t>741002.10</t>
  </si>
  <si>
    <t>Zásuvka do parapetního žlabu pro PC techniku, barva bordó, 230V/16A, IP20</t>
  </si>
  <si>
    <t>1385841270</t>
  </si>
  <si>
    <t>741003.01</t>
  </si>
  <si>
    <t>CYKY 3Jx1,5mm2</t>
  </si>
  <si>
    <t>-1424426038</t>
  </si>
  <si>
    <t>Včetně drobného instalačního materiálu.</t>
  </si>
  <si>
    <t>741003.02</t>
  </si>
  <si>
    <t>CYKY 5Jx1,5mm2</t>
  </si>
  <si>
    <t>-1423455430</t>
  </si>
  <si>
    <t>741003.03</t>
  </si>
  <si>
    <t>CYKY 3Jx2,5mm2</t>
  </si>
  <si>
    <t>-1338546590</t>
  </si>
  <si>
    <t>741003.04</t>
  </si>
  <si>
    <t>CYKY 3Ox1,5mm2</t>
  </si>
  <si>
    <t>-662310917</t>
  </si>
  <si>
    <t>741003.05</t>
  </si>
  <si>
    <t>CYKY 4Ox1,5mm2</t>
  </si>
  <si>
    <t>-23190115</t>
  </si>
  <si>
    <t>741003.06</t>
  </si>
  <si>
    <t>CYKY 5Jx2,5mm2</t>
  </si>
  <si>
    <t>-1509772794</t>
  </si>
  <si>
    <t>741003.07</t>
  </si>
  <si>
    <t>CYKY 3Jx4mm2</t>
  </si>
  <si>
    <t>-359928825</t>
  </si>
  <si>
    <t>741003.08</t>
  </si>
  <si>
    <t>AYKY 4Jx25mm2</t>
  </si>
  <si>
    <t>-1688735605</t>
  </si>
  <si>
    <t>741003.09</t>
  </si>
  <si>
    <t xml:space="preserve">CXKH-V 3Jx1,5mm2,  B2ca s1 d0</t>
  </si>
  <si>
    <t>-935027564</t>
  </si>
  <si>
    <t>741003.10</t>
  </si>
  <si>
    <t>CXKH-V 3Jx2,5mm2, B2ca s1 d0</t>
  </si>
  <si>
    <t>1610251178</t>
  </si>
  <si>
    <t>741003.11</t>
  </si>
  <si>
    <t>CYY 4mm2</t>
  </si>
  <si>
    <t>-1898875059</t>
  </si>
  <si>
    <t>741003.12</t>
  </si>
  <si>
    <t>CYY 6mm2</t>
  </si>
  <si>
    <t>875998847</t>
  </si>
  <si>
    <t>741003.13</t>
  </si>
  <si>
    <t>CYY 10mm</t>
  </si>
  <si>
    <t>-420932952</t>
  </si>
  <si>
    <t>741003.14</t>
  </si>
  <si>
    <t>CYY 16mm2</t>
  </si>
  <si>
    <t>990867150</t>
  </si>
  <si>
    <t>741003.15</t>
  </si>
  <si>
    <t>Zemnící pásek 30x4mm nebo zemnící drát pr.10mm</t>
  </si>
  <si>
    <t>-334693566</t>
  </si>
  <si>
    <t>741004.01</t>
  </si>
  <si>
    <t>Trubka tuhá PVC, průměr 25mm, instalace na povrch</t>
  </si>
  <si>
    <t>1584465966</t>
  </si>
  <si>
    <t>Včetně příslušenství a drobného upevňovacího materiálu.</t>
  </si>
  <si>
    <t>741004.02</t>
  </si>
  <si>
    <t>Trubka tuhá PVC, průměr 25mm, instalace do betonu</t>
  </si>
  <si>
    <t>-1691526048</t>
  </si>
  <si>
    <t>741004.03</t>
  </si>
  <si>
    <t>Trubka tuhá PVC, průměr 32mm, instalace na povrch</t>
  </si>
  <si>
    <t>-675756058</t>
  </si>
  <si>
    <t>741004.04</t>
  </si>
  <si>
    <t>Trubka ohebná PVC průměr 25mm, instalace do zdi</t>
  </si>
  <si>
    <t>-1214174381</t>
  </si>
  <si>
    <t>741004.05</t>
  </si>
  <si>
    <t>Trubka ohebná PVC průměr 32mm, instalace do podlahy</t>
  </si>
  <si>
    <t>1088826781</t>
  </si>
  <si>
    <t>741004.06</t>
  </si>
  <si>
    <t>Parapetní žlab, 160x65mm, dvojkomorový, včetně kotvícího materialu</t>
  </si>
  <si>
    <t>1254906057</t>
  </si>
  <si>
    <t>741004.07</t>
  </si>
  <si>
    <t>Kabelový žlab, š.=62mm, v.=50mm, , žárově pozinkováno, včetně kotvícího materiálu a dělící přepážky</t>
  </si>
  <si>
    <t>2017991622</t>
  </si>
  <si>
    <t>741004.08</t>
  </si>
  <si>
    <t>Kabelový žlab, š.=250mm, v.=50mm, , žárově pozinkováno, včetně kotvícího materiálu a dělící přepážky</t>
  </si>
  <si>
    <t>-1058955767</t>
  </si>
  <si>
    <t>741004.09</t>
  </si>
  <si>
    <t>Kabelová dvouplášťová trubka pro ochranu kabelu, podélně dělená, 110mm</t>
  </si>
  <si>
    <t>-32019553</t>
  </si>
  <si>
    <t>741004.10</t>
  </si>
  <si>
    <t>Stoupací kabelový žebřík, š=3000, v=60mm, včetně kotvícího materiálu</t>
  </si>
  <si>
    <t>-1005119057</t>
  </si>
  <si>
    <t>741004.11</t>
  </si>
  <si>
    <t>Protipožární ucpávka</t>
  </si>
  <si>
    <t>-646448249</t>
  </si>
  <si>
    <t>741004.12</t>
  </si>
  <si>
    <t>Svazkový držák</t>
  </si>
  <si>
    <t>-1862470740</t>
  </si>
  <si>
    <t>741004.13</t>
  </si>
  <si>
    <t xml:space="preserve">Kabelová příchytka s  funkční požární integritou</t>
  </si>
  <si>
    <t>321943379</t>
  </si>
  <si>
    <t>741005.01</t>
  </si>
  <si>
    <t>Rozvaděč provozní nástěnný oceloplechový rozvaděč, IP30/20</t>
  </si>
  <si>
    <t>-2079054779</t>
  </si>
  <si>
    <t xml:space="preserve">Rozvaděč provozní nástěnný oceloplechový rozvaděč, IP30/20, , svodič přepětí třídy "C", rozměry: v=1200mm, š=800mm, hl=250mm, Hlavní vypínač 63A, Jmenovitý proud In=50A, zkratová odolnost: Ik``?10kA, zkoušený rozváděč dle ČSN EN 60 439-1 ed.2 (35 7107), zkušební svorkovnice, můstek PEN, včetně přípojnice hlavního ochraného pospojení, drobný instalační materiál - svorkovnice, kolejničky, přístrojová náplň  viz. výkres</t>
  </si>
  <si>
    <t>741006.01</t>
  </si>
  <si>
    <t>Přisazené LED svítidlo, 34W, 3400lm, 4000K, IP20, stmívatelné pomocí DALI protokolu, typ A</t>
  </si>
  <si>
    <t>925915830</t>
  </si>
  <si>
    <t>Včetně drobného instalačního a upevňovacího materiálu.</t>
  </si>
  <si>
    <t>741006.02</t>
  </si>
  <si>
    <t>Přisazené LED svítidlo s asymetrickým vyzařováním, 38W, 4900lm, 4000K, IP20, typ A1</t>
  </si>
  <si>
    <t>2128572893</t>
  </si>
  <si>
    <t>741006.03</t>
  </si>
  <si>
    <t>Přisazené LED svítidlo čtvercové, 19W, 2110lm, 4000K, IP20, typ B</t>
  </si>
  <si>
    <t>1198657215</t>
  </si>
  <si>
    <t>741006.04</t>
  </si>
  <si>
    <t>Přisazené venkovní LED svítidlo, 10 W, 600lm, 4000K, IP65, typ B1</t>
  </si>
  <si>
    <t>-827264170</t>
  </si>
  <si>
    <t>741006.05</t>
  </si>
  <si>
    <t>LED svítidlo typu downlight, 40W, IP43, typ C</t>
  </si>
  <si>
    <t>1684007952</t>
  </si>
  <si>
    <t>741006.06</t>
  </si>
  <si>
    <t>LED svítidlo typu downlight, 28W, IP43, typ D</t>
  </si>
  <si>
    <t>453822794</t>
  </si>
  <si>
    <t>741006.07</t>
  </si>
  <si>
    <t>LED svítidlo typu downlight, 15W, IP43, typ E</t>
  </si>
  <si>
    <t>1767159358</t>
  </si>
  <si>
    <t>741006.08</t>
  </si>
  <si>
    <t>Průmyslové přisazené LED svítidlo, 41W, IP65, typ F</t>
  </si>
  <si>
    <t>-950080663</t>
  </si>
  <si>
    <t>741006.09</t>
  </si>
  <si>
    <t>Zavěšený liniový systém LED osvětlení, 60W, 5340lm, 3000K, IP20,stmívatelné pomocí DALI protokolu, typ L1</t>
  </si>
  <si>
    <t>-1345015009</t>
  </si>
  <si>
    <t>741006.10</t>
  </si>
  <si>
    <t>Lišta pro liniový systém osvětlení, závěsný systém</t>
  </si>
  <si>
    <t>1107063942</t>
  </si>
  <si>
    <t>741006.11</t>
  </si>
  <si>
    <t>Venkovní LED sloupek, výška 800mm, 10W, 700lm, 3000K, IP65, typ G1</t>
  </si>
  <si>
    <t>-1695362591</t>
  </si>
  <si>
    <t>741006.12</t>
  </si>
  <si>
    <t>Venkovní LED svítidlo vestavné, 5W, 110lm, 3200K, IP65, typ G2</t>
  </si>
  <si>
    <t>293562877</t>
  </si>
  <si>
    <t>741006.13</t>
  </si>
  <si>
    <t>Venkovní svítidlo nástěnné, 20W, 2100lm, 4000K, IP65, autonomní nouzové svítidlo s vlastním bateriovým zdrojem a dobou zálohy t=1h, typ G3</t>
  </si>
  <si>
    <t>-1501921112</t>
  </si>
  <si>
    <t>741006.14</t>
  </si>
  <si>
    <t>Nouzové přisazené LED svítidlo s piktogramem, autonomní nouzové svítidlo s vlastním bateriovým zdrojem a dobou zálohy t=1h, typ N1</t>
  </si>
  <si>
    <t>827947796</t>
  </si>
  <si>
    <t>741006.15</t>
  </si>
  <si>
    <t>Nouzové přisazené LED svítidlo s obousměrným piktogramem, autonomní nouzové svítidlo s vlastním bateriovým zdrojem a dobou zálohy t=1h, typ N2</t>
  </si>
  <si>
    <t>-923070357</t>
  </si>
  <si>
    <t>741006.16</t>
  </si>
  <si>
    <t>Nouzové přisazené LED svítidlo pro osvětlení únikových cest, autonomní nouzové svítidlo s vlastním bateriovým zdrojem a dobou zálohy t=1h, typ N3</t>
  </si>
  <si>
    <t>1847161714</t>
  </si>
  <si>
    <t>741006.17</t>
  </si>
  <si>
    <t>Nouzové přisazené LED svítidlo pro antipanikové osvětlení, autonomní nouzové svítidlo s vlastním bateriovým zdrojem a dobou zálohy t=1h, typ N4</t>
  </si>
  <si>
    <t>-1094921</t>
  </si>
  <si>
    <t>741006.18</t>
  </si>
  <si>
    <t>Nouzové LED svítidlo do lištového systému pro antipanikové osvětlení, autonomní nouzové svítidlo s vlastním bateriovým zdrojem a dobou zálohy t=1h, typ N41</t>
  </si>
  <si>
    <t>-1153948290</t>
  </si>
  <si>
    <t>741006.19</t>
  </si>
  <si>
    <t>Nouzové vestavné LED svítidlo pro osvětlení důležitých míst, autonomní nouzové svítidlo s vlastním bateriovým zdrojem a dobou zálohy t=1h, typ N5</t>
  </si>
  <si>
    <t>-927298380</t>
  </si>
  <si>
    <t>741007.01</t>
  </si>
  <si>
    <t>Vytýčení trasy, geodetické zaměření</t>
  </si>
  <si>
    <t>-1136532053</t>
  </si>
  <si>
    <t>741007.02</t>
  </si>
  <si>
    <t>Zemní práce pro kabelové rýhy v terénu</t>
  </si>
  <si>
    <t>1786267484</t>
  </si>
  <si>
    <t>kabelová rýha š.0,35m, hl:0,85m, pískové lože tl. 0,1m nad a pod kabelem, nad kabelem mechanické krytí, zához rýhy</t>
  </si>
  <si>
    <t>741007.03</t>
  </si>
  <si>
    <t>Zemní práce pro kabelové rýhy v komunikaci</t>
  </si>
  <si>
    <t>-2137966089</t>
  </si>
  <si>
    <t>výkop š x hl. : 500 x 1200mm, betonová podkladní deska, betonová mazanina, pažení, zához rýhy</t>
  </si>
  <si>
    <t>741007.04</t>
  </si>
  <si>
    <t>Odvoz zeminy do 10km vč.skládkovného</t>
  </si>
  <si>
    <t>-1762853443</t>
  </si>
  <si>
    <t>741008.01</t>
  </si>
  <si>
    <t>Pásek FeZn 30x4mm</t>
  </si>
  <si>
    <t>171714823</t>
  </si>
  <si>
    <t>Včetně drobného a upevňovacího materiálu.</t>
  </si>
  <si>
    <t>741008.02</t>
  </si>
  <si>
    <t>Svary oboustranné pro provaření FeZn s FeZn a FeZn s výztuží, l=100mm včetně antikorozního nátěru</t>
  </si>
  <si>
    <t>-162675612</t>
  </si>
  <si>
    <t>741008.03</t>
  </si>
  <si>
    <t>Zakončení zemnícího pásku do místa zkušební svorky</t>
  </si>
  <si>
    <t>862209570</t>
  </si>
  <si>
    <t>741008.04</t>
  </si>
  <si>
    <t>Zakončení zemnícího pásku v místě pro uzemnění, l= 1m nad podlahu, vyrovnat, nátěr, značení</t>
  </si>
  <si>
    <t>1493052863</t>
  </si>
  <si>
    <t>741008.05</t>
  </si>
  <si>
    <t xml:space="preserve">Drát AlMgSi d=8mm  - jímací vedení, pomocné jímače, podpěrky vedení</t>
  </si>
  <si>
    <t>-1440574165</t>
  </si>
  <si>
    <t>741008.06</t>
  </si>
  <si>
    <t xml:space="preserve">Drát AlMgSi d=8mm  - svody, podpěrky svislého vedení</t>
  </si>
  <si>
    <t>-1678251624</t>
  </si>
  <si>
    <t>741008.07</t>
  </si>
  <si>
    <t>Hromosvodové svorky (SS, SK, SP, SU, SO)</t>
  </si>
  <si>
    <t>-1915238659</t>
  </si>
  <si>
    <t>741008.08</t>
  </si>
  <si>
    <t>Svorka zkušební</t>
  </si>
  <si>
    <t>2060013060</t>
  </si>
  <si>
    <t>741008.09</t>
  </si>
  <si>
    <t>Měření celkového zemního odporu uzemňovací soustavy</t>
  </si>
  <si>
    <t>-602428686</t>
  </si>
  <si>
    <t>741008.10</t>
  </si>
  <si>
    <t>Identifikační označení</t>
  </si>
  <si>
    <t>377310827</t>
  </si>
  <si>
    <t>741009.01</t>
  </si>
  <si>
    <t>Výchozí revize a zkoušky instalovaných elektrických zařízení</t>
  </si>
  <si>
    <t>1782156161</t>
  </si>
  <si>
    <t>Dle ČSN EN ISO 7396-1.</t>
  </si>
  <si>
    <t>741009.02</t>
  </si>
  <si>
    <t>Stavební přípomoci</t>
  </si>
  <si>
    <t>428684016</t>
  </si>
  <si>
    <t>Stavební přípomoci - Cena zahrnuje komplexní náklady na tyto drobné stavení činnosti včetně materiálu. Jedná se o veškeré průrazy a jejich utěsnění po montáži a jiné drobné stavební činnosti nutné pro instalaci systému a jeho vedení</t>
  </si>
  <si>
    <t>SO01-080.01 - Slaboproudé rozvody</t>
  </si>
  <si>
    <t>742001 - Evakuační rozhlas ERo</t>
  </si>
  <si>
    <t>742002 - Strukturovaná kabeláž</t>
  </si>
  <si>
    <t>742003 - Poplachový zabezpečovací a tísňový systém PZTS</t>
  </si>
  <si>
    <t>742004 - Blokace dveří</t>
  </si>
  <si>
    <t>742005 - Jednotný čas</t>
  </si>
  <si>
    <t>742006 - Signalizace z WC invalidů</t>
  </si>
  <si>
    <t>742007 - Kamerový systém CCTV</t>
  </si>
  <si>
    <t>742001.01</t>
  </si>
  <si>
    <t>Montáž systémového zesilovače</t>
  </si>
  <si>
    <t>617298093</t>
  </si>
  <si>
    <t>Montáž systémového zesilovače do 19" rozvaděče</t>
  </si>
  <si>
    <t>742001.02</t>
  </si>
  <si>
    <t>Systémová řídící jednotka</t>
  </si>
  <si>
    <t>1397105366</t>
  </si>
  <si>
    <t>EN54-16 certifikovaná systémová řídicí jednotka 240W,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volitelnou lokalizací menu do češtiny</t>
  </si>
  <si>
    <t>742001.03</t>
  </si>
  <si>
    <t>Systémový výkonový zesilovač 1x240W</t>
  </si>
  <si>
    <t>1313086465</t>
  </si>
  <si>
    <t>EN54-16 certifikovaný systémový výkonový zesilovač 1x240W/100V</t>
  </si>
  <si>
    <t>742001.04</t>
  </si>
  <si>
    <t>Montáž vstupního modulu a adaptéru</t>
  </si>
  <si>
    <t>-563068282</t>
  </si>
  <si>
    <t>Montáž do ústředny, připojení kabeláže</t>
  </si>
  <si>
    <t>742001.05</t>
  </si>
  <si>
    <t>Vstupní modul</t>
  </si>
  <si>
    <t>-1294599707</t>
  </si>
  <si>
    <t>Vstupní modul s rozhraním Ethernet</t>
  </si>
  <si>
    <t>742001.06</t>
  </si>
  <si>
    <t>Adaptér RJ45</t>
  </si>
  <si>
    <t>-1479635538</t>
  </si>
  <si>
    <t>Adaptér RJ45 - svorkovnice</t>
  </si>
  <si>
    <t>742001.07</t>
  </si>
  <si>
    <t>Montáž požární mikrofonní stanice</t>
  </si>
  <si>
    <t>-912486518</t>
  </si>
  <si>
    <t>Montáž mikrofonní stanice, připojení kabelu, oživení, nastavení</t>
  </si>
  <si>
    <t>742001.08</t>
  </si>
  <si>
    <t>Certifikovaná požární mikrofonní stanice</t>
  </si>
  <si>
    <t>-479182107</t>
  </si>
  <si>
    <t>EN54-16 certifikovaná požární mikrofonní stanice pro evakuační hlášení, 5 tlačítek pro ovládání evakuačního režimu systému, spouštění evakuačních zpráv a hlášení</t>
  </si>
  <si>
    <t>742001.09</t>
  </si>
  <si>
    <t>Montáž klávesnice pro rozšíření</t>
  </si>
  <si>
    <t>1291576257</t>
  </si>
  <si>
    <t>Připojení rozšiřující klávesnice k mikrofonní stanici a nastavení</t>
  </si>
  <si>
    <t>742001.10</t>
  </si>
  <si>
    <t>Certifikovaná klávesnice pro rozšíření požární mikrofonní stanice</t>
  </si>
  <si>
    <t>-1407831609</t>
  </si>
  <si>
    <t>EN54-16 certifikovaná klávesnice pro rozšíření požární mikrofonní stanice, 20 programovatelných tlačítek / LED pro volbu zón a indikaci / resetování poruchových stavů</t>
  </si>
  <si>
    <t>742001.11</t>
  </si>
  <si>
    <t>Montáž manageru napájení</t>
  </si>
  <si>
    <t>-1303909567</t>
  </si>
  <si>
    <t>Montáž manageru do 19" rozvaděče, připojení kabeláže, nastavení</t>
  </si>
  <si>
    <t>742001.12</t>
  </si>
  <si>
    <t>Manager napájení</t>
  </si>
  <si>
    <t>-2010819933</t>
  </si>
  <si>
    <t>EN54-4 certifikovaný systémový manager napájení a nabíječ akumulátorů</t>
  </si>
  <si>
    <t>742001.13</t>
  </si>
  <si>
    <t>Bezúdržbový ventilem řízený olověný akumulátor 12V / 65Ah</t>
  </si>
  <si>
    <t>-325385288</t>
  </si>
  <si>
    <t>742001.14</t>
  </si>
  <si>
    <t>Montáž síťového hudebního přehrávače</t>
  </si>
  <si>
    <t>-1407763976</t>
  </si>
  <si>
    <t>Montáž síťového hudebního přehrávače do 19" rozvaděče</t>
  </si>
  <si>
    <t>742001.15</t>
  </si>
  <si>
    <t>Síťový hudební přehrávač</t>
  </si>
  <si>
    <t>-1615688678</t>
  </si>
  <si>
    <t>Síťový hudební přehrávač internetových rádií, FM rádií, hudby ze síťových zařízení i lokální hudby z USB flash disku. Podporuje formáty MP3, WMA, FLAC i WAV, FM tuner s podporou RDS. LAN port, WiFi 2,4 / 5 GHz, USB port pro flash disky s kapacitou až 128GB, audio výstup analogový stereo RCA + digitální optický SPDIF, IR dálkové ovládání. Možnost přehrávání hudby z mobilního telefonu / tabletu přes WiFi a ovládání prostřednictvím bezplatné aplikace. LAN port umožňuje plnohodnotnou integraci přehrávače do komplexních AV systémů s možností externího ovládání prostřednictvím řídicích příkazů TCP/IP.</t>
  </si>
  <si>
    <t>742001.16</t>
  </si>
  <si>
    <t>Montáž 19" rozvaděče</t>
  </si>
  <si>
    <t>169114414</t>
  </si>
  <si>
    <t>Montáž 19" rozvaděče do komory, případná kompletace skříně</t>
  </si>
  <si>
    <t>742001.17</t>
  </si>
  <si>
    <t>Uzamykatelný 19" datový rozváděč s výškou 33U</t>
  </si>
  <si>
    <t>532361351</t>
  </si>
  <si>
    <t>Uzamykatelný 19" datový rozváděč s výškou 33U, půdorysné rozměry 600x800mm s prosklenými dveřmi, napájecím panelem, ventilační jednotkou a potřebným montážním příslušenstvím pro instalaci prvků ústředny vč. koleček</t>
  </si>
  <si>
    <t>742001.18</t>
  </si>
  <si>
    <t>Montáž přepěťové ochrany</t>
  </si>
  <si>
    <t>2007149422</t>
  </si>
  <si>
    <t>742001.19</t>
  </si>
  <si>
    <t>Přepěťová ochrana III.stupně, 1f, 16A</t>
  </si>
  <si>
    <t>-1075010103</t>
  </si>
  <si>
    <t>742001.20</t>
  </si>
  <si>
    <t>Oživení systému evakuačního rozhlasu, nastavení a naprogramování</t>
  </si>
  <si>
    <t>1638759408</t>
  </si>
  <si>
    <t>742001.21</t>
  </si>
  <si>
    <t>Montáž reproduktoru nástěnného</t>
  </si>
  <si>
    <t>-38305358</t>
  </si>
  <si>
    <t>Montáž reproduktoru, připojení kabeláže, nastavení</t>
  </si>
  <si>
    <t>742001.22</t>
  </si>
  <si>
    <t>Reproduktor povrchový</t>
  </si>
  <si>
    <t>548291630</t>
  </si>
  <si>
    <t>EN54-24 certifikovaný reproduktor povrchový 6W @ 100V, výkonové odbočky až do 0,8W, citlivost dle EN54-24 80dB @ 1W/4m, úhel pokrytí dle EN54-24 H 360° (500Hz), 135° (1kHz), 130° (2kHz), 70° (4kHz) / V 330° (500Hz), 160° (1kHz), 135° (2kHz), 70° (4kHz), MDF, bílý, EVAC svorkovnice, certifikát CPD</t>
  </si>
  <si>
    <t>742001.23</t>
  </si>
  <si>
    <t>Montáž reproduktoru podhledového</t>
  </si>
  <si>
    <t>1274482551</t>
  </si>
  <si>
    <t>742001.24</t>
  </si>
  <si>
    <t>Reproduktor podhledový</t>
  </si>
  <si>
    <t>1472355473</t>
  </si>
  <si>
    <t>EN54-24 certifikovaný reproduktor podhledový 6W @ 100V, výkonové odbočky až do 0,8W, citlivost 94dB (stř. hod. 1W/1m @ 500Hz-5kHz Pink Noise), vyzařovací úhel 165° (500Hz), 175° (1kHz), 165° (2kHz), 70° (4kHz), kov, bílý, EVAC svorkovnice, 180mm, certifikován dle EN54 i pro použití bez požárního krytu, certifikát CPD</t>
  </si>
  <si>
    <t>742001.25</t>
  </si>
  <si>
    <t>Reproduktor podhledový do vlhka</t>
  </si>
  <si>
    <t>861220111</t>
  </si>
  <si>
    <t>EN54-24 certifikovaný reproduktor stropní 6W/100V, speciální provedení pro prostředí s vysokou vlhkostí, tělo i mřížka z hliníku pro maximální odolnost proti korozi, dvojitě impregnovaná membrána pro vysokou odolnost vůči dlouhodobé vlhkosti, ocelový zadní kryt, EVAC svorkovnice, 180mm, certifikát CPD</t>
  </si>
  <si>
    <t>742001.26</t>
  </si>
  <si>
    <t>Montáž sdělovacího kabelu do 15 žil</t>
  </si>
  <si>
    <t>-2078150698</t>
  </si>
  <si>
    <t>742001.27</t>
  </si>
  <si>
    <t>Kabel JXFE-V 5x2x0,8</t>
  </si>
  <si>
    <t>-1015196277</t>
  </si>
  <si>
    <t>JXFE-V 5x2x0,8 - stíněný kabel 5x2x0,8 P30-R, ohniodolný dle ČSN IEC60331, bezhalogenový dle ČSN 50267 a splňující vyhlášku č. 23/2008 Sb. (B2 ca s1d0)</t>
  </si>
  <si>
    <t>742001.28</t>
  </si>
  <si>
    <t>Montáž kabelu měděného, ohniodolného</t>
  </si>
  <si>
    <t>937588153</t>
  </si>
  <si>
    <t>742001.29</t>
  </si>
  <si>
    <t>Kabel 1-CHKE-V 2x1,5</t>
  </si>
  <si>
    <t>-1909713116</t>
  </si>
  <si>
    <t>1-CHKE-V 2x1,5 - silový kabel P30-R, ohniodolný dle ČSN IEC60331, bezhalogenový dle ČSN 50267 a splňující vyhlášku č. 23/2008 Sb. (B2 ca s1d1)</t>
  </si>
  <si>
    <t>742001.30</t>
  </si>
  <si>
    <t>Montáž ohniodolné příchytky samonosné</t>
  </si>
  <si>
    <t>-472972104</t>
  </si>
  <si>
    <t>Montáž ohniodolné příchytky samonosné, vč. šroubu a hmoždinky nebo šroubu do betonu</t>
  </si>
  <si>
    <t>742001.31</t>
  </si>
  <si>
    <t>Příchytka pro jednotlivý kabel průměru 12mm, P30-R</t>
  </si>
  <si>
    <t>-1102320977</t>
  </si>
  <si>
    <t>742001.32</t>
  </si>
  <si>
    <t>Příchytka pro jednotlivý kabel průměru 16mm, P30-R</t>
  </si>
  <si>
    <t>-96598280</t>
  </si>
  <si>
    <t>742001.33</t>
  </si>
  <si>
    <t>Montáž elektroinstalační plastové ohebné trubky</t>
  </si>
  <si>
    <t>761571016</t>
  </si>
  <si>
    <t>Montáž elektroinstalační plastové ohebné trubky uložené pod omítkou vč. zasekání</t>
  </si>
  <si>
    <t>742001.34</t>
  </si>
  <si>
    <t>Elektroinstalační ohebná trubka 29mm, samozhášivá</t>
  </si>
  <si>
    <t>-214529963</t>
  </si>
  <si>
    <t>Elektroinstalační ohebná trubka 29mm, samozhášivá, nízká mechanická odolnost</t>
  </si>
  <si>
    <t>742001.35</t>
  </si>
  <si>
    <t>AY 2,5 - protahovací drát</t>
  </si>
  <si>
    <t>-241524234</t>
  </si>
  <si>
    <t>742001.36</t>
  </si>
  <si>
    <t>Aplikace požárně těsnícího materiálu</t>
  </si>
  <si>
    <t>-833826381</t>
  </si>
  <si>
    <t>742001.37</t>
  </si>
  <si>
    <t>Protipožární pěna pro zdivo, beton a sádrokarton</t>
  </si>
  <si>
    <t>392475444</t>
  </si>
  <si>
    <t>Protipožární pěna pro zdivo, beton a sádrokarton, přetíratelný, 325ml</t>
  </si>
  <si>
    <t>742001.38</t>
  </si>
  <si>
    <t>Montáž elektroinstalační krabice s víčkem, kruhové</t>
  </si>
  <si>
    <t>-2100115106</t>
  </si>
  <si>
    <t>Montáž elektroinstalační krabice s víčkem, kruhové vč. zasekání</t>
  </si>
  <si>
    <t>742001.39</t>
  </si>
  <si>
    <t>KU68 - krabice rozvodná univerzální pod omítku</t>
  </si>
  <si>
    <t>1500296335</t>
  </si>
  <si>
    <t>742001.40</t>
  </si>
  <si>
    <t>Měření impedance rozhlasové ústředny</t>
  </si>
  <si>
    <t>-1443780096</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</si>
  <si>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</si>
  <si>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742001.41</t>
  </si>
  <si>
    <t>Měření srozumitelnosti systému</t>
  </si>
  <si>
    <t>28806255</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</si>
  <si>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</si>
  <si>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742001.42</t>
  </si>
  <si>
    <t>Zkušební provoz</t>
  </si>
  <si>
    <t>-876237276</t>
  </si>
  <si>
    <t>742001.43</t>
  </si>
  <si>
    <t>Zaškolení obsluhy, revize</t>
  </si>
  <si>
    <t>-935815781</t>
  </si>
  <si>
    <t>Zaškolení obsluhy vč. protokolu o proškolení</t>
  </si>
  <si>
    <t>742001.44</t>
  </si>
  <si>
    <t>-100174637</t>
  </si>
  <si>
    <t>742002.01</t>
  </si>
  <si>
    <t>Montáž interaktivní tabule</t>
  </si>
  <si>
    <t>1436494707</t>
  </si>
  <si>
    <t>Instalace interaktivní tabule vč. instalace PC,oživení, nastavení, doprava</t>
  </si>
  <si>
    <t>742002.02</t>
  </si>
  <si>
    <t>Interaktivní tabule</t>
  </si>
  <si>
    <t>98813367</t>
  </si>
  <si>
    <t>Interaktivní tabule - Ovládání musí být možné dotykem prstu, dlaně nebo popisovače. Dotyková technologie musí automaticky rozpoznávat dotyk prstem, popisovačem a houbičkou/dlaní ruky a musí umožnit přiřadit dotyku různé funkce = ovládání myši prstem, psaní popisovače a mazání houbičkou nebo dlaní ruky. Zároveň musí automaticky rozpoznat černý, červený, modrý a zelený popisovač a přiřadit jim příslušnou barvu digitálního inkoustu. Snímací technologie musí umožnit rozpoznání 16 současných dotyků, pro intuitivní spolupráci více uživatelů., • Displej obsahuje technologii a sw prostředí, které umožní pracovat na displeje i bez připojeného počítače. SW prostředí se zobrazuje na obrazovce interaktivního displeje a je ovládáno dotykem a obsahuje:, - aplikaci pro psaní digitálním inkoustem na bílé tabuli, se sdílením zápisků dalším účastníkům přes internet a možností zápisky uložit; prohlížeč internetových stránek; aplikaci pro bezdrátové sdílení obrazu z telefonu, tabletu nebo počítače na interaktivní displej., • Displej má panel pro snadné ovládání základních funkcí s tlačítky pro zapnutí/vypnutí, ovládání hlasitosti a konektory HDMI a 3x USB • Přepínání vstupních signálů pomocí dotykového rozhraní s živým náhledem obrazu z jednotlivých vstupů • Displej musí obsahovat dvě pohybová čidla, která detekují přítomnost osob v místnosti a automaticky zapnou displej • Displej musí mít rozměry 1980 x 1235 x 124mm, s tolerancí ± 10mm. Aktivní plocha musí mít úhlopříčku 86“ a rozměry 1903 x 1070mm, s tolerancí ± 10mm. Hmotnost displeje nesmí přesáhnout 93kg. Záruka musí být 3 roky • Displej musí mít rozlišení obrazu 4K UHD, 3840x2160 bodů. Displej musí mít minimálně 2x konektor HDMI, 1x DisplayPort, 1x VGA, 4x USB Type-B, 2x USB Type-A, 2x 3,5mm jack a RJ45. Displej musí mít integrované repro 10W</t>
  </si>
  <si>
    <t>742002.03</t>
  </si>
  <si>
    <t>Držák na stěnu</t>
  </si>
  <si>
    <t>-1458071547</t>
  </si>
  <si>
    <t>Držák interaktivní tabule - min. nosnost 114 kg, možnost horizontálního posunu po instalaci +/- 220 mm doleva a doprava, možnost doladění výšky a vodováhy pro instalaci pomocí nastavovacích šroubů - MicroAdjust, Click-connect systém - slyšitelné kliknutí při bezpečném zapadnutí obrazovky do držáku</t>
  </si>
  <si>
    <t>742002.04</t>
  </si>
  <si>
    <t>Výukový SW</t>
  </si>
  <si>
    <t>-1801600255</t>
  </si>
  <si>
    <t>Výukový software, včetně prvního roku přístupu k novým verzím SW. SW umožňuje jednoduše vytvořit interaktivní cvičení dle probíraného tématu. Mimo to mohou učitelé vybrat pro žáky kterékoliv z více než 35 000 již hotových cvičení na připraveném portálu., SW balíček, který obsahuje autorské nástroje učitele – SW pro přípravu interaktivních cvičení musí být plně kompatibilní (umožňuje otevřít soubor, spustit všechny aktivity, animace, uložit v původním formátu) se soubory s příponou notebook. Autorský nástroj musí být kompatibilní s operačními systémy Windows, Mac OS, Linux, prostředí musí být v českém jazyce. Dále musí existovat aplikace s obdobnými funkcemi pro tablety platformy iOS. Balíček dále musí obsahovat nástroj pro rychlou přípravu digitálních učebních aktivit a cloud prostředí pro spolupráci žáků, řešení problémů prostřednictvím žákovských zařízení.</t>
  </si>
  <si>
    <t>742002.05</t>
  </si>
  <si>
    <t>Propojovací kabely pro interaktivní tabuli, montážní materiál</t>
  </si>
  <si>
    <t>-793084798</t>
  </si>
  <si>
    <t>Montážní materiál. Set AV kabeláže pro propojení interaktivního displeje s prezentačním PC</t>
  </si>
  <si>
    <t>742002.06</t>
  </si>
  <si>
    <t>314828294</t>
  </si>
  <si>
    <t>Montáž 19" rozvaděče do komory, případná kompletace skříně, montáž příslušenství (průchodka, oka)</t>
  </si>
  <si>
    <t>742002.07</t>
  </si>
  <si>
    <t>19" stojanový rozvaděč, výška 33U, šířka 600mm, hloubka 800mm</t>
  </si>
  <si>
    <t>-1115733178</t>
  </si>
  <si>
    <t>19" stojanový rozvaděč, výška 33U, šířka 600mm, hloubka 800mm - 2 páry 19" posuvných vertikálních lišt, dveře s pákovým univerzálním zámkem a bezpečnostním sklem (EN 12150-1)zadní panel se vstupem kabelů, univerzální zámek, 1 pár bočnic, univerzální zámek, 4 kolečka, zemnící sada, 28 montážních sad</t>
  </si>
  <si>
    <t>742002.08</t>
  </si>
  <si>
    <t>Kovové vyvazovací oko, vertikální</t>
  </si>
  <si>
    <t>-772832320</t>
  </si>
  <si>
    <t>Kovové vyvazovací oko, vertikální, pozink, 100x140mm, boční kabelový vstup</t>
  </si>
  <si>
    <t>742002.09</t>
  </si>
  <si>
    <t>Kabelová průchodka s kartáčem, 300x100mm</t>
  </si>
  <si>
    <t>-1785409564</t>
  </si>
  <si>
    <t>742002.10</t>
  </si>
  <si>
    <t>Montáž ventilační jednotky do 19" rozvaděče</t>
  </si>
  <si>
    <t>-88059307</t>
  </si>
  <si>
    <t>742002.11</t>
  </si>
  <si>
    <t>19" ventilační jednotka, 4 ventilátory</t>
  </si>
  <si>
    <t>1419893856</t>
  </si>
  <si>
    <t>19" ventilační jednotka, 4 ventilátory, teplotní rozmezí -10°C - 55°C,, termostat s rozpětím 0°C - 60°C součástí dodávky</t>
  </si>
  <si>
    <t>742002.12</t>
  </si>
  <si>
    <t>Montáž zemnící lišty do 19" rozvaděče</t>
  </si>
  <si>
    <t>-630248106</t>
  </si>
  <si>
    <t>742002.13</t>
  </si>
  <si>
    <t>Zemnící lišta pro rozvaděč 33U</t>
  </si>
  <si>
    <t>-2052034038</t>
  </si>
  <si>
    <t>Zemnící lišta pro rozvaděč 42U</t>
  </si>
  <si>
    <t>742002.14</t>
  </si>
  <si>
    <t>Montáž napájecího panelu</t>
  </si>
  <si>
    <t>-1416201296</t>
  </si>
  <si>
    <t>742002.15</t>
  </si>
  <si>
    <t>19" napájecí panel, 8xCZ zásuvka</t>
  </si>
  <si>
    <t>909259263</t>
  </si>
  <si>
    <t>19" napájecí panel, 8xCZ zásuvka, bleskojistka, 3x1.5mm 2m kabel CZ-DE</t>
  </si>
  <si>
    <t>742002.16</t>
  </si>
  <si>
    <t>Rozvodný panel, 9xUTE, kabel se zástrčkou IEC 320 C14</t>
  </si>
  <si>
    <t>1241520880</t>
  </si>
  <si>
    <t>Rozvodný panel, 9xUTE, 250V, 10A, 19", 2,8m kabel se zástrčkou IEC 320 C14</t>
  </si>
  <si>
    <t>742002.17</t>
  </si>
  <si>
    <t>Montáž vyvazovacího panelu do 19" rozvaděče</t>
  </si>
  <si>
    <t>-512721828</t>
  </si>
  <si>
    <t>742002.18</t>
  </si>
  <si>
    <t>19"vyvazovací panel 1U, jednostranný</t>
  </si>
  <si>
    <t>-1860950578</t>
  </si>
  <si>
    <t>19"vyvazovací panel 1U, jednostranný, plast.oka 80x40 mm</t>
  </si>
  <si>
    <t>742002.19</t>
  </si>
  <si>
    <t>Montáž patch panelu</t>
  </si>
  <si>
    <t>-1965501877</t>
  </si>
  <si>
    <t>Montáž patch panelu do 19" rozvaděče, zařezání kabelů</t>
  </si>
  <si>
    <t>742002.20</t>
  </si>
  <si>
    <t>Patch panel 24xRJ45</t>
  </si>
  <si>
    <t>1114671871</t>
  </si>
  <si>
    <t>Patch panel 24xRJ45, CAT.6, UTP, 1U</t>
  </si>
  <si>
    <t>742002.21</t>
  </si>
  <si>
    <t>Montáž optické vany</t>
  </si>
  <si>
    <t>586996679</t>
  </si>
  <si>
    <t>Montáž kompletní optické vany do 19" rozvaděče, sváření optických vláken vč. instalace ochrany svárů</t>
  </si>
  <si>
    <t>742002.22</t>
  </si>
  <si>
    <t>Kompletní optická vana 12xSC</t>
  </si>
  <si>
    <t>1151045468</t>
  </si>
  <si>
    <t>Kompletní optická vana, 12xSC konektor, vč. optické kazety, pigtailů, ochrany svárů</t>
  </si>
  <si>
    <t>742002.23</t>
  </si>
  <si>
    <t>Montáž dvouzásuvky 230V do 19"rozvaděče vč. krabice na povrch</t>
  </si>
  <si>
    <t>1466599287</t>
  </si>
  <si>
    <t>742002.24</t>
  </si>
  <si>
    <t>Dvouzásuvka 230V vč.krabice na povrch (do rozvaděče)</t>
  </si>
  <si>
    <t>1396687228</t>
  </si>
  <si>
    <t>742002.25</t>
  </si>
  <si>
    <t>Záložní zdroj UPS</t>
  </si>
  <si>
    <t>1181182029</t>
  </si>
  <si>
    <t>Záložní napájecí zdroj s dvojitou konverzí, výkon 1800 W/2000 VA, vzdálená správa, účinnost až 94%, 8x IEC 320 C13 + 1x IEC 320 C19, LCD displej, rozhraní sériové, ABM technologie dobíjení, USB a RS-232, možnost použití tower nebo stojan 2U</t>
  </si>
  <si>
    <t>742002.26</t>
  </si>
  <si>
    <t>Propojovací kabel RJ45/RJ45, CAT.6, UTP, délka 2m</t>
  </si>
  <si>
    <t>1573376260</t>
  </si>
  <si>
    <t>742002.27</t>
  </si>
  <si>
    <t>Propojovací kabel RJ45/RJ45, CAT.6, UTP, délka 3m</t>
  </si>
  <si>
    <t>2110649827</t>
  </si>
  <si>
    <t>742002.28</t>
  </si>
  <si>
    <t>Montáž kompletní datové zásuvky 1xRJ45</t>
  </si>
  <si>
    <t>-729463823</t>
  </si>
  <si>
    <t>Montáž kompletní datové zásuvky 1xRJ45, zapojení kabelů</t>
  </si>
  <si>
    <t>742002.29</t>
  </si>
  <si>
    <t>Zásuvka 1xRJ45</t>
  </si>
  <si>
    <t>1544338383</t>
  </si>
  <si>
    <t>Kompletní datová zásuvka 1xRJ45 CAT.6 UTP vč. krabice, rámečku a krytky</t>
  </si>
  <si>
    <t>742002.30</t>
  </si>
  <si>
    <t>Montáž kompletní datové zásuvky 2xRJ45</t>
  </si>
  <si>
    <t>360196373</t>
  </si>
  <si>
    <t>Montáž kompletní datové zásuvky 2xRJ45, zapojení kabelů</t>
  </si>
  <si>
    <t>742002.31</t>
  </si>
  <si>
    <t>Zásuvka 2xRJ46</t>
  </si>
  <si>
    <t>-1817717018</t>
  </si>
  <si>
    <t>Kompletní datová zásuvka 2xRJ45 CAT.6 UTP vč. krabice, rámečku a krytky</t>
  </si>
  <si>
    <t>742002.32</t>
  </si>
  <si>
    <t>Montáž WiFi přístupového bodu</t>
  </si>
  <si>
    <t>322250917</t>
  </si>
  <si>
    <t>742002.33</t>
  </si>
  <si>
    <t>WiFi přístupový bod</t>
  </si>
  <si>
    <t>-1518490158</t>
  </si>
  <si>
    <t>WiFi AP bod - 1750 Mbps AP/Hotspot 2,4/5 GHz, 802.11ac, MIMO 3×3 - vnitřní i venkovní, anténní systém obsahuje tři dualband 3 dBi antény s dosahem do vzdálenosti až 122 metrů, Gigabit LAN s 48V (44 až 57V) napájením přes PoE, SSID, guest účet, barva bílá</t>
  </si>
  <si>
    <t>742002.34</t>
  </si>
  <si>
    <t>Montáž switche</t>
  </si>
  <si>
    <t>-1397067321</t>
  </si>
  <si>
    <t>Montáž switche do 19" rozvaděče</t>
  </si>
  <si>
    <t>742002.35</t>
  </si>
  <si>
    <t>Switch 48x10/100/1000, 2x SFP port, 2x SFP+, POE+, 750W</t>
  </si>
  <si>
    <t>-904917119</t>
  </si>
  <si>
    <t xml:space="preserve">Switch 48x10/100/1000, 2x SFP+, 2x SFP, POE+, maximálním výkon PoE napájení 750W; managovatelný;  celková propustnost 70 Gbps; gigabitové PoE na každém portu, které je možné nastavit jako aktivní PoE 802.3af/at s maximálním výkonem 34,2W/port nebo pasivní 24V s maximálním výkonem 17W/port. Automatická detekce zaručuje plnou funkčnost 802.3af a 802.3at zařízení bez předchozí konfigurace. Pasivní 24V PoE je nutné nastavit ručně</t>
  </si>
  <si>
    <t>742002.36</t>
  </si>
  <si>
    <t>SFP+ modul do switche</t>
  </si>
  <si>
    <t>-1135849309</t>
  </si>
  <si>
    <t>SFP+ modul do switche, 10Gbps, singlemode, LC</t>
  </si>
  <si>
    <t>742002.37</t>
  </si>
  <si>
    <t>Optický propojovací kabel, 3m</t>
  </si>
  <si>
    <t>55825256</t>
  </si>
  <si>
    <t>Optický propojovací kabel, SC/LC, duplex, 3m</t>
  </si>
  <si>
    <t>742002.38</t>
  </si>
  <si>
    <t>Oživení a nastavení switchů, konfigurace sítě</t>
  </si>
  <si>
    <t>-133902966</t>
  </si>
  <si>
    <t>742002.39</t>
  </si>
  <si>
    <t>Montáž elektroinstalační krabice pod tablo</t>
  </si>
  <si>
    <t>56116234</t>
  </si>
  <si>
    <t>Montáž elektroinstalační krabice pod tablo, 1 modul</t>
  </si>
  <si>
    <t>742002.40</t>
  </si>
  <si>
    <t>Zápustná krabice po tablo pro 1 modul</t>
  </si>
  <si>
    <t>830567049</t>
  </si>
  <si>
    <t>742002.41</t>
  </si>
  <si>
    <t>Montáž komunikačního tabla</t>
  </si>
  <si>
    <t>-1160220579</t>
  </si>
  <si>
    <t>Montáž komunikačního tabla, zapojení kabeláže, oživení, naprogramování</t>
  </si>
  <si>
    <t>742002.42</t>
  </si>
  <si>
    <t>Univerzální komunikační IP tablo s kamerou, 3x2 vyzváněcí tlačítka, klávesnice, vestavěná čtečka</t>
  </si>
  <si>
    <t>1793990859</t>
  </si>
  <si>
    <t xml:space="preserve">Univerzální komunikační IP tablo s kamerou, 3x2 vyzváněcí tlačítka, relé pro ovládání el. zámku, klávesnice, vestavěná čtečka stávajících karet uživatele,  nutná komunikace se stávajícím SW uživatele pro nastavování práva celkovou správu karet 2N</t>
  </si>
  <si>
    <t>742002.43</t>
  </si>
  <si>
    <t>Univerzální komunikační IP tablo s kamerou, 3x1 vyzváněcí tlačítko, klávesnice, vestavěná čtečka</t>
  </si>
  <si>
    <t>-2063534619</t>
  </si>
  <si>
    <t xml:space="preserve">Univerzální komunikační IP tablo s kamerou, 3x1 vyzváněcí tlačítko, relé pro ovládání el. zámku, klávesnice, vestavěná čtečka stávajících karet uživatele,  nutná komunikace se stávajícím SW uživatele pro nastavování práva celkovou správu karet 2N</t>
  </si>
  <si>
    <t>742002.44</t>
  </si>
  <si>
    <t>IP telefon s displayem</t>
  </si>
  <si>
    <t>-1407907813</t>
  </si>
  <si>
    <t>Managerský telefon s velkým barevným LCD displejem,16 SIP účtů, 27 programovatelných tlačítek, duální 1Gb/s ethernetový port, PoE napájení, 4,3" barevný LCD displej, HD Voice, Česká lokalizace</t>
  </si>
  <si>
    <t>742002.45</t>
  </si>
  <si>
    <t>Montáž čtečky</t>
  </si>
  <si>
    <t>-1631637290</t>
  </si>
  <si>
    <t>Montáž samostatné čtečky, zapojení kabeláže, oživení, naprogramování</t>
  </si>
  <si>
    <t>742002.46</t>
  </si>
  <si>
    <t>Čtečka bezkontaktních karet</t>
  </si>
  <si>
    <t>1034938260</t>
  </si>
  <si>
    <t>Bezkontaktní čtečka stávajících karet uživatele, vč. montážního rámečku, instalační krabice pod omítku a licence, nutná komunikace se stávajícím SW uživatele pro nastavování práva celkovou správu karet 2N</t>
  </si>
  <si>
    <t>742002.47</t>
  </si>
  <si>
    <t>-61447966</t>
  </si>
  <si>
    <t>742002.48</t>
  </si>
  <si>
    <t>Datový kabel CAT.6, UTP</t>
  </si>
  <si>
    <t>-564094660</t>
  </si>
  <si>
    <t>Datový kabel U/UTP 4x2x0,5 CAT.6, LSOH</t>
  </si>
  <si>
    <t>742002.49</t>
  </si>
  <si>
    <t>Datový kabel CAT.6, UTP, PE</t>
  </si>
  <si>
    <t>872638032</t>
  </si>
  <si>
    <t>Datový kabel U/UTP 4x2x0,5 CAT.6, PE - zemní</t>
  </si>
  <si>
    <t>742002.50</t>
  </si>
  <si>
    <t>Optický kabel 12x9/125</t>
  </si>
  <si>
    <t>2108710474</t>
  </si>
  <si>
    <t>Optický kabel 12x9/125, zemní</t>
  </si>
  <si>
    <t>742002.51</t>
  </si>
  <si>
    <t>Montáž silového kabelu</t>
  </si>
  <si>
    <t>-194572994</t>
  </si>
  <si>
    <t>742002.52</t>
  </si>
  <si>
    <t>Kabel CYKY 2x1,5</t>
  </si>
  <si>
    <t>1003109587</t>
  </si>
  <si>
    <t>Silový kabel CYKY 2x1,5</t>
  </si>
  <si>
    <t>742002.53</t>
  </si>
  <si>
    <t>-1225093493</t>
  </si>
  <si>
    <t>742002.54</t>
  </si>
  <si>
    <t>Elektroinstalační ohebná trubka 23mm, samozhášivá</t>
  </si>
  <si>
    <t>1157128370</t>
  </si>
  <si>
    <t>Elektroinstalační ohebná trubka 23mm, samozhášivá, nízká mechanická odolnost</t>
  </si>
  <si>
    <t>742002.55</t>
  </si>
  <si>
    <t>Elektroinstalační ohebná trubka 36mm, samozhášivá</t>
  </si>
  <si>
    <t>-25601930</t>
  </si>
  <si>
    <t>Elektroinstalační ohebná trubka 36mm, samozhášivá, nízká mechanická odolnost</t>
  </si>
  <si>
    <t>742002.56</t>
  </si>
  <si>
    <t>Elektroinstalační ohebná trubka 48mm, samozhášivá</t>
  </si>
  <si>
    <t>1321158723</t>
  </si>
  <si>
    <t>Elektroinstalační ohebná trubka 48mm, samozhášivá, nízká mechanická odolnost</t>
  </si>
  <si>
    <t>742002.57</t>
  </si>
  <si>
    <t>-771963566</t>
  </si>
  <si>
    <t>742002.58</t>
  </si>
  <si>
    <t>256720195</t>
  </si>
  <si>
    <t>742002.59</t>
  </si>
  <si>
    <t>513684390</t>
  </si>
  <si>
    <t>742002.60</t>
  </si>
  <si>
    <t>1439853546</t>
  </si>
  <si>
    <t>742002.61</t>
  </si>
  <si>
    <t>-700195647</t>
  </si>
  <si>
    <t>742002.62</t>
  </si>
  <si>
    <t>KU68 - krabice s věnečkem a víčkem</t>
  </si>
  <si>
    <t>1717724273</t>
  </si>
  <si>
    <t>742002.63</t>
  </si>
  <si>
    <t>Montáž krabice čtyřhranné</t>
  </si>
  <si>
    <t>31436587</t>
  </si>
  <si>
    <t>Montáž krabice čtyřhranné vč. zasekání</t>
  </si>
  <si>
    <t>742002.64</t>
  </si>
  <si>
    <t>KO125 - krabice odbočná</t>
  </si>
  <si>
    <t>77617514</t>
  </si>
  <si>
    <t>KO125 - krabice odbočná pod omítku s víčkem</t>
  </si>
  <si>
    <t>742002.65</t>
  </si>
  <si>
    <t>Montáž svazkového držáku pro 15 kabelů</t>
  </si>
  <si>
    <t>1115636409</t>
  </si>
  <si>
    <t>742002.66</t>
  </si>
  <si>
    <t>Svazkový držák pro 15x kabel 3x1,5</t>
  </si>
  <si>
    <t>940905594</t>
  </si>
  <si>
    <t>742002.67</t>
  </si>
  <si>
    <t>Vyvazování kabeláže ve žlabech</t>
  </si>
  <si>
    <t>-2022234158</t>
  </si>
  <si>
    <t>742002.68</t>
  </si>
  <si>
    <t>Montáž elektroinstalační lišty vkládací</t>
  </si>
  <si>
    <t>-371751344</t>
  </si>
  <si>
    <t>742002.69</t>
  </si>
  <si>
    <t>LV18x18 - elektroinstalační lišta vkládací</t>
  </si>
  <si>
    <t>-1627270053</t>
  </si>
  <si>
    <t>742002.70</t>
  </si>
  <si>
    <t>Montáž ucpávky s odolností proti vlhkosti</t>
  </si>
  <si>
    <t>259346528</t>
  </si>
  <si>
    <t>742002.71</t>
  </si>
  <si>
    <t>Ucpávka s odolností proti vlhkosti</t>
  </si>
  <si>
    <t>-1670691991</t>
  </si>
  <si>
    <t>Ucpávka do obvodové zdi s odolností proti vlhkosti</t>
  </si>
  <si>
    <t>742002.72</t>
  </si>
  <si>
    <t>Montáž korugované ohebné chráničky průměru 40mm do rýhy</t>
  </si>
  <si>
    <t>-718522129</t>
  </si>
  <si>
    <t>742002.73</t>
  </si>
  <si>
    <t>Ohebná dvouplášťová korugovaná chránička, průměr 40mm</t>
  </si>
  <si>
    <t>353725921</t>
  </si>
  <si>
    <t>Ohebná dvouplášťová korugovaná chránička, průměr 40mm, zatahovací drát</t>
  </si>
  <si>
    <t>742002.74</t>
  </si>
  <si>
    <t>Spojka pro ohebnou dvouplášťovou korugovaná chráničku, průměr 40mm</t>
  </si>
  <si>
    <t>791244947</t>
  </si>
  <si>
    <t>742002.75</t>
  </si>
  <si>
    <t>Těsnící kroužek pro ohebnou dvouplášťovou korugovaná chráničku, průměr 40mm</t>
  </si>
  <si>
    <t>2006637483</t>
  </si>
  <si>
    <t>742002.76</t>
  </si>
  <si>
    <t>Vytyčení trasy</t>
  </si>
  <si>
    <t>-2140363937</t>
  </si>
  <si>
    <t>742002.77</t>
  </si>
  <si>
    <t>Ruční hloubení kabelové rýhy, šířka 40cm, hloubka 80cm</t>
  </si>
  <si>
    <t>-1795423721</t>
  </si>
  <si>
    <t>742002.78</t>
  </si>
  <si>
    <t>Ruční hloubení kabelové rýhy, šířka 40cm, hloubka 120cm</t>
  </si>
  <si>
    <t>1296211015</t>
  </si>
  <si>
    <t>742002.79</t>
  </si>
  <si>
    <t>Zásyp výkopu vč. zhutnění ve vrtstvách, šířka 40cm, hloubka 70cm</t>
  </si>
  <si>
    <t>-227961085</t>
  </si>
  <si>
    <t>742002.80</t>
  </si>
  <si>
    <t>Zásyp výkopu vč. zhutnění ve vrtstvách, šířka 40cm, hloubka 110cm</t>
  </si>
  <si>
    <t>-1616487306</t>
  </si>
  <si>
    <t>742002.81</t>
  </si>
  <si>
    <t>Kabelové lože z písku vč. podsypu, zhutnění a urovnání, tloušťky 5cm nad kabel, zakryté plastovými deskami, šířka lože 25-50cm</t>
  </si>
  <si>
    <t>1473804489</t>
  </si>
  <si>
    <t>742002.82</t>
  </si>
  <si>
    <t>Krycí deska 300 x 1000 mm s popisem</t>
  </si>
  <si>
    <t>983463260</t>
  </si>
  <si>
    <t>742002.83</t>
  </si>
  <si>
    <t>Popis portu zásuvky</t>
  </si>
  <si>
    <t>448314747</t>
  </si>
  <si>
    <t>Popis portu na zásuvce</t>
  </si>
  <si>
    <t>742002.84</t>
  </si>
  <si>
    <t>Popis portů patch panelu</t>
  </si>
  <si>
    <t>1529964123</t>
  </si>
  <si>
    <t>742002.85</t>
  </si>
  <si>
    <t>Měření segmentu metalického s vyhotovením protokolu</t>
  </si>
  <si>
    <t>339585561</t>
  </si>
  <si>
    <t>742002.86</t>
  </si>
  <si>
    <t>-3830924</t>
  </si>
  <si>
    <t>742002.87</t>
  </si>
  <si>
    <t>2007741232</t>
  </si>
  <si>
    <t>742003.01</t>
  </si>
  <si>
    <t>Montáž ústředny PZTS 48-520 zón</t>
  </si>
  <si>
    <t>-281204822</t>
  </si>
  <si>
    <t>742003.02</t>
  </si>
  <si>
    <t>Ústředna PZTS</t>
  </si>
  <si>
    <t>1882630804</t>
  </si>
  <si>
    <t>Ústředna pro velké instalace. 16 zón na základní desce, 264 zón, 8 PGM výstupů na základní desce, 32 podsystémů, paměť 1500 událostí, vestavěný komunikátor s formátem Contact iD, homologace do kategorie 3 dle ČSN EN 50131-2</t>
  </si>
  <si>
    <t>742003.03</t>
  </si>
  <si>
    <t>Montáž systémového ethernet komunikátoru</t>
  </si>
  <si>
    <t>-2012355338</t>
  </si>
  <si>
    <t>742003.04</t>
  </si>
  <si>
    <t>Systémový Ethernet (TCP/IP) komunikátor bez krytu</t>
  </si>
  <si>
    <t>-366894620</t>
  </si>
  <si>
    <t>742003.05</t>
  </si>
  <si>
    <t>Montáž GSM komunikátoru</t>
  </si>
  <si>
    <t>932483380</t>
  </si>
  <si>
    <t>Montáž GSM komunikátoru, připojení kabeláže, oživení, naprogramování</t>
  </si>
  <si>
    <t>742003.06</t>
  </si>
  <si>
    <t>GSM/GPRS komunikátor</t>
  </si>
  <si>
    <t>-1540280078</t>
  </si>
  <si>
    <t>GSM/GPRS komunikátor, 4vstupy + 2 výstupní relé 230V/5A v krytu</t>
  </si>
  <si>
    <t>742003.07</t>
  </si>
  <si>
    <t>Montáž klávesnice</t>
  </si>
  <si>
    <t>-489875997</t>
  </si>
  <si>
    <t>Montáž klávesnice, připojení kabeláže</t>
  </si>
  <si>
    <t>742003.08</t>
  </si>
  <si>
    <t>Ovládací klávesnice</t>
  </si>
  <si>
    <t>-1384746150</t>
  </si>
  <si>
    <t>Ovládací a programovací LCD klávesnice, 2 řádkový displej, 16 znaků na řádek, česká verze</t>
  </si>
  <si>
    <t>742003.09</t>
  </si>
  <si>
    <t>Montáž koncentrátoru</t>
  </si>
  <si>
    <t>1132495728</t>
  </si>
  <si>
    <t>Montáž koncentrátoru, připojení kabeláže</t>
  </si>
  <si>
    <t>742003.10</t>
  </si>
  <si>
    <t>Koncentrátor</t>
  </si>
  <si>
    <t>1468074220</t>
  </si>
  <si>
    <t>Koncentrátor 8 zón + 4 PGM výstupy v plastovém krytu se sabotážním kontaktem</t>
  </si>
  <si>
    <t>742003.11</t>
  </si>
  <si>
    <t>806101463</t>
  </si>
  <si>
    <t>Montáž přepěťové ochrany, připojení kabeláže</t>
  </si>
  <si>
    <t>742003.12</t>
  </si>
  <si>
    <t>Přepěťová ochrana III.stupně, 230V, 1f, 8A</t>
  </si>
  <si>
    <t>1458638320</t>
  </si>
  <si>
    <t>742003.13</t>
  </si>
  <si>
    <t>Montáž akumulátoru</t>
  </si>
  <si>
    <t>373731383</t>
  </si>
  <si>
    <t>742003.14</t>
  </si>
  <si>
    <t>Akumulátor 12VDC/24Ah</t>
  </si>
  <si>
    <t>-825392068</t>
  </si>
  <si>
    <t>742003.15</t>
  </si>
  <si>
    <t>Montáž vnitřní sirény</t>
  </si>
  <si>
    <t>-744979461</t>
  </si>
  <si>
    <t>Montáž vnitřní sirény, připojení kabeláže</t>
  </si>
  <si>
    <t>742003.16</t>
  </si>
  <si>
    <t>Vnitřní nezálohovaná plastová piezosiréna</t>
  </si>
  <si>
    <t>-2136215793</t>
  </si>
  <si>
    <t>Vnitřní nezálohovaná plastová piezosiréna, napájení 11 - 14 Vss / 250 mA, akustický výkon 110 dB / 1m, barva slonová kost</t>
  </si>
  <si>
    <t>742003.17</t>
  </si>
  <si>
    <t>Montáž venkovní zálohované sirény</t>
  </si>
  <si>
    <t>1875280036</t>
  </si>
  <si>
    <t>Montáž venkovní zálohované sirény, připojení kabeláže</t>
  </si>
  <si>
    <t>742003.18</t>
  </si>
  <si>
    <t>Zálohovaná plastová siréna venkovní 110dB/1m s majákem a akumulátorem</t>
  </si>
  <si>
    <t>1703871948</t>
  </si>
  <si>
    <t>Zálohovaná plastová siréna venkovní 110dB/1m s majákem a akumulátorem, 115dB</t>
  </si>
  <si>
    <t>742003.19</t>
  </si>
  <si>
    <t>Montáž krabice s ocelovým štítem proti odvrtání</t>
  </si>
  <si>
    <t>-527988303</t>
  </si>
  <si>
    <t>Montáž krabice s ocelovým štítem proti odvrtání, zapojení kabeláže</t>
  </si>
  <si>
    <t>742003.20</t>
  </si>
  <si>
    <t>Svorkovnicová deska s 18 svorkami a kovovým hranatým víkem, montáž do krabice KU68</t>
  </si>
  <si>
    <t>-1926361016</t>
  </si>
  <si>
    <t>742003.21</t>
  </si>
  <si>
    <t>Montáž detektoru na stěnu nebo strop</t>
  </si>
  <si>
    <t>1095241404</t>
  </si>
  <si>
    <t>Montáž detektoru na stěnu nebo strop, zapojení kabeláže</t>
  </si>
  <si>
    <t>742003.22</t>
  </si>
  <si>
    <t>Duální čidlo PIR/MW, homologace do kategorie 2 dle ČSN EN 50131-2</t>
  </si>
  <si>
    <t>-1215550492</t>
  </si>
  <si>
    <t>Duální čidlo PIR/MW, dosah 12x12m, vyjímatelná svorkovnice, odběr 10mA, napájecí napětí 9-15VDC, montážní výška 2,2-2,75m</t>
  </si>
  <si>
    <t>742003.23</t>
  </si>
  <si>
    <t>Duální stropní detektor PIR/MW</t>
  </si>
  <si>
    <t>-641417950</t>
  </si>
  <si>
    <t>Duální stropní detektor PIR/MW, dosah průměru 9,3m, montážní výška 2,4-3,6m, odběr 8,7mA, homologace do kategorie 2 dle ČSN EN 50131-2</t>
  </si>
  <si>
    <t>742003.24</t>
  </si>
  <si>
    <t>Opticko-kouřový hlásič</t>
  </si>
  <si>
    <t>645738382</t>
  </si>
  <si>
    <t>Hlásič certifikovaný dle EN 54-7 s automatickým dorovnáváním citlivosti detekce přítomnosti kouře vč. samoresetovací patice</t>
  </si>
  <si>
    <t>742003.25</t>
  </si>
  <si>
    <t>-1538169903</t>
  </si>
  <si>
    <t>742003.26</t>
  </si>
  <si>
    <t>Kabel SYKFY 2x2x0,5</t>
  </si>
  <si>
    <t>-1145760469</t>
  </si>
  <si>
    <t>Sdělovací kabel SYKFY 2x2x0,5</t>
  </si>
  <si>
    <t>742003.27</t>
  </si>
  <si>
    <t>Kabel SYKFY 3x2x0,5</t>
  </si>
  <si>
    <t>103742468</t>
  </si>
  <si>
    <t>Sdělovací kabel SYKFY 3x2x0,5</t>
  </si>
  <si>
    <t>742003.28</t>
  </si>
  <si>
    <t>Kabel SYKFY 5x2x0,5</t>
  </si>
  <si>
    <t>-447410767</t>
  </si>
  <si>
    <t>Sdělovací kabel SYKFY 5x2x0,5</t>
  </si>
  <si>
    <t>742003.29</t>
  </si>
  <si>
    <t>Kabel datový F/UTP 4x2x0,5 CAT.5e PE</t>
  </si>
  <si>
    <t>886909482</t>
  </si>
  <si>
    <t>Kabel datový F/UTP 4x2x0,5 CAT.5e PE - zemní</t>
  </si>
  <si>
    <t>742003.30</t>
  </si>
  <si>
    <t>Kabel datový F/UTP 4x2x0,5 CAT.5e</t>
  </si>
  <si>
    <t>-1536620400</t>
  </si>
  <si>
    <t>Kabel datový F/UTP 4x2x0,5 CAT.5e LSOH</t>
  </si>
  <si>
    <t>742003.31</t>
  </si>
  <si>
    <t>1921649586</t>
  </si>
  <si>
    <t>742003.32</t>
  </si>
  <si>
    <t>Kabel CYSY 2x1,5</t>
  </si>
  <si>
    <t>-296810002</t>
  </si>
  <si>
    <t>Silový kabel flexibilní CYSY 2x1,5</t>
  </si>
  <si>
    <t>742003.33</t>
  </si>
  <si>
    <t>-1771990641</t>
  </si>
  <si>
    <t>742003.34</t>
  </si>
  <si>
    <t>1310479986</t>
  </si>
  <si>
    <t>742003.35</t>
  </si>
  <si>
    <t>582345794</t>
  </si>
  <si>
    <t>742003.36</t>
  </si>
  <si>
    <t>1120636205</t>
  </si>
  <si>
    <t>742003.37</t>
  </si>
  <si>
    <t>945286106</t>
  </si>
  <si>
    <t>742003.38</t>
  </si>
  <si>
    <t>-1265855663</t>
  </si>
  <si>
    <t>742003.39</t>
  </si>
  <si>
    <t>2031973546</t>
  </si>
  <si>
    <t>742003.40</t>
  </si>
  <si>
    <t>-1716005793</t>
  </si>
  <si>
    <t>742003.41</t>
  </si>
  <si>
    <t>1298731262</t>
  </si>
  <si>
    <t>742003.42</t>
  </si>
  <si>
    <t>1404433376</t>
  </si>
  <si>
    <t>742003.43</t>
  </si>
  <si>
    <t>909942471</t>
  </si>
  <si>
    <t>742003.44</t>
  </si>
  <si>
    <t>-1308633672</t>
  </si>
  <si>
    <t>742003.45</t>
  </si>
  <si>
    <t>-1180764063</t>
  </si>
  <si>
    <t>742003.46</t>
  </si>
  <si>
    <t>-56681551</t>
  </si>
  <si>
    <t>742003.47</t>
  </si>
  <si>
    <t>2096292630</t>
  </si>
  <si>
    <t>742003.48</t>
  </si>
  <si>
    <t>118254938</t>
  </si>
  <si>
    <t>742003.49</t>
  </si>
  <si>
    <t>-473439967</t>
  </si>
  <si>
    <t>742003.50</t>
  </si>
  <si>
    <t>1747190498</t>
  </si>
  <si>
    <t>742003.51</t>
  </si>
  <si>
    <t>Programování základních parametrů ústředny PZTS</t>
  </si>
  <si>
    <t>-1254889492</t>
  </si>
  <si>
    <t>742003.52</t>
  </si>
  <si>
    <t>Programování systému PZTS (cena za detektor)</t>
  </si>
  <si>
    <t>468795228</t>
  </si>
  <si>
    <t>742003.53</t>
  </si>
  <si>
    <t>Oživení systému PZTS (cena za detektor)</t>
  </si>
  <si>
    <t>-293208422</t>
  </si>
  <si>
    <t>742003.54</t>
  </si>
  <si>
    <t>Výchozí revize a vypracování revizní zprávy</t>
  </si>
  <si>
    <t>-1280132544</t>
  </si>
  <si>
    <t>742003.55</t>
  </si>
  <si>
    <t>1635108430</t>
  </si>
  <si>
    <t>742003.56</t>
  </si>
  <si>
    <t>734477775</t>
  </si>
  <si>
    <t>742004.01</t>
  </si>
  <si>
    <t>Montáž napájecího zdroje</t>
  </si>
  <si>
    <t>419612248</t>
  </si>
  <si>
    <t>742004.02</t>
  </si>
  <si>
    <t>Napájecí zdroj 24VDC</t>
  </si>
  <si>
    <t>-460384753</t>
  </si>
  <si>
    <t>Spínaný zdroj, LED displej, 27,6V/3A trvale/5A krátkodobě; AKU max. 2x 40Ah, schválený podle normy EN54-4</t>
  </si>
  <si>
    <t>742004.03</t>
  </si>
  <si>
    <t>-254407791</t>
  </si>
  <si>
    <t>742004.04</t>
  </si>
  <si>
    <t>-1135685903</t>
  </si>
  <si>
    <t>742004.05</t>
  </si>
  <si>
    <t>1427527366</t>
  </si>
  <si>
    <t>742004.06</t>
  </si>
  <si>
    <t>Akumulátor 12VDC/40Ah</t>
  </si>
  <si>
    <t>709327683</t>
  </si>
  <si>
    <t>742004.07</t>
  </si>
  <si>
    <t>Montáž tísňového tlačítka</t>
  </si>
  <si>
    <t>1392639438</t>
  </si>
  <si>
    <t>Montáž tísňového tlačítka, zapojení kabeláže</t>
  </si>
  <si>
    <t>742004.08</t>
  </si>
  <si>
    <t>Červené tísňové tlačítko, NO/NC, prolamovací plast</t>
  </si>
  <si>
    <t>613519965</t>
  </si>
  <si>
    <t>Červený požární tlačítkový detektor včetně červené montážní krabice, které se aktivuje promáčknutím plastu, paměť poplachu, poplachový výstup NO/NC 3A/24VDC, napájecí napětí 9-30VDC, IP42</t>
  </si>
  <si>
    <t>742004.09</t>
  </si>
  <si>
    <t>1850603462</t>
  </si>
  <si>
    <t>742004.10</t>
  </si>
  <si>
    <t>1396648407</t>
  </si>
  <si>
    <t>Dvoutónová nezálohovaná červená polarizovaná plastová siréna. Výběr 1. tónu z 32 možností, nastavitelný výběr z 32 tónů, spojité nastavení hlasitosti. Určena pro povrchovou montáž. Certifikát CPD, 9-28VDC, 16mA</t>
  </si>
  <si>
    <t>742004.11</t>
  </si>
  <si>
    <t>-125993282</t>
  </si>
  <si>
    <t>742004.12</t>
  </si>
  <si>
    <t>Kabel JXFE-R 2x2x0,8</t>
  </si>
  <si>
    <t>715999136</t>
  </si>
  <si>
    <t>stíněný kabel 2x2x0,8 bezhalogenový dle ČSN 50267 a splňující vyhlášku č. 23/2008 Sb. (B2 ca s1d1)</t>
  </si>
  <si>
    <t>742004.13</t>
  </si>
  <si>
    <t>Montáž příchytek pro kabely vč. šroubu a hmoždinky</t>
  </si>
  <si>
    <t>367783513</t>
  </si>
  <si>
    <t>742004.14</t>
  </si>
  <si>
    <t>Příchytka jednostranná pro kabely průměru 8mm, kovová</t>
  </si>
  <si>
    <t>-575544300</t>
  </si>
  <si>
    <t>742004.15</t>
  </si>
  <si>
    <t>901575663</t>
  </si>
  <si>
    <t>742004.16</t>
  </si>
  <si>
    <t>626966840</t>
  </si>
  <si>
    <t>742004.17</t>
  </si>
  <si>
    <t>532852549</t>
  </si>
  <si>
    <t>742004.18</t>
  </si>
  <si>
    <t>-2085120106</t>
  </si>
  <si>
    <t>742004.19</t>
  </si>
  <si>
    <t>-1630072239</t>
  </si>
  <si>
    <t>742004.20</t>
  </si>
  <si>
    <t>-192809835</t>
  </si>
  <si>
    <t>742004.21</t>
  </si>
  <si>
    <t>1883733358</t>
  </si>
  <si>
    <t>742004.22</t>
  </si>
  <si>
    <t>1145230655</t>
  </si>
  <si>
    <t>742004.23</t>
  </si>
  <si>
    <t>564360649</t>
  </si>
  <si>
    <t>742004.24</t>
  </si>
  <si>
    <t>-1733233927</t>
  </si>
  <si>
    <t>742004.25</t>
  </si>
  <si>
    <t>1163639168</t>
  </si>
  <si>
    <t>742004.26</t>
  </si>
  <si>
    <t>1739717875</t>
  </si>
  <si>
    <t>742005.01</t>
  </si>
  <si>
    <t>Montáž ústředny jednotného času</t>
  </si>
  <si>
    <t>-1580057590</t>
  </si>
  <si>
    <t>Montáž ústředny jednotného času, zapojení kabeláže, oživení, naprogramování</t>
  </si>
  <si>
    <t>742005.02</t>
  </si>
  <si>
    <t>Ústředna jednotného času</t>
  </si>
  <si>
    <t>-1344634106</t>
  </si>
  <si>
    <t>Hlavní hodiny (ústředna) vhodné pro řízení systémů jednotného času v rozsahu do 200 ks podružných hodin, dvě podružné linky o celkové zátěži 24V/1,2 A</t>
  </si>
  <si>
    <t>742005.03</t>
  </si>
  <si>
    <t>Montáž přijímače synchronizovaného signálu</t>
  </si>
  <si>
    <t>-333664351</t>
  </si>
  <si>
    <t>Montáž přijímače synchronizovaného signálu, připojení kabeláže</t>
  </si>
  <si>
    <t>742005.04</t>
  </si>
  <si>
    <t>Přijímač radiosignálu DCF</t>
  </si>
  <si>
    <t>-926719904</t>
  </si>
  <si>
    <t>Přijímač radiosignálu DCF umožňuje téměř absolutně přesný chod hodin a zajišťuje zcela automatickou změnu na letní čas</t>
  </si>
  <si>
    <t>742005.05</t>
  </si>
  <si>
    <t>Montáž závěsných hodin oboustranných</t>
  </si>
  <si>
    <t>1902305251</t>
  </si>
  <si>
    <t>Montáž závěsných hodin oboustranných, zapojení kabeláže</t>
  </si>
  <si>
    <t>742005.06</t>
  </si>
  <si>
    <t>Montáž hodin nástěnných</t>
  </si>
  <si>
    <t>329572898</t>
  </si>
  <si>
    <t>Montáž hodin nástěnných, zapojení kabeláže</t>
  </si>
  <si>
    <t>742005.07</t>
  </si>
  <si>
    <t>Plastové kulaté hodiny</t>
  </si>
  <si>
    <t>1085638759</t>
  </si>
  <si>
    <t>Plastové kulaté hodiny o číselníku 28 cm s vypouklým akrylátovým krycím sklem. Plastový rám ze světle šedého nárazuvzdorného termoplastu s hladkým povrchem, plastové díly stabilizovány proti UV záření</t>
  </si>
  <si>
    <t>742005.08</t>
  </si>
  <si>
    <t>Stropní závěs</t>
  </si>
  <si>
    <t>-470590334</t>
  </si>
  <si>
    <t>Stropní závěs / boční konzola 10-100 cm pro dvoustranné hodiny (typové délky 10, 30, 50 cm)</t>
  </si>
  <si>
    <t>742005.09</t>
  </si>
  <si>
    <t>-431185276</t>
  </si>
  <si>
    <t>742005.10</t>
  </si>
  <si>
    <t>-1089965150</t>
  </si>
  <si>
    <t>742005.11</t>
  </si>
  <si>
    <t>1805036946</t>
  </si>
  <si>
    <t>742005.12</t>
  </si>
  <si>
    <t>-1431022297</t>
  </si>
  <si>
    <t>742005.13</t>
  </si>
  <si>
    <t>-2010647300</t>
  </si>
  <si>
    <t>742005.14</t>
  </si>
  <si>
    <t>-2033917339</t>
  </si>
  <si>
    <t>742005.15</t>
  </si>
  <si>
    <t>-1326557011</t>
  </si>
  <si>
    <t>742005.16</t>
  </si>
  <si>
    <t>-955958272</t>
  </si>
  <si>
    <t>742005.17</t>
  </si>
  <si>
    <t>1681588331</t>
  </si>
  <si>
    <t>742005.18</t>
  </si>
  <si>
    <t>-841149676</t>
  </si>
  <si>
    <t>742005.19</t>
  </si>
  <si>
    <t>2055338089</t>
  </si>
  <si>
    <t>742005.20</t>
  </si>
  <si>
    <t>-454568985</t>
  </si>
  <si>
    <t>742005.21</t>
  </si>
  <si>
    <t>-195718257</t>
  </si>
  <si>
    <t>742006.01</t>
  </si>
  <si>
    <t>Montáž sady zařízení pro tísňové volání z WC invalidů</t>
  </si>
  <si>
    <t>1625687627</t>
  </si>
  <si>
    <t>Montáž sady zařízení pro tísňové volání z WC invalidů, zapojení kabeláže, oživení, naprogramování</t>
  </si>
  <si>
    <t>742006.02</t>
  </si>
  <si>
    <t>Asistenční systém na sociální zařízení pro invalidy - sada</t>
  </si>
  <si>
    <t>345827524</t>
  </si>
  <si>
    <t>Asistenční systém na sociální zařízení pro invalidy (sada - zdroj, táhlo, indikátor)</t>
  </si>
  <si>
    <t>742006.03</t>
  </si>
  <si>
    <t>Montáž koncentrátoru asistančního systému</t>
  </si>
  <si>
    <t>-1245751150</t>
  </si>
  <si>
    <t>742006.04</t>
  </si>
  <si>
    <t>Jednotka "ústředny / koncentrátoru" asistenčního systému - 4 vstupy</t>
  </si>
  <si>
    <t>1721763090</t>
  </si>
  <si>
    <t>742006.05</t>
  </si>
  <si>
    <t>-1243534141</t>
  </si>
  <si>
    <t>742006.06</t>
  </si>
  <si>
    <t>Kabel J-Y(st)Y 4x2x0,8</t>
  </si>
  <si>
    <t>-333520118</t>
  </si>
  <si>
    <t>Sdělovací kabel J-Y(st)Y 4x2x0,8</t>
  </si>
  <si>
    <t>742006.07</t>
  </si>
  <si>
    <t>92600888</t>
  </si>
  <si>
    <t>742006.08</t>
  </si>
  <si>
    <t>-1260721989</t>
  </si>
  <si>
    <t>742006.09</t>
  </si>
  <si>
    <t>-377241807</t>
  </si>
  <si>
    <t>742006.10</t>
  </si>
  <si>
    <t>1447360824</t>
  </si>
  <si>
    <t>742006.11</t>
  </si>
  <si>
    <t>1994754112</t>
  </si>
  <si>
    <t>742006.12</t>
  </si>
  <si>
    <t>-1499698186</t>
  </si>
  <si>
    <t>742006.13</t>
  </si>
  <si>
    <t>1036279666</t>
  </si>
  <si>
    <t>742006.14</t>
  </si>
  <si>
    <t>505771967</t>
  </si>
  <si>
    <t>742006.15</t>
  </si>
  <si>
    <t>-1320167528</t>
  </si>
  <si>
    <t>742007.01</t>
  </si>
  <si>
    <t>Montáž kamery</t>
  </si>
  <si>
    <t>-1780429158</t>
  </si>
  <si>
    <t>Montáž kamery, zapojení kabeláže</t>
  </si>
  <si>
    <t>742007.02</t>
  </si>
  <si>
    <t>IP doome kamera</t>
  </si>
  <si>
    <t>-483377685</t>
  </si>
  <si>
    <t>Antivandal dome IP kamera venkovní ? H.264, až 25 sn./s, rozlišení 2048x1536, objektiv 2,8- 12mm, detekce pohybu, IR přísvit až 30m, napájení 12VDC nebo PoE, IP67, IK10</t>
  </si>
  <si>
    <t>742007.03</t>
  </si>
  <si>
    <t>Montáž síťového NVR</t>
  </si>
  <si>
    <t>273662664</t>
  </si>
  <si>
    <t>Montáž síťového NVR do 19" rozvaděče, naprogramování</t>
  </si>
  <si>
    <t>742007.04</t>
  </si>
  <si>
    <t>Síťový NVR rekordér pro 16 kamer</t>
  </si>
  <si>
    <t>406494058</t>
  </si>
  <si>
    <t>Síťový NVR rekordér pro 16 kamer; max. rozlišení záznamu: 12 Megapixel; 2 HDD sloty: video výstup HDMI / VGA; 4x alarm vstup/1x výstup; 1x audio vstup/1x audio výstup; datová propustnost (In / Out): 160 / 256 Mbps</t>
  </si>
  <si>
    <t>742007.05</t>
  </si>
  <si>
    <t>8TB HDD</t>
  </si>
  <si>
    <t>-1781807113</t>
  </si>
  <si>
    <t>Harddisk 8 TB SATA, pro trvalý provoz 24 x 7 v kamerových systémech, Funkce eliminující ztrátu snímků při záznamu videa z bezpečnostních kamer, softwarová technologie vyrovnání se otřesům</t>
  </si>
  <si>
    <t>742007.06</t>
  </si>
  <si>
    <t>Montáž konektoru CAT.6</t>
  </si>
  <si>
    <t>1712018067</t>
  </si>
  <si>
    <t>742007.07</t>
  </si>
  <si>
    <t>Konektor CAT.6 pro ukončení kabelu u kamery</t>
  </si>
  <si>
    <t>-529102749</t>
  </si>
  <si>
    <t>742007.08</t>
  </si>
  <si>
    <t>Nastavení záběru kamery dle přání uživatele</t>
  </si>
  <si>
    <t>1483098298</t>
  </si>
  <si>
    <t>742007.09</t>
  </si>
  <si>
    <t>1898553766</t>
  </si>
  <si>
    <t>SO01-090.01 - Měření a regulace</t>
  </si>
  <si>
    <t>936001 - Řídící systém</t>
  </si>
  <si>
    <t>936002 - Přístroje</t>
  </si>
  <si>
    <t>936003 - Rozvaděč</t>
  </si>
  <si>
    <t>936004 - Kabely, montážní materiál</t>
  </si>
  <si>
    <t>936005 - Ostatní</t>
  </si>
  <si>
    <t>3604211.R</t>
  </si>
  <si>
    <t>DDC regulátor, MMI, Ethernet, 2x RS232, 2x RS485, LCD 3x16 znaků, Merbon IDE - (mark320)</t>
  </si>
  <si>
    <t>824078024</t>
  </si>
  <si>
    <t>3604223.R</t>
  </si>
  <si>
    <t>Maxi kombinovaný modul, 16 AI, 8 AO, 32 DI, 32 DO, Modbus / RS485 - (MXIO)</t>
  </si>
  <si>
    <t>-1626480629</t>
  </si>
  <si>
    <t>3604226.R</t>
  </si>
  <si>
    <t>Modul 16 digitálních vstupů, max. 30V AC nebo 50V DC, protokol Modbus - (M420)</t>
  </si>
  <si>
    <t>-1867082891</t>
  </si>
  <si>
    <t>3604232.R</t>
  </si>
  <si>
    <t xml:space="preserve">Dotykový ovládací grafický terminál  7“, 800x480, ARM, 256MB RAM, Ethernet, mikroSD, Linux, 9-36Vss - (HT200)</t>
  </si>
  <si>
    <t>1905282574</t>
  </si>
  <si>
    <t>3604242.R</t>
  </si>
  <si>
    <t>Převodník RS232 – RS485 - (R012)</t>
  </si>
  <si>
    <t>1549498180</t>
  </si>
  <si>
    <t>3604244.R</t>
  </si>
  <si>
    <t>GSM modem RS232, SIM, USB, 1xOut, 1xIN, GPRS, Watchdog, napájecí zdroj, bateriový modul, anténa - (GSM-BGS5-232)</t>
  </si>
  <si>
    <t>1036847660</t>
  </si>
  <si>
    <t>3604254.R</t>
  </si>
  <si>
    <t>Průmyslový switch 6xGLAN, montáž do rozvaděče, napájecí zdroj</t>
  </si>
  <si>
    <t>-1330679894</t>
  </si>
  <si>
    <t>MaR100</t>
  </si>
  <si>
    <t>Software řídící jednotky</t>
  </si>
  <si>
    <t>I/O</t>
  </si>
  <si>
    <t>-86797567</t>
  </si>
  <si>
    <t>MaR101</t>
  </si>
  <si>
    <t>Software integrace VZT - odhad</t>
  </si>
  <si>
    <t>469185363</t>
  </si>
  <si>
    <t>MaR102</t>
  </si>
  <si>
    <t>Konfigurace vizualizace ovládacího panelu</t>
  </si>
  <si>
    <t>2077226799</t>
  </si>
  <si>
    <t>3602341.R</t>
  </si>
  <si>
    <t xml:space="preserve">Trojcestný regulační ventil pro podlahové topení Q = 82kg/h a dP = 10 kPa; - DN15, Kvs=0,25  se servopohonem 24Vac ovládání 0-10V</t>
  </si>
  <si>
    <t>-1572959347</t>
  </si>
  <si>
    <t>3602343.R</t>
  </si>
  <si>
    <t xml:space="preserve">Trojcestný regulační ventil pro podlahové topení Q = 460kg/h a dP = 10 kPa; - DN15, Kvs=1,6  se servopohonem 24Vac ovládání 0-10V</t>
  </si>
  <si>
    <t>-79432510</t>
  </si>
  <si>
    <t>3602346.R</t>
  </si>
  <si>
    <t xml:space="preserve">Trojcestný regulační ventil pro podlahové topení Q = 6281kg/h a dP = 10 kPa; - DN40, Kvs=25  se servopohonem 24Vac ovládání 0-10V</t>
  </si>
  <si>
    <t>-2084421637</t>
  </si>
  <si>
    <t>3604101.R</t>
  </si>
  <si>
    <t>Venkovní čidlo teploty, Pt1000 (UT-051)</t>
  </si>
  <si>
    <t>-216971766</t>
  </si>
  <si>
    <t>3604102.R</t>
  </si>
  <si>
    <t>Čidlo teploty prostorové Pt1000 (UT-001)</t>
  </si>
  <si>
    <t>-488762027</t>
  </si>
  <si>
    <t>3604105.R</t>
  </si>
  <si>
    <t>Čidlo teploty příložné Pt1000 (ALTF1)</t>
  </si>
  <si>
    <t>-983598450</t>
  </si>
  <si>
    <t>-370811341</t>
  </si>
  <si>
    <t>1638339749</t>
  </si>
  <si>
    <t>3604107.R</t>
  </si>
  <si>
    <t>Čidlo teploty jímkové Pt1000 (TF-43) vč. jímky</t>
  </si>
  <si>
    <t>1030541375</t>
  </si>
  <si>
    <t>3604109.R</t>
  </si>
  <si>
    <t>Čidlo teploty kabelové Pt1000 (HTF50)</t>
  </si>
  <si>
    <t>-359646891</t>
  </si>
  <si>
    <t>3604112.R</t>
  </si>
  <si>
    <t>Pokojový ovladač, komunikativní, měření teploty, rH a CO2, komunikace Modbus / RS485 galv. oddělena - UI900</t>
  </si>
  <si>
    <t>-406329202</t>
  </si>
  <si>
    <t>3604131.R</t>
  </si>
  <si>
    <t>Termostat havarijní příložný 15-95°C</t>
  </si>
  <si>
    <t>2037576787</t>
  </si>
  <si>
    <t>1872900541</t>
  </si>
  <si>
    <t>3604132.R</t>
  </si>
  <si>
    <t>Termostat havarijní příložný 30-120°C</t>
  </si>
  <si>
    <t>1702028680</t>
  </si>
  <si>
    <t>3604142.R</t>
  </si>
  <si>
    <t>Manostat havarijní 40-400kPa vč. připoj.</t>
  </si>
  <si>
    <t>1489122710</t>
  </si>
  <si>
    <t>3604161.R</t>
  </si>
  <si>
    <t>Regulátor hladiny v provedení na lištu včetně elektrody zaplavení (DZ4)</t>
  </si>
  <si>
    <t>-1888003211</t>
  </si>
  <si>
    <t>3604173.R</t>
  </si>
  <si>
    <t>Kompaktní detektor plynů dvoustupňový DHP4 pro zemní plyn</t>
  </si>
  <si>
    <t>1104312499</t>
  </si>
  <si>
    <t>3604176.R</t>
  </si>
  <si>
    <t>Detektor kouře kanálový (VDK-10)</t>
  </si>
  <si>
    <t>518227364</t>
  </si>
  <si>
    <t>3604701.R</t>
  </si>
  <si>
    <t>Tlačítko hřibové červené s aretací stisknuté polohy 1R</t>
  </si>
  <si>
    <t>1070489042</t>
  </si>
  <si>
    <t>MaR103</t>
  </si>
  <si>
    <t xml:space="preserve">Rozvaděčová skříňka 800/1400/250  Napěťová soustava 1NPE 230V 50Hz TN-S, ochrana před nebezpečným dotykem automatickým odpojením od zdroje, krytí IP54/20, včetně příslušenství, včetně náplně </t>
  </si>
  <si>
    <t>-1060342134</t>
  </si>
  <si>
    <t xml:space="preserve">Rozvaděčová skříňka 800/1400/250  Napěťová soustava 1NPE 230V 50Hz TN-S, ochrana před nebezpečným dotykem automatickým odpojením od zdroje, krytí IP54/20, včetně příslušenství, včetně náplně (hlavní vypínač, svorkovnice, pojistky, jističe, relé, trafo, zdroje, zásuvky, kontrolky, ovladače......)</t>
  </si>
  <si>
    <t>3600201.R</t>
  </si>
  <si>
    <t>Kabelová trasa - žlab - cca</t>
  </si>
  <si>
    <t>-485990890</t>
  </si>
  <si>
    <t>3600202.R</t>
  </si>
  <si>
    <t>Kabelová trasa - lišty, příchytky… - cca</t>
  </si>
  <si>
    <t>1351057231</t>
  </si>
  <si>
    <t>3600250.R</t>
  </si>
  <si>
    <t>Požární ucpávky, stavební přípomoce</t>
  </si>
  <si>
    <t>-501941635</t>
  </si>
  <si>
    <t>3600801.R</t>
  </si>
  <si>
    <t>Kabel JYTY 2x1</t>
  </si>
  <si>
    <t>-2102318085</t>
  </si>
  <si>
    <t>3600803.R</t>
  </si>
  <si>
    <t>Kabel JYTY 4x1</t>
  </si>
  <si>
    <t>1696828188</t>
  </si>
  <si>
    <t>3600805.R</t>
  </si>
  <si>
    <t>Kabel JYTY 7x1</t>
  </si>
  <si>
    <t>649925973</t>
  </si>
  <si>
    <t>3600812.R</t>
  </si>
  <si>
    <t>Kabel CYKY-J 3x1,5</t>
  </si>
  <si>
    <t>-19609970</t>
  </si>
  <si>
    <t>3600815.R</t>
  </si>
  <si>
    <t>Kabel 1-CXKE-R 2x1,5</t>
  </si>
  <si>
    <t>2101565111</t>
  </si>
  <si>
    <t>3600825.R</t>
  </si>
  <si>
    <t>Kabel SHKFH-R 2x2x1</t>
  </si>
  <si>
    <t>-333279633</t>
  </si>
  <si>
    <t>3600828.R</t>
  </si>
  <si>
    <t>Kabel LamDatapar 2x2x0,8</t>
  </si>
  <si>
    <t>1700728510</t>
  </si>
  <si>
    <t>3600830.R</t>
  </si>
  <si>
    <t>Vodič CYY 4mm2</t>
  </si>
  <si>
    <t>-1439394289</t>
  </si>
  <si>
    <t>MaR104</t>
  </si>
  <si>
    <t>Zajištění dopojení řídících systémů VZT jednotek</t>
  </si>
  <si>
    <t>1750491475</t>
  </si>
  <si>
    <t>Zajištění dopojení řídících systémů VZT jednotek které nebudou součástí montáže VZT (klapky, čidlo kouře…) - spolupráce s dodavatelem VZT jednotek</t>
  </si>
  <si>
    <t>MaR105</t>
  </si>
  <si>
    <t>Nastavení zařízení, zaregulování a uvedení do provozu</t>
  </si>
  <si>
    <t>-27466757</t>
  </si>
  <si>
    <t>MaR106</t>
  </si>
  <si>
    <t>1504486688</t>
  </si>
  <si>
    <t>MaR107</t>
  </si>
  <si>
    <t>Zaškolení obsluhy</t>
  </si>
  <si>
    <t>1383285352</t>
  </si>
  <si>
    <t>SO02-02 - Kácení zeleně</t>
  </si>
  <si>
    <t>111201101</t>
  </si>
  <si>
    <t>Odstranění křovin a stromů průměru kmene do 100 mm i s kořeny z celkové plochy do 1000 m2</t>
  </si>
  <si>
    <t>-684574484</t>
  </si>
  <si>
    <t>111201401</t>
  </si>
  <si>
    <t>Spálení křovin a stromů průměru kmene do 100 mm</t>
  </si>
  <si>
    <t>-1541806229</t>
  </si>
  <si>
    <t>111211122</t>
  </si>
  <si>
    <t>Spálení jehličnatého klestu se snášením D přes 30 cm ve svahu přes 1:3</t>
  </si>
  <si>
    <t>-1190113579</t>
  </si>
  <si>
    <t>112101123</t>
  </si>
  <si>
    <t>Kácení stromů jehličnatých D kmene do 700 mm</t>
  </si>
  <si>
    <t>-809340259</t>
  </si>
  <si>
    <t>112201103</t>
  </si>
  <si>
    <t>Odstranění pařezů D do 700 mm</t>
  </si>
  <si>
    <t>-1706017261</t>
  </si>
  <si>
    <t>121101101</t>
  </si>
  <si>
    <t>Sejmutí ornice s přemístěním na vzdálenost do 50 m</t>
  </si>
  <si>
    <t>794514131</t>
  </si>
  <si>
    <t>SO02-03 - Hrubé terénní úpravy</t>
  </si>
  <si>
    <t xml:space="preserve">    997 - Přesun sutě</t>
  </si>
  <si>
    <t>122201102</t>
  </si>
  <si>
    <t>Odkopávky a prokopávky nezapažené v hornině tř. 3 objem do 1000 m3</t>
  </si>
  <si>
    <t>-1094290745</t>
  </si>
  <si>
    <t>600*1+12*15</t>
  </si>
  <si>
    <t>122201109</t>
  </si>
  <si>
    <t>Příplatek za lepivost u odkopávek v hornině tř. 1 až 3</t>
  </si>
  <si>
    <t>366224994</t>
  </si>
  <si>
    <t>130901121</t>
  </si>
  <si>
    <t>Bourání kcí v hloubených vykopávkách ze zdiva z betonu prostého ručně</t>
  </si>
  <si>
    <t>-522572209</t>
  </si>
  <si>
    <t>-1344169379</t>
  </si>
  <si>
    <t>111199484</t>
  </si>
  <si>
    <t>1331944857</t>
  </si>
  <si>
    <t>997013509</t>
  </si>
  <si>
    <t>Příplatek k odvozu suti a vybouraných hmot na skládku ZKD 1 km přes 1 km</t>
  </si>
  <si>
    <t>-774244251</t>
  </si>
  <si>
    <t>997013501</t>
  </si>
  <si>
    <t>Odvoz suti a vybouraných hmot na skládku nebo meziskládku do 1 km se složením</t>
  </si>
  <si>
    <t>1497037752</t>
  </si>
  <si>
    <t>997013801</t>
  </si>
  <si>
    <t>Poplatek za uložení stavebního betonového odpadu na skládce (skládkovné)</t>
  </si>
  <si>
    <t>-1320188475</t>
  </si>
  <si>
    <t>SO03-01 - Komunikace a chodníky</t>
  </si>
  <si>
    <t xml:space="preserve">    5 - Komunikace pozemní</t>
  </si>
  <si>
    <t>113106192</t>
  </si>
  <si>
    <t>Rozebrání vozovek ze silničních dílců pl do 50 m2 se spárami zalitými cementovou maltou</t>
  </si>
  <si>
    <t>172836397</t>
  </si>
  <si>
    <t>121101102</t>
  </si>
  <si>
    <t>Sejmutí ornice s přemístěním na vzdálenost do 100 m</t>
  </si>
  <si>
    <t>-2099946578</t>
  </si>
  <si>
    <t>122101103</t>
  </si>
  <si>
    <t>Odkopávky a prokopávky nezapažené v hornině tř. 1 a 2 objem do 5000 m3</t>
  </si>
  <si>
    <t>-1406913687</t>
  </si>
  <si>
    <t>-592942267</t>
  </si>
  <si>
    <t>132101101</t>
  </si>
  <si>
    <t>Hloubení rýh šířky do 600 mm v hornině tř. 1 a 2 objemu do 100 m3</t>
  </si>
  <si>
    <t>-846296536</t>
  </si>
  <si>
    <t>-1531753833</t>
  </si>
  <si>
    <t>462640976</t>
  </si>
  <si>
    <t>1711572949</t>
  </si>
  <si>
    <t>212752213</t>
  </si>
  <si>
    <t>Trativod z drenážních trubek plastových flexibilních D do 160 mm včetně lože otevřený výkop</t>
  </si>
  <si>
    <t>-1238194816</t>
  </si>
  <si>
    <t>339921133</t>
  </si>
  <si>
    <t>Osazování betonových palisád do betonového základu v řadě výšky prvku přes 1 do 1,5 m</t>
  </si>
  <si>
    <t>-1771209155</t>
  </si>
  <si>
    <t>592284160</t>
  </si>
  <si>
    <t>PALISÁDA betonová armovaná 16X20X150 cm</t>
  </si>
  <si>
    <t>2044536972</t>
  </si>
  <si>
    <t>564861111</t>
  </si>
  <si>
    <t>Podklad ze štěrkodrtě ŠD tl 200 mm</t>
  </si>
  <si>
    <t>1709924299</t>
  </si>
  <si>
    <t>565146111</t>
  </si>
  <si>
    <t>Asfaltový beton vrstva podkladní ACP 22 (obalované kamenivo OKH) tl 60 mm š do 3 m</t>
  </si>
  <si>
    <t>-616937041</t>
  </si>
  <si>
    <t>565155111</t>
  </si>
  <si>
    <t>Asfaltový beton vrstva podkladní ACP 16 (obalované kamenivo OKS) tl 70 mm š do 3 m</t>
  </si>
  <si>
    <t>1761586677</t>
  </si>
  <si>
    <t>573211112</t>
  </si>
  <si>
    <t>Postřik živičný spojovací z asfaltu v množství 0,70 kg/m2</t>
  </si>
  <si>
    <t>1985087586</t>
  </si>
  <si>
    <t>577134111</t>
  </si>
  <si>
    <t>Asfaltový beton vrstva obrusná ACO 11 (ABS) tř. I tl 40 mm š do 3 m z nemodifikovaného asfaltu</t>
  </si>
  <si>
    <t>461430304</t>
  </si>
  <si>
    <t>578133111</t>
  </si>
  <si>
    <t>Litý asfalt MA 11 (LAS) tl 30 mm š do 3 m z nemodifikovaného asfaltu</t>
  </si>
  <si>
    <t>-1139248539</t>
  </si>
  <si>
    <t>5/0,03</t>
  </si>
  <si>
    <t>596211110</t>
  </si>
  <si>
    <t>Kladení zámkové dlažby komunikací pro pěší tl 60 mm skupiny A pl do 50 m2</t>
  </si>
  <si>
    <t>-849724383</t>
  </si>
  <si>
    <t>592450290</t>
  </si>
  <si>
    <t>dlažba zámková 20x16,5x6 cm červená</t>
  </si>
  <si>
    <t>1867700285</t>
  </si>
  <si>
    <t>spotřeba: 36 kus/m2</t>
  </si>
  <si>
    <t>2029457622</t>
  </si>
  <si>
    <t>592453090</t>
  </si>
  <si>
    <t xml:space="preserve">dlažba pro nevidomé 20 x 10 x 6 cm </t>
  </si>
  <si>
    <t>-1023970043</t>
  </si>
  <si>
    <t>596212212</t>
  </si>
  <si>
    <t>Kladení zámkové dlažby pozemních komunikací tl 80 mm skupiny A pl do 300 m2</t>
  </si>
  <si>
    <t>-274369529</t>
  </si>
  <si>
    <t>592450070</t>
  </si>
  <si>
    <t>dlažba zámková 20x16,5x8 cm přírodní</t>
  </si>
  <si>
    <t>1437748566</t>
  </si>
  <si>
    <t>596212214</t>
  </si>
  <si>
    <t>Příplatek za kombinaci dvou barev u betonových dlažeb pozemních komunikací tl 80 mm skupiny A</t>
  </si>
  <si>
    <t>-190363173</t>
  </si>
  <si>
    <t>596412210</t>
  </si>
  <si>
    <t>Kladení dlažby z vegetačních tvárnic pozemních komunikací tl 80 mm do 50 m2</t>
  </si>
  <si>
    <t>508849096</t>
  </si>
  <si>
    <t>592281050</t>
  </si>
  <si>
    <t>tvárnice betonová zatravňovací 50x50x8 cm</t>
  </si>
  <si>
    <t>-1217286576</t>
  </si>
  <si>
    <t>597161111</t>
  </si>
  <si>
    <t>Rigol dlážděný do lože z betonu tl 100 mm z lomového kamene</t>
  </si>
  <si>
    <t>520158069</t>
  </si>
  <si>
    <t>914111111</t>
  </si>
  <si>
    <t>Montáž svislé dopravní značky do velikosti 1 m2 objímkami na sloupek nebo konzolu</t>
  </si>
  <si>
    <t>292150826</t>
  </si>
  <si>
    <t>404440040</t>
  </si>
  <si>
    <t>značka dopravní svislá reflexní výstražná AL 3M A1 - A30, P1,P4 700 mm</t>
  </si>
  <si>
    <t>-1487247954</t>
  </si>
  <si>
    <t>914511111</t>
  </si>
  <si>
    <t>Montáž sloupku dopravních značek délky do 3,5 m s betonovým základem</t>
  </si>
  <si>
    <t>-1539212413</t>
  </si>
  <si>
    <t>404452300</t>
  </si>
  <si>
    <t>sloupek Zn 70 - 350</t>
  </si>
  <si>
    <t>968885138</t>
  </si>
  <si>
    <t>915131112</t>
  </si>
  <si>
    <t>Vodorovné dopravní značení přechody pro chodce, šipky, symboly retroreflexní bílá barva</t>
  </si>
  <si>
    <t>221570441</t>
  </si>
  <si>
    <t>916131213</t>
  </si>
  <si>
    <t>Osazení silničního obrubníku betonového stojatého s boční opěrou do lože z betonu prostého</t>
  </si>
  <si>
    <t>785094816</t>
  </si>
  <si>
    <t>592174600</t>
  </si>
  <si>
    <t>obrubník betonový chodníkový nat 100x15x25 cm</t>
  </si>
  <si>
    <t>-782621647</t>
  </si>
  <si>
    <t>916231212</t>
  </si>
  <si>
    <t>Osazení chodníkového obrubníku betonového stojatého bez boční opěry do lože z betonu prostého</t>
  </si>
  <si>
    <t>-499081042</t>
  </si>
  <si>
    <t>592173010</t>
  </si>
  <si>
    <t>obrubník betonový zahradní přírodní šedá 50x5x15 cm</t>
  </si>
  <si>
    <t>-1442782481</t>
  </si>
  <si>
    <t>919122132</t>
  </si>
  <si>
    <t>Těsnění spár zálivkou za tepla pro komůrky š 20 mm hl 40 mm s těsnicím profilem</t>
  </si>
  <si>
    <t>-1375214291</t>
  </si>
  <si>
    <t>919735112</t>
  </si>
  <si>
    <t>Řezání stávajícího živičného krytu hl do 100 mm</t>
  </si>
  <si>
    <t>-1180135495</t>
  </si>
  <si>
    <t>935113112</t>
  </si>
  <si>
    <t>Osazení odvodňovacího polymerbetonového žlabu s krycím roštem šířky přes 200 mm</t>
  </si>
  <si>
    <t>-775862224</t>
  </si>
  <si>
    <t>592270030</t>
  </si>
  <si>
    <t>žlab odvodňovací, polymerbeton,100 x 13 x 17 x 17,5 cm</t>
  </si>
  <si>
    <t>840057625</t>
  </si>
  <si>
    <t>592270200</t>
  </si>
  <si>
    <t>rošt můstkový - pozink.ocel 100cm x 13cm x 280cm2/m, tř.zatíž. A15</t>
  </si>
  <si>
    <t>-365378268</t>
  </si>
  <si>
    <t>997221571</t>
  </si>
  <si>
    <t>Vodorovná doprava vybouraných hmot do 1 km</t>
  </si>
  <si>
    <t>1776343413</t>
  </si>
  <si>
    <t>997221579</t>
  </si>
  <si>
    <t>Příplatek ZKD 1 km u vodorovné dopravy vybouraných hmot</t>
  </si>
  <si>
    <t>1608300857</t>
  </si>
  <si>
    <t>997221612</t>
  </si>
  <si>
    <t>Nakládání vybouraných hmot na dopravní prostředky pro vodorovnou dopravu</t>
  </si>
  <si>
    <t>213487023</t>
  </si>
  <si>
    <t>997221825</t>
  </si>
  <si>
    <t>Poplatek za uložení železobetonového odpadu na skládce (skládkovné)</t>
  </si>
  <si>
    <t>1114432692</t>
  </si>
  <si>
    <t>998223011</t>
  </si>
  <si>
    <t>Přesun hmot pro pozemní komunikace s krytem dlážděným</t>
  </si>
  <si>
    <t>1448352704</t>
  </si>
  <si>
    <t>SO04-01 - Opěrné a zárubní zdi</t>
  </si>
  <si>
    <t>2044456888</t>
  </si>
  <si>
    <t>"OS3-A" 3*82,5</t>
  </si>
  <si>
    <t>"OS3-B" 2*24</t>
  </si>
  <si>
    <t>"OS4-A" 2*25</t>
  </si>
  <si>
    <t>"OS4-B" 2*22,7</t>
  </si>
  <si>
    <t>"OS2" 1*17,5</t>
  </si>
  <si>
    <t>"OS1" 2*34,3</t>
  </si>
  <si>
    <t>-467196064</t>
  </si>
  <si>
    <t>131201101</t>
  </si>
  <si>
    <t>Hloubení jam nezapažených v hornině tř. 3 objemu do 100 m3</t>
  </si>
  <si>
    <t>-1534021369</t>
  </si>
  <si>
    <t>"retenční nádrž" 9*7*2.5</t>
  </si>
  <si>
    <t>131201109</t>
  </si>
  <si>
    <t>Příplatek za lepivost u hloubení jam nezapažených v hornině tř. 3</t>
  </si>
  <si>
    <t>1795351481</t>
  </si>
  <si>
    <t>161101101</t>
  </si>
  <si>
    <t>Svislé přemístění výkopku z horniny tř. 1 až 4 hl výkopu do 2,5 m</t>
  </si>
  <si>
    <t>-451695130</t>
  </si>
  <si>
    <t>0,08*158</t>
  </si>
  <si>
    <t>161101102</t>
  </si>
  <si>
    <t>Svislé přemístění výkopku z horniny tř. 1 až 4 hl výkopu do 4 m</t>
  </si>
  <si>
    <t>88109069</t>
  </si>
  <si>
    <t>0,07*477</t>
  </si>
  <si>
    <t>533276532</t>
  </si>
  <si>
    <t>103+6,85*4,6*2</t>
  </si>
  <si>
    <t>-1836793441</t>
  </si>
  <si>
    <t>379976216</t>
  </si>
  <si>
    <t>174101101</t>
  </si>
  <si>
    <t>Zásyp jam, šachet rýh nebo kolem objektů sypaninou se zhutněním</t>
  </si>
  <si>
    <t>-983424393</t>
  </si>
  <si>
    <t>157,5-6,85*4,6*2</t>
  </si>
  <si>
    <t>174101103</t>
  </si>
  <si>
    <t>Zásyp zářezů pro podzemní vedení sypaninou se zhutněním</t>
  </si>
  <si>
    <t>411060422</t>
  </si>
  <si>
    <t>477-103</t>
  </si>
  <si>
    <t>212752212</t>
  </si>
  <si>
    <t>Trativod z drenážních trubek plastových flexibilních D do 100 mm včetně lože otevřený výkop</t>
  </si>
  <si>
    <t>1458263123</t>
  </si>
  <si>
    <t>212792312</t>
  </si>
  <si>
    <t>Odvodnění mostní opěry - drenážní plastové potrubí HDPE DN 160</t>
  </si>
  <si>
    <t>-1084416189</t>
  </si>
  <si>
    <t>1465292986</t>
  </si>
  <si>
    <t>1804406619</t>
  </si>
  <si>
    <t>"OS3-A" 0,05*52,5</t>
  </si>
  <si>
    <t>"OS3-B" 0,05*14</t>
  </si>
  <si>
    <t>"OS4-A" 0,05*11</t>
  </si>
  <si>
    <t>"OS4-B" 0,05*11</t>
  </si>
  <si>
    <t>"OS2" 0,05*11</t>
  </si>
  <si>
    <t>"OS1" 0,05*21</t>
  </si>
  <si>
    <t>"RN+AN" 0,1*6,85*4,6+0,1*11,5*1,2</t>
  </si>
  <si>
    <t>279113151</t>
  </si>
  <si>
    <t>Základová zeď tl 150 mm z tvárnic ztraceného bednění včetně výplně z betonu tř. C 25/30</t>
  </si>
  <si>
    <t>1903146534</t>
  </si>
  <si>
    <t>2,3*(7,2*2+4,9*2)</t>
  </si>
  <si>
    <t>1882943191</t>
  </si>
  <si>
    <t>55,66*6/1000</t>
  </si>
  <si>
    <t>327324127</t>
  </si>
  <si>
    <t>Opěrné zdi a valy ze ŽB odolného proti agresivnímu prostředí tř. C 25/30</t>
  </si>
  <si>
    <t>726814729</t>
  </si>
  <si>
    <t>"OS3-A" 0,4*82,5+0,4*52,5</t>
  </si>
  <si>
    <t>"OS3-B" 0,25*24+0,25*8,6</t>
  </si>
  <si>
    <t xml:space="preserve">"OS4-A" 0,25*25+0,25*11 </t>
  </si>
  <si>
    <t>"OS4-B" 0,25*22,7+0,25*15</t>
  </si>
  <si>
    <t>"OS2" 0,25*17,5+0,25*14</t>
  </si>
  <si>
    <t>"OS1" 0,3*34,3+0,3*21,4</t>
  </si>
  <si>
    <t>327351211</t>
  </si>
  <si>
    <t>Bednění opěrných zdí a valů svislých i skloněných zřízení</t>
  </si>
  <si>
    <t>969352265</t>
  </si>
  <si>
    <t>"OS3-A" 2*82,5+0,4*53,4</t>
  </si>
  <si>
    <t>"OS3-B" 2*24+0,25*15,5</t>
  </si>
  <si>
    <t>"OS4-A" 2*25+0,25*18</t>
  </si>
  <si>
    <t>"OS4-B" 2*22,7+0,25*25</t>
  </si>
  <si>
    <t>"OS2" 2*17,5+0,25*24</t>
  </si>
  <si>
    <t>"OS1" 2*34,3+0,3*30</t>
  </si>
  <si>
    <t>327351221</t>
  </si>
  <si>
    <t>Bednění opěrných zdí a valů svislých i skloněných odstranění</t>
  </si>
  <si>
    <t>1025172060</t>
  </si>
  <si>
    <t>327361016</t>
  </si>
  <si>
    <t>Výztuž opěrných zdí a valů D nad 12 mm z betonářské oceli 10 505</t>
  </si>
  <si>
    <t>-1438283755</t>
  </si>
  <si>
    <t>327501111</t>
  </si>
  <si>
    <t>Výplň za opěrami a protimrazové klíny z kameniva drceného nebo těženého</t>
  </si>
  <si>
    <t>-1737447499</t>
  </si>
  <si>
    <t>"OS3-A" 0,5*82,5</t>
  </si>
  <si>
    <t>"OS3-B" 0,5*24</t>
  </si>
  <si>
    <t>"OS4-A" 0,5*25</t>
  </si>
  <si>
    <t>"OS4-B" 0,5*22,7</t>
  </si>
  <si>
    <t>"OS2" 0,5*17,5</t>
  </si>
  <si>
    <t>"OS1" 0,5*34,3</t>
  </si>
  <si>
    <t>380326122</t>
  </si>
  <si>
    <t>Kompletní konstrukce ČOV, nádrží atd. z ŽB se zvýšenými nároky na prostředí tř. C 25/30 tl do 300 mm</t>
  </si>
  <si>
    <t>-894689955</t>
  </si>
  <si>
    <t>"retenční nádrž" 0,3*(6,25*1,7*2+4,6*1,7*2+6,85*4,6*2+3)</t>
  </si>
  <si>
    <t>"angl.dvorek" 0,2*(11,5*1,2+13,5*1,6)</t>
  </si>
  <si>
    <t>380356231</t>
  </si>
  <si>
    <t>Bednění kompletních konstrukcí ČOV, nádrží nebo vodojemů neomítaných ploch rovinných zřízení</t>
  </si>
  <si>
    <t>919803047</t>
  </si>
  <si>
    <t>"retenční nádrž" 2*(6,25*1,7*2+4,6*1,7*2)+6,85*4,6+3+0,2*(6,25*2+4,6*2)</t>
  </si>
  <si>
    <t>"angl.dvorek" 0,2*(11,5+2*1,2)+2*13,5*1,6</t>
  </si>
  <si>
    <t>380356232</t>
  </si>
  <si>
    <t>Bednění kompletních konstrukcí ČOV, nádrží nebo vodojemů neomítaných ploch rovinných odstranění</t>
  </si>
  <si>
    <t>-1304819089</t>
  </si>
  <si>
    <t>380361006</t>
  </si>
  <si>
    <t>Výztuž kompletních konstrukcí ČOV, nádrží nebo vodojemů z betonářské oceli 10 505</t>
  </si>
  <si>
    <t>241615114</t>
  </si>
  <si>
    <t>931951112</t>
  </si>
  <si>
    <t>Výplň dilatačních spár dřevovláknitými deskami máčenými v asfaltu tl 50 mm</t>
  </si>
  <si>
    <t>-1080046471</t>
  </si>
  <si>
    <t>931991212</t>
  </si>
  <si>
    <t>Výplň dilatačních spár z lehčených plastů tl 30 mm</t>
  </si>
  <si>
    <t>-1048309411</t>
  </si>
  <si>
    <t>953946121</t>
  </si>
  <si>
    <t>Montáž atypických ocelových kcí hmotnosti do 1 t z profilů hmotnosti do 30 kg/m (schodiště)</t>
  </si>
  <si>
    <t>-357793241</t>
  </si>
  <si>
    <t>130109420</t>
  </si>
  <si>
    <t>ocel profilová UPE, v jakosti 11 375, S235, h=240 mm (IPE 140, IPE 120, L 50/5, P12, P6)</t>
  </si>
  <si>
    <t>699123706</t>
  </si>
  <si>
    <t>Hmotnost: do 31,00 kg/m</t>
  </si>
  <si>
    <t>998153131</t>
  </si>
  <si>
    <t>Přesun hmot pro samostatné zdi a valy zděné z cihel, kamene, tvárnic nebo monolitické v do 12 m</t>
  </si>
  <si>
    <t>755857105</t>
  </si>
  <si>
    <t>-171404653</t>
  </si>
  <si>
    <t>7,2*4,9*2-1</t>
  </si>
  <si>
    <t>1982163019</t>
  </si>
  <si>
    <t>1177465481</t>
  </si>
  <si>
    <t>2,3*(7,2*2+4,9*2)+0,65*4</t>
  </si>
  <si>
    <t>1282457100</t>
  </si>
  <si>
    <t>1129894454</t>
  </si>
  <si>
    <t>69,56*2</t>
  </si>
  <si>
    <t>-224639267</t>
  </si>
  <si>
    <t>-1807685794</t>
  </si>
  <si>
    <t>58,26*2</t>
  </si>
  <si>
    <t>1414617585</t>
  </si>
  <si>
    <t>711411053</t>
  </si>
  <si>
    <t>Provedení izolace proti vodě za studena na vodorovné ploše krystalickou hydroizolací</t>
  </si>
  <si>
    <t>-2043930111</t>
  </si>
  <si>
    <t>8,25*4,2</t>
  </si>
  <si>
    <t>245510500</t>
  </si>
  <si>
    <t>systém hydroizolační práškový bal. 5 kg</t>
  </si>
  <si>
    <t>958177480</t>
  </si>
  <si>
    <t>Spotřeba: na dvě vrstvy 1,5 kg/m2</t>
  </si>
  <si>
    <t>711412053</t>
  </si>
  <si>
    <t>Provedení izolace proti vodě za studena na svislé ploše krystalickou hydroizolací</t>
  </si>
  <si>
    <t>-38848770</t>
  </si>
  <si>
    <t>1,7*(6,1*2+4*2)</t>
  </si>
  <si>
    <t>-1237820852</t>
  </si>
  <si>
    <t>711491172</t>
  </si>
  <si>
    <t>Provedení izolace proti tlakové vodě vodorovné z textilií vrstva ochranná</t>
  </si>
  <si>
    <t>-2010270415</t>
  </si>
  <si>
    <t>-360815928</t>
  </si>
  <si>
    <t>1254331307</t>
  </si>
  <si>
    <t>0,65*4</t>
  </si>
  <si>
    <t>-1405775279</t>
  </si>
  <si>
    <t>1739289667</t>
  </si>
  <si>
    <t>176259131</t>
  </si>
  <si>
    <t>998711101</t>
  </si>
  <si>
    <t>Přesun hmot tonážní pro izolace proti vodě, vlhkosti a plynům v objektech výšky do 6 m</t>
  </si>
  <si>
    <t>2099836947</t>
  </si>
  <si>
    <t>767220120R</t>
  </si>
  <si>
    <t xml:space="preserve">Montáž zábradlí schodišťového hmotnosti do 5 kg z trubek na ocel i do zdi - madlo ocelové </t>
  </si>
  <si>
    <t>-891567576</t>
  </si>
  <si>
    <t>"Z.42" 7,02*4</t>
  </si>
  <si>
    <t>zábradlí schodiště, ocelové, viz Z.42</t>
  </si>
  <si>
    <t>447552612</t>
  </si>
  <si>
    <t>767220220</t>
  </si>
  <si>
    <t>Montáž zábradlí schodiště z trubek na ocelovou konstrukci hmotnosti do 25 kg</t>
  </si>
  <si>
    <t>-1495909187</t>
  </si>
  <si>
    <t>"Z.42" 7,02</t>
  </si>
  <si>
    <t>140110180</t>
  </si>
  <si>
    <t>zábradlí ocelové trubkové, viz Z.42</t>
  </si>
  <si>
    <t>1217258978</t>
  </si>
  <si>
    <t>-2067838603</t>
  </si>
  <si>
    <t>562416130</t>
  </si>
  <si>
    <t>poklop pojízdný, 700x700</t>
  </si>
  <si>
    <t>398378882</t>
  </si>
  <si>
    <t xml:space="preserve">"Revizní poklop na šachtě retenční nádrže, třídy D400 dle certifikace EN124 pro zakrytí vstupních šachet kanalizací v dopravní komunikaci, odstavných a parkovacích plochách přístupné pro všechny druhy vozidel.
Rám i víko z tvárné litiny EN 124, uzamykání pomocí nerezových šroubů."
</t>
  </si>
  <si>
    <t>-597878249</t>
  </si>
  <si>
    <t>"pororošty" 280,7</t>
  </si>
  <si>
    <t>"prvky do ŽB" 43,61</t>
  </si>
  <si>
    <t>592271400</t>
  </si>
  <si>
    <t>pororošt pozinkovaný, 40/3</t>
  </si>
  <si>
    <t>-627082812</t>
  </si>
  <si>
    <t>úhelník ocelový rovnostranný, v jakosti 11 375, 50 x 50 x 5 mm, stupadla, chráničky a ostatní prvky, pozink</t>
  </si>
  <si>
    <t>1298717677</t>
  </si>
  <si>
    <t>998767101</t>
  </si>
  <si>
    <t>Přesun hmot tonážní pro zámečnické konstrukce v objektech v do 6 m</t>
  </si>
  <si>
    <t>2088563215</t>
  </si>
  <si>
    <t>783314203</t>
  </si>
  <si>
    <t>Základní antikorozní jednonásobný syntetický samozákladující nátěr zámečnických konstrukcí</t>
  </si>
  <si>
    <t>1144785761</t>
  </si>
  <si>
    <t>783315103</t>
  </si>
  <si>
    <t xml:space="preserve">Mezinátěr jednonásobný syntetický  samozákladující zámečnických konstrukcí</t>
  </si>
  <si>
    <t>-1321837256</t>
  </si>
  <si>
    <t>783317105</t>
  </si>
  <si>
    <t>Krycí jednonásobný syntetický samozákladující nátěr zámečnických konstrukcí</t>
  </si>
  <si>
    <t>1809477260</t>
  </si>
  <si>
    <t>783813101</t>
  </si>
  <si>
    <t>Penetrační syntetický nátěr hladkých betonových povrchů</t>
  </si>
  <si>
    <t>307758281</t>
  </si>
  <si>
    <t>783817401</t>
  </si>
  <si>
    <t>Krycí dvojnásobný syntetický nátěr hladkých betonových povrchů</t>
  </si>
  <si>
    <t>2097345788</t>
  </si>
  <si>
    <t>783822213</t>
  </si>
  <si>
    <t>Celoplošné vyrovnání omítky před provedením nátěru modifikovanou cementovou stěrkou tloušťky do 3 mm</t>
  </si>
  <si>
    <t>667900041</t>
  </si>
  <si>
    <t>"OS3-A" 82,5</t>
  </si>
  <si>
    <t>"OS3-B" 24</t>
  </si>
  <si>
    <t>"OS4-A" 25</t>
  </si>
  <si>
    <t>"OS4-B" 22,7</t>
  </si>
  <si>
    <t>"OS2" 17,5</t>
  </si>
  <si>
    <t>"OS1" 34,3</t>
  </si>
  <si>
    <t>783826301</t>
  </si>
  <si>
    <t>Elastický (trvale pružný) akrylátový nátěr omítek</t>
  </si>
  <si>
    <t>469285041</t>
  </si>
  <si>
    <t>6,25*4</t>
  </si>
  <si>
    <t>SO04-02 - Venkovní objekty - zpevněné plochy a oplocení</t>
  </si>
  <si>
    <t>131111323</t>
  </si>
  <si>
    <t>Vrtání jamek pro plotové sloupky D do 300 mm - ručně s mechanickým vrtákem</t>
  </si>
  <si>
    <t>272745684</t>
  </si>
  <si>
    <t>-359648509</t>
  </si>
  <si>
    <t>0,6*1*34</t>
  </si>
  <si>
    <t>738015133</t>
  </si>
  <si>
    <t>264165337</t>
  </si>
  <si>
    <t>0,4*0,8*34</t>
  </si>
  <si>
    <t>1049640432</t>
  </si>
  <si>
    <t>-1184461546</t>
  </si>
  <si>
    <t>780494801</t>
  </si>
  <si>
    <t>21*3*0,5</t>
  </si>
  <si>
    <t>581088902</t>
  </si>
  <si>
    <t>20,4-10,88</t>
  </si>
  <si>
    <t>181301103</t>
  </si>
  <si>
    <t>Rozprostření ornice tl vrstvy do 200 mm pl do 500 m2 v rovině nebo ve svahu do 1:5</t>
  </si>
  <si>
    <t>339027313</t>
  </si>
  <si>
    <t>181411131</t>
  </si>
  <si>
    <t>Založení parkového trávníku výsevem plochy do 1000 m2 v rovině a ve svahu do 1:5</t>
  </si>
  <si>
    <t>-1181646128</t>
  </si>
  <si>
    <t>005724100</t>
  </si>
  <si>
    <t>osivo směs travní parková</t>
  </si>
  <si>
    <t>686483311</t>
  </si>
  <si>
    <t>183151114</t>
  </si>
  <si>
    <t>Hloubení jam pro výsadbu dřevin strojně v rovině nebo ve svahu do 1:5 objem jamky do 0,70 m3</t>
  </si>
  <si>
    <t>1230611950</t>
  </si>
  <si>
    <t>184201111</t>
  </si>
  <si>
    <t>Výsadba stromu bez balu do jamky výška kmene do 1,8 m v rovině a svahu do 1:5</t>
  </si>
  <si>
    <t>-1565442909</t>
  </si>
  <si>
    <t>026504140</t>
  </si>
  <si>
    <t>jabloň okrasná v. 80 cm</t>
  </si>
  <si>
    <t>1369503454</t>
  </si>
  <si>
    <t>-2117404448</t>
  </si>
  <si>
    <t>0,6*34*0,1+8*1,5*0,1*2</t>
  </si>
  <si>
    <t>549042135</t>
  </si>
  <si>
    <t>338171111</t>
  </si>
  <si>
    <t>Osazování sloupků a vzpěr plotových ocelových v 2,00 m se zalitím MC</t>
  </si>
  <si>
    <t>-283468946</t>
  </si>
  <si>
    <t>553422510</t>
  </si>
  <si>
    <t>sloupek plotový průběžný pozinkované a komaxitové 1750/38x1,5 mm</t>
  </si>
  <si>
    <t>864291647</t>
  </si>
  <si>
    <t>338171113</t>
  </si>
  <si>
    <t>Osazování sloupků a vzpěr plotových ocelových v 2,00 m se zabetonováním</t>
  </si>
  <si>
    <t>-1770515113</t>
  </si>
  <si>
    <t>553422520</t>
  </si>
  <si>
    <t>sloupek plotový průběžný pozinkovaný a komaxitový 2000/38x1,5 mm</t>
  </si>
  <si>
    <t>1779490460</t>
  </si>
  <si>
    <t>553422740</t>
  </si>
  <si>
    <t>vzpěra plotová 38x1,5 mm včetně krytky s uchem, 2500 mm</t>
  </si>
  <si>
    <t>-628552232</t>
  </si>
  <si>
    <t>339271340</t>
  </si>
  <si>
    <t>Pilíře skříní přípojkových z betonových cihel s povrchovou úpravou výšky 60 cm šířky 75 cm</t>
  </si>
  <si>
    <t>-1279948098</t>
  </si>
  <si>
    <t>348101210</t>
  </si>
  <si>
    <t>Osazení vrat a vrátek k oplocení na ocelové sloupky do 2 m2</t>
  </si>
  <si>
    <t>-1747463361</t>
  </si>
  <si>
    <t>553423200</t>
  </si>
  <si>
    <t>branka vchodová kovová pozink 1000x1500mm, viz Z.48</t>
  </si>
  <si>
    <t>1769852970</t>
  </si>
  <si>
    <t>348171130</t>
  </si>
  <si>
    <t>Osazení rámového oplocení výšky do 2 m ve sklonu svahu do 15°</t>
  </si>
  <si>
    <t>737700467</t>
  </si>
  <si>
    <t>313911010</t>
  </si>
  <si>
    <t>dílce plotové - europloty standardní panel pozink šířka 2500 x výška 1530 mm</t>
  </si>
  <si>
    <t>1214140224</t>
  </si>
  <si>
    <t>348172114</t>
  </si>
  <si>
    <t>Montáž vjezdových bran samonosných jednokřídlových plochy přes 4,0 m2 do 6,0 m2</t>
  </si>
  <si>
    <t>590474942</t>
  </si>
  <si>
    <t>553423601</t>
  </si>
  <si>
    <t>brána vjezdová 1-kř ocel pozink 3600 x 1730 mm, viz Z.48</t>
  </si>
  <si>
    <t>-200394632</t>
  </si>
  <si>
    <t>348321217</t>
  </si>
  <si>
    <t>Zábradelní zídky a podezdívky ze ŽB tř. C 25/30</t>
  </si>
  <si>
    <t>103666350</t>
  </si>
  <si>
    <t>0,3*1*34</t>
  </si>
  <si>
    <t>348351211</t>
  </si>
  <si>
    <t>Bednění zábradelních zídek a podezdívek plné zřízení</t>
  </si>
  <si>
    <t>1639690297</t>
  </si>
  <si>
    <t>2*1*34</t>
  </si>
  <si>
    <t>348351212</t>
  </si>
  <si>
    <t>Bednění zábradelních zídek a podezdívek plné odstranění</t>
  </si>
  <si>
    <t>574234303</t>
  </si>
  <si>
    <t>348361216</t>
  </si>
  <si>
    <t>Výztuž zábradlí nebo zábradelních zídek z betonářské oceli 10 505</t>
  </si>
  <si>
    <t>-358737330</t>
  </si>
  <si>
    <t>0,3*1*34*50/1000</t>
  </si>
  <si>
    <t>348401120</t>
  </si>
  <si>
    <t>Osazení oplocení ze strojového pletiva s napínacími dráty výšky do 1,6 m do 15° sklonu svahu</t>
  </si>
  <si>
    <t>-542239094</t>
  </si>
  <si>
    <t>313275130</t>
  </si>
  <si>
    <t xml:space="preserve">pletivo poplast se čtvercovými oky  55 mm/2,5mm,160 cm</t>
  </si>
  <si>
    <t>-63220401</t>
  </si>
  <si>
    <t>348942142</t>
  </si>
  <si>
    <t>Zábradlí ocelové osazené do vynechaných otvorů ze tří vodorovných trubek</t>
  </si>
  <si>
    <t>-1574994423</t>
  </si>
  <si>
    <t>"Z.41" 2,345</t>
  </si>
  <si>
    <t>"Z.43" 24,17</t>
  </si>
  <si>
    <t>"Z.44" 4,5</t>
  </si>
  <si>
    <t>"Z.45" 11,2</t>
  </si>
  <si>
    <t>"Z.46" 5,1</t>
  </si>
  <si>
    <t>"Z.47" 7,39</t>
  </si>
  <si>
    <t>trubka ocelová bezešvá hladká jakost 11 353, 38 x 2,6 mm - zábradlí ocelové pozink trubkové</t>
  </si>
  <si>
    <t>905830964</t>
  </si>
  <si>
    <t>430321616</t>
  </si>
  <si>
    <t>Schodišťová konstrukce a rampa ze ŽB tř. C 30/37</t>
  </si>
  <si>
    <t>821687322</t>
  </si>
  <si>
    <t>8*1,5*0,16+9,4*0,16+3*1,5*0,16+1,5*0,3*0,15*20</t>
  </si>
  <si>
    <t>-986237558</t>
  </si>
  <si>
    <t>4,14*6*4,44*2/1000</t>
  </si>
  <si>
    <t>1662690036</t>
  </si>
  <si>
    <t>8*0,16*2</t>
  </si>
  <si>
    <t>-1017882729</t>
  </si>
  <si>
    <t>433351131</t>
  </si>
  <si>
    <t>Zřízení bednění schodnic přímočarých schodišť v do 4 m</t>
  </si>
  <si>
    <t>-1554031060</t>
  </si>
  <si>
    <t>9,4*0,16*2+3*1,5</t>
  </si>
  <si>
    <t>433351132</t>
  </si>
  <si>
    <t>Odstranění bednění schodnic přímočarých schodišť v do 4 m</t>
  </si>
  <si>
    <t>1345343530</t>
  </si>
  <si>
    <t>434121425</t>
  </si>
  <si>
    <t>Osazení ŽB schodišťových stupňů broušených nebo leštěných na desku</t>
  </si>
  <si>
    <t>1427045303</t>
  </si>
  <si>
    <t>21*1,5</t>
  </si>
  <si>
    <t>593737860</t>
  </si>
  <si>
    <t>stupeň schodišťový betonový univerzální dl. 150 cm, C35/45</t>
  </si>
  <si>
    <t>933908030</t>
  </si>
  <si>
    <t>-949876949</t>
  </si>
  <si>
    <t>21+121+171</t>
  </si>
  <si>
    <t>596412212</t>
  </si>
  <si>
    <t>Kladení dlažby z vegetačních tvárnic pozemních komunikací tl 80 mm do 300 m2</t>
  </si>
  <si>
    <t>-1496195668</t>
  </si>
  <si>
    <t>"typ A+B" 171</t>
  </si>
  <si>
    <t>592282290</t>
  </si>
  <si>
    <t xml:space="preserve">dlažba vegetační  30 x 12 x 8 cm</t>
  </si>
  <si>
    <t>1329791641</t>
  </si>
  <si>
    <t>596811220R</t>
  </si>
  <si>
    <t>Kladení betonové dlažby komunikací pro pěší do lože z kameniva vel nad 0,25 m2 plochy do 50 m2</t>
  </si>
  <si>
    <t>-219716856</t>
  </si>
  <si>
    <t>"typ D" 7*3</t>
  </si>
  <si>
    <t>592477590</t>
  </si>
  <si>
    <t>dlažba betonová vibrolisovaná velkoformátová tl. 8 cm</t>
  </si>
  <si>
    <t>206977571</t>
  </si>
  <si>
    <t>596811222</t>
  </si>
  <si>
    <t>Kladení betonové dlažby komunikací pro pěší do lože z kameniva vel do 0,25 m2 plochy do 300 m2</t>
  </si>
  <si>
    <t>-585932965</t>
  </si>
  <si>
    <t>"typ C" 121</t>
  </si>
  <si>
    <t>592457030</t>
  </si>
  <si>
    <t>dlažba betonová vibrolisovaná tl. 8 cm</t>
  </si>
  <si>
    <t>32559638</t>
  </si>
  <si>
    <t>916371211</t>
  </si>
  <si>
    <t>Osazení skrytého flexibilního zahradního obrubníku plastového jednostranným odkopáním zeminy</t>
  </si>
  <si>
    <t>-1571541278</t>
  </si>
  <si>
    <t>272451770</t>
  </si>
  <si>
    <t>obrubník zahradní ocelový pozink 1x140 mm, viz OV.44</t>
  </si>
  <si>
    <t>2139405496</t>
  </si>
  <si>
    <t>1165026934</t>
  </si>
  <si>
    <t>592270000</t>
  </si>
  <si>
    <t>žlab odvodňovací,polymerbeton 100 x 20 x 15,5 x 16 cm</t>
  </si>
  <si>
    <t>1639938994</t>
  </si>
  <si>
    <t>592270210</t>
  </si>
  <si>
    <t>rošt mřížkový - pozink.ocel 100cm x 20cm, tř.zatíž. C250</t>
  </si>
  <si>
    <t>-1653213335</t>
  </si>
  <si>
    <t>977151118</t>
  </si>
  <si>
    <t>Jádrové vrty diamantovými korunkami do D 100 mm do stavebních materiálů</t>
  </si>
  <si>
    <t>-629603016</t>
  </si>
  <si>
    <t>998232110</t>
  </si>
  <si>
    <t>Přesun hmot pro oplocení zděné z cihel nebo tvárnic v do 3 m</t>
  </si>
  <si>
    <t>1175269163</t>
  </si>
  <si>
    <t>-960594547</t>
  </si>
  <si>
    <t>"Z.41" 2,345*4</t>
  </si>
  <si>
    <t>"Z.43" 24,17*4</t>
  </si>
  <si>
    <t>"Z.44" 4,5*4</t>
  </si>
  <si>
    <t>"Z.45" 11,2*4</t>
  </si>
  <si>
    <t>"Z.46" 5,1*4</t>
  </si>
  <si>
    <t>"Z.47" 7,39*4</t>
  </si>
  <si>
    <t>305496916</t>
  </si>
  <si>
    <t>1148935208</t>
  </si>
  <si>
    <t>dvířka na hlavní uzávěr plynu HUP, NN apod. nerez 600x600 mm</t>
  </si>
  <si>
    <t>489102956</t>
  </si>
  <si>
    <t>-2062034142</t>
  </si>
  <si>
    <t>-685742768</t>
  </si>
  <si>
    <t>1751547660</t>
  </si>
  <si>
    <t>1818193483</t>
  </si>
  <si>
    <t>550198922</t>
  </si>
  <si>
    <t>-2059465892</t>
  </si>
  <si>
    <t>418849755</t>
  </si>
  <si>
    <t>-323101879</t>
  </si>
  <si>
    <t>-1636813423</t>
  </si>
  <si>
    <t>34*0,3*2+3*3</t>
  </si>
  <si>
    <t>783913151</t>
  </si>
  <si>
    <t>Penetrační syntetický nátěr hladkých betonových podlah</t>
  </si>
  <si>
    <t>-1715324559</t>
  </si>
  <si>
    <t>783917161</t>
  </si>
  <si>
    <t>Krycí dvojnásobný syntetický nátěr betonové podlahy</t>
  </si>
  <si>
    <t>-1820798764</t>
  </si>
  <si>
    <t>VRN - Vedlejší a ostatní náklady</t>
  </si>
  <si>
    <t>VRN - Vedlejší rozpočtové náklady</t>
  </si>
  <si>
    <t xml:space="preserve">    VRN1 - Průzkumné, geodetické a projektové práce</t>
  </si>
  <si>
    <t xml:space="preserve">    VRN3 - Zařízení staveniště</t>
  </si>
  <si>
    <t xml:space="preserve">    VRN4 - Inženýrská činnost</t>
  </si>
  <si>
    <t>012203000</t>
  </si>
  <si>
    <t>Geodetické práce při provádění stavby</t>
  </si>
  <si>
    <t>1024</t>
  </si>
  <si>
    <t>1557859111</t>
  </si>
  <si>
    <t>013203000</t>
  </si>
  <si>
    <t>Dokumentace stavby bez rozlišení (dílenská)</t>
  </si>
  <si>
    <t>-1909826847</t>
  </si>
  <si>
    <t>013254000</t>
  </si>
  <si>
    <t>Dokumentace skutečného provedení stavby</t>
  </si>
  <si>
    <t>1284069168</t>
  </si>
  <si>
    <t>032103000</t>
  </si>
  <si>
    <t>Náklady na stavební buňky (zřízení)</t>
  </si>
  <si>
    <t>-739124548</t>
  </si>
  <si>
    <t>032403000</t>
  </si>
  <si>
    <t>Provizorní komunikace</t>
  </si>
  <si>
    <t>187952173</t>
  </si>
  <si>
    <t>032903000</t>
  </si>
  <si>
    <t>Náklady na provoz a údržbu vybavení staveniště, čištění komunikací</t>
  </si>
  <si>
    <t>1579972894</t>
  </si>
  <si>
    <t>033103000</t>
  </si>
  <si>
    <t>Připojení energií</t>
  </si>
  <si>
    <t>327932063</t>
  </si>
  <si>
    <t>034203000</t>
  </si>
  <si>
    <t>Oplocení staveniště</t>
  </si>
  <si>
    <t>-1861487648</t>
  </si>
  <si>
    <t>034503000</t>
  </si>
  <si>
    <t>Informační tabule na staveništi</t>
  </si>
  <si>
    <t>-1398026975</t>
  </si>
  <si>
    <t>034603000</t>
  </si>
  <si>
    <t>Alarm, strážní služba staveniště</t>
  </si>
  <si>
    <t>1013436273</t>
  </si>
  <si>
    <t>035103001</t>
  </si>
  <si>
    <t>Pronájem ploch</t>
  </si>
  <si>
    <t>-994155869</t>
  </si>
  <si>
    <t>039103000</t>
  </si>
  <si>
    <t>Rozebrání, bourání a odvoz zařízení staveniště</t>
  </si>
  <si>
    <t>-2102374361</t>
  </si>
  <si>
    <t>041403000</t>
  </si>
  <si>
    <t>Koordinátor BOZP na staveništi</t>
  </si>
  <si>
    <t>1431651792</t>
  </si>
  <si>
    <t>042903000</t>
  </si>
  <si>
    <t>Ostatní posudky</t>
  </si>
  <si>
    <t>1872782281</t>
  </si>
  <si>
    <t>045203000</t>
  </si>
  <si>
    <t>-168806905</t>
  </si>
  <si>
    <t>045303000</t>
  </si>
  <si>
    <t>Koordinační činnost</t>
  </si>
  <si>
    <t>1351907369</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</si>
</sst>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sz val="10"/>
      <color rgb="FF464646"/>
      <name val="Trebuchet MS"/>
    </font>
    <font>
      <b/>
      <sz val="10"/>
      <name val="Trebuchet MS"/>
    </font>
    <font>
      <b/>
      <sz val="10"/>
      <color rgb="FF464646"/>
      <name val="Trebuchet MS"/>
    </font>
    <font>
      <sz val="10"/>
      <color rgb="FF969696"/>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sz val="11"/>
      <color rgb="FF969696"/>
      <name val="Trebuchet MS"/>
    </font>
    <font>
      <b/>
      <sz val="12"/>
      <color rgb="FF800000"/>
      <name val="Trebuchet MS"/>
    </font>
    <font>
      <b/>
      <sz val="8"/>
      <color rgb="FF800000"/>
      <name val="Trebuchet MS"/>
    </font>
    <font>
      <sz val="8"/>
      <color rgb="FF960000"/>
      <name val="Trebuchet MS"/>
    </font>
    <font>
      <b/>
      <sz val="8"/>
      <name val="Trebuchet MS"/>
    </font>
    <font>
      <i/>
      <sz val="8"/>
      <color rgb="FF0000FF"/>
      <name val="Trebuchet MS"/>
    </font>
    <font>
      <i/>
      <sz val="7"/>
      <color rgb="FF969696"/>
      <name val="Trebuchet MS"/>
    </font>
    <font>
      <u/>
      <sz val="11"/>
      <color theme="10"/>
      <name val="Calibri"/>
      <scheme val="minor"/>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6">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bottom style="hair">
        <color rgb="FF969696"/>
      </bottom>
    </border>
    <border>
      <bottom style="hair">
        <color rgb="FF969696"/>
      </bottom>
    </border>
    <border>
      <right style="hair">
        <color rgb="FF969696"/>
      </right>
      <bottom style="hair">
        <color rgb="FF969696"/>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7" fillId="0" borderId="0" applyNumberFormat="0" applyFill="0" applyBorder="0" applyAlignment="0" applyProtection="0"/>
  </cellStyleXfs>
  <cellXfs count="26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2" borderId="0" xfId="0" applyFont="1" applyFill="1" applyAlignment="1" applyProtection="1">
      <alignment horizontal="left" vertical="center"/>
    </xf>
    <xf numFmtId="0" fontId="11" fillId="2" borderId="0" xfId="0" applyFont="1" applyFill="1" applyAlignment="1" applyProtection="1">
      <alignment vertical="center"/>
    </xf>
    <xf numFmtId="0" fontId="12" fillId="2" borderId="0" xfId="0" applyFont="1" applyFill="1" applyAlignment="1" applyProtection="1">
      <alignment horizontal="left" vertical="center"/>
    </xf>
    <xf numFmtId="0" fontId="13" fillId="2" borderId="0" xfId="1" applyFont="1" applyFill="1" applyAlignment="1" applyProtection="1">
      <alignment vertical="center"/>
    </xf>
    <xf numFmtId="0" fontId="0" fillId="2" borderId="0" xfId="0" applyFill="1"/>
    <xf numFmtId="0" fontId="10" fillId="2" borderId="0" xfId="0" applyFont="1" applyFill="1" applyAlignment="1">
      <alignment horizontal="left" vertical="center"/>
    </xf>
    <xf numFmtId="0" fontId="10"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3" borderId="0" xfId="0" applyFont="1" applyFill="1" applyAlignment="1">
      <alignment horizontal="center"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0" fillId="0" borderId="5" xfId="0" applyBorder="1" applyProtection="1"/>
    <xf numFmtId="0" fontId="16" fillId="0" borderId="0" xfId="0" applyFont="1" applyAlignment="1">
      <alignment horizontal="left" vertical="center"/>
    </xf>
    <xf numFmtId="0" fontId="0" fillId="0" borderId="0" xfId="0" applyBorder="1" applyProtection="1"/>
    <xf numFmtId="0" fontId="17"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18" fillId="0" borderId="0" xfId="0" applyFont="1" applyAlignment="1">
      <alignment horizontal="left" vertical="center"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18" fillId="0" borderId="0" xfId="0" applyFont="1" applyAlignment="1">
      <alignment horizontal="left" vertical="center"/>
    </xf>
    <xf numFmtId="0" fontId="17"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6" xfId="0" applyBorder="1" applyProtection="1"/>
    <xf numFmtId="0" fontId="19" fillId="0" borderId="0" xfId="0" applyFont="1" applyBorder="1" applyAlignment="1" applyProtection="1">
      <alignment horizontal="left" vertical="center"/>
    </xf>
    <xf numFmtId="4" fontId="11" fillId="0" borderId="0" xfId="0" applyNumberFormat="1" applyFont="1" applyBorder="1" applyAlignment="1" applyProtection="1">
      <alignment vertical="center"/>
    </xf>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20" fillId="0" borderId="7" xfId="0" applyFont="1" applyBorder="1" applyAlignment="1" applyProtection="1">
      <alignment horizontal="left" vertical="center"/>
    </xf>
    <xf numFmtId="0" fontId="0" fillId="0" borderId="7" xfId="0" applyFont="1" applyBorder="1" applyAlignment="1" applyProtection="1">
      <alignment vertical="center"/>
    </xf>
    <xf numFmtId="4" fontId="20" fillId="0" borderId="7" xfId="0" applyNumberFormat="1" applyFont="1" applyBorder="1" applyAlignment="1" applyProtection="1">
      <alignmen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vertical="center"/>
    </xf>
    <xf numFmtId="0" fontId="1" fillId="0" borderId="0" xfId="0" applyFont="1" applyBorder="1" applyAlignment="1" applyProtection="1">
      <alignment horizontal="center" vertical="center"/>
    </xf>
    <xf numFmtId="4" fontId="18" fillId="0" borderId="0" xfId="0" applyNumberFormat="1" applyFont="1" applyBorder="1" applyAlignment="1" applyProtection="1">
      <alignment vertical="center"/>
    </xf>
    <xf numFmtId="0" fontId="1" fillId="0" borderId="5" xfId="0" applyFont="1" applyBorder="1" applyAlignment="1" applyProtection="1">
      <alignment vertical="center"/>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0" fillId="5" borderId="9"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9" xfId="0" applyFont="1" applyFill="1" applyBorder="1" applyAlignment="1" applyProtection="1">
      <alignment horizontal="left" vertical="center"/>
    </xf>
    <xf numFmtId="4" fontId="3" fillId="5" borderId="9" xfId="0" applyNumberFormat="1" applyFont="1" applyFill="1" applyBorder="1" applyAlignment="1" applyProtection="1">
      <alignment vertical="center"/>
    </xf>
    <xf numFmtId="0" fontId="0" fillId="5" borderId="10" xfId="0" applyFont="1" applyFill="1" applyBorder="1" applyAlignment="1" applyProtection="1">
      <alignment vertical="center"/>
    </xf>
    <xf numFmtId="0" fontId="21" fillId="0" borderId="11" xfId="0" applyFont="1" applyBorder="1" applyAlignment="1" applyProtection="1">
      <alignment horizontal="lef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Border="1" applyProtection="1"/>
    <xf numFmtId="0" fontId="0" fillId="0" borderId="15" xfId="0" applyBorder="1" applyProtection="1"/>
    <xf numFmtId="0" fontId="22" fillId="0" borderId="16" xfId="0" applyFont="1" applyBorder="1" applyAlignment="1" applyProtection="1">
      <alignment horizontal="left" vertical="center"/>
    </xf>
    <xf numFmtId="0" fontId="0" fillId="0" borderId="17" xfId="0" applyFont="1" applyBorder="1" applyAlignment="1" applyProtection="1">
      <alignment vertical="center"/>
    </xf>
    <xf numFmtId="0" fontId="22" fillId="0" borderId="17" xfId="0" applyFont="1" applyBorder="1" applyAlignment="1" applyProtection="1">
      <alignment horizontal="left" vertical="center"/>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3" fillId="0" borderId="5" xfId="0" applyFont="1" applyBorder="1" applyAlignment="1" applyProtection="1">
      <alignment vertical="center"/>
    </xf>
    <xf numFmtId="0" fontId="23" fillId="0" borderId="0" xfId="0" applyFont="1" applyBorder="1" applyAlignment="1" applyProtection="1">
      <alignment vertical="center"/>
    </xf>
    <xf numFmtId="165" fontId="2" fillId="0" borderId="0" xfId="0" applyNumberFormat="1" applyFont="1" applyBorder="1" applyAlignment="1" applyProtection="1">
      <alignment horizontal="left" vertical="center"/>
    </xf>
    <xf numFmtId="0" fontId="24" fillId="0" borderId="11" xfId="0" applyFont="1" applyBorder="1" applyAlignment="1">
      <alignment horizontal="center" vertical="center"/>
    </xf>
    <xf numFmtId="0" fontId="24" fillId="0" borderId="12"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 fillId="0" borderId="14" xfId="0" applyFont="1" applyBorder="1" applyAlignment="1" applyProtection="1">
      <alignment horizontal="left" vertical="center"/>
    </xf>
    <xf numFmtId="0" fontId="0" fillId="0" borderId="15" xfId="0" applyFont="1" applyBorder="1" applyAlignment="1" applyProtection="1">
      <alignment vertical="center"/>
    </xf>
    <xf numFmtId="0" fontId="2" fillId="6" borderId="8" xfId="0" applyFont="1" applyFill="1" applyBorder="1" applyAlignment="1" applyProtection="1">
      <alignment horizontal="center" vertical="center"/>
    </xf>
    <xf numFmtId="0" fontId="2" fillId="6" borderId="9" xfId="0" applyFont="1" applyFill="1" applyBorder="1" applyAlignment="1" applyProtection="1">
      <alignment horizontal="left" vertical="center"/>
    </xf>
    <xf numFmtId="0" fontId="0" fillId="6" borderId="9" xfId="0" applyFont="1" applyFill="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17" fillId="0" borderId="22"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0" fillId="0" borderId="11"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vertical="center"/>
    </xf>
    <xf numFmtId="4" fontId="25" fillId="0" borderId="0" xfId="0" applyNumberFormat="1" applyFont="1" applyBorder="1" applyAlignment="1" applyProtection="1">
      <alignment horizontal="right" vertical="center"/>
    </xf>
    <xf numFmtId="4" fontId="25" fillId="0" borderId="0" xfId="0" applyNumberFormat="1" applyFont="1" applyBorder="1" applyAlignment="1" applyProtection="1">
      <alignment vertical="center"/>
    </xf>
    <xf numFmtId="4" fontId="24" fillId="0" borderId="14"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5"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4" xfId="0" applyFont="1" applyBorder="1" applyAlignment="1" applyProtection="1">
      <alignment vertical="center"/>
    </xf>
    <xf numFmtId="0" fontId="28" fillId="0" borderId="0" xfId="0" applyFont="1" applyBorder="1" applyAlignment="1" applyProtection="1">
      <alignment vertical="center"/>
    </xf>
    <xf numFmtId="0" fontId="28" fillId="0" borderId="0" xfId="0" applyFont="1" applyBorder="1" applyAlignment="1" applyProtection="1">
      <alignment horizontal="left" vertical="center" wrapText="1"/>
    </xf>
    <xf numFmtId="0" fontId="29" fillId="0" borderId="0" xfId="0" applyFont="1" applyBorder="1" applyAlignment="1" applyProtection="1">
      <alignment vertical="center"/>
    </xf>
    <xf numFmtId="4" fontId="29" fillId="0" borderId="0" xfId="0" applyNumberFormat="1" applyFont="1" applyBorder="1" applyAlignment="1" applyProtection="1">
      <alignment vertical="center"/>
    </xf>
    <xf numFmtId="0" fontId="4" fillId="0" borderId="5" xfId="0" applyFont="1" applyBorder="1" applyAlignment="1" applyProtection="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4" fillId="0" borderId="0" xfId="0" applyFont="1" applyAlignment="1">
      <alignment horizontal="left" vertical="center"/>
    </xf>
    <xf numFmtId="4" fontId="30" fillId="0" borderId="16" xfId="0" applyNumberFormat="1" applyFont="1" applyBorder="1" applyAlignment="1" applyProtection="1">
      <alignment vertical="center"/>
    </xf>
    <xf numFmtId="4" fontId="30" fillId="0" borderId="17" xfId="0" applyNumberFormat="1" applyFont="1" applyBorder="1" applyAlignment="1" applyProtection="1">
      <alignment vertical="center"/>
    </xf>
    <xf numFmtId="166" fontId="30" fillId="0" borderId="17" xfId="0" applyNumberFormat="1" applyFont="1" applyBorder="1" applyAlignment="1" applyProtection="1">
      <alignment vertical="center"/>
    </xf>
    <xf numFmtId="4" fontId="30" fillId="0" borderId="18" xfId="0" applyNumberFormat="1" applyFont="1" applyBorder="1" applyAlignment="1" applyProtection="1">
      <alignment vertical="center"/>
    </xf>
    <xf numFmtId="0" fontId="6" fillId="0" borderId="0" xfId="0" applyFont="1" applyBorder="1" applyAlignment="1" applyProtection="1">
      <alignment horizontal="left" vertical="center"/>
    </xf>
    <xf numFmtId="4" fontId="6" fillId="4" borderId="0" xfId="0" applyNumberFormat="1" applyFont="1" applyFill="1" applyBorder="1" applyAlignment="1" applyProtection="1">
      <alignment vertical="center"/>
      <protection locked="0"/>
    </xf>
    <xf numFmtId="4" fontId="6" fillId="0" borderId="0" xfId="0" applyNumberFormat="1" applyFont="1" applyBorder="1" applyAlignment="1" applyProtection="1">
      <alignment vertical="center"/>
    </xf>
    <xf numFmtId="164" fontId="22" fillId="4" borderId="11" xfId="0" applyNumberFormat="1"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4" fontId="22" fillId="0" borderId="13" xfId="0" applyNumberFormat="1" applyFont="1" applyBorder="1" applyAlignment="1" applyProtection="1">
      <alignment vertical="center"/>
    </xf>
    <xf numFmtId="4" fontId="0" fillId="0" borderId="0" xfId="0" applyNumberFormat="1" applyFont="1" applyAlignment="1">
      <alignment vertical="center"/>
    </xf>
    <xf numFmtId="0" fontId="6" fillId="4" borderId="0" xfId="0" applyFont="1" applyFill="1" applyBorder="1" applyAlignment="1" applyProtection="1">
      <alignment horizontal="left" vertical="center"/>
      <protection locked="0"/>
    </xf>
    <xf numFmtId="164" fontId="22" fillId="4" borderId="14" xfId="0" applyNumberFormat="1" applyFont="1" applyFill="1" applyBorder="1" applyAlignment="1" applyProtection="1">
      <alignment horizontal="center" vertical="center"/>
      <protection locked="0"/>
    </xf>
    <xf numFmtId="0" fontId="22" fillId="4" borderId="0" xfId="0" applyFont="1" applyFill="1" applyBorder="1" applyAlignment="1" applyProtection="1">
      <alignment horizontal="center" vertical="center"/>
      <protection locked="0"/>
    </xf>
    <xf numFmtId="4" fontId="22" fillId="0" borderId="15" xfId="0" applyNumberFormat="1" applyFont="1" applyBorder="1" applyAlignment="1" applyProtection="1">
      <alignment vertical="center"/>
    </xf>
    <xf numFmtId="164" fontId="22" fillId="4" borderId="16" xfId="0" applyNumberFormat="1" applyFont="1" applyFill="1" applyBorder="1" applyAlignment="1" applyProtection="1">
      <alignment horizontal="center" vertical="center"/>
      <protection locked="0"/>
    </xf>
    <xf numFmtId="0" fontId="22" fillId="4" borderId="17" xfId="0" applyFont="1" applyFill="1" applyBorder="1" applyAlignment="1" applyProtection="1">
      <alignment horizontal="center" vertical="center"/>
      <protection locked="0"/>
    </xf>
    <xf numFmtId="4" fontId="22" fillId="0" borderId="18" xfId="0" applyNumberFormat="1" applyFont="1" applyBorder="1" applyAlignment="1" applyProtection="1">
      <alignment vertical="center"/>
    </xf>
    <xf numFmtId="0" fontId="25" fillId="6" borderId="0" xfId="0" applyFont="1" applyFill="1" applyBorder="1" applyAlignment="1" applyProtection="1">
      <alignment horizontal="left" vertical="center"/>
    </xf>
    <xf numFmtId="0" fontId="0" fillId="6" borderId="0" xfId="0" applyFont="1" applyFill="1" applyBorder="1" applyAlignment="1" applyProtection="1">
      <alignment vertical="center"/>
    </xf>
    <xf numFmtId="4" fontId="25" fillId="6" borderId="0" xfId="0" applyNumberFormat="1" applyFont="1" applyFill="1" applyBorder="1" applyAlignment="1" applyProtection="1">
      <alignment vertical="center"/>
    </xf>
    <xf numFmtId="0" fontId="0" fillId="2" borderId="0" xfId="0" applyFill="1" applyProtection="1"/>
    <xf numFmtId="0" fontId="13" fillId="2" borderId="0" xfId="1" applyFont="1" applyFill="1" applyAlignment="1" applyProtection="1">
      <alignment horizontal="center" vertical="center"/>
    </xf>
    <xf numFmtId="0" fontId="17" fillId="0" borderId="0" xfId="0" applyFont="1" applyBorder="1" applyAlignment="1" applyProtection="1">
      <alignment horizontal="left" vertical="center" wrapText="1"/>
    </xf>
    <xf numFmtId="165" fontId="2" fillId="4" borderId="0" xfId="0" applyNumberFormat="1"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xf>
    <xf numFmtId="0" fontId="11" fillId="0" borderId="0" xfId="0" applyFont="1" applyBorder="1" applyAlignment="1" applyProtection="1">
      <alignment horizontal="left" vertical="center"/>
    </xf>
    <xf numFmtId="0" fontId="20" fillId="0" borderId="0" xfId="0" applyFont="1" applyBorder="1" applyAlignment="1" applyProtection="1">
      <alignment horizontal="left" vertical="center"/>
    </xf>
    <xf numFmtId="4" fontId="20"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4" fontId="1" fillId="0" borderId="0" xfId="0" applyNumberFormat="1" applyFont="1" applyBorder="1" applyAlignment="1" applyProtection="1">
      <alignment vertical="center"/>
    </xf>
    <xf numFmtId="0" fontId="3" fillId="6" borderId="8" xfId="0" applyFont="1" applyFill="1" applyBorder="1" applyAlignment="1" applyProtection="1">
      <alignment horizontal="left" vertical="center"/>
    </xf>
    <xf numFmtId="0" fontId="3" fillId="6" borderId="9" xfId="0" applyFont="1" applyFill="1" applyBorder="1" applyAlignment="1" applyProtection="1">
      <alignment horizontal="right" vertical="center"/>
    </xf>
    <xf numFmtId="0" fontId="3" fillId="6" borderId="9" xfId="0" applyFont="1" applyFill="1" applyBorder="1" applyAlignment="1" applyProtection="1">
      <alignment horizontal="center" vertical="center"/>
    </xf>
    <xf numFmtId="4" fontId="3" fillId="6" borderId="9" xfId="0" applyNumberFormat="1" applyFont="1" applyFill="1" applyBorder="1" applyAlignment="1" applyProtection="1">
      <alignment vertical="center"/>
    </xf>
    <xf numFmtId="4" fontId="3" fillId="6" borderId="10" xfId="0" applyNumberFormat="1" applyFont="1" applyFill="1" applyBorder="1" applyAlignment="1" applyProtection="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0" xfId="0" applyFont="1" applyAlignment="1" applyProtection="1">
      <alignment vertical="center"/>
    </xf>
    <xf numFmtId="0" fontId="2" fillId="6" borderId="0" xfId="0" applyFont="1" applyFill="1" applyBorder="1" applyAlignment="1" applyProtection="1">
      <alignment horizontal="center" vertical="center"/>
    </xf>
    <xf numFmtId="0" fontId="31" fillId="0" borderId="0" xfId="0" applyFont="1" applyBorder="1" applyAlignment="1" applyProtection="1">
      <alignment horizontal="left" vertical="center"/>
    </xf>
    <xf numFmtId="4" fontId="31" fillId="0" borderId="0" xfId="0" applyNumberFormat="1" applyFont="1" applyBorder="1" applyAlignment="1" applyProtection="1">
      <alignment vertical="center"/>
    </xf>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4" fontId="5" fillId="0" borderId="0" xfId="0" applyNumberFormat="1" applyFont="1" applyBorder="1" applyAlignment="1" applyProtection="1">
      <alignment vertical="center"/>
    </xf>
    <xf numFmtId="0" fontId="5" fillId="0" borderId="5" xfId="0" applyFont="1" applyBorder="1" applyAlignment="1" applyProtection="1">
      <alignment vertical="center"/>
    </xf>
    <xf numFmtId="0" fontId="5" fillId="0" borderId="0" xfId="0" applyFont="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Alignment="1" applyProtection="1">
      <alignment vertical="center"/>
    </xf>
    <xf numFmtId="4" fontId="32" fillId="0" borderId="0" xfId="0" applyNumberFormat="1" applyFont="1" applyBorder="1" applyAlignment="1" applyProtection="1">
      <alignment vertical="center"/>
    </xf>
    <xf numFmtId="0" fontId="0" fillId="0" borderId="25" xfId="0" applyFont="1" applyBorder="1" applyAlignment="1" applyProtection="1">
      <alignment vertical="center"/>
    </xf>
    <xf numFmtId="0" fontId="17" fillId="0" borderId="25" xfId="0" applyFont="1" applyBorder="1" applyAlignment="1" applyProtection="1">
      <alignment horizontal="center" vertical="center"/>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22" fillId="0" borderId="15" xfId="0" applyFont="1" applyBorder="1" applyAlignment="1" applyProtection="1">
      <alignment horizontal="center" vertical="center"/>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16" xfId="0" applyFont="1" applyBorder="1" applyAlignment="1" applyProtection="1">
      <alignment vertical="center"/>
    </xf>
    <xf numFmtId="0" fontId="22" fillId="0" borderId="18" xfId="0" applyFont="1" applyBorder="1" applyAlignment="1" applyProtection="1">
      <alignment horizontal="center" vertical="center"/>
    </xf>
    <xf numFmtId="0" fontId="0" fillId="0" borderId="4" xfId="0" applyFont="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2" fillId="6" borderId="23" xfId="0" applyFont="1" applyFill="1" applyBorder="1" applyAlignment="1" applyProtection="1">
      <alignment horizontal="center" vertical="center" wrapText="1"/>
    </xf>
    <xf numFmtId="0" fontId="2" fillId="6" borderId="24" xfId="0" applyFont="1" applyFill="1" applyBorder="1" applyAlignment="1" applyProtection="1">
      <alignment horizontal="center" vertical="center" wrapText="1"/>
    </xf>
    <xf numFmtId="0" fontId="0" fillId="0" borderId="5" xfId="0" applyFont="1" applyBorder="1" applyAlignment="1" applyProtection="1">
      <alignment horizontal="center" vertical="center" wrapText="1"/>
    </xf>
    <xf numFmtId="4" fontId="25" fillId="0" borderId="12" xfId="0" applyNumberFormat="1" applyFont="1" applyBorder="1" applyAlignment="1" applyProtection="1"/>
    <xf numFmtId="4" fontId="3" fillId="0" borderId="12" xfId="0" applyNumberFormat="1" applyFont="1"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7" fillId="0" borderId="4" xfId="0" applyFont="1" applyBorder="1" applyAlignment="1" applyProtection="1"/>
    <xf numFmtId="0" fontId="7" fillId="0" borderId="0" xfId="0" applyFont="1" applyBorder="1" applyAlignment="1" applyProtection="1"/>
    <xf numFmtId="0" fontId="5" fillId="0" borderId="0" xfId="0" applyFont="1" applyBorder="1" applyAlignment="1" applyProtection="1">
      <alignment horizontal="left"/>
    </xf>
    <xf numFmtId="4" fontId="5" fillId="0" borderId="0" xfId="0" applyNumberFormat="1" applyFont="1" applyBorder="1" applyAlignment="1" applyProtection="1"/>
    <xf numFmtId="0" fontId="7" fillId="0" borderId="5" xfId="0" applyFont="1" applyBorder="1" applyAlignment="1" applyProtection="1"/>
    <xf numFmtId="0" fontId="7" fillId="0" borderId="14"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Border="1" applyAlignment="1" applyProtection="1">
      <alignment horizontal="left"/>
    </xf>
    <xf numFmtId="4" fontId="6" fillId="0" borderId="17" xfId="0" applyNumberFormat="1" applyFont="1" applyBorder="1" applyAlignment="1" applyProtection="1"/>
    <xf numFmtId="4" fontId="6" fillId="0" borderId="17" xfId="0" applyNumberFormat="1" applyFont="1" applyBorder="1" applyAlignment="1" applyProtection="1">
      <alignment vertical="center"/>
    </xf>
    <xf numFmtId="0" fontId="0" fillId="0" borderId="25" xfId="0" applyFont="1" applyBorder="1" applyAlignment="1" applyProtection="1">
      <alignment horizontal="center" vertical="center"/>
    </xf>
    <xf numFmtId="49" fontId="0" fillId="0" borderId="25" xfId="0" applyNumberFormat="1" applyFont="1" applyBorder="1" applyAlignment="1" applyProtection="1">
      <alignment horizontal="left" vertical="center" wrapText="1"/>
    </xf>
    <xf numFmtId="0" fontId="0" fillId="0" borderId="25" xfId="0" applyFont="1" applyBorder="1" applyAlignment="1" applyProtection="1">
      <alignment horizontal="left" vertical="center" wrapText="1"/>
    </xf>
    <xf numFmtId="0" fontId="0" fillId="0" borderId="25" xfId="0" applyFont="1" applyBorder="1" applyAlignment="1" applyProtection="1">
      <alignment horizontal="center" vertical="center" wrapText="1"/>
    </xf>
    <xf numFmtId="167" fontId="0" fillId="0" borderId="25" xfId="0" applyNumberFormat="1" applyFont="1" applyBorder="1" applyAlignment="1" applyProtection="1">
      <alignment vertical="center"/>
    </xf>
    <xf numFmtId="4" fontId="0" fillId="4" borderId="25" xfId="0" applyNumberFormat="1" applyFont="1" applyFill="1" applyBorder="1" applyAlignment="1" applyProtection="1">
      <alignment vertical="center"/>
      <protection locked="0"/>
    </xf>
    <xf numFmtId="4" fontId="0" fillId="4" borderId="25" xfId="0" applyNumberFormat="1" applyFont="1" applyFill="1" applyBorder="1" applyAlignment="1" applyProtection="1">
      <alignment vertical="center"/>
    </xf>
    <xf numFmtId="4" fontId="0" fillId="0" borderId="25" xfId="0" applyNumberFormat="1" applyFont="1" applyBorder="1" applyAlignment="1" applyProtection="1">
      <alignment vertical="center"/>
    </xf>
    <xf numFmtId="0" fontId="1" fillId="4" borderId="25" xfId="0" applyFont="1" applyFill="1" applyBorder="1" applyAlignment="1" applyProtection="1">
      <alignment horizontal="left" vertical="center"/>
      <protection locked="0"/>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0" fontId="8" fillId="0" borderId="4"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8" fillId="0" borderId="12" xfId="0" applyFont="1" applyBorder="1" applyAlignment="1" applyProtection="1">
      <alignment horizontal="left" vertical="center" wrapText="1"/>
    </xf>
    <xf numFmtId="0" fontId="8" fillId="0" borderId="12" xfId="0" applyFont="1" applyBorder="1" applyAlignment="1" applyProtection="1">
      <alignment vertical="center"/>
    </xf>
    <xf numFmtId="167" fontId="8" fillId="0" borderId="0" xfId="0" applyNumberFormat="1" applyFont="1" applyBorder="1" applyAlignment="1" applyProtection="1">
      <alignment vertical="center"/>
    </xf>
    <xf numFmtId="0" fontId="8" fillId="0" borderId="5" xfId="0" applyFont="1" applyBorder="1" applyAlignment="1" applyProtection="1">
      <alignment vertical="center"/>
    </xf>
    <xf numFmtId="0" fontId="8" fillId="0" borderId="14"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4" fontId="6" fillId="0" borderId="23" xfId="0" applyNumberFormat="1" applyFont="1" applyBorder="1" applyAlignment="1" applyProtection="1"/>
    <xf numFmtId="4" fontId="6" fillId="0" borderId="23" xfId="0" applyNumberFormat="1" applyFont="1" applyBorder="1" applyAlignment="1" applyProtection="1">
      <alignment vertical="center"/>
    </xf>
    <xf numFmtId="0" fontId="35" fillId="0" borderId="25" xfId="0" applyFont="1" applyBorder="1" applyAlignment="1" applyProtection="1">
      <alignment horizontal="center" vertical="center"/>
    </xf>
    <xf numFmtId="49" fontId="35" fillId="0" borderId="25" xfId="0" applyNumberFormat="1" applyFont="1" applyBorder="1" applyAlignment="1" applyProtection="1">
      <alignment horizontal="left" vertical="center" wrapText="1"/>
    </xf>
    <xf numFmtId="0" fontId="35" fillId="0" borderId="25" xfId="0" applyFont="1" applyBorder="1" applyAlignment="1" applyProtection="1">
      <alignment horizontal="left" vertical="center" wrapText="1"/>
    </xf>
    <xf numFmtId="0" fontId="35" fillId="0" borderId="25" xfId="0" applyFont="1" applyBorder="1" applyAlignment="1" applyProtection="1">
      <alignment horizontal="center" vertical="center" wrapText="1"/>
    </xf>
    <xf numFmtId="167" fontId="35" fillId="0" borderId="25" xfId="0" applyNumberFormat="1" applyFont="1" applyBorder="1" applyAlignment="1" applyProtection="1">
      <alignment vertical="center"/>
    </xf>
    <xf numFmtId="4" fontId="35" fillId="4" borderId="25" xfId="0" applyNumberFormat="1" applyFont="1" applyFill="1" applyBorder="1" applyAlignment="1" applyProtection="1">
      <alignment vertical="center"/>
      <protection locked="0"/>
    </xf>
    <xf numFmtId="4" fontId="35" fillId="4" borderId="25" xfId="0" applyNumberFormat="1" applyFont="1" applyFill="1" applyBorder="1" applyAlignment="1" applyProtection="1">
      <alignment vertical="center"/>
    </xf>
    <xf numFmtId="4" fontId="35" fillId="0" borderId="25" xfId="0" applyNumberFormat="1" applyFont="1" applyBorder="1" applyAlignment="1" applyProtection="1">
      <alignment vertical="center"/>
    </xf>
    <xf numFmtId="0" fontId="36" fillId="0" borderId="12" xfId="0" applyFont="1" applyBorder="1" applyAlignment="1" applyProtection="1">
      <alignment vertical="center" wrapText="1"/>
    </xf>
    <xf numFmtId="0" fontId="8" fillId="0" borderId="0" xfId="0" applyFont="1" applyBorder="1" applyAlignment="1" applyProtection="1">
      <alignment horizontal="left" vertical="center" wrapText="1"/>
    </xf>
    <xf numFmtId="0" fontId="9" fillId="0" borderId="4"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5"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4" fontId="5" fillId="0" borderId="12" xfId="0" applyNumberFormat="1" applyFont="1" applyBorder="1" applyAlignment="1" applyProtection="1"/>
    <xf numFmtId="4" fontId="5" fillId="0" borderId="12" xfId="0" applyNumberFormat="1" applyFont="1" applyBorder="1" applyAlignment="1" applyProtection="1">
      <alignment vertical="center"/>
    </xf>
    <xf numFmtId="4" fontId="5" fillId="0" borderId="17" xfId="0" applyNumberFormat="1" applyFont="1" applyBorder="1" applyAlignment="1" applyProtection="1"/>
    <xf numFmtId="4" fontId="5" fillId="0" borderId="17" xfId="0" applyNumberFormat="1" applyFont="1" applyBorder="1" applyAlignment="1" applyProtection="1">
      <alignment vertical="center"/>
    </xf>
    <xf numFmtId="4" fontId="5" fillId="0" borderId="23" xfId="0" applyNumberFormat="1" applyFont="1" applyBorder="1" applyAlignment="1" applyProtection="1"/>
    <xf numFmtId="4" fontId="5" fillId="0" borderId="23" xfId="0" applyNumberFormat="1" applyFont="1" applyBorder="1" applyAlignment="1" applyProtection="1">
      <alignment vertical="center"/>
    </xf>
    <xf numFmtId="0" fontId="36" fillId="0" borderId="12" xfId="0" applyFont="1" applyBorder="1" applyAlignment="1" applyProtection="1">
      <alignment vertical="top" wrapText="1"/>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5" customWidth="1"/>
    <col min="5" max="5" width="2.5" customWidth="1"/>
    <col min="6" max="6" width="2.5" customWidth="1"/>
    <col min="7" max="7" width="2.5" customWidth="1"/>
    <col min="8" max="8" width="2.5" customWidth="1"/>
    <col min="9" max="9" width="2.5" customWidth="1"/>
    <col min="10" max="10" width="2.5" customWidth="1"/>
    <col min="11" max="11" width="2.5" customWidth="1"/>
    <col min="12" max="12" width="2.5" customWidth="1"/>
    <col min="13" max="13" width="2.5" customWidth="1"/>
    <col min="14" max="14" width="2.5" customWidth="1"/>
    <col min="15" max="15" width="2.5" customWidth="1"/>
    <col min="16" max="16" width="2.5" customWidth="1"/>
    <col min="17" max="17" width="2.5" customWidth="1"/>
    <col min="18" max="18" width="2.5" customWidth="1"/>
    <col min="19" max="19" width="2.5" customWidth="1"/>
    <col min="20" max="20" width="2.5" customWidth="1"/>
    <col min="21" max="21" width="2.5" customWidth="1"/>
    <col min="22" max="22" width="2.5" customWidth="1"/>
    <col min="23" max="23" width="2.5" customWidth="1"/>
    <col min="24" max="24" width="2.5" customWidth="1"/>
    <col min="25" max="25" width="2.5" customWidth="1"/>
    <col min="26" max="26" width="2.5" customWidth="1"/>
    <col min="27" max="27" width="2.5" customWidth="1"/>
    <col min="28" max="28" width="2.5" customWidth="1"/>
    <col min="29" max="29" width="2.5" customWidth="1"/>
    <col min="30" max="30" width="2.5" customWidth="1"/>
    <col min="31" max="31" width="2.5" customWidth="1"/>
    <col min="32" max="32" width="2.5" customWidth="1"/>
    <col min="33" max="33" width="2.5" customWidth="1"/>
    <col min="34" max="34" width="3.33" customWidth="1"/>
    <col min="35" max="35" width="2.5"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67" customWidth="1"/>
    <col min="44" max="44" width="13.67" customWidth="1"/>
    <col min="45" max="45" width="25.83" hidden="1" customWidth="1"/>
    <col min="46" max="46" width="25.83" hidden="1" customWidth="1"/>
    <col min="47" max="47" width="25"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s>
  <sheetData>
    <row r="1" ht="21.36" customHeight="1">
      <c r="A1" s="12" t="s">
        <v>0</v>
      </c>
      <c r="B1" s="13"/>
      <c r="C1" s="13"/>
      <c r="D1" s="14" t="s">
        <v>1</v>
      </c>
      <c r="E1" s="13"/>
      <c r="F1" s="13"/>
      <c r="G1" s="13"/>
      <c r="H1" s="13"/>
      <c r="I1" s="13"/>
      <c r="J1" s="13"/>
      <c r="K1" s="15" t="s">
        <v>2</v>
      </c>
      <c r="L1" s="15"/>
      <c r="M1" s="15"/>
      <c r="N1" s="15"/>
      <c r="O1" s="15"/>
      <c r="P1" s="15"/>
      <c r="Q1" s="15"/>
      <c r="R1" s="15"/>
      <c r="S1" s="15"/>
      <c r="T1" s="13"/>
      <c r="U1" s="13"/>
      <c r="V1" s="13"/>
      <c r="W1" s="15" t="s">
        <v>3</v>
      </c>
      <c r="X1" s="15"/>
      <c r="Y1" s="15"/>
      <c r="Z1" s="15"/>
      <c r="AA1" s="15"/>
      <c r="AB1" s="15"/>
      <c r="AC1" s="15"/>
      <c r="AD1" s="15"/>
      <c r="AE1" s="15"/>
      <c r="AF1" s="15"/>
      <c r="AG1" s="13"/>
      <c r="AH1" s="13"/>
      <c r="AI1" s="16"/>
      <c r="AJ1" s="16"/>
      <c r="AK1" s="16"/>
      <c r="AL1" s="16"/>
      <c r="AM1" s="16"/>
      <c r="AN1" s="16"/>
      <c r="AO1" s="16"/>
      <c r="AP1" s="16"/>
      <c r="AQ1" s="16"/>
      <c r="AR1" s="16"/>
      <c r="AS1" s="16"/>
      <c r="AT1" s="16"/>
      <c r="AU1" s="16"/>
      <c r="AV1" s="16"/>
      <c r="AW1" s="16"/>
      <c r="AX1" s="16"/>
      <c r="AY1" s="16"/>
      <c r="AZ1" s="16"/>
      <c r="BA1" s="17" t="s">
        <v>4</v>
      </c>
      <c r="BB1" s="17" t="s">
        <v>5</v>
      </c>
      <c r="BC1" s="16"/>
      <c r="BD1" s="16"/>
      <c r="BE1" s="16"/>
      <c r="BF1" s="16"/>
      <c r="BG1" s="16"/>
      <c r="BH1" s="16"/>
      <c r="BI1" s="16"/>
      <c r="BJ1" s="16"/>
      <c r="BK1" s="16"/>
      <c r="BL1" s="16"/>
      <c r="BM1" s="16"/>
      <c r="BN1" s="16"/>
      <c r="BO1" s="16"/>
      <c r="BP1" s="16"/>
      <c r="BQ1" s="16"/>
      <c r="BR1" s="16"/>
      <c r="BT1" s="18" t="s">
        <v>6</v>
      </c>
      <c r="BU1" s="18" t="s">
        <v>6</v>
      </c>
    </row>
    <row r="2" ht="36.96" customHeight="1">
      <c r="C2" s="19" t="s">
        <v>7</v>
      </c>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R2" s="21" t="s">
        <v>8</v>
      </c>
      <c r="BS2" s="22" t="s">
        <v>9</v>
      </c>
      <c r="BT2" s="22" t="s">
        <v>10</v>
      </c>
    </row>
    <row r="3" ht="6.96"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9</v>
      </c>
      <c r="BT3" s="22" t="s">
        <v>11</v>
      </c>
    </row>
    <row r="4" ht="36.96" customHeight="1">
      <c r="B4" s="26"/>
      <c r="C4" s="27" t="s">
        <v>12</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9"/>
      <c r="AS4" s="20" t="s">
        <v>13</v>
      </c>
      <c r="BE4" s="30" t="s">
        <v>14</v>
      </c>
      <c r="BS4" s="22" t="s">
        <v>15</v>
      </c>
    </row>
    <row r="5" ht="14.4" customHeight="1">
      <c r="B5" s="26"/>
      <c r="C5" s="31"/>
      <c r="D5" s="32" t="s">
        <v>16</v>
      </c>
      <c r="E5" s="31"/>
      <c r="F5" s="31"/>
      <c r="G5" s="31"/>
      <c r="H5" s="31"/>
      <c r="I5" s="31"/>
      <c r="J5" s="31"/>
      <c r="K5" s="33" t="s">
        <v>17</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29"/>
      <c r="BE5" s="34" t="s">
        <v>18</v>
      </c>
      <c r="BS5" s="22" t="s">
        <v>9</v>
      </c>
    </row>
    <row r="6" ht="36.96" customHeight="1">
      <c r="B6" s="26"/>
      <c r="C6" s="31"/>
      <c r="D6" s="35" t="s">
        <v>19</v>
      </c>
      <c r="E6" s="31"/>
      <c r="F6" s="31"/>
      <c r="G6" s="31"/>
      <c r="H6" s="31"/>
      <c r="I6" s="31"/>
      <c r="J6" s="31"/>
      <c r="K6" s="36" t="s">
        <v>20</v>
      </c>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29"/>
      <c r="BE6" s="37"/>
      <c r="BS6" s="22" t="s">
        <v>9</v>
      </c>
    </row>
    <row r="7" ht="14.4" customHeight="1">
      <c r="B7" s="26"/>
      <c r="C7" s="31"/>
      <c r="D7" s="38" t="s">
        <v>21</v>
      </c>
      <c r="E7" s="31"/>
      <c r="F7" s="31"/>
      <c r="G7" s="31"/>
      <c r="H7" s="31"/>
      <c r="I7" s="31"/>
      <c r="J7" s="31"/>
      <c r="K7" s="33" t="s">
        <v>22</v>
      </c>
      <c r="L7" s="31"/>
      <c r="M7" s="31"/>
      <c r="N7" s="31"/>
      <c r="O7" s="31"/>
      <c r="P7" s="31"/>
      <c r="Q7" s="31"/>
      <c r="R7" s="31"/>
      <c r="S7" s="31"/>
      <c r="T7" s="31"/>
      <c r="U7" s="31"/>
      <c r="V7" s="31"/>
      <c r="W7" s="31"/>
      <c r="X7" s="31"/>
      <c r="Y7" s="31"/>
      <c r="Z7" s="31"/>
      <c r="AA7" s="31"/>
      <c r="AB7" s="31"/>
      <c r="AC7" s="31"/>
      <c r="AD7" s="31"/>
      <c r="AE7" s="31"/>
      <c r="AF7" s="31"/>
      <c r="AG7" s="31"/>
      <c r="AH7" s="31"/>
      <c r="AI7" s="31"/>
      <c r="AJ7" s="31"/>
      <c r="AK7" s="38" t="s">
        <v>23</v>
      </c>
      <c r="AL7" s="31"/>
      <c r="AM7" s="31"/>
      <c r="AN7" s="33" t="s">
        <v>22</v>
      </c>
      <c r="AO7" s="31"/>
      <c r="AP7" s="31"/>
      <c r="AQ7" s="29"/>
      <c r="BE7" s="37"/>
      <c r="BS7" s="22" t="s">
        <v>9</v>
      </c>
    </row>
    <row r="8" ht="14.4" customHeight="1">
      <c r="B8" s="26"/>
      <c r="C8" s="31"/>
      <c r="D8" s="38" t="s">
        <v>24</v>
      </c>
      <c r="E8" s="31"/>
      <c r="F8" s="31"/>
      <c r="G8" s="31"/>
      <c r="H8" s="31"/>
      <c r="I8" s="31"/>
      <c r="J8" s="31"/>
      <c r="K8" s="33" t="s">
        <v>25</v>
      </c>
      <c r="L8" s="31"/>
      <c r="M8" s="31"/>
      <c r="N8" s="31"/>
      <c r="O8" s="31"/>
      <c r="P8" s="31"/>
      <c r="Q8" s="31"/>
      <c r="R8" s="31"/>
      <c r="S8" s="31"/>
      <c r="T8" s="31"/>
      <c r="U8" s="31"/>
      <c r="V8" s="31"/>
      <c r="W8" s="31"/>
      <c r="X8" s="31"/>
      <c r="Y8" s="31"/>
      <c r="Z8" s="31"/>
      <c r="AA8" s="31"/>
      <c r="AB8" s="31"/>
      <c r="AC8" s="31"/>
      <c r="AD8" s="31"/>
      <c r="AE8" s="31"/>
      <c r="AF8" s="31"/>
      <c r="AG8" s="31"/>
      <c r="AH8" s="31"/>
      <c r="AI8" s="31"/>
      <c r="AJ8" s="31"/>
      <c r="AK8" s="38" t="s">
        <v>26</v>
      </c>
      <c r="AL8" s="31"/>
      <c r="AM8" s="31"/>
      <c r="AN8" s="39" t="s">
        <v>27</v>
      </c>
      <c r="AO8" s="31"/>
      <c r="AP8" s="31"/>
      <c r="AQ8" s="29"/>
      <c r="BE8" s="37"/>
      <c r="BS8" s="22" t="s">
        <v>9</v>
      </c>
    </row>
    <row r="9" ht="14.4" customHeight="1">
      <c r="B9" s="26"/>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29"/>
      <c r="BE9" s="37"/>
      <c r="BS9" s="22" t="s">
        <v>9</v>
      </c>
    </row>
    <row r="10" ht="14.4" customHeight="1">
      <c r="B10" s="26"/>
      <c r="C10" s="31"/>
      <c r="D10" s="38" t="s">
        <v>28</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8" t="s">
        <v>29</v>
      </c>
      <c r="AL10" s="31"/>
      <c r="AM10" s="31"/>
      <c r="AN10" s="33" t="s">
        <v>22</v>
      </c>
      <c r="AO10" s="31"/>
      <c r="AP10" s="31"/>
      <c r="AQ10" s="29"/>
      <c r="BE10" s="37"/>
      <c r="BS10" s="22" t="s">
        <v>9</v>
      </c>
    </row>
    <row r="11" ht="18.48" customHeight="1">
      <c r="B11" s="26"/>
      <c r="C11" s="31"/>
      <c r="D11" s="31"/>
      <c r="E11" s="33" t="s">
        <v>30</v>
      </c>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8" t="s">
        <v>31</v>
      </c>
      <c r="AL11" s="31"/>
      <c r="AM11" s="31"/>
      <c r="AN11" s="33" t="s">
        <v>22</v>
      </c>
      <c r="AO11" s="31"/>
      <c r="AP11" s="31"/>
      <c r="AQ11" s="29"/>
      <c r="BE11" s="37"/>
      <c r="BS11" s="22" t="s">
        <v>9</v>
      </c>
    </row>
    <row r="12" ht="6.96" customHeight="1">
      <c r="B12" s="26"/>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29"/>
      <c r="BE12" s="37"/>
      <c r="BS12" s="22" t="s">
        <v>9</v>
      </c>
    </row>
    <row r="13" ht="14.4" customHeight="1">
      <c r="B13" s="26"/>
      <c r="C13" s="31"/>
      <c r="D13" s="38" t="s">
        <v>32</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8" t="s">
        <v>29</v>
      </c>
      <c r="AL13" s="31"/>
      <c r="AM13" s="31"/>
      <c r="AN13" s="40" t="s">
        <v>33</v>
      </c>
      <c r="AO13" s="31"/>
      <c r="AP13" s="31"/>
      <c r="AQ13" s="29"/>
      <c r="BE13" s="37"/>
      <c r="BS13" s="22" t="s">
        <v>9</v>
      </c>
    </row>
    <row r="14">
      <c r="B14" s="26"/>
      <c r="C14" s="31"/>
      <c r="D14" s="31"/>
      <c r="E14" s="40" t="s">
        <v>33</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38" t="s">
        <v>31</v>
      </c>
      <c r="AL14" s="31"/>
      <c r="AM14" s="31"/>
      <c r="AN14" s="40" t="s">
        <v>33</v>
      </c>
      <c r="AO14" s="31"/>
      <c r="AP14" s="31"/>
      <c r="AQ14" s="29"/>
      <c r="BE14" s="37"/>
      <c r="BS14" s="22" t="s">
        <v>9</v>
      </c>
    </row>
    <row r="15" ht="6.96" customHeight="1">
      <c r="B15" s="26"/>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29"/>
      <c r="BE15" s="37"/>
      <c r="BS15" s="22" t="s">
        <v>6</v>
      </c>
    </row>
    <row r="16" ht="14.4" customHeight="1">
      <c r="B16" s="26"/>
      <c r="C16" s="31"/>
      <c r="D16" s="38" t="s">
        <v>34</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8" t="s">
        <v>29</v>
      </c>
      <c r="AL16" s="31"/>
      <c r="AM16" s="31"/>
      <c r="AN16" s="33" t="s">
        <v>22</v>
      </c>
      <c r="AO16" s="31"/>
      <c r="AP16" s="31"/>
      <c r="AQ16" s="29"/>
      <c r="BE16" s="37"/>
      <c r="BS16" s="22" t="s">
        <v>6</v>
      </c>
    </row>
    <row r="17" ht="18.48" customHeight="1">
      <c r="B17" s="26"/>
      <c r="C17" s="31"/>
      <c r="D17" s="31"/>
      <c r="E17" s="33" t="s">
        <v>35</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8" t="s">
        <v>31</v>
      </c>
      <c r="AL17" s="31"/>
      <c r="AM17" s="31"/>
      <c r="AN17" s="33" t="s">
        <v>22</v>
      </c>
      <c r="AO17" s="31"/>
      <c r="AP17" s="31"/>
      <c r="AQ17" s="29"/>
      <c r="BE17" s="37"/>
      <c r="BS17" s="22" t="s">
        <v>36</v>
      </c>
    </row>
    <row r="18" ht="6.96" customHeight="1">
      <c r="B18" s="26"/>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29"/>
      <c r="BE18" s="37"/>
      <c r="BS18" s="22" t="s">
        <v>9</v>
      </c>
    </row>
    <row r="19" ht="14.4" customHeight="1">
      <c r="B19" s="26"/>
      <c r="C19" s="31"/>
      <c r="D19" s="38" t="s">
        <v>37</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8" t="s">
        <v>29</v>
      </c>
      <c r="AL19" s="31"/>
      <c r="AM19" s="31"/>
      <c r="AN19" s="33" t="s">
        <v>22</v>
      </c>
      <c r="AO19" s="31"/>
      <c r="AP19" s="31"/>
      <c r="AQ19" s="29"/>
      <c r="BE19" s="37"/>
      <c r="BS19" s="22" t="s">
        <v>9</v>
      </c>
    </row>
    <row r="20" ht="18.48" customHeight="1">
      <c r="B20" s="26"/>
      <c r="C20" s="31"/>
      <c r="D20" s="31"/>
      <c r="E20" s="33" t="s">
        <v>38</v>
      </c>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8" t="s">
        <v>31</v>
      </c>
      <c r="AL20" s="31"/>
      <c r="AM20" s="31"/>
      <c r="AN20" s="33" t="s">
        <v>22</v>
      </c>
      <c r="AO20" s="31"/>
      <c r="AP20" s="31"/>
      <c r="AQ20" s="29"/>
      <c r="BE20" s="37"/>
    </row>
    <row r="21" ht="6.96" customHeight="1">
      <c r="B21" s="26"/>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29"/>
      <c r="BE21" s="37"/>
    </row>
    <row r="22">
      <c r="B22" s="26"/>
      <c r="C22" s="31"/>
      <c r="D22" s="38" t="s">
        <v>39</v>
      </c>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29"/>
      <c r="BE22" s="37"/>
    </row>
    <row r="23" ht="99.75" customHeight="1">
      <c r="B23" s="26"/>
      <c r="C23" s="31"/>
      <c r="D23" s="31"/>
      <c r="E23" s="42" t="s">
        <v>40</v>
      </c>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31"/>
      <c r="AP23" s="31"/>
      <c r="AQ23" s="29"/>
      <c r="BE23" s="37"/>
    </row>
    <row r="24" ht="6.96" customHeight="1">
      <c r="B24" s="26"/>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29"/>
      <c r="BE24" s="37"/>
    </row>
    <row r="25" ht="6.96" customHeight="1">
      <c r="B25" s="26"/>
      <c r="C25" s="31"/>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31"/>
      <c r="AQ25" s="29"/>
      <c r="BE25" s="37"/>
    </row>
    <row r="26" ht="14.4" customHeight="1">
      <c r="B26" s="26"/>
      <c r="C26" s="31"/>
      <c r="D26" s="44" t="s">
        <v>41</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45">
        <f>ROUND(AG87,2)</f>
        <v>0</v>
      </c>
      <c r="AL26" s="31"/>
      <c r="AM26" s="31"/>
      <c r="AN26" s="31"/>
      <c r="AO26" s="31"/>
      <c r="AP26" s="31"/>
      <c r="AQ26" s="29"/>
      <c r="BE26" s="37"/>
    </row>
    <row r="27" ht="14.4" customHeight="1">
      <c r="B27" s="26"/>
      <c r="C27" s="31"/>
      <c r="D27" s="44" t="s">
        <v>42</v>
      </c>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45">
        <f>ROUND(AG105,2)</f>
        <v>0</v>
      </c>
      <c r="AL27" s="45"/>
      <c r="AM27" s="45"/>
      <c r="AN27" s="45"/>
      <c r="AO27" s="45"/>
      <c r="AP27" s="31"/>
      <c r="AQ27" s="29"/>
      <c r="BE27" s="37"/>
    </row>
    <row r="28" s="1" customFormat="1" ht="6.96" customHeight="1">
      <c r="B28" s="46"/>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8"/>
      <c r="BE28" s="37"/>
    </row>
    <row r="29" s="1" customFormat="1" ht="25.92" customHeight="1">
      <c r="B29" s="46"/>
      <c r="C29" s="47"/>
      <c r="D29" s="49" t="s">
        <v>43</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1">
        <f>ROUND(AK26+AK27,2)</f>
        <v>0</v>
      </c>
      <c r="AL29" s="50"/>
      <c r="AM29" s="50"/>
      <c r="AN29" s="50"/>
      <c r="AO29" s="50"/>
      <c r="AP29" s="47"/>
      <c r="AQ29" s="48"/>
      <c r="BE29" s="37"/>
    </row>
    <row r="30" s="1" customFormat="1" ht="6.96" customHeight="1">
      <c r="B30" s="46"/>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8"/>
      <c r="BE30" s="37"/>
    </row>
    <row r="31" s="2" customFormat="1" ht="14.4" customHeight="1">
      <c r="B31" s="52"/>
      <c r="C31" s="53"/>
      <c r="D31" s="54" t="s">
        <v>44</v>
      </c>
      <c r="E31" s="53"/>
      <c r="F31" s="54" t="s">
        <v>45</v>
      </c>
      <c r="G31" s="53"/>
      <c r="H31" s="53"/>
      <c r="I31" s="53"/>
      <c r="J31" s="53"/>
      <c r="K31" s="53"/>
      <c r="L31" s="55">
        <v>0.20999999999999999</v>
      </c>
      <c r="M31" s="53"/>
      <c r="N31" s="53"/>
      <c r="O31" s="53"/>
      <c r="P31" s="53"/>
      <c r="Q31" s="53"/>
      <c r="R31" s="53"/>
      <c r="S31" s="53"/>
      <c r="T31" s="56" t="s">
        <v>46</v>
      </c>
      <c r="U31" s="53"/>
      <c r="V31" s="53"/>
      <c r="W31" s="57">
        <f>ROUND(AZ87+SUM(CD106:CD110),2)</f>
        <v>0</v>
      </c>
      <c r="X31" s="53"/>
      <c r="Y31" s="53"/>
      <c r="Z31" s="53"/>
      <c r="AA31" s="53"/>
      <c r="AB31" s="53"/>
      <c r="AC31" s="53"/>
      <c r="AD31" s="53"/>
      <c r="AE31" s="53"/>
      <c r="AF31" s="53"/>
      <c r="AG31" s="53"/>
      <c r="AH31" s="53"/>
      <c r="AI31" s="53"/>
      <c r="AJ31" s="53"/>
      <c r="AK31" s="57">
        <f>ROUND(AV87+SUM(BY106:BY110),2)</f>
        <v>0</v>
      </c>
      <c r="AL31" s="53"/>
      <c r="AM31" s="53"/>
      <c r="AN31" s="53"/>
      <c r="AO31" s="53"/>
      <c r="AP31" s="53"/>
      <c r="AQ31" s="58"/>
      <c r="BE31" s="37"/>
    </row>
    <row r="32" s="2" customFormat="1" ht="14.4" customHeight="1">
      <c r="B32" s="52"/>
      <c r="C32" s="53"/>
      <c r="D32" s="53"/>
      <c r="E32" s="53"/>
      <c r="F32" s="54" t="s">
        <v>47</v>
      </c>
      <c r="G32" s="53"/>
      <c r="H32" s="53"/>
      <c r="I32" s="53"/>
      <c r="J32" s="53"/>
      <c r="K32" s="53"/>
      <c r="L32" s="55">
        <v>0.14999999999999999</v>
      </c>
      <c r="M32" s="53"/>
      <c r="N32" s="53"/>
      <c r="O32" s="53"/>
      <c r="P32" s="53"/>
      <c r="Q32" s="53"/>
      <c r="R32" s="53"/>
      <c r="S32" s="53"/>
      <c r="T32" s="56" t="s">
        <v>46</v>
      </c>
      <c r="U32" s="53"/>
      <c r="V32" s="53"/>
      <c r="W32" s="57">
        <f>ROUND(BA87+SUM(CE106:CE110),2)</f>
        <v>0</v>
      </c>
      <c r="X32" s="53"/>
      <c r="Y32" s="53"/>
      <c r="Z32" s="53"/>
      <c r="AA32" s="53"/>
      <c r="AB32" s="53"/>
      <c r="AC32" s="53"/>
      <c r="AD32" s="53"/>
      <c r="AE32" s="53"/>
      <c r="AF32" s="53"/>
      <c r="AG32" s="53"/>
      <c r="AH32" s="53"/>
      <c r="AI32" s="53"/>
      <c r="AJ32" s="53"/>
      <c r="AK32" s="57">
        <f>ROUND(AW87+SUM(BZ106:BZ110),2)</f>
        <v>0</v>
      </c>
      <c r="AL32" s="53"/>
      <c r="AM32" s="53"/>
      <c r="AN32" s="53"/>
      <c r="AO32" s="53"/>
      <c r="AP32" s="53"/>
      <c r="AQ32" s="58"/>
      <c r="BE32" s="37"/>
    </row>
    <row r="33" hidden="1" s="2" customFormat="1" ht="14.4" customHeight="1">
      <c r="B33" s="52"/>
      <c r="C33" s="53"/>
      <c r="D33" s="53"/>
      <c r="E33" s="53"/>
      <c r="F33" s="54" t="s">
        <v>48</v>
      </c>
      <c r="G33" s="53"/>
      <c r="H33" s="53"/>
      <c r="I33" s="53"/>
      <c r="J33" s="53"/>
      <c r="K33" s="53"/>
      <c r="L33" s="55">
        <v>0.20999999999999999</v>
      </c>
      <c r="M33" s="53"/>
      <c r="N33" s="53"/>
      <c r="O33" s="53"/>
      <c r="P33" s="53"/>
      <c r="Q33" s="53"/>
      <c r="R33" s="53"/>
      <c r="S33" s="53"/>
      <c r="T33" s="56" t="s">
        <v>46</v>
      </c>
      <c r="U33" s="53"/>
      <c r="V33" s="53"/>
      <c r="W33" s="57">
        <f>ROUND(BB87+SUM(CF106:CF110),2)</f>
        <v>0</v>
      </c>
      <c r="X33" s="53"/>
      <c r="Y33" s="53"/>
      <c r="Z33" s="53"/>
      <c r="AA33" s="53"/>
      <c r="AB33" s="53"/>
      <c r="AC33" s="53"/>
      <c r="AD33" s="53"/>
      <c r="AE33" s="53"/>
      <c r="AF33" s="53"/>
      <c r="AG33" s="53"/>
      <c r="AH33" s="53"/>
      <c r="AI33" s="53"/>
      <c r="AJ33" s="53"/>
      <c r="AK33" s="57">
        <v>0</v>
      </c>
      <c r="AL33" s="53"/>
      <c r="AM33" s="53"/>
      <c r="AN33" s="53"/>
      <c r="AO33" s="53"/>
      <c r="AP33" s="53"/>
      <c r="AQ33" s="58"/>
      <c r="BE33" s="37"/>
    </row>
    <row r="34" hidden="1" s="2" customFormat="1" ht="14.4" customHeight="1">
      <c r="B34" s="52"/>
      <c r="C34" s="53"/>
      <c r="D34" s="53"/>
      <c r="E34" s="53"/>
      <c r="F34" s="54" t="s">
        <v>49</v>
      </c>
      <c r="G34" s="53"/>
      <c r="H34" s="53"/>
      <c r="I34" s="53"/>
      <c r="J34" s="53"/>
      <c r="K34" s="53"/>
      <c r="L34" s="55">
        <v>0.14999999999999999</v>
      </c>
      <c r="M34" s="53"/>
      <c r="N34" s="53"/>
      <c r="O34" s="53"/>
      <c r="P34" s="53"/>
      <c r="Q34" s="53"/>
      <c r="R34" s="53"/>
      <c r="S34" s="53"/>
      <c r="T34" s="56" t="s">
        <v>46</v>
      </c>
      <c r="U34" s="53"/>
      <c r="V34" s="53"/>
      <c r="W34" s="57">
        <f>ROUND(BC87+SUM(CG106:CG110),2)</f>
        <v>0</v>
      </c>
      <c r="X34" s="53"/>
      <c r="Y34" s="53"/>
      <c r="Z34" s="53"/>
      <c r="AA34" s="53"/>
      <c r="AB34" s="53"/>
      <c r="AC34" s="53"/>
      <c r="AD34" s="53"/>
      <c r="AE34" s="53"/>
      <c r="AF34" s="53"/>
      <c r="AG34" s="53"/>
      <c r="AH34" s="53"/>
      <c r="AI34" s="53"/>
      <c r="AJ34" s="53"/>
      <c r="AK34" s="57">
        <v>0</v>
      </c>
      <c r="AL34" s="53"/>
      <c r="AM34" s="53"/>
      <c r="AN34" s="53"/>
      <c r="AO34" s="53"/>
      <c r="AP34" s="53"/>
      <c r="AQ34" s="58"/>
      <c r="BE34" s="37"/>
    </row>
    <row r="35" hidden="1" s="2" customFormat="1" ht="14.4" customHeight="1">
      <c r="B35" s="52"/>
      <c r="C35" s="53"/>
      <c r="D35" s="53"/>
      <c r="E35" s="53"/>
      <c r="F35" s="54" t="s">
        <v>50</v>
      </c>
      <c r="G35" s="53"/>
      <c r="H35" s="53"/>
      <c r="I35" s="53"/>
      <c r="J35" s="53"/>
      <c r="K35" s="53"/>
      <c r="L35" s="55">
        <v>0</v>
      </c>
      <c r="M35" s="53"/>
      <c r="N35" s="53"/>
      <c r="O35" s="53"/>
      <c r="P35" s="53"/>
      <c r="Q35" s="53"/>
      <c r="R35" s="53"/>
      <c r="S35" s="53"/>
      <c r="T35" s="56" t="s">
        <v>46</v>
      </c>
      <c r="U35" s="53"/>
      <c r="V35" s="53"/>
      <c r="W35" s="57">
        <f>ROUND(BD87+SUM(CH106:CH110),2)</f>
        <v>0</v>
      </c>
      <c r="X35" s="53"/>
      <c r="Y35" s="53"/>
      <c r="Z35" s="53"/>
      <c r="AA35" s="53"/>
      <c r="AB35" s="53"/>
      <c r="AC35" s="53"/>
      <c r="AD35" s="53"/>
      <c r="AE35" s="53"/>
      <c r="AF35" s="53"/>
      <c r="AG35" s="53"/>
      <c r="AH35" s="53"/>
      <c r="AI35" s="53"/>
      <c r="AJ35" s="53"/>
      <c r="AK35" s="57">
        <v>0</v>
      </c>
      <c r="AL35" s="53"/>
      <c r="AM35" s="53"/>
      <c r="AN35" s="53"/>
      <c r="AO35" s="53"/>
      <c r="AP35" s="53"/>
      <c r="AQ35" s="58"/>
    </row>
    <row r="36" s="1" customFormat="1" ht="6.96" customHeight="1">
      <c r="B36" s="46"/>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8"/>
    </row>
    <row r="37" s="1" customFormat="1" ht="25.92" customHeight="1">
      <c r="B37" s="46"/>
      <c r="C37" s="59"/>
      <c r="D37" s="60" t="s">
        <v>51</v>
      </c>
      <c r="E37" s="61"/>
      <c r="F37" s="61"/>
      <c r="G37" s="61"/>
      <c r="H37" s="61"/>
      <c r="I37" s="61"/>
      <c r="J37" s="61"/>
      <c r="K37" s="61"/>
      <c r="L37" s="61"/>
      <c r="M37" s="61"/>
      <c r="N37" s="61"/>
      <c r="O37" s="61"/>
      <c r="P37" s="61"/>
      <c r="Q37" s="61"/>
      <c r="R37" s="61"/>
      <c r="S37" s="61"/>
      <c r="T37" s="62" t="s">
        <v>52</v>
      </c>
      <c r="U37" s="61"/>
      <c r="V37" s="61"/>
      <c r="W37" s="61"/>
      <c r="X37" s="63" t="s">
        <v>53</v>
      </c>
      <c r="Y37" s="61"/>
      <c r="Z37" s="61"/>
      <c r="AA37" s="61"/>
      <c r="AB37" s="61"/>
      <c r="AC37" s="61"/>
      <c r="AD37" s="61"/>
      <c r="AE37" s="61"/>
      <c r="AF37" s="61"/>
      <c r="AG37" s="61"/>
      <c r="AH37" s="61"/>
      <c r="AI37" s="61"/>
      <c r="AJ37" s="61"/>
      <c r="AK37" s="64">
        <f>SUM(AK29:AK35)</f>
        <v>0</v>
      </c>
      <c r="AL37" s="61"/>
      <c r="AM37" s="61"/>
      <c r="AN37" s="61"/>
      <c r="AO37" s="65"/>
      <c r="AP37" s="59"/>
      <c r="AQ37" s="48"/>
    </row>
    <row r="38" s="1" customFormat="1" ht="14.4" customHeight="1">
      <c r="B38" s="46"/>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8"/>
    </row>
    <row r="39">
      <c r="B39" s="26"/>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29"/>
    </row>
    <row r="40">
      <c r="B40" s="26"/>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29"/>
    </row>
    <row r="41">
      <c r="B41" s="26"/>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29"/>
    </row>
    <row r="42">
      <c r="B42" s="26"/>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29"/>
    </row>
    <row r="43">
      <c r="B43" s="26"/>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29"/>
    </row>
    <row r="44">
      <c r="B44" s="26"/>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29"/>
    </row>
    <row r="45">
      <c r="B45" s="26"/>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29"/>
    </row>
    <row r="46">
      <c r="B46" s="26"/>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29"/>
    </row>
    <row r="47">
      <c r="B47" s="26"/>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29"/>
    </row>
    <row r="48">
      <c r="B48" s="26"/>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29"/>
    </row>
    <row r="49" s="1" customFormat="1">
      <c r="B49" s="46"/>
      <c r="C49" s="47"/>
      <c r="D49" s="66" t="s">
        <v>54</v>
      </c>
      <c r="E49" s="67"/>
      <c r="F49" s="67"/>
      <c r="G49" s="67"/>
      <c r="H49" s="67"/>
      <c r="I49" s="67"/>
      <c r="J49" s="67"/>
      <c r="K49" s="67"/>
      <c r="L49" s="67"/>
      <c r="M49" s="67"/>
      <c r="N49" s="67"/>
      <c r="O49" s="67"/>
      <c r="P49" s="67"/>
      <c r="Q49" s="67"/>
      <c r="R49" s="67"/>
      <c r="S49" s="67"/>
      <c r="T49" s="67"/>
      <c r="U49" s="67"/>
      <c r="V49" s="67"/>
      <c r="W49" s="67"/>
      <c r="X49" s="67"/>
      <c r="Y49" s="67"/>
      <c r="Z49" s="68"/>
      <c r="AA49" s="47"/>
      <c r="AB49" s="47"/>
      <c r="AC49" s="66" t="s">
        <v>55</v>
      </c>
      <c r="AD49" s="67"/>
      <c r="AE49" s="67"/>
      <c r="AF49" s="67"/>
      <c r="AG49" s="67"/>
      <c r="AH49" s="67"/>
      <c r="AI49" s="67"/>
      <c r="AJ49" s="67"/>
      <c r="AK49" s="67"/>
      <c r="AL49" s="67"/>
      <c r="AM49" s="67"/>
      <c r="AN49" s="67"/>
      <c r="AO49" s="68"/>
      <c r="AP49" s="47"/>
      <c r="AQ49" s="48"/>
    </row>
    <row r="50">
      <c r="B50" s="26"/>
      <c r="C50" s="31"/>
      <c r="D50" s="69"/>
      <c r="E50" s="31"/>
      <c r="F50" s="31"/>
      <c r="G50" s="31"/>
      <c r="H50" s="31"/>
      <c r="I50" s="31"/>
      <c r="J50" s="31"/>
      <c r="K50" s="31"/>
      <c r="L50" s="31"/>
      <c r="M50" s="31"/>
      <c r="N50" s="31"/>
      <c r="O50" s="31"/>
      <c r="P50" s="31"/>
      <c r="Q50" s="31"/>
      <c r="R50" s="31"/>
      <c r="S50" s="31"/>
      <c r="T50" s="31"/>
      <c r="U50" s="31"/>
      <c r="V50" s="31"/>
      <c r="W50" s="31"/>
      <c r="X50" s="31"/>
      <c r="Y50" s="31"/>
      <c r="Z50" s="70"/>
      <c r="AA50" s="31"/>
      <c r="AB50" s="31"/>
      <c r="AC50" s="69"/>
      <c r="AD50" s="31"/>
      <c r="AE50" s="31"/>
      <c r="AF50" s="31"/>
      <c r="AG50" s="31"/>
      <c r="AH50" s="31"/>
      <c r="AI50" s="31"/>
      <c r="AJ50" s="31"/>
      <c r="AK50" s="31"/>
      <c r="AL50" s="31"/>
      <c r="AM50" s="31"/>
      <c r="AN50" s="31"/>
      <c r="AO50" s="70"/>
      <c r="AP50" s="31"/>
      <c r="AQ50" s="29"/>
    </row>
    <row r="51">
      <c r="B51" s="26"/>
      <c r="C51" s="31"/>
      <c r="D51" s="69"/>
      <c r="E51" s="31"/>
      <c r="F51" s="31"/>
      <c r="G51" s="31"/>
      <c r="H51" s="31"/>
      <c r="I51" s="31"/>
      <c r="J51" s="31"/>
      <c r="K51" s="31"/>
      <c r="L51" s="31"/>
      <c r="M51" s="31"/>
      <c r="N51" s="31"/>
      <c r="O51" s="31"/>
      <c r="P51" s="31"/>
      <c r="Q51" s="31"/>
      <c r="R51" s="31"/>
      <c r="S51" s="31"/>
      <c r="T51" s="31"/>
      <c r="U51" s="31"/>
      <c r="V51" s="31"/>
      <c r="W51" s="31"/>
      <c r="X51" s="31"/>
      <c r="Y51" s="31"/>
      <c r="Z51" s="70"/>
      <c r="AA51" s="31"/>
      <c r="AB51" s="31"/>
      <c r="AC51" s="69"/>
      <c r="AD51" s="31"/>
      <c r="AE51" s="31"/>
      <c r="AF51" s="31"/>
      <c r="AG51" s="31"/>
      <c r="AH51" s="31"/>
      <c r="AI51" s="31"/>
      <c r="AJ51" s="31"/>
      <c r="AK51" s="31"/>
      <c r="AL51" s="31"/>
      <c r="AM51" s="31"/>
      <c r="AN51" s="31"/>
      <c r="AO51" s="70"/>
      <c r="AP51" s="31"/>
      <c r="AQ51" s="29"/>
    </row>
    <row r="52">
      <c r="B52" s="26"/>
      <c r="C52" s="31"/>
      <c r="D52" s="69"/>
      <c r="E52" s="31"/>
      <c r="F52" s="31"/>
      <c r="G52" s="31"/>
      <c r="H52" s="31"/>
      <c r="I52" s="31"/>
      <c r="J52" s="31"/>
      <c r="K52" s="31"/>
      <c r="L52" s="31"/>
      <c r="M52" s="31"/>
      <c r="N52" s="31"/>
      <c r="O52" s="31"/>
      <c r="P52" s="31"/>
      <c r="Q52" s="31"/>
      <c r="R52" s="31"/>
      <c r="S52" s="31"/>
      <c r="T52" s="31"/>
      <c r="U52" s="31"/>
      <c r="V52" s="31"/>
      <c r="W52" s="31"/>
      <c r="X52" s="31"/>
      <c r="Y52" s="31"/>
      <c r="Z52" s="70"/>
      <c r="AA52" s="31"/>
      <c r="AB52" s="31"/>
      <c r="AC52" s="69"/>
      <c r="AD52" s="31"/>
      <c r="AE52" s="31"/>
      <c r="AF52" s="31"/>
      <c r="AG52" s="31"/>
      <c r="AH52" s="31"/>
      <c r="AI52" s="31"/>
      <c r="AJ52" s="31"/>
      <c r="AK52" s="31"/>
      <c r="AL52" s="31"/>
      <c r="AM52" s="31"/>
      <c r="AN52" s="31"/>
      <c r="AO52" s="70"/>
      <c r="AP52" s="31"/>
      <c r="AQ52" s="29"/>
    </row>
    <row r="53">
      <c r="B53" s="26"/>
      <c r="C53" s="31"/>
      <c r="D53" s="69"/>
      <c r="E53" s="31"/>
      <c r="F53" s="31"/>
      <c r="G53" s="31"/>
      <c r="H53" s="31"/>
      <c r="I53" s="31"/>
      <c r="J53" s="31"/>
      <c r="K53" s="31"/>
      <c r="L53" s="31"/>
      <c r="M53" s="31"/>
      <c r="N53" s="31"/>
      <c r="O53" s="31"/>
      <c r="P53" s="31"/>
      <c r="Q53" s="31"/>
      <c r="R53" s="31"/>
      <c r="S53" s="31"/>
      <c r="T53" s="31"/>
      <c r="U53" s="31"/>
      <c r="V53" s="31"/>
      <c r="W53" s="31"/>
      <c r="X53" s="31"/>
      <c r="Y53" s="31"/>
      <c r="Z53" s="70"/>
      <c r="AA53" s="31"/>
      <c r="AB53" s="31"/>
      <c r="AC53" s="69"/>
      <c r="AD53" s="31"/>
      <c r="AE53" s="31"/>
      <c r="AF53" s="31"/>
      <c r="AG53" s="31"/>
      <c r="AH53" s="31"/>
      <c r="AI53" s="31"/>
      <c r="AJ53" s="31"/>
      <c r="AK53" s="31"/>
      <c r="AL53" s="31"/>
      <c r="AM53" s="31"/>
      <c r="AN53" s="31"/>
      <c r="AO53" s="70"/>
      <c r="AP53" s="31"/>
      <c r="AQ53" s="29"/>
    </row>
    <row r="54">
      <c r="B54" s="26"/>
      <c r="C54" s="31"/>
      <c r="D54" s="69"/>
      <c r="E54" s="31"/>
      <c r="F54" s="31"/>
      <c r="G54" s="31"/>
      <c r="H54" s="31"/>
      <c r="I54" s="31"/>
      <c r="J54" s="31"/>
      <c r="K54" s="31"/>
      <c r="L54" s="31"/>
      <c r="M54" s="31"/>
      <c r="N54" s="31"/>
      <c r="O54" s="31"/>
      <c r="P54" s="31"/>
      <c r="Q54" s="31"/>
      <c r="R54" s="31"/>
      <c r="S54" s="31"/>
      <c r="T54" s="31"/>
      <c r="U54" s="31"/>
      <c r="V54" s="31"/>
      <c r="W54" s="31"/>
      <c r="X54" s="31"/>
      <c r="Y54" s="31"/>
      <c r="Z54" s="70"/>
      <c r="AA54" s="31"/>
      <c r="AB54" s="31"/>
      <c r="AC54" s="69"/>
      <c r="AD54" s="31"/>
      <c r="AE54" s="31"/>
      <c r="AF54" s="31"/>
      <c r="AG54" s="31"/>
      <c r="AH54" s="31"/>
      <c r="AI54" s="31"/>
      <c r="AJ54" s="31"/>
      <c r="AK54" s="31"/>
      <c r="AL54" s="31"/>
      <c r="AM54" s="31"/>
      <c r="AN54" s="31"/>
      <c r="AO54" s="70"/>
      <c r="AP54" s="31"/>
      <c r="AQ54" s="29"/>
    </row>
    <row r="55">
      <c r="B55" s="26"/>
      <c r="C55" s="31"/>
      <c r="D55" s="69"/>
      <c r="E55" s="31"/>
      <c r="F55" s="31"/>
      <c r="G55" s="31"/>
      <c r="H55" s="31"/>
      <c r="I55" s="31"/>
      <c r="J55" s="31"/>
      <c r="K55" s="31"/>
      <c r="L55" s="31"/>
      <c r="M55" s="31"/>
      <c r="N55" s="31"/>
      <c r="O55" s="31"/>
      <c r="P55" s="31"/>
      <c r="Q55" s="31"/>
      <c r="R55" s="31"/>
      <c r="S55" s="31"/>
      <c r="T55" s="31"/>
      <c r="U55" s="31"/>
      <c r="V55" s="31"/>
      <c r="W55" s="31"/>
      <c r="X55" s="31"/>
      <c r="Y55" s="31"/>
      <c r="Z55" s="70"/>
      <c r="AA55" s="31"/>
      <c r="AB55" s="31"/>
      <c r="AC55" s="69"/>
      <c r="AD55" s="31"/>
      <c r="AE55" s="31"/>
      <c r="AF55" s="31"/>
      <c r="AG55" s="31"/>
      <c r="AH55" s="31"/>
      <c r="AI55" s="31"/>
      <c r="AJ55" s="31"/>
      <c r="AK55" s="31"/>
      <c r="AL55" s="31"/>
      <c r="AM55" s="31"/>
      <c r="AN55" s="31"/>
      <c r="AO55" s="70"/>
      <c r="AP55" s="31"/>
      <c r="AQ55" s="29"/>
    </row>
    <row r="56">
      <c r="B56" s="26"/>
      <c r="C56" s="31"/>
      <c r="D56" s="69"/>
      <c r="E56" s="31"/>
      <c r="F56" s="31"/>
      <c r="G56" s="31"/>
      <c r="H56" s="31"/>
      <c r="I56" s="31"/>
      <c r="J56" s="31"/>
      <c r="K56" s="31"/>
      <c r="L56" s="31"/>
      <c r="M56" s="31"/>
      <c r="N56" s="31"/>
      <c r="O56" s="31"/>
      <c r="P56" s="31"/>
      <c r="Q56" s="31"/>
      <c r="R56" s="31"/>
      <c r="S56" s="31"/>
      <c r="T56" s="31"/>
      <c r="U56" s="31"/>
      <c r="V56" s="31"/>
      <c r="W56" s="31"/>
      <c r="X56" s="31"/>
      <c r="Y56" s="31"/>
      <c r="Z56" s="70"/>
      <c r="AA56" s="31"/>
      <c r="AB56" s="31"/>
      <c r="AC56" s="69"/>
      <c r="AD56" s="31"/>
      <c r="AE56" s="31"/>
      <c r="AF56" s="31"/>
      <c r="AG56" s="31"/>
      <c r="AH56" s="31"/>
      <c r="AI56" s="31"/>
      <c r="AJ56" s="31"/>
      <c r="AK56" s="31"/>
      <c r="AL56" s="31"/>
      <c r="AM56" s="31"/>
      <c r="AN56" s="31"/>
      <c r="AO56" s="70"/>
      <c r="AP56" s="31"/>
      <c r="AQ56" s="29"/>
    </row>
    <row r="57">
      <c r="B57" s="26"/>
      <c r="C57" s="31"/>
      <c r="D57" s="69"/>
      <c r="E57" s="31"/>
      <c r="F57" s="31"/>
      <c r="G57" s="31"/>
      <c r="H57" s="31"/>
      <c r="I57" s="31"/>
      <c r="J57" s="31"/>
      <c r="K57" s="31"/>
      <c r="L57" s="31"/>
      <c r="M57" s="31"/>
      <c r="N57" s="31"/>
      <c r="O57" s="31"/>
      <c r="P57" s="31"/>
      <c r="Q57" s="31"/>
      <c r="R57" s="31"/>
      <c r="S57" s="31"/>
      <c r="T57" s="31"/>
      <c r="U57" s="31"/>
      <c r="V57" s="31"/>
      <c r="W57" s="31"/>
      <c r="X57" s="31"/>
      <c r="Y57" s="31"/>
      <c r="Z57" s="70"/>
      <c r="AA57" s="31"/>
      <c r="AB57" s="31"/>
      <c r="AC57" s="69"/>
      <c r="AD57" s="31"/>
      <c r="AE57" s="31"/>
      <c r="AF57" s="31"/>
      <c r="AG57" s="31"/>
      <c r="AH57" s="31"/>
      <c r="AI57" s="31"/>
      <c r="AJ57" s="31"/>
      <c r="AK57" s="31"/>
      <c r="AL57" s="31"/>
      <c r="AM57" s="31"/>
      <c r="AN57" s="31"/>
      <c r="AO57" s="70"/>
      <c r="AP57" s="31"/>
      <c r="AQ57" s="29"/>
    </row>
    <row r="58" s="1" customFormat="1">
      <c r="B58" s="46"/>
      <c r="C58" s="47"/>
      <c r="D58" s="71" t="s">
        <v>56</v>
      </c>
      <c r="E58" s="72"/>
      <c r="F58" s="72"/>
      <c r="G58" s="72"/>
      <c r="H58" s="72"/>
      <c r="I58" s="72"/>
      <c r="J58" s="72"/>
      <c r="K58" s="72"/>
      <c r="L58" s="72"/>
      <c r="M58" s="72"/>
      <c r="N58" s="72"/>
      <c r="O58" s="72"/>
      <c r="P58" s="72"/>
      <c r="Q58" s="72"/>
      <c r="R58" s="73" t="s">
        <v>57</v>
      </c>
      <c r="S58" s="72"/>
      <c r="T58" s="72"/>
      <c r="U58" s="72"/>
      <c r="V58" s="72"/>
      <c r="W58" s="72"/>
      <c r="X58" s="72"/>
      <c r="Y58" s="72"/>
      <c r="Z58" s="74"/>
      <c r="AA58" s="47"/>
      <c r="AB58" s="47"/>
      <c r="AC58" s="71" t="s">
        <v>56</v>
      </c>
      <c r="AD58" s="72"/>
      <c r="AE58" s="72"/>
      <c r="AF58" s="72"/>
      <c r="AG58" s="72"/>
      <c r="AH58" s="72"/>
      <c r="AI58" s="72"/>
      <c r="AJ58" s="72"/>
      <c r="AK58" s="72"/>
      <c r="AL58" s="72"/>
      <c r="AM58" s="73" t="s">
        <v>57</v>
      </c>
      <c r="AN58" s="72"/>
      <c r="AO58" s="74"/>
      <c r="AP58" s="47"/>
      <c r="AQ58" s="48"/>
    </row>
    <row r="59">
      <c r="B59" s="26"/>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29"/>
    </row>
    <row r="60" s="1" customFormat="1">
      <c r="B60" s="46"/>
      <c r="C60" s="47"/>
      <c r="D60" s="66" t="s">
        <v>58</v>
      </c>
      <c r="E60" s="67"/>
      <c r="F60" s="67"/>
      <c r="G60" s="67"/>
      <c r="H60" s="67"/>
      <c r="I60" s="67"/>
      <c r="J60" s="67"/>
      <c r="K60" s="67"/>
      <c r="L60" s="67"/>
      <c r="M60" s="67"/>
      <c r="N60" s="67"/>
      <c r="O60" s="67"/>
      <c r="P60" s="67"/>
      <c r="Q60" s="67"/>
      <c r="R60" s="67"/>
      <c r="S60" s="67"/>
      <c r="T60" s="67"/>
      <c r="U60" s="67"/>
      <c r="V60" s="67"/>
      <c r="W60" s="67"/>
      <c r="X60" s="67"/>
      <c r="Y60" s="67"/>
      <c r="Z60" s="68"/>
      <c r="AA60" s="47"/>
      <c r="AB60" s="47"/>
      <c r="AC60" s="66" t="s">
        <v>59</v>
      </c>
      <c r="AD60" s="67"/>
      <c r="AE60" s="67"/>
      <c r="AF60" s="67"/>
      <c r="AG60" s="67"/>
      <c r="AH60" s="67"/>
      <c r="AI60" s="67"/>
      <c r="AJ60" s="67"/>
      <c r="AK60" s="67"/>
      <c r="AL60" s="67"/>
      <c r="AM60" s="67"/>
      <c r="AN60" s="67"/>
      <c r="AO60" s="68"/>
      <c r="AP60" s="47"/>
      <c r="AQ60" s="48"/>
    </row>
    <row r="61">
      <c r="B61" s="26"/>
      <c r="C61" s="31"/>
      <c r="D61" s="69"/>
      <c r="E61" s="31"/>
      <c r="F61" s="31"/>
      <c r="G61" s="31"/>
      <c r="H61" s="31"/>
      <c r="I61" s="31"/>
      <c r="J61" s="31"/>
      <c r="K61" s="31"/>
      <c r="L61" s="31"/>
      <c r="M61" s="31"/>
      <c r="N61" s="31"/>
      <c r="O61" s="31"/>
      <c r="P61" s="31"/>
      <c r="Q61" s="31"/>
      <c r="R61" s="31"/>
      <c r="S61" s="31"/>
      <c r="T61" s="31"/>
      <c r="U61" s="31"/>
      <c r="V61" s="31"/>
      <c r="W61" s="31"/>
      <c r="X61" s="31"/>
      <c r="Y61" s="31"/>
      <c r="Z61" s="70"/>
      <c r="AA61" s="31"/>
      <c r="AB61" s="31"/>
      <c r="AC61" s="69"/>
      <c r="AD61" s="31"/>
      <c r="AE61" s="31"/>
      <c r="AF61" s="31"/>
      <c r="AG61" s="31"/>
      <c r="AH61" s="31"/>
      <c r="AI61" s="31"/>
      <c r="AJ61" s="31"/>
      <c r="AK61" s="31"/>
      <c r="AL61" s="31"/>
      <c r="AM61" s="31"/>
      <c r="AN61" s="31"/>
      <c r="AO61" s="70"/>
      <c r="AP61" s="31"/>
      <c r="AQ61" s="29"/>
    </row>
    <row r="62">
      <c r="B62" s="26"/>
      <c r="C62" s="31"/>
      <c r="D62" s="69"/>
      <c r="E62" s="31"/>
      <c r="F62" s="31"/>
      <c r="G62" s="31"/>
      <c r="H62" s="31"/>
      <c r="I62" s="31"/>
      <c r="J62" s="31"/>
      <c r="K62" s="31"/>
      <c r="L62" s="31"/>
      <c r="M62" s="31"/>
      <c r="N62" s="31"/>
      <c r="O62" s="31"/>
      <c r="P62" s="31"/>
      <c r="Q62" s="31"/>
      <c r="R62" s="31"/>
      <c r="S62" s="31"/>
      <c r="T62" s="31"/>
      <c r="U62" s="31"/>
      <c r="V62" s="31"/>
      <c r="W62" s="31"/>
      <c r="X62" s="31"/>
      <c r="Y62" s="31"/>
      <c r="Z62" s="70"/>
      <c r="AA62" s="31"/>
      <c r="AB62" s="31"/>
      <c r="AC62" s="69"/>
      <c r="AD62" s="31"/>
      <c r="AE62" s="31"/>
      <c r="AF62" s="31"/>
      <c r="AG62" s="31"/>
      <c r="AH62" s="31"/>
      <c r="AI62" s="31"/>
      <c r="AJ62" s="31"/>
      <c r="AK62" s="31"/>
      <c r="AL62" s="31"/>
      <c r="AM62" s="31"/>
      <c r="AN62" s="31"/>
      <c r="AO62" s="70"/>
      <c r="AP62" s="31"/>
      <c r="AQ62" s="29"/>
    </row>
    <row r="63">
      <c r="B63" s="26"/>
      <c r="C63" s="31"/>
      <c r="D63" s="69"/>
      <c r="E63" s="31"/>
      <c r="F63" s="31"/>
      <c r="G63" s="31"/>
      <c r="H63" s="31"/>
      <c r="I63" s="31"/>
      <c r="J63" s="31"/>
      <c r="K63" s="31"/>
      <c r="L63" s="31"/>
      <c r="M63" s="31"/>
      <c r="N63" s="31"/>
      <c r="O63" s="31"/>
      <c r="P63" s="31"/>
      <c r="Q63" s="31"/>
      <c r="R63" s="31"/>
      <c r="S63" s="31"/>
      <c r="T63" s="31"/>
      <c r="U63" s="31"/>
      <c r="V63" s="31"/>
      <c r="W63" s="31"/>
      <c r="X63" s="31"/>
      <c r="Y63" s="31"/>
      <c r="Z63" s="70"/>
      <c r="AA63" s="31"/>
      <c r="AB63" s="31"/>
      <c r="AC63" s="69"/>
      <c r="AD63" s="31"/>
      <c r="AE63" s="31"/>
      <c r="AF63" s="31"/>
      <c r="AG63" s="31"/>
      <c r="AH63" s="31"/>
      <c r="AI63" s="31"/>
      <c r="AJ63" s="31"/>
      <c r="AK63" s="31"/>
      <c r="AL63" s="31"/>
      <c r="AM63" s="31"/>
      <c r="AN63" s="31"/>
      <c r="AO63" s="70"/>
      <c r="AP63" s="31"/>
      <c r="AQ63" s="29"/>
    </row>
    <row r="64">
      <c r="B64" s="26"/>
      <c r="C64" s="31"/>
      <c r="D64" s="69"/>
      <c r="E64" s="31"/>
      <c r="F64" s="31"/>
      <c r="G64" s="31"/>
      <c r="H64" s="31"/>
      <c r="I64" s="31"/>
      <c r="J64" s="31"/>
      <c r="K64" s="31"/>
      <c r="L64" s="31"/>
      <c r="M64" s="31"/>
      <c r="N64" s="31"/>
      <c r="O64" s="31"/>
      <c r="P64" s="31"/>
      <c r="Q64" s="31"/>
      <c r="R64" s="31"/>
      <c r="S64" s="31"/>
      <c r="T64" s="31"/>
      <c r="U64" s="31"/>
      <c r="V64" s="31"/>
      <c r="W64" s="31"/>
      <c r="X64" s="31"/>
      <c r="Y64" s="31"/>
      <c r="Z64" s="70"/>
      <c r="AA64" s="31"/>
      <c r="AB64" s="31"/>
      <c r="AC64" s="69"/>
      <c r="AD64" s="31"/>
      <c r="AE64" s="31"/>
      <c r="AF64" s="31"/>
      <c r="AG64" s="31"/>
      <c r="AH64" s="31"/>
      <c r="AI64" s="31"/>
      <c r="AJ64" s="31"/>
      <c r="AK64" s="31"/>
      <c r="AL64" s="31"/>
      <c r="AM64" s="31"/>
      <c r="AN64" s="31"/>
      <c r="AO64" s="70"/>
      <c r="AP64" s="31"/>
      <c r="AQ64" s="29"/>
    </row>
    <row r="65">
      <c r="B65" s="26"/>
      <c r="C65" s="31"/>
      <c r="D65" s="69"/>
      <c r="E65" s="31"/>
      <c r="F65" s="31"/>
      <c r="G65" s="31"/>
      <c r="H65" s="31"/>
      <c r="I65" s="31"/>
      <c r="J65" s="31"/>
      <c r="K65" s="31"/>
      <c r="L65" s="31"/>
      <c r="M65" s="31"/>
      <c r="N65" s="31"/>
      <c r="O65" s="31"/>
      <c r="P65" s="31"/>
      <c r="Q65" s="31"/>
      <c r="R65" s="31"/>
      <c r="S65" s="31"/>
      <c r="T65" s="31"/>
      <c r="U65" s="31"/>
      <c r="V65" s="31"/>
      <c r="W65" s="31"/>
      <c r="X65" s="31"/>
      <c r="Y65" s="31"/>
      <c r="Z65" s="70"/>
      <c r="AA65" s="31"/>
      <c r="AB65" s="31"/>
      <c r="AC65" s="69"/>
      <c r="AD65" s="31"/>
      <c r="AE65" s="31"/>
      <c r="AF65" s="31"/>
      <c r="AG65" s="31"/>
      <c r="AH65" s="31"/>
      <c r="AI65" s="31"/>
      <c r="AJ65" s="31"/>
      <c r="AK65" s="31"/>
      <c r="AL65" s="31"/>
      <c r="AM65" s="31"/>
      <c r="AN65" s="31"/>
      <c r="AO65" s="70"/>
      <c r="AP65" s="31"/>
      <c r="AQ65" s="29"/>
    </row>
    <row r="66">
      <c r="B66" s="26"/>
      <c r="C66" s="31"/>
      <c r="D66" s="69"/>
      <c r="E66" s="31"/>
      <c r="F66" s="31"/>
      <c r="G66" s="31"/>
      <c r="H66" s="31"/>
      <c r="I66" s="31"/>
      <c r="J66" s="31"/>
      <c r="K66" s="31"/>
      <c r="L66" s="31"/>
      <c r="M66" s="31"/>
      <c r="N66" s="31"/>
      <c r="O66" s="31"/>
      <c r="P66" s="31"/>
      <c r="Q66" s="31"/>
      <c r="R66" s="31"/>
      <c r="S66" s="31"/>
      <c r="T66" s="31"/>
      <c r="U66" s="31"/>
      <c r="V66" s="31"/>
      <c r="W66" s="31"/>
      <c r="X66" s="31"/>
      <c r="Y66" s="31"/>
      <c r="Z66" s="70"/>
      <c r="AA66" s="31"/>
      <c r="AB66" s="31"/>
      <c r="AC66" s="69"/>
      <c r="AD66" s="31"/>
      <c r="AE66" s="31"/>
      <c r="AF66" s="31"/>
      <c r="AG66" s="31"/>
      <c r="AH66" s="31"/>
      <c r="AI66" s="31"/>
      <c r="AJ66" s="31"/>
      <c r="AK66" s="31"/>
      <c r="AL66" s="31"/>
      <c r="AM66" s="31"/>
      <c r="AN66" s="31"/>
      <c r="AO66" s="70"/>
      <c r="AP66" s="31"/>
      <c r="AQ66" s="29"/>
    </row>
    <row r="67">
      <c r="B67" s="26"/>
      <c r="C67" s="31"/>
      <c r="D67" s="69"/>
      <c r="E67" s="31"/>
      <c r="F67" s="31"/>
      <c r="G67" s="31"/>
      <c r="H67" s="31"/>
      <c r="I67" s="31"/>
      <c r="J67" s="31"/>
      <c r="K67" s="31"/>
      <c r="L67" s="31"/>
      <c r="M67" s="31"/>
      <c r="N67" s="31"/>
      <c r="O67" s="31"/>
      <c r="P67" s="31"/>
      <c r="Q67" s="31"/>
      <c r="R67" s="31"/>
      <c r="S67" s="31"/>
      <c r="T67" s="31"/>
      <c r="U67" s="31"/>
      <c r="V67" s="31"/>
      <c r="W67" s="31"/>
      <c r="X67" s="31"/>
      <c r="Y67" s="31"/>
      <c r="Z67" s="70"/>
      <c r="AA67" s="31"/>
      <c r="AB67" s="31"/>
      <c r="AC67" s="69"/>
      <c r="AD67" s="31"/>
      <c r="AE67" s="31"/>
      <c r="AF67" s="31"/>
      <c r="AG67" s="31"/>
      <c r="AH67" s="31"/>
      <c r="AI67" s="31"/>
      <c r="AJ67" s="31"/>
      <c r="AK67" s="31"/>
      <c r="AL67" s="31"/>
      <c r="AM67" s="31"/>
      <c r="AN67" s="31"/>
      <c r="AO67" s="70"/>
      <c r="AP67" s="31"/>
      <c r="AQ67" s="29"/>
    </row>
    <row r="68">
      <c r="B68" s="26"/>
      <c r="C68" s="31"/>
      <c r="D68" s="69"/>
      <c r="E68" s="31"/>
      <c r="F68" s="31"/>
      <c r="G68" s="31"/>
      <c r="H68" s="31"/>
      <c r="I68" s="31"/>
      <c r="J68" s="31"/>
      <c r="K68" s="31"/>
      <c r="L68" s="31"/>
      <c r="M68" s="31"/>
      <c r="N68" s="31"/>
      <c r="O68" s="31"/>
      <c r="P68" s="31"/>
      <c r="Q68" s="31"/>
      <c r="R68" s="31"/>
      <c r="S68" s="31"/>
      <c r="T68" s="31"/>
      <c r="U68" s="31"/>
      <c r="V68" s="31"/>
      <c r="W68" s="31"/>
      <c r="X68" s="31"/>
      <c r="Y68" s="31"/>
      <c r="Z68" s="70"/>
      <c r="AA68" s="31"/>
      <c r="AB68" s="31"/>
      <c r="AC68" s="69"/>
      <c r="AD68" s="31"/>
      <c r="AE68" s="31"/>
      <c r="AF68" s="31"/>
      <c r="AG68" s="31"/>
      <c r="AH68" s="31"/>
      <c r="AI68" s="31"/>
      <c r="AJ68" s="31"/>
      <c r="AK68" s="31"/>
      <c r="AL68" s="31"/>
      <c r="AM68" s="31"/>
      <c r="AN68" s="31"/>
      <c r="AO68" s="70"/>
      <c r="AP68" s="31"/>
      <c r="AQ68" s="29"/>
    </row>
    <row r="69" s="1" customFormat="1">
      <c r="B69" s="46"/>
      <c r="C69" s="47"/>
      <c r="D69" s="71" t="s">
        <v>56</v>
      </c>
      <c r="E69" s="72"/>
      <c r="F69" s="72"/>
      <c r="G69" s="72"/>
      <c r="H69" s="72"/>
      <c r="I69" s="72"/>
      <c r="J69" s="72"/>
      <c r="K69" s="72"/>
      <c r="L69" s="72"/>
      <c r="M69" s="72"/>
      <c r="N69" s="72"/>
      <c r="O69" s="72"/>
      <c r="P69" s="72"/>
      <c r="Q69" s="72"/>
      <c r="R69" s="73" t="s">
        <v>57</v>
      </c>
      <c r="S69" s="72"/>
      <c r="T69" s="72"/>
      <c r="U69" s="72"/>
      <c r="V69" s="72"/>
      <c r="W69" s="72"/>
      <c r="X69" s="72"/>
      <c r="Y69" s="72"/>
      <c r="Z69" s="74"/>
      <c r="AA69" s="47"/>
      <c r="AB69" s="47"/>
      <c r="AC69" s="71" t="s">
        <v>56</v>
      </c>
      <c r="AD69" s="72"/>
      <c r="AE69" s="72"/>
      <c r="AF69" s="72"/>
      <c r="AG69" s="72"/>
      <c r="AH69" s="72"/>
      <c r="AI69" s="72"/>
      <c r="AJ69" s="72"/>
      <c r="AK69" s="72"/>
      <c r="AL69" s="72"/>
      <c r="AM69" s="73" t="s">
        <v>57</v>
      </c>
      <c r="AN69" s="72"/>
      <c r="AO69" s="74"/>
      <c r="AP69" s="47"/>
      <c r="AQ69" s="48"/>
    </row>
    <row r="70" s="1" customFormat="1" ht="6.96" customHeight="1">
      <c r="B70" s="46"/>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8"/>
    </row>
    <row r="71" s="1" customFormat="1" ht="6.96" customHeight="1">
      <c r="B71" s="75"/>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7"/>
    </row>
    <row r="75" s="1" customFormat="1" ht="6.96" customHeight="1">
      <c r="B75" s="78"/>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80"/>
    </row>
    <row r="76" s="1" customFormat="1" ht="36.96" customHeight="1">
      <c r="B76" s="46"/>
      <c r="C76" s="27" t="s">
        <v>60</v>
      </c>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48"/>
    </row>
    <row r="77" s="3" customFormat="1" ht="14.4" customHeight="1">
      <c r="B77" s="81"/>
      <c r="C77" s="38" t="s">
        <v>16</v>
      </c>
      <c r="D77" s="82"/>
      <c r="E77" s="82"/>
      <c r="F77" s="82"/>
      <c r="G77" s="82"/>
      <c r="H77" s="82"/>
      <c r="I77" s="82"/>
      <c r="J77" s="82"/>
      <c r="K77" s="82"/>
      <c r="L77" s="82" t="str">
        <f>K5</f>
        <v>16-057</v>
      </c>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3"/>
    </row>
    <row r="78" s="4" customFormat="1" ht="36.96" customHeight="1">
      <c r="B78" s="84"/>
      <c r="C78" s="85" t="s">
        <v>19</v>
      </c>
      <c r="D78" s="86"/>
      <c r="E78" s="86"/>
      <c r="F78" s="86"/>
      <c r="G78" s="86"/>
      <c r="H78" s="86"/>
      <c r="I78" s="86"/>
      <c r="J78" s="86"/>
      <c r="K78" s="86"/>
      <c r="L78" s="87" t="str">
        <f>K6</f>
        <v>ZŠ Waldorfská - provedení nového pavilonu</v>
      </c>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8"/>
    </row>
    <row r="79" s="1" customFormat="1" ht="6.96" customHeight="1">
      <c r="B79" s="46"/>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8"/>
    </row>
    <row r="80" s="1" customFormat="1">
      <c r="B80" s="46"/>
      <c r="C80" s="38" t="s">
        <v>24</v>
      </c>
      <c r="D80" s="47"/>
      <c r="E80" s="47"/>
      <c r="F80" s="47"/>
      <c r="G80" s="47"/>
      <c r="H80" s="47"/>
      <c r="I80" s="47"/>
      <c r="J80" s="47"/>
      <c r="K80" s="47"/>
      <c r="L80" s="89" t="str">
        <f>IF(K8="","",K8)</f>
        <v>Praha</v>
      </c>
      <c r="M80" s="47"/>
      <c r="N80" s="47"/>
      <c r="O80" s="47"/>
      <c r="P80" s="47"/>
      <c r="Q80" s="47"/>
      <c r="R80" s="47"/>
      <c r="S80" s="47"/>
      <c r="T80" s="47"/>
      <c r="U80" s="47"/>
      <c r="V80" s="47"/>
      <c r="W80" s="47"/>
      <c r="X80" s="47"/>
      <c r="Y80" s="47"/>
      <c r="Z80" s="47"/>
      <c r="AA80" s="47"/>
      <c r="AB80" s="47"/>
      <c r="AC80" s="47"/>
      <c r="AD80" s="47"/>
      <c r="AE80" s="47"/>
      <c r="AF80" s="47"/>
      <c r="AG80" s="47"/>
      <c r="AH80" s="47"/>
      <c r="AI80" s="38" t="s">
        <v>26</v>
      </c>
      <c r="AJ80" s="47"/>
      <c r="AK80" s="47"/>
      <c r="AL80" s="47"/>
      <c r="AM80" s="90" t="str">
        <f> IF(AN8= "","",AN8)</f>
        <v>8. 3. 2018</v>
      </c>
      <c r="AN80" s="47"/>
      <c r="AO80" s="47"/>
      <c r="AP80" s="47"/>
      <c r="AQ80" s="48"/>
    </row>
    <row r="81" s="1" customFormat="1" ht="6.96"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8"/>
    </row>
    <row r="82" s="1" customFormat="1">
      <c r="B82" s="46"/>
      <c r="C82" s="38" t="s">
        <v>28</v>
      </c>
      <c r="D82" s="47"/>
      <c r="E82" s="47"/>
      <c r="F82" s="47"/>
      <c r="G82" s="47"/>
      <c r="H82" s="47"/>
      <c r="I82" s="47"/>
      <c r="J82" s="47"/>
      <c r="K82" s="47"/>
      <c r="L82" s="82" t="str">
        <f>IF(E11= "","",E11)</f>
        <v>Městská část Praha 5</v>
      </c>
      <c r="M82" s="47"/>
      <c r="N82" s="47"/>
      <c r="O82" s="47"/>
      <c r="P82" s="47"/>
      <c r="Q82" s="47"/>
      <c r="R82" s="47"/>
      <c r="S82" s="47"/>
      <c r="T82" s="47"/>
      <c r="U82" s="47"/>
      <c r="V82" s="47"/>
      <c r="W82" s="47"/>
      <c r="X82" s="47"/>
      <c r="Y82" s="47"/>
      <c r="Z82" s="47"/>
      <c r="AA82" s="47"/>
      <c r="AB82" s="47"/>
      <c r="AC82" s="47"/>
      <c r="AD82" s="47"/>
      <c r="AE82" s="47"/>
      <c r="AF82" s="47"/>
      <c r="AG82" s="47"/>
      <c r="AH82" s="47"/>
      <c r="AI82" s="38" t="s">
        <v>34</v>
      </c>
      <c r="AJ82" s="47"/>
      <c r="AK82" s="47"/>
      <c r="AL82" s="47"/>
      <c r="AM82" s="82" t="str">
        <f>IF(E17="","",E17)</f>
        <v>Karlínblok</v>
      </c>
      <c r="AN82" s="82"/>
      <c r="AO82" s="82"/>
      <c r="AP82" s="82"/>
      <c r="AQ82" s="48"/>
      <c r="AS82" s="91" t="s">
        <v>61</v>
      </c>
      <c r="AT82" s="92"/>
      <c r="AU82" s="93"/>
      <c r="AV82" s="93"/>
      <c r="AW82" s="93"/>
      <c r="AX82" s="93"/>
      <c r="AY82" s="93"/>
      <c r="AZ82" s="93"/>
      <c r="BA82" s="93"/>
      <c r="BB82" s="93"/>
      <c r="BC82" s="93"/>
      <c r="BD82" s="94"/>
    </row>
    <row r="83" s="1" customFormat="1">
      <c r="B83" s="46"/>
      <c r="C83" s="38" t="s">
        <v>32</v>
      </c>
      <c r="D83" s="47"/>
      <c r="E83" s="47"/>
      <c r="F83" s="47"/>
      <c r="G83" s="47"/>
      <c r="H83" s="47"/>
      <c r="I83" s="47"/>
      <c r="J83" s="47"/>
      <c r="K83" s="47"/>
      <c r="L83" s="82" t="str">
        <f>IF(E14= "Vyplň údaj","",E14)</f>
        <v/>
      </c>
      <c r="M83" s="47"/>
      <c r="N83" s="47"/>
      <c r="O83" s="47"/>
      <c r="P83" s="47"/>
      <c r="Q83" s="47"/>
      <c r="R83" s="47"/>
      <c r="S83" s="47"/>
      <c r="T83" s="47"/>
      <c r="U83" s="47"/>
      <c r="V83" s="47"/>
      <c r="W83" s="47"/>
      <c r="X83" s="47"/>
      <c r="Y83" s="47"/>
      <c r="Z83" s="47"/>
      <c r="AA83" s="47"/>
      <c r="AB83" s="47"/>
      <c r="AC83" s="47"/>
      <c r="AD83" s="47"/>
      <c r="AE83" s="47"/>
      <c r="AF83" s="47"/>
      <c r="AG83" s="47"/>
      <c r="AH83" s="47"/>
      <c r="AI83" s="38" t="s">
        <v>37</v>
      </c>
      <c r="AJ83" s="47"/>
      <c r="AK83" s="47"/>
      <c r="AL83" s="47"/>
      <c r="AM83" s="82" t="str">
        <f>IF(E20="","",E20)</f>
        <v>QSB</v>
      </c>
      <c r="AN83" s="82"/>
      <c r="AO83" s="82"/>
      <c r="AP83" s="82"/>
      <c r="AQ83" s="48"/>
      <c r="AS83" s="95"/>
      <c r="AT83" s="96"/>
      <c r="AU83" s="97"/>
      <c r="AV83" s="97"/>
      <c r="AW83" s="97"/>
      <c r="AX83" s="97"/>
      <c r="AY83" s="97"/>
      <c r="AZ83" s="97"/>
      <c r="BA83" s="97"/>
      <c r="BB83" s="97"/>
      <c r="BC83" s="97"/>
      <c r="BD83" s="98"/>
    </row>
    <row r="84" s="1" customFormat="1" ht="10.8" customHeight="1">
      <c r="B84" s="46"/>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8"/>
      <c r="AS84" s="99"/>
      <c r="AT84" s="54"/>
      <c r="AU84" s="47"/>
      <c r="AV84" s="47"/>
      <c r="AW84" s="47"/>
      <c r="AX84" s="47"/>
      <c r="AY84" s="47"/>
      <c r="AZ84" s="47"/>
      <c r="BA84" s="47"/>
      <c r="BB84" s="47"/>
      <c r="BC84" s="47"/>
      <c r="BD84" s="100"/>
    </row>
    <row r="85" s="1" customFormat="1" ht="29.28" customHeight="1">
      <c r="B85" s="46"/>
      <c r="C85" s="101" t="s">
        <v>62</v>
      </c>
      <c r="D85" s="102"/>
      <c r="E85" s="102"/>
      <c r="F85" s="102"/>
      <c r="G85" s="102"/>
      <c r="H85" s="103"/>
      <c r="I85" s="104" t="s">
        <v>63</v>
      </c>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4" t="s">
        <v>64</v>
      </c>
      <c r="AH85" s="102"/>
      <c r="AI85" s="102"/>
      <c r="AJ85" s="102"/>
      <c r="AK85" s="102"/>
      <c r="AL85" s="102"/>
      <c r="AM85" s="102"/>
      <c r="AN85" s="104" t="s">
        <v>65</v>
      </c>
      <c r="AO85" s="102"/>
      <c r="AP85" s="105"/>
      <c r="AQ85" s="48"/>
      <c r="AS85" s="106" t="s">
        <v>66</v>
      </c>
      <c r="AT85" s="107" t="s">
        <v>67</v>
      </c>
      <c r="AU85" s="107" t="s">
        <v>68</v>
      </c>
      <c r="AV85" s="107" t="s">
        <v>69</v>
      </c>
      <c r="AW85" s="107" t="s">
        <v>70</v>
      </c>
      <c r="AX85" s="107" t="s">
        <v>71</v>
      </c>
      <c r="AY85" s="107" t="s">
        <v>72</v>
      </c>
      <c r="AZ85" s="107" t="s">
        <v>73</v>
      </c>
      <c r="BA85" s="107" t="s">
        <v>74</v>
      </c>
      <c r="BB85" s="107" t="s">
        <v>75</v>
      </c>
      <c r="BC85" s="107" t="s">
        <v>76</v>
      </c>
      <c r="BD85" s="108" t="s">
        <v>77</v>
      </c>
    </row>
    <row r="86" s="1" customFormat="1" ht="10.8" customHeight="1">
      <c r="B86" s="46"/>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8"/>
      <c r="AS86" s="109"/>
      <c r="AT86" s="67"/>
      <c r="AU86" s="67"/>
      <c r="AV86" s="67"/>
      <c r="AW86" s="67"/>
      <c r="AX86" s="67"/>
      <c r="AY86" s="67"/>
      <c r="AZ86" s="67"/>
      <c r="BA86" s="67"/>
      <c r="BB86" s="67"/>
      <c r="BC86" s="67"/>
      <c r="BD86" s="68"/>
    </row>
    <row r="87" s="4" customFormat="1" ht="32.4" customHeight="1">
      <c r="B87" s="84"/>
      <c r="C87" s="110" t="s">
        <v>78</v>
      </c>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2">
        <f>ROUND(SUM(AG88:AG103),2)</f>
        <v>0</v>
      </c>
      <c r="AH87" s="112"/>
      <c r="AI87" s="112"/>
      <c r="AJ87" s="112"/>
      <c r="AK87" s="112"/>
      <c r="AL87" s="112"/>
      <c r="AM87" s="112"/>
      <c r="AN87" s="113">
        <f>SUM(AG87,AT87)</f>
        <v>0</v>
      </c>
      <c r="AO87" s="113"/>
      <c r="AP87" s="113"/>
      <c r="AQ87" s="88"/>
      <c r="AS87" s="114">
        <f>ROUND(SUM(AS88:AS103),2)</f>
        <v>0</v>
      </c>
      <c r="AT87" s="115">
        <f>ROUND(SUM(AV87:AW87),2)</f>
        <v>0</v>
      </c>
      <c r="AU87" s="116">
        <f>ROUND(SUM(AU88:AU103),5)</f>
        <v>0</v>
      </c>
      <c r="AV87" s="115">
        <f>ROUND(AZ87*L31,2)</f>
        <v>0</v>
      </c>
      <c r="AW87" s="115">
        <f>ROUND(BA87*L32,2)</f>
        <v>0</v>
      </c>
      <c r="AX87" s="115">
        <f>ROUND(BB87*L31,2)</f>
        <v>0</v>
      </c>
      <c r="AY87" s="115">
        <f>ROUND(BC87*L32,2)</f>
        <v>0</v>
      </c>
      <c r="AZ87" s="115">
        <f>ROUND(SUM(AZ88:AZ103),2)</f>
        <v>0</v>
      </c>
      <c r="BA87" s="115">
        <f>ROUND(SUM(BA88:BA103),2)</f>
        <v>0</v>
      </c>
      <c r="BB87" s="115">
        <f>ROUND(SUM(BB88:BB103),2)</f>
        <v>0</v>
      </c>
      <c r="BC87" s="115">
        <f>ROUND(SUM(BC88:BC103),2)</f>
        <v>0</v>
      </c>
      <c r="BD87" s="117">
        <f>ROUND(SUM(BD88:BD103),2)</f>
        <v>0</v>
      </c>
      <c r="BS87" s="118" t="s">
        <v>79</v>
      </c>
      <c r="BT87" s="118" t="s">
        <v>80</v>
      </c>
      <c r="BU87" s="119" t="s">
        <v>81</v>
      </c>
      <c r="BV87" s="118" t="s">
        <v>82</v>
      </c>
      <c r="BW87" s="118" t="s">
        <v>83</v>
      </c>
      <c r="BX87" s="118" t="s">
        <v>84</v>
      </c>
    </row>
    <row r="88" s="5" customFormat="1" ht="31.5" customHeight="1">
      <c r="A88" s="120" t="s">
        <v>85</v>
      </c>
      <c r="B88" s="121"/>
      <c r="C88" s="122"/>
      <c r="D88" s="123" t="s">
        <v>86</v>
      </c>
      <c r="E88" s="123"/>
      <c r="F88" s="123"/>
      <c r="G88" s="123"/>
      <c r="H88" s="123"/>
      <c r="I88" s="124"/>
      <c r="J88" s="123" t="s">
        <v>87</v>
      </c>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5">
        <f>'SO01-010.01 - Architekton...'!M30</f>
        <v>0</v>
      </c>
      <c r="AH88" s="124"/>
      <c r="AI88" s="124"/>
      <c r="AJ88" s="124"/>
      <c r="AK88" s="124"/>
      <c r="AL88" s="124"/>
      <c r="AM88" s="124"/>
      <c r="AN88" s="125">
        <f>SUM(AG88,AT88)</f>
        <v>0</v>
      </c>
      <c r="AO88" s="124"/>
      <c r="AP88" s="124"/>
      <c r="AQ88" s="126"/>
      <c r="AS88" s="127">
        <f>'SO01-010.01 - Architekton...'!M28</f>
        <v>0</v>
      </c>
      <c r="AT88" s="128">
        <f>ROUND(SUM(AV88:AW88),2)</f>
        <v>0</v>
      </c>
      <c r="AU88" s="129">
        <f>'SO01-010.01 - Architekton...'!W140</f>
        <v>0</v>
      </c>
      <c r="AV88" s="128">
        <f>'SO01-010.01 - Architekton...'!M32</f>
        <v>0</v>
      </c>
      <c r="AW88" s="128">
        <f>'SO01-010.01 - Architekton...'!M33</f>
        <v>0</v>
      </c>
      <c r="AX88" s="128">
        <f>'SO01-010.01 - Architekton...'!M34</f>
        <v>0</v>
      </c>
      <c r="AY88" s="128">
        <f>'SO01-010.01 - Architekton...'!M35</f>
        <v>0</v>
      </c>
      <c r="AZ88" s="128">
        <f>'SO01-010.01 - Architekton...'!H32</f>
        <v>0</v>
      </c>
      <c r="BA88" s="128">
        <f>'SO01-010.01 - Architekton...'!H33</f>
        <v>0</v>
      </c>
      <c r="BB88" s="128">
        <f>'SO01-010.01 - Architekton...'!H34</f>
        <v>0</v>
      </c>
      <c r="BC88" s="128">
        <f>'SO01-010.01 - Architekton...'!H35</f>
        <v>0</v>
      </c>
      <c r="BD88" s="130">
        <f>'SO01-010.01 - Architekton...'!H36</f>
        <v>0</v>
      </c>
      <c r="BT88" s="131" t="s">
        <v>88</v>
      </c>
      <c r="BV88" s="131" t="s">
        <v>82</v>
      </c>
      <c r="BW88" s="131" t="s">
        <v>89</v>
      </c>
      <c r="BX88" s="131" t="s">
        <v>83</v>
      </c>
    </row>
    <row r="89" s="5" customFormat="1" ht="31.5" customHeight="1">
      <c r="A89" s="120" t="s">
        <v>85</v>
      </c>
      <c r="B89" s="121"/>
      <c r="C89" s="122"/>
      <c r="D89" s="123" t="s">
        <v>90</v>
      </c>
      <c r="E89" s="123"/>
      <c r="F89" s="123"/>
      <c r="G89" s="123"/>
      <c r="H89" s="123"/>
      <c r="I89" s="124"/>
      <c r="J89" s="123" t="s">
        <v>91</v>
      </c>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5">
        <f>'SO01-020.01 - Stavebně-ko...'!M30</f>
        <v>0</v>
      </c>
      <c r="AH89" s="124"/>
      <c r="AI89" s="124"/>
      <c r="AJ89" s="124"/>
      <c r="AK89" s="124"/>
      <c r="AL89" s="124"/>
      <c r="AM89" s="124"/>
      <c r="AN89" s="125">
        <f>SUM(AG89,AT89)</f>
        <v>0</v>
      </c>
      <c r="AO89" s="124"/>
      <c r="AP89" s="124"/>
      <c r="AQ89" s="126"/>
      <c r="AS89" s="127">
        <f>'SO01-020.01 - Stavebně-ko...'!M28</f>
        <v>0</v>
      </c>
      <c r="AT89" s="128">
        <f>ROUND(SUM(AV89:AW89),2)</f>
        <v>0</v>
      </c>
      <c r="AU89" s="129">
        <f>'SO01-020.01 - Stavebně-ko...'!W123</f>
        <v>0</v>
      </c>
      <c r="AV89" s="128">
        <f>'SO01-020.01 - Stavebně-ko...'!M32</f>
        <v>0</v>
      </c>
      <c r="AW89" s="128">
        <f>'SO01-020.01 - Stavebně-ko...'!M33</f>
        <v>0</v>
      </c>
      <c r="AX89" s="128">
        <f>'SO01-020.01 - Stavebně-ko...'!M34</f>
        <v>0</v>
      </c>
      <c r="AY89" s="128">
        <f>'SO01-020.01 - Stavebně-ko...'!M35</f>
        <v>0</v>
      </c>
      <c r="AZ89" s="128">
        <f>'SO01-020.01 - Stavebně-ko...'!H32</f>
        <v>0</v>
      </c>
      <c r="BA89" s="128">
        <f>'SO01-020.01 - Stavebně-ko...'!H33</f>
        <v>0</v>
      </c>
      <c r="BB89" s="128">
        <f>'SO01-020.01 - Stavebně-ko...'!H34</f>
        <v>0</v>
      </c>
      <c r="BC89" s="128">
        <f>'SO01-020.01 - Stavebně-ko...'!H35</f>
        <v>0</v>
      </c>
      <c r="BD89" s="130">
        <f>'SO01-020.01 - Stavebně-ko...'!H36</f>
        <v>0</v>
      </c>
      <c r="BT89" s="131" t="s">
        <v>88</v>
      </c>
      <c r="BV89" s="131" t="s">
        <v>82</v>
      </c>
      <c r="BW89" s="131" t="s">
        <v>92</v>
      </c>
      <c r="BX89" s="131" t="s">
        <v>83</v>
      </c>
    </row>
    <row r="90" s="5" customFormat="1" ht="31.5" customHeight="1">
      <c r="A90" s="120" t="s">
        <v>85</v>
      </c>
      <c r="B90" s="121"/>
      <c r="C90" s="122"/>
      <c r="D90" s="123" t="s">
        <v>93</v>
      </c>
      <c r="E90" s="123"/>
      <c r="F90" s="123"/>
      <c r="G90" s="123"/>
      <c r="H90" s="123"/>
      <c r="I90" s="124"/>
      <c r="J90" s="123" t="s">
        <v>94</v>
      </c>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5">
        <f>'SO01-030.01 - Požárně-bez...'!M30</f>
        <v>0</v>
      </c>
      <c r="AH90" s="124"/>
      <c r="AI90" s="124"/>
      <c r="AJ90" s="124"/>
      <c r="AK90" s="124"/>
      <c r="AL90" s="124"/>
      <c r="AM90" s="124"/>
      <c r="AN90" s="125">
        <f>SUM(AG90,AT90)</f>
        <v>0</v>
      </c>
      <c r="AO90" s="124"/>
      <c r="AP90" s="124"/>
      <c r="AQ90" s="126"/>
      <c r="AS90" s="127">
        <f>'SO01-030.01 - Požárně-bez...'!M28</f>
        <v>0</v>
      </c>
      <c r="AT90" s="128">
        <f>ROUND(SUM(AV90:AW90),2)</f>
        <v>0</v>
      </c>
      <c r="AU90" s="129">
        <f>'SO01-030.01 - Požárně-bez...'!W117</f>
        <v>0</v>
      </c>
      <c r="AV90" s="128">
        <f>'SO01-030.01 - Požárně-bez...'!M32</f>
        <v>0</v>
      </c>
      <c r="AW90" s="128">
        <f>'SO01-030.01 - Požárně-bez...'!M33</f>
        <v>0</v>
      </c>
      <c r="AX90" s="128">
        <f>'SO01-030.01 - Požárně-bez...'!M34</f>
        <v>0</v>
      </c>
      <c r="AY90" s="128">
        <f>'SO01-030.01 - Požárně-bez...'!M35</f>
        <v>0</v>
      </c>
      <c r="AZ90" s="128">
        <f>'SO01-030.01 - Požárně-bez...'!H32</f>
        <v>0</v>
      </c>
      <c r="BA90" s="128">
        <f>'SO01-030.01 - Požárně-bez...'!H33</f>
        <v>0</v>
      </c>
      <c r="BB90" s="128">
        <f>'SO01-030.01 - Požárně-bez...'!H34</f>
        <v>0</v>
      </c>
      <c r="BC90" s="128">
        <f>'SO01-030.01 - Požárně-bez...'!H35</f>
        <v>0</v>
      </c>
      <c r="BD90" s="130">
        <f>'SO01-030.01 - Požárně-bez...'!H36</f>
        <v>0</v>
      </c>
      <c r="BT90" s="131" t="s">
        <v>88</v>
      </c>
      <c r="BV90" s="131" t="s">
        <v>82</v>
      </c>
      <c r="BW90" s="131" t="s">
        <v>95</v>
      </c>
      <c r="BX90" s="131" t="s">
        <v>83</v>
      </c>
    </row>
    <row r="91" s="5" customFormat="1" ht="31.5" customHeight="1">
      <c r="A91" s="120" t="s">
        <v>85</v>
      </c>
      <c r="B91" s="121"/>
      <c r="C91" s="122"/>
      <c r="D91" s="123" t="s">
        <v>96</v>
      </c>
      <c r="E91" s="123"/>
      <c r="F91" s="123"/>
      <c r="G91" s="123"/>
      <c r="H91" s="123"/>
      <c r="I91" s="124"/>
      <c r="J91" s="123" t="s">
        <v>97</v>
      </c>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5">
        <f>'SO01-040.01 - Zdravotně-t...'!M30</f>
        <v>0</v>
      </c>
      <c r="AH91" s="124"/>
      <c r="AI91" s="124"/>
      <c r="AJ91" s="124"/>
      <c r="AK91" s="124"/>
      <c r="AL91" s="124"/>
      <c r="AM91" s="124"/>
      <c r="AN91" s="125">
        <f>SUM(AG91,AT91)</f>
        <v>0</v>
      </c>
      <c r="AO91" s="124"/>
      <c r="AP91" s="124"/>
      <c r="AQ91" s="126"/>
      <c r="AS91" s="127">
        <f>'SO01-040.01 - Zdravotně-t...'!M28</f>
        <v>0</v>
      </c>
      <c r="AT91" s="128">
        <f>ROUND(SUM(AV91:AW91),2)</f>
        <v>0</v>
      </c>
      <c r="AU91" s="129">
        <f>'SO01-040.01 - Zdravotně-t...'!W119</f>
        <v>0</v>
      </c>
      <c r="AV91" s="128">
        <f>'SO01-040.01 - Zdravotně-t...'!M32</f>
        <v>0</v>
      </c>
      <c r="AW91" s="128">
        <f>'SO01-040.01 - Zdravotně-t...'!M33</f>
        <v>0</v>
      </c>
      <c r="AX91" s="128">
        <f>'SO01-040.01 - Zdravotně-t...'!M34</f>
        <v>0</v>
      </c>
      <c r="AY91" s="128">
        <f>'SO01-040.01 - Zdravotně-t...'!M35</f>
        <v>0</v>
      </c>
      <c r="AZ91" s="128">
        <f>'SO01-040.01 - Zdravotně-t...'!H32</f>
        <v>0</v>
      </c>
      <c r="BA91" s="128">
        <f>'SO01-040.01 - Zdravotně-t...'!H33</f>
        <v>0</v>
      </c>
      <c r="BB91" s="128">
        <f>'SO01-040.01 - Zdravotně-t...'!H34</f>
        <v>0</v>
      </c>
      <c r="BC91" s="128">
        <f>'SO01-040.01 - Zdravotně-t...'!H35</f>
        <v>0</v>
      </c>
      <c r="BD91" s="130">
        <f>'SO01-040.01 - Zdravotně-t...'!H36</f>
        <v>0</v>
      </c>
      <c r="BT91" s="131" t="s">
        <v>88</v>
      </c>
      <c r="BV91" s="131" t="s">
        <v>82</v>
      </c>
      <c r="BW91" s="131" t="s">
        <v>98</v>
      </c>
      <c r="BX91" s="131" t="s">
        <v>83</v>
      </c>
    </row>
    <row r="92" s="5" customFormat="1" ht="31.5" customHeight="1">
      <c r="A92" s="120" t="s">
        <v>85</v>
      </c>
      <c r="B92" s="121"/>
      <c r="C92" s="122"/>
      <c r="D92" s="123" t="s">
        <v>99</v>
      </c>
      <c r="E92" s="123"/>
      <c r="F92" s="123"/>
      <c r="G92" s="123"/>
      <c r="H92" s="123"/>
      <c r="I92" s="124"/>
      <c r="J92" s="123" t="s">
        <v>100</v>
      </c>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5">
        <f>'SO01-040.02 - Přípojky ka...'!M30</f>
        <v>0</v>
      </c>
      <c r="AH92" s="124"/>
      <c r="AI92" s="124"/>
      <c r="AJ92" s="124"/>
      <c r="AK92" s="124"/>
      <c r="AL92" s="124"/>
      <c r="AM92" s="124"/>
      <c r="AN92" s="125">
        <f>SUM(AG92,AT92)</f>
        <v>0</v>
      </c>
      <c r="AO92" s="124"/>
      <c r="AP92" s="124"/>
      <c r="AQ92" s="126"/>
      <c r="AS92" s="127">
        <f>'SO01-040.02 - Přípojky ka...'!M28</f>
        <v>0</v>
      </c>
      <c r="AT92" s="128">
        <f>ROUND(SUM(AV92:AW92),2)</f>
        <v>0</v>
      </c>
      <c r="AU92" s="129">
        <f>'SO01-040.02 - Přípojky ka...'!W118</f>
        <v>0</v>
      </c>
      <c r="AV92" s="128">
        <f>'SO01-040.02 - Přípojky ka...'!M32</f>
        <v>0</v>
      </c>
      <c r="AW92" s="128">
        <f>'SO01-040.02 - Přípojky ka...'!M33</f>
        <v>0</v>
      </c>
      <c r="AX92" s="128">
        <f>'SO01-040.02 - Přípojky ka...'!M34</f>
        <v>0</v>
      </c>
      <c r="AY92" s="128">
        <f>'SO01-040.02 - Přípojky ka...'!M35</f>
        <v>0</v>
      </c>
      <c r="AZ92" s="128">
        <f>'SO01-040.02 - Přípojky ka...'!H32</f>
        <v>0</v>
      </c>
      <c r="BA92" s="128">
        <f>'SO01-040.02 - Přípojky ka...'!H33</f>
        <v>0</v>
      </c>
      <c r="BB92" s="128">
        <f>'SO01-040.02 - Přípojky ka...'!H34</f>
        <v>0</v>
      </c>
      <c r="BC92" s="128">
        <f>'SO01-040.02 - Přípojky ka...'!H35</f>
        <v>0</v>
      </c>
      <c r="BD92" s="130">
        <f>'SO01-040.02 - Přípojky ka...'!H36</f>
        <v>0</v>
      </c>
      <c r="BT92" s="131" t="s">
        <v>88</v>
      </c>
      <c r="BV92" s="131" t="s">
        <v>82</v>
      </c>
      <c r="BW92" s="131" t="s">
        <v>101</v>
      </c>
      <c r="BX92" s="131" t="s">
        <v>83</v>
      </c>
    </row>
    <row r="93" s="5" customFormat="1" ht="31.5" customHeight="1">
      <c r="A93" s="120" t="s">
        <v>85</v>
      </c>
      <c r="B93" s="121"/>
      <c r="C93" s="122"/>
      <c r="D93" s="123" t="s">
        <v>102</v>
      </c>
      <c r="E93" s="123"/>
      <c r="F93" s="123"/>
      <c r="G93" s="123"/>
      <c r="H93" s="123"/>
      <c r="I93" s="124"/>
      <c r="J93" s="123" t="s">
        <v>103</v>
      </c>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5">
        <f>'SO01-050.01 - Ústřední vy...'!M30</f>
        <v>0</v>
      </c>
      <c r="AH93" s="124"/>
      <c r="AI93" s="124"/>
      <c r="AJ93" s="124"/>
      <c r="AK93" s="124"/>
      <c r="AL93" s="124"/>
      <c r="AM93" s="124"/>
      <c r="AN93" s="125">
        <f>SUM(AG93,AT93)</f>
        <v>0</v>
      </c>
      <c r="AO93" s="124"/>
      <c r="AP93" s="124"/>
      <c r="AQ93" s="126"/>
      <c r="AS93" s="127">
        <f>'SO01-050.01 - Ústřední vy...'!M28</f>
        <v>0</v>
      </c>
      <c r="AT93" s="128">
        <f>ROUND(SUM(AV93:AW93),2)</f>
        <v>0</v>
      </c>
      <c r="AU93" s="129">
        <f>'SO01-050.01 - Ústřední vy...'!W123</f>
        <v>0</v>
      </c>
      <c r="AV93" s="128">
        <f>'SO01-050.01 - Ústřední vy...'!M32</f>
        <v>0</v>
      </c>
      <c r="AW93" s="128">
        <f>'SO01-050.01 - Ústřední vy...'!M33</f>
        <v>0</v>
      </c>
      <c r="AX93" s="128">
        <f>'SO01-050.01 - Ústřední vy...'!M34</f>
        <v>0</v>
      </c>
      <c r="AY93" s="128">
        <f>'SO01-050.01 - Ústřední vy...'!M35</f>
        <v>0</v>
      </c>
      <c r="AZ93" s="128">
        <f>'SO01-050.01 - Ústřední vy...'!H32</f>
        <v>0</v>
      </c>
      <c r="BA93" s="128">
        <f>'SO01-050.01 - Ústřední vy...'!H33</f>
        <v>0</v>
      </c>
      <c r="BB93" s="128">
        <f>'SO01-050.01 - Ústřední vy...'!H34</f>
        <v>0</v>
      </c>
      <c r="BC93" s="128">
        <f>'SO01-050.01 - Ústřední vy...'!H35</f>
        <v>0</v>
      </c>
      <c r="BD93" s="130">
        <f>'SO01-050.01 - Ústřední vy...'!H36</f>
        <v>0</v>
      </c>
      <c r="BT93" s="131" t="s">
        <v>88</v>
      </c>
      <c r="BV93" s="131" t="s">
        <v>82</v>
      </c>
      <c r="BW93" s="131" t="s">
        <v>104</v>
      </c>
      <c r="BX93" s="131" t="s">
        <v>83</v>
      </c>
    </row>
    <row r="94" s="5" customFormat="1" ht="31.5" customHeight="1">
      <c r="A94" s="120" t="s">
        <v>85</v>
      </c>
      <c r="B94" s="121"/>
      <c r="C94" s="122"/>
      <c r="D94" s="123" t="s">
        <v>105</v>
      </c>
      <c r="E94" s="123"/>
      <c r="F94" s="123"/>
      <c r="G94" s="123"/>
      <c r="H94" s="123"/>
      <c r="I94" s="124"/>
      <c r="J94" s="123" t="s">
        <v>106</v>
      </c>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5">
        <f>'SO01-060.01 - Vzduchotech...'!M30</f>
        <v>0</v>
      </c>
      <c r="AH94" s="124"/>
      <c r="AI94" s="124"/>
      <c r="AJ94" s="124"/>
      <c r="AK94" s="124"/>
      <c r="AL94" s="124"/>
      <c r="AM94" s="124"/>
      <c r="AN94" s="125">
        <f>SUM(AG94,AT94)</f>
        <v>0</v>
      </c>
      <c r="AO94" s="124"/>
      <c r="AP94" s="124"/>
      <c r="AQ94" s="126"/>
      <c r="AS94" s="127">
        <f>'SO01-060.01 - Vzduchotech...'!M28</f>
        <v>0</v>
      </c>
      <c r="AT94" s="128">
        <f>ROUND(SUM(AV94:AW94),2)</f>
        <v>0</v>
      </c>
      <c r="AU94" s="129">
        <f>'SO01-060.01 - Vzduchotech...'!W119</f>
        <v>0</v>
      </c>
      <c r="AV94" s="128">
        <f>'SO01-060.01 - Vzduchotech...'!M32</f>
        <v>0</v>
      </c>
      <c r="AW94" s="128">
        <f>'SO01-060.01 - Vzduchotech...'!M33</f>
        <v>0</v>
      </c>
      <c r="AX94" s="128">
        <f>'SO01-060.01 - Vzduchotech...'!M34</f>
        <v>0</v>
      </c>
      <c r="AY94" s="128">
        <f>'SO01-060.01 - Vzduchotech...'!M35</f>
        <v>0</v>
      </c>
      <c r="AZ94" s="128">
        <f>'SO01-060.01 - Vzduchotech...'!H32</f>
        <v>0</v>
      </c>
      <c r="BA94" s="128">
        <f>'SO01-060.01 - Vzduchotech...'!H33</f>
        <v>0</v>
      </c>
      <c r="BB94" s="128">
        <f>'SO01-060.01 - Vzduchotech...'!H34</f>
        <v>0</v>
      </c>
      <c r="BC94" s="128">
        <f>'SO01-060.01 - Vzduchotech...'!H35</f>
        <v>0</v>
      </c>
      <c r="BD94" s="130">
        <f>'SO01-060.01 - Vzduchotech...'!H36</f>
        <v>0</v>
      </c>
      <c r="BT94" s="131" t="s">
        <v>88</v>
      </c>
      <c r="BV94" s="131" t="s">
        <v>82</v>
      </c>
      <c r="BW94" s="131" t="s">
        <v>107</v>
      </c>
      <c r="BX94" s="131" t="s">
        <v>83</v>
      </c>
    </row>
    <row r="95" s="5" customFormat="1" ht="31.5" customHeight="1">
      <c r="A95" s="120" t="s">
        <v>85</v>
      </c>
      <c r="B95" s="121"/>
      <c r="C95" s="122"/>
      <c r="D95" s="123" t="s">
        <v>108</v>
      </c>
      <c r="E95" s="123"/>
      <c r="F95" s="123"/>
      <c r="G95" s="123"/>
      <c r="H95" s="123"/>
      <c r="I95" s="124"/>
      <c r="J95" s="123" t="s">
        <v>109</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'SO01-070.01 - Silnoproudé...'!M30</f>
        <v>0</v>
      </c>
      <c r="AH95" s="124"/>
      <c r="AI95" s="124"/>
      <c r="AJ95" s="124"/>
      <c r="AK95" s="124"/>
      <c r="AL95" s="124"/>
      <c r="AM95" s="124"/>
      <c r="AN95" s="125">
        <f>SUM(AG95,AT95)</f>
        <v>0</v>
      </c>
      <c r="AO95" s="124"/>
      <c r="AP95" s="124"/>
      <c r="AQ95" s="126"/>
      <c r="AS95" s="127">
        <f>'SO01-070.01 - Silnoproudé...'!M28</f>
        <v>0</v>
      </c>
      <c r="AT95" s="128">
        <f>ROUND(SUM(AV95:AW95),2)</f>
        <v>0</v>
      </c>
      <c r="AU95" s="129">
        <f>'SO01-070.01 - Silnoproudé...'!W124</f>
        <v>0</v>
      </c>
      <c r="AV95" s="128">
        <f>'SO01-070.01 - Silnoproudé...'!M32</f>
        <v>0</v>
      </c>
      <c r="AW95" s="128">
        <f>'SO01-070.01 - Silnoproudé...'!M33</f>
        <v>0</v>
      </c>
      <c r="AX95" s="128">
        <f>'SO01-070.01 - Silnoproudé...'!M34</f>
        <v>0</v>
      </c>
      <c r="AY95" s="128">
        <f>'SO01-070.01 - Silnoproudé...'!M35</f>
        <v>0</v>
      </c>
      <c r="AZ95" s="128">
        <f>'SO01-070.01 - Silnoproudé...'!H32</f>
        <v>0</v>
      </c>
      <c r="BA95" s="128">
        <f>'SO01-070.01 - Silnoproudé...'!H33</f>
        <v>0</v>
      </c>
      <c r="BB95" s="128">
        <f>'SO01-070.01 - Silnoproudé...'!H34</f>
        <v>0</v>
      </c>
      <c r="BC95" s="128">
        <f>'SO01-070.01 - Silnoproudé...'!H35</f>
        <v>0</v>
      </c>
      <c r="BD95" s="130">
        <f>'SO01-070.01 - Silnoproudé...'!H36</f>
        <v>0</v>
      </c>
      <c r="BT95" s="131" t="s">
        <v>88</v>
      </c>
      <c r="BV95" s="131" t="s">
        <v>82</v>
      </c>
      <c r="BW95" s="131" t="s">
        <v>110</v>
      </c>
      <c r="BX95" s="131" t="s">
        <v>83</v>
      </c>
    </row>
    <row r="96" s="5" customFormat="1" ht="31.5" customHeight="1">
      <c r="A96" s="120" t="s">
        <v>85</v>
      </c>
      <c r="B96" s="121"/>
      <c r="C96" s="122"/>
      <c r="D96" s="123" t="s">
        <v>111</v>
      </c>
      <c r="E96" s="123"/>
      <c r="F96" s="123"/>
      <c r="G96" s="123"/>
      <c r="H96" s="123"/>
      <c r="I96" s="124"/>
      <c r="J96" s="123" t="s">
        <v>112</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'SO01-080.01 - Slaboproudé...'!M30</f>
        <v>0</v>
      </c>
      <c r="AH96" s="124"/>
      <c r="AI96" s="124"/>
      <c r="AJ96" s="124"/>
      <c r="AK96" s="124"/>
      <c r="AL96" s="124"/>
      <c r="AM96" s="124"/>
      <c r="AN96" s="125">
        <f>SUM(AG96,AT96)</f>
        <v>0</v>
      </c>
      <c r="AO96" s="124"/>
      <c r="AP96" s="124"/>
      <c r="AQ96" s="126"/>
      <c r="AS96" s="127">
        <f>'SO01-080.01 - Slaboproudé...'!M28</f>
        <v>0</v>
      </c>
      <c r="AT96" s="128">
        <f>ROUND(SUM(AV96:AW96),2)</f>
        <v>0</v>
      </c>
      <c r="AU96" s="129">
        <f>'SO01-080.01 - Slaboproudé...'!W122</f>
        <v>0</v>
      </c>
      <c r="AV96" s="128">
        <f>'SO01-080.01 - Slaboproudé...'!M32</f>
        <v>0</v>
      </c>
      <c r="AW96" s="128">
        <f>'SO01-080.01 - Slaboproudé...'!M33</f>
        <v>0</v>
      </c>
      <c r="AX96" s="128">
        <f>'SO01-080.01 - Slaboproudé...'!M34</f>
        <v>0</v>
      </c>
      <c r="AY96" s="128">
        <f>'SO01-080.01 - Slaboproudé...'!M35</f>
        <v>0</v>
      </c>
      <c r="AZ96" s="128">
        <f>'SO01-080.01 - Slaboproudé...'!H32</f>
        <v>0</v>
      </c>
      <c r="BA96" s="128">
        <f>'SO01-080.01 - Slaboproudé...'!H33</f>
        <v>0</v>
      </c>
      <c r="BB96" s="128">
        <f>'SO01-080.01 - Slaboproudé...'!H34</f>
        <v>0</v>
      </c>
      <c r="BC96" s="128">
        <f>'SO01-080.01 - Slaboproudé...'!H35</f>
        <v>0</v>
      </c>
      <c r="BD96" s="130">
        <f>'SO01-080.01 - Slaboproudé...'!H36</f>
        <v>0</v>
      </c>
      <c r="BT96" s="131" t="s">
        <v>88</v>
      </c>
      <c r="BV96" s="131" t="s">
        <v>82</v>
      </c>
      <c r="BW96" s="131" t="s">
        <v>113</v>
      </c>
      <c r="BX96" s="131" t="s">
        <v>83</v>
      </c>
    </row>
    <row r="97" s="5" customFormat="1" ht="31.5" customHeight="1">
      <c r="A97" s="120" t="s">
        <v>85</v>
      </c>
      <c r="B97" s="121"/>
      <c r="C97" s="122"/>
      <c r="D97" s="123" t="s">
        <v>114</v>
      </c>
      <c r="E97" s="123"/>
      <c r="F97" s="123"/>
      <c r="G97" s="123"/>
      <c r="H97" s="123"/>
      <c r="I97" s="124"/>
      <c r="J97" s="123" t="s">
        <v>115</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'SO01-090.01 - Měření a re...'!M30</f>
        <v>0</v>
      </c>
      <c r="AH97" s="124"/>
      <c r="AI97" s="124"/>
      <c r="AJ97" s="124"/>
      <c r="AK97" s="124"/>
      <c r="AL97" s="124"/>
      <c r="AM97" s="124"/>
      <c r="AN97" s="125">
        <f>SUM(AG97,AT97)</f>
        <v>0</v>
      </c>
      <c r="AO97" s="124"/>
      <c r="AP97" s="124"/>
      <c r="AQ97" s="126"/>
      <c r="AS97" s="127">
        <f>'SO01-090.01 - Měření a re...'!M28</f>
        <v>0</v>
      </c>
      <c r="AT97" s="128">
        <f>ROUND(SUM(AV97:AW97),2)</f>
        <v>0</v>
      </c>
      <c r="AU97" s="129">
        <f>'SO01-090.01 - Měření a re...'!W120</f>
        <v>0</v>
      </c>
      <c r="AV97" s="128">
        <f>'SO01-090.01 - Měření a re...'!M32</f>
        <v>0</v>
      </c>
      <c r="AW97" s="128">
        <f>'SO01-090.01 - Měření a re...'!M33</f>
        <v>0</v>
      </c>
      <c r="AX97" s="128">
        <f>'SO01-090.01 - Měření a re...'!M34</f>
        <v>0</v>
      </c>
      <c r="AY97" s="128">
        <f>'SO01-090.01 - Měření a re...'!M35</f>
        <v>0</v>
      </c>
      <c r="AZ97" s="128">
        <f>'SO01-090.01 - Měření a re...'!H32</f>
        <v>0</v>
      </c>
      <c r="BA97" s="128">
        <f>'SO01-090.01 - Měření a re...'!H33</f>
        <v>0</v>
      </c>
      <c r="BB97" s="128">
        <f>'SO01-090.01 - Měření a re...'!H34</f>
        <v>0</v>
      </c>
      <c r="BC97" s="128">
        <f>'SO01-090.01 - Měření a re...'!H35</f>
        <v>0</v>
      </c>
      <c r="BD97" s="130">
        <f>'SO01-090.01 - Měření a re...'!H36</f>
        <v>0</v>
      </c>
      <c r="BT97" s="131" t="s">
        <v>88</v>
      </c>
      <c r="BV97" s="131" t="s">
        <v>82</v>
      </c>
      <c r="BW97" s="131" t="s">
        <v>116</v>
      </c>
      <c r="BX97" s="131" t="s">
        <v>83</v>
      </c>
    </row>
    <row r="98" s="5" customFormat="1" ht="31.5" customHeight="1">
      <c r="A98" s="120" t="s">
        <v>85</v>
      </c>
      <c r="B98" s="121"/>
      <c r="C98" s="122"/>
      <c r="D98" s="123" t="s">
        <v>117</v>
      </c>
      <c r="E98" s="123"/>
      <c r="F98" s="123"/>
      <c r="G98" s="123"/>
      <c r="H98" s="123"/>
      <c r="I98" s="124"/>
      <c r="J98" s="123" t="s">
        <v>118</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'SO02-02 - Kácení zeleně'!M30</f>
        <v>0</v>
      </c>
      <c r="AH98" s="124"/>
      <c r="AI98" s="124"/>
      <c r="AJ98" s="124"/>
      <c r="AK98" s="124"/>
      <c r="AL98" s="124"/>
      <c r="AM98" s="124"/>
      <c r="AN98" s="125">
        <f>SUM(AG98,AT98)</f>
        <v>0</v>
      </c>
      <c r="AO98" s="124"/>
      <c r="AP98" s="124"/>
      <c r="AQ98" s="126"/>
      <c r="AS98" s="127">
        <f>'SO02-02 - Kácení zeleně'!M28</f>
        <v>0</v>
      </c>
      <c r="AT98" s="128">
        <f>ROUND(SUM(AV98:AW98),2)</f>
        <v>0</v>
      </c>
      <c r="AU98" s="129">
        <f>'SO02-02 - Kácení zeleně'!W117</f>
        <v>0</v>
      </c>
      <c r="AV98" s="128">
        <f>'SO02-02 - Kácení zeleně'!M32</f>
        <v>0</v>
      </c>
      <c r="AW98" s="128">
        <f>'SO02-02 - Kácení zeleně'!M33</f>
        <v>0</v>
      </c>
      <c r="AX98" s="128">
        <f>'SO02-02 - Kácení zeleně'!M34</f>
        <v>0</v>
      </c>
      <c r="AY98" s="128">
        <f>'SO02-02 - Kácení zeleně'!M35</f>
        <v>0</v>
      </c>
      <c r="AZ98" s="128">
        <f>'SO02-02 - Kácení zeleně'!H32</f>
        <v>0</v>
      </c>
      <c r="BA98" s="128">
        <f>'SO02-02 - Kácení zeleně'!H33</f>
        <v>0</v>
      </c>
      <c r="BB98" s="128">
        <f>'SO02-02 - Kácení zeleně'!H34</f>
        <v>0</v>
      </c>
      <c r="BC98" s="128">
        <f>'SO02-02 - Kácení zeleně'!H35</f>
        <v>0</v>
      </c>
      <c r="BD98" s="130">
        <f>'SO02-02 - Kácení zeleně'!H36</f>
        <v>0</v>
      </c>
      <c r="BT98" s="131" t="s">
        <v>88</v>
      </c>
      <c r="BV98" s="131" t="s">
        <v>82</v>
      </c>
      <c r="BW98" s="131" t="s">
        <v>119</v>
      </c>
      <c r="BX98" s="131" t="s">
        <v>83</v>
      </c>
    </row>
    <row r="99" s="5" customFormat="1" ht="31.5" customHeight="1">
      <c r="A99" s="120" t="s">
        <v>85</v>
      </c>
      <c r="B99" s="121"/>
      <c r="C99" s="122"/>
      <c r="D99" s="123" t="s">
        <v>120</v>
      </c>
      <c r="E99" s="123"/>
      <c r="F99" s="123"/>
      <c r="G99" s="123"/>
      <c r="H99" s="123"/>
      <c r="I99" s="124"/>
      <c r="J99" s="123" t="s">
        <v>121</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'SO02-03 - Hrubé terénní ú...'!M30</f>
        <v>0</v>
      </c>
      <c r="AH99" s="124"/>
      <c r="AI99" s="124"/>
      <c r="AJ99" s="124"/>
      <c r="AK99" s="124"/>
      <c r="AL99" s="124"/>
      <c r="AM99" s="124"/>
      <c r="AN99" s="125">
        <f>SUM(AG99,AT99)</f>
        <v>0</v>
      </c>
      <c r="AO99" s="124"/>
      <c r="AP99" s="124"/>
      <c r="AQ99" s="126"/>
      <c r="AS99" s="127">
        <f>'SO02-03 - Hrubé terénní ú...'!M28</f>
        <v>0</v>
      </c>
      <c r="AT99" s="128">
        <f>ROUND(SUM(AV99:AW99),2)</f>
        <v>0</v>
      </c>
      <c r="AU99" s="129">
        <f>'SO02-03 - Hrubé terénní ú...'!W118</f>
        <v>0</v>
      </c>
      <c r="AV99" s="128">
        <f>'SO02-03 - Hrubé terénní ú...'!M32</f>
        <v>0</v>
      </c>
      <c r="AW99" s="128">
        <f>'SO02-03 - Hrubé terénní ú...'!M33</f>
        <v>0</v>
      </c>
      <c r="AX99" s="128">
        <f>'SO02-03 - Hrubé terénní ú...'!M34</f>
        <v>0</v>
      </c>
      <c r="AY99" s="128">
        <f>'SO02-03 - Hrubé terénní ú...'!M35</f>
        <v>0</v>
      </c>
      <c r="AZ99" s="128">
        <f>'SO02-03 - Hrubé terénní ú...'!H32</f>
        <v>0</v>
      </c>
      <c r="BA99" s="128">
        <f>'SO02-03 - Hrubé terénní ú...'!H33</f>
        <v>0</v>
      </c>
      <c r="BB99" s="128">
        <f>'SO02-03 - Hrubé terénní ú...'!H34</f>
        <v>0</v>
      </c>
      <c r="BC99" s="128">
        <f>'SO02-03 - Hrubé terénní ú...'!H35</f>
        <v>0</v>
      </c>
      <c r="BD99" s="130">
        <f>'SO02-03 - Hrubé terénní ú...'!H36</f>
        <v>0</v>
      </c>
      <c r="BT99" s="131" t="s">
        <v>88</v>
      </c>
      <c r="BV99" s="131" t="s">
        <v>82</v>
      </c>
      <c r="BW99" s="131" t="s">
        <v>122</v>
      </c>
      <c r="BX99" s="131" t="s">
        <v>83</v>
      </c>
    </row>
    <row r="100" s="5" customFormat="1" ht="31.5" customHeight="1">
      <c r="A100" s="120" t="s">
        <v>85</v>
      </c>
      <c r="B100" s="121"/>
      <c r="C100" s="122"/>
      <c r="D100" s="123" t="s">
        <v>123</v>
      </c>
      <c r="E100" s="123"/>
      <c r="F100" s="123"/>
      <c r="G100" s="123"/>
      <c r="H100" s="123"/>
      <c r="I100" s="124"/>
      <c r="J100" s="123" t="s">
        <v>124</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'SO03-01 - Komunikace a ch...'!M30</f>
        <v>0</v>
      </c>
      <c r="AH100" s="124"/>
      <c r="AI100" s="124"/>
      <c r="AJ100" s="124"/>
      <c r="AK100" s="124"/>
      <c r="AL100" s="124"/>
      <c r="AM100" s="124"/>
      <c r="AN100" s="125">
        <f>SUM(AG100,AT100)</f>
        <v>0</v>
      </c>
      <c r="AO100" s="124"/>
      <c r="AP100" s="124"/>
      <c r="AQ100" s="126"/>
      <c r="AS100" s="127">
        <f>'SO03-01 - Komunikace a ch...'!M28</f>
        <v>0</v>
      </c>
      <c r="AT100" s="128">
        <f>ROUND(SUM(AV100:AW100),2)</f>
        <v>0</v>
      </c>
      <c r="AU100" s="129">
        <f>'SO03-01 - Komunikace a ch...'!W123</f>
        <v>0</v>
      </c>
      <c r="AV100" s="128">
        <f>'SO03-01 - Komunikace a ch...'!M32</f>
        <v>0</v>
      </c>
      <c r="AW100" s="128">
        <f>'SO03-01 - Komunikace a ch...'!M33</f>
        <v>0</v>
      </c>
      <c r="AX100" s="128">
        <f>'SO03-01 - Komunikace a ch...'!M34</f>
        <v>0</v>
      </c>
      <c r="AY100" s="128">
        <f>'SO03-01 - Komunikace a ch...'!M35</f>
        <v>0</v>
      </c>
      <c r="AZ100" s="128">
        <f>'SO03-01 - Komunikace a ch...'!H32</f>
        <v>0</v>
      </c>
      <c r="BA100" s="128">
        <f>'SO03-01 - Komunikace a ch...'!H33</f>
        <v>0</v>
      </c>
      <c r="BB100" s="128">
        <f>'SO03-01 - Komunikace a ch...'!H34</f>
        <v>0</v>
      </c>
      <c r="BC100" s="128">
        <f>'SO03-01 - Komunikace a ch...'!H35</f>
        <v>0</v>
      </c>
      <c r="BD100" s="130">
        <f>'SO03-01 - Komunikace a ch...'!H36</f>
        <v>0</v>
      </c>
      <c r="BT100" s="131" t="s">
        <v>88</v>
      </c>
      <c r="BV100" s="131" t="s">
        <v>82</v>
      </c>
      <c r="BW100" s="131" t="s">
        <v>125</v>
      </c>
      <c r="BX100" s="131" t="s">
        <v>83</v>
      </c>
    </row>
    <row r="101" s="5" customFormat="1" ht="31.5" customHeight="1">
      <c r="A101" s="120" t="s">
        <v>85</v>
      </c>
      <c r="B101" s="121"/>
      <c r="C101" s="122"/>
      <c r="D101" s="123" t="s">
        <v>126</v>
      </c>
      <c r="E101" s="123"/>
      <c r="F101" s="123"/>
      <c r="G101" s="123"/>
      <c r="H101" s="123"/>
      <c r="I101" s="124"/>
      <c r="J101" s="123" t="s">
        <v>127</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'SO04-01 - Opěrné a zárubn...'!M30</f>
        <v>0</v>
      </c>
      <c r="AH101" s="124"/>
      <c r="AI101" s="124"/>
      <c r="AJ101" s="124"/>
      <c r="AK101" s="124"/>
      <c r="AL101" s="124"/>
      <c r="AM101" s="124"/>
      <c r="AN101" s="125">
        <f>SUM(AG101,AT101)</f>
        <v>0</v>
      </c>
      <c r="AO101" s="124"/>
      <c r="AP101" s="124"/>
      <c r="AQ101" s="126"/>
      <c r="AS101" s="127">
        <f>'SO04-01 - Opěrné a zárubn...'!M28</f>
        <v>0</v>
      </c>
      <c r="AT101" s="128">
        <f>ROUND(SUM(AV101:AW101),2)</f>
        <v>0</v>
      </c>
      <c r="AU101" s="129">
        <f>'SO04-01 - Opěrné a zárubn...'!W125</f>
        <v>0</v>
      </c>
      <c r="AV101" s="128">
        <f>'SO04-01 - Opěrné a zárubn...'!M32</f>
        <v>0</v>
      </c>
      <c r="AW101" s="128">
        <f>'SO04-01 - Opěrné a zárubn...'!M33</f>
        <v>0</v>
      </c>
      <c r="AX101" s="128">
        <f>'SO04-01 - Opěrné a zárubn...'!M34</f>
        <v>0</v>
      </c>
      <c r="AY101" s="128">
        <f>'SO04-01 - Opěrné a zárubn...'!M35</f>
        <v>0</v>
      </c>
      <c r="AZ101" s="128">
        <f>'SO04-01 - Opěrné a zárubn...'!H32</f>
        <v>0</v>
      </c>
      <c r="BA101" s="128">
        <f>'SO04-01 - Opěrné a zárubn...'!H33</f>
        <v>0</v>
      </c>
      <c r="BB101" s="128">
        <f>'SO04-01 - Opěrné a zárubn...'!H34</f>
        <v>0</v>
      </c>
      <c r="BC101" s="128">
        <f>'SO04-01 - Opěrné a zárubn...'!H35</f>
        <v>0</v>
      </c>
      <c r="BD101" s="130">
        <f>'SO04-01 - Opěrné a zárubn...'!H36</f>
        <v>0</v>
      </c>
      <c r="BT101" s="131" t="s">
        <v>88</v>
      </c>
      <c r="BV101" s="131" t="s">
        <v>82</v>
      </c>
      <c r="BW101" s="131" t="s">
        <v>128</v>
      </c>
      <c r="BX101" s="131" t="s">
        <v>83</v>
      </c>
    </row>
    <row r="102" s="5" customFormat="1" ht="31.5" customHeight="1">
      <c r="A102" s="120" t="s">
        <v>85</v>
      </c>
      <c r="B102" s="121"/>
      <c r="C102" s="122"/>
      <c r="D102" s="123" t="s">
        <v>129</v>
      </c>
      <c r="E102" s="123"/>
      <c r="F102" s="123"/>
      <c r="G102" s="123"/>
      <c r="H102" s="123"/>
      <c r="I102" s="124"/>
      <c r="J102" s="123" t="s">
        <v>130</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'SO04-02 - Venkovní objekt...'!M30</f>
        <v>0</v>
      </c>
      <c r="AH102" s="124"/>
      <c r="AI102" s="124"/>
      <c r="AJ102" s="124"/>
      <c r="AK102" s="124"/>
      <c r="AL102" s="124"/>
      <c r="AM102" s="124"/>
      <c r="AN102" s="125">
        <f>SUM(AG102,AT102)</f>
        <v>0</v>
      </c>
      <c r="AO102" s="124"/>
      <c r="AP102" s="124"/>
      <c r="AQ102" s="126"/>
      <c r="AS102" s="127">
        <f>'SO04-02 - Venkovní objekt...'!M28</f>
        <v>0</v>
      </c>
      <c r="AT102" s="128">
        <f>ROUND(SUM(AV102:AW102),2)</f>
        <v>0</v>
      </c>
      <c r="AU102" s="129">
        <f>'SO04-02 - Venkovní objekt...'!W126</f>
        <v>0</v>
      </c>
      <c r="AV102" s="128">
        <f>'SO04-02 - Venkovní objekt...'!M32</f>
        <v>0</v>
      </c>
      <c r="AW102" s="128">
        <f>'SO04-02 - Venkovní objekt...'!M33</f>
        <v>0</v>
      </c>
      <c r="AX102" s="128">
        <f>'SO04-02 - Venkovní objekt...'!M34</f>
        <v>0</v>
      </c>
      <c r="AY102" s="128">
        <f>'SO04-02 - Venkovní objekt...'!M35</f>
        <v>0</v>
      </c>
      <c r="AZ102" s="128">
        <f>'SO04-02 - Venkovní objekt...'!H32</f>
        <v>0</v>
      </c>
      <c r="BA102" s="128">
        <f>'SO04-02 - Venkovní objekt...'!H33</f>
        <v>0</v>
      </c>
      <c r="BB102" s="128">
        <f>'SO04-02 - Venkovní objekt...'!H34</f>
        <v>0</v>
      </c>
      <c r="BC102" s="128">
        <f>'SO04-02 - Venkovní objekt...'!H35</f>
        <v>0</v>
      </c>
      <c r="BD102" s="130">
        <f>'SO04-02 - Venkovní objekt...'!H36</f>
        <v>0</v>
      </c>
      <c r="BT102" s="131" t="s">
        <v>88</v>
      </c>
      <c r="BV102" s="131" t="s">
        <v>82</v>
      </c>
      <c r="BW102" s="131" t="s">
        <v>131</v>
      </c>
      <c r="BX102" s="131" t="s">
        <v>83</v>
      </c>
    </row>
    <row r="103" s="5" customFormat="1" ht="16.5" customHeight="1">
      <c r="A103" s="120" t="s">
        <v>85</v>
      </c>
      <c r="B103" s="121"/>
      <c r="C103" s="122"/>
      <c r="D103" s="123" t="s">
        <v>132</v>
      </c>
      <c r="E103" s="123"/>
      <c r="F103" s="123"/>
      <c r="G103" s="123"/>
      <c r="H103" s="123"/>
      <c r="I103" s="124"/>
      <c r="J103" s="123" t="s">
        <v>133</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'VRN - Vedlejší a ostatní ...'!M30</f>
        <v>0</v>
      </c>
      <c r="AH103" s="124"/>
      <c r="AI103" s="124"/>
      <c r="AJ103" s="124"/>
      <c r="AK103" s="124"/>
      <c r="AL103" s="124"/>
      <c r="AM103" s="124"/>
      <c r="AN103" s="125">
        <f>SUM(AG103,AT103)</f>
        <v>0</v>
      </c>
      <c r="AO103" s="124"/>
      <c r="AP103" s="124"/>
      <c r="AQ103" s="126"/>
      <c r="AS103" s="132">
        <f>'VRN - Vedlejší a ostatní ...'!M28</f>
        <v>0</v>
      </c>
      <c r="AT103" s="133">
        <f>ROUND(SUM(AV103:AW103),2)</f>
        <v>0</v>
      </c>
      <c r="AU103" s="134">
        <f>'VRN - Vedlejší a ostatní ...'!W119</f>
        <v>0</v>
      </c>
      <c r="AV103" s="133">
        <f>'VRN - Vedlejší a ostatní ...'!M32</f>
        <v>0</v>
      </c>
      <c r="AW103" s="133">
        <f>'VRN - Vedlejší a ostatní ...'!M33</f>
        <v>0</v>
      </c>
      <c r="AX103" s="133">
        <f>'VRN - Vedlejší a ostatní ...'!M34</f>
        <v>0</v>
      </c>
      <c r="AY103" s="133">
        <f>'VRN - Vedlejší a ostatní ...'!M35</f>
        <v>0</v>
      </c>
      <c r="AZ103" s="133">
        <f>'VRN - Vedlejší a ostatní ...'!H32</f>
        <v>0</v>
      </c>
      <c r="BA103" s="133">
        <f>'VRN - Vedlejší a ostatní ...'!H33</f>
        <v>0</v>
      </c>
      <c r="BB103" s="133">
        <f>'VRN - Vedlejší a ostatní ...'!H34</f>
        <v>0</v>
      </c>
      <c r="BC103" s="133">
        <f>'VRN - Vedlejší a ostatní ...'!H35</f>
        <v>0</v>
      </c>
      <c r="BD103" s="135">
        <f>'VRN - Vedlejší a ostatní ...'!H36</f>
        <v>0</v>
      </c>
      <c r="BT103" s="131" t="s">
        <v>88</v>
      </c>
      <c r="BV103" s="131" t="s">
        <v>82</v>
      </c>
      <c r="BW103" s="131" t="s">
        <v>134</v>
      </c>
      <c r="BX103" s="131" t="s">
        <v>83</v>
      </c>
    </row>
    <row r="104">
      <c r="B104" s="26"/>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29"/>
    </row>
    <row r="105" s="1" customFormat="1" ht="30" customHeight="1">
      <c r="B105" s="46"/>
      <c r="C105" s="110" t="s">
        <v>135</v>
      </c>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113">
        <f>ROUND(SUM(AG106:AG109),2)</f>
        <v>0</v>
      </c>
      <c r="AH105" s="113"/>
      <c r="AI105" s="113"/>
      <c r="AJ105" s="113"/>
      <c r="AK105" s="113"/>
      <c r="AL105" s="113"/>
      <c r="AM105" s="113"/>
      <c r="AN105" s="113">
        <f>ROUND(SUM(AN106:AN109),2)</f>
        <v>0</v>
      </c>
      <c r="AO105" s="113"/>
      <c r="AP105" s="113"/>
      <c r="AQ105" s="48"/>
      <c r="AS105" s="106" t="s">
        <v>136</v>
      </c>
      <c r="AT105" s="107" t="s">
        <v>137</v>
      </c>
      <c r="AU105" s="107" t="s">
        <v>44</v>
      </c>
      <c r="AV105" s="108" t="s">
        <v>67</v>
      </c>
    </row>
    <row r="106" s="1" customFormat="1" ht="19.92" customHeight="1">
      <c r="B106" s="46"/>
      <c r="C106" s="47"/>
      <c r="D106" s="136" t="s">
        <v>138</v>
      </c>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137">
        <f>ROUND(AG87*AS106,2)</f>
        <v>0</v>
      </c>
      <c r="AH106" s="138"/>
      <c r="AI106" s="138"/>
      <c r="AJ106" s="138"/>
      <c r="AK106" s="138"/>
      <c r="AL106" s="138"/>
      <c r="AM106" s="138"/>
      <c r="AN106" s="138">
        <f>ROUND(AG106+AV106,2)</f>
        <v>0</v>
      </c>
      <c r="AO106" s="138"/>
      <c r="AP106" s="138"/>
      <c r="AQ106" s="48"/>
      <c r="AS106" s="139">
        <v>0</v>
      </c>
      <c r="AT106" s="140" t="s">
        <v>139</v>
      </c>
      <c r="AU106" s="140" t="s">
        <v>45</v>
      </c>
      <c r="AV106" s="141">
        <f>ROUND(IF(AU106="základní",AG106*L31,IF(AU106="snížená",AG106*L32,0)),2)</f>
        <v>0</v>
      </c>
      <c r="BV106" s="22" t="s">
        <v>140</v>
      </c>
      <c r="BY106" s="142">
        <f>IF(AU106="základní",AV106,0)</f>
        <v>0</v>
      </c>
      <c r="BZ106" s="142">
        <f>IF(AU106="snížená",AV106,0)</f>
        <v>0</v>
      </c>
      <c r="CA106" s="142">
        <v>0</v>
      </c>
      <c r="CB106" s="142">
        <v>0</v>
      </c>
      <c r="CC106" s="142">
        <v>0</v>
      </c>
      <c r="CD106" s="142">
        <f>IF(AU106="základní",AG106,0)</f>
        <v>0</v>
      </c>
      <c r="CE106" s="142">
        <f>IF(AU106="snížená",AG106,0)</f>
        <v>0</v>
      </c>
      <c r="CF106" s="142">
        <f>IF(AU106="zákl. přenesená",AG106,0)</f>
        <v>0</v>
      </c>
      <c r="CG106" s="142">
        <f>IF(AU106="sníž. přenesená",AG106,0)</f>
        <v>0</v>
      </c>
      <c r="CH106" s="142">
        <f>IF(AU106="nulová",AG106,0)</f>
        <v>0</v>
      </c>
      <c r="CI106" s="22">
        <f>IF(AU106="základní",1,IF(AU106="snížená",2,IF(AU106="zákl. přenesená",4,IF(AU106="sníž. přenesená",5,3))))</f>
        <v>1</v>
      </c>
      <c r="CJ106" s="22">
        <f>IF(AT106="stavební čast",1,IF(88106="investiční čast",2,3))</f>
        <v>1</v>
      </c>
      <c r="CK106" s="22" t="str">
        <f>IF(D106="Vyplň vlastní","","x")</f>
        <v>x</v>
      </c>
    </row>
    <row r="107" s="1" customFormat="1" ht="19.92" customHeight="1">
      <c r="B107" s="46"/>
      <c r="C107" s="47"/>
      <c r="D107" s="143" t="s">
        <v>141</v>
      </c>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47"/>
      <c r="AD107" s="47"/>
      <c r="AE107" s="47"/>
      <c r="AF107" s="47"/>
      <c r="AG107" s="137">
        <f>AG87*AS107</f>
        <v>0</v>
      </c>
      <c r="AH107" s="138"/>
      <c r="AI107" s="138"/>
      <c r="AJ107" s="138"/>
      <c r="AK107" s="138"/>
      <c r="AL107" s="138"/>
      <c r="AM107" s="138"/>
      <c r="AN107" s="138">
        <f>AG107+AV107</f>
        <v>0</v>
      </c>
      <c r="AO107" s="138"/>
      <c r="AP107" s="138"/>
      <c r="AQ107" s="48"/>
      <c r="AS107" s="144">
        <v>0</v>
      </c>
      <c r="AT107" s="145" t="s">
        <v>139</v>
      </c>
      <c r="AU107" s="145" t="s">
        <v>45</v>
      </c>
      <c r="AV107" s="146">
        <f>ROUND(IF(AU107="nulová",0,IF(OR(AU107="základní",AU107="zákl. přenesená"),AG107*L31,AG107*L32)),2)</f>
        <v>0</v>
      </c>
      <c r="BV107" s="22" t="s">
        <v>142</v>
      </c>
      <c r="BY107" s="142">
        <f>IF(AU107="základní",AV107,0)</f>
        <v>0</v>
      </c>
      <c r="BZ107" s="142">
        <f>IF(AU107="snížená",AV107,0)</f>
        <v>0</v>
      </c>
      <c r="CA107" s="142">
        <f>IF(AU107="zákl. přenesená",AV107,0)</f>
        <v>0</v>
      </c>
      <c r="CB107" s="142">
        <f>IF(AU107="sníž. přenesená",AV107,0)</f>
        <v>0</v>
      </c>
      <c r="CC107" s="142">
        <f>IF(AU107="nulová",AV107,0)</f>
        <v>0</v>
      </c>
      <c r="CD107" s="142">
        <f>IF(AU107="základní",AG107,0)</f>
        <v>0</v>
      </c>
      <c r="CE107" s="142">
        <f>IF(AU107="snížená",AG107,0)</f>
        <v>0</v>
      </c>
      <c r="CF107" s="142">
        <f>IF(AU107="zákl. přenesená",AG107,0)</f>
        <v>0</v>
      </c>
      <c r="CG107" s="142">
        <f>IF(AU107="sníž. přenesená",AG107,0)</f>
        <v>0</v>
      </c>
      <c r="CH107" s="142">
        <f>IF(AU107="nulová",AG107,0)</f>
        <v>0</v>
      </c>
      <c r="CI107" s="22">
        <f>IF(AU107="základní",1,IF(AU107="snížená",2,IF(AU107="zákl. přenesená",4,IF(AU107="sníž. přenesená",5,3))))</f>
        <v>1</v>
      </c>
      <c r="CJ107" s="22">
        <f>IF(AT107="stavební čast",1,IF(88107="investiční čast",2,3))</f>
        <v>1</v>
      </c>
      <c r="CK107" s="22" t="str">
        <f>IF(D107="Vyplň vlastní","","x")</f>
        <v/>
      </c>
    </row>
    <row r="108" s="1" customFormat="1" ht="19.92" customHeight="1">
      <c r="B108" s="46"/>
      <c r="C108" s="47"/>
      <c r="D108" s="143" t="s">
        <v>141</v>
      </c>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47"/>
      <c r="AD108" s="47"/>
      <c r="AE108" s="47"/>
      <c r="AF108" s="47"/>
      <c r="AG108" s="137">
        <f>AG87*AS108</f>
        <v>0</v>
      </c>
      <c r="AH108" s="138"/>
      <c r="AI108" s="138"/>
      <c r="AJ108" s="138"/>
      <c r="AK108" s="138"/>
      <c r="AL108" s="138"/>
      <c r="AM108" s="138"/>
      <c r="AN108" s="138">
        <f>AG108+AV108</f>
        <v>0</v>
      </c>
      <c r="AO108" s="138"/>
      <c r="AP108" s="138"/>
      <c r="AQ108" s="48"/>
      <c r="AS108" s="144">
        <v>0</v>
      </c>
      <c r="AT108" s="145" t="s">
        <v>139</v>
      </c>
      <c r="AU108" s="145" t="s">
        <v>45</v>
      </c>
      <c r="AV108" s="146">
        <f>ROUND(IF(AU108="nulová",0,IF(OR(AU108="základní",AU108="zákl. přenesená"),AG108*L31,AG108*L32)),2)</f>
        <v>0</v>
      </c>
      <c r="BV108" s="22" t="s">
        <v>142</v>
      </c>
      <c r="BY108" s="142">
        <f>IF(AU108="základní",AV108,0)</f>
        <v>0</v>
      </c>
      <c r="BZ108" s="142">
        <f>IF(AU108="snížená",AV108,0)</f>
        <v>0</v>
      </c>
      <c r="CA108" s="142">
        <f>IF(AU108="zákl. přenesená",AV108,0)</f>
        <v>0</v>
      </c>
      <c r="CB108" s="142">
        <f>IF(AU108="sníž. přenesená",AV108,0)</f>
        <v>0</v>
      </c>
      <c r="CC108" s="142">
        <f>IF(AU108="nulová",AV108,0)</f>
        <v>0</v>
      </c>
      <c r="CD108" s="142">
        <f>IF(AU108="základní",AG108,0)</f>
        <v>0</v>
      </c>
      <c r="CE108" s="142">
        <f>IF(AU108="snížená",AG108,0)</f>
        <v>0</v>
      </c>
      <c r="CF108" s="142">
        <f>IF(AU108="zákl. přenesená",AG108,0)</f>
        <v>0</v>
      </c>
      <c r="CG108" s="142">
        <f>IF(AU108="sníž. přenesená",AG108,0)</f>
        <v>0</v>
      </c>
      <c r="CH108" s="142">
        <f>IF(AU108="nulová",AG108,0)</f>
        <v>0</v>
      </c>
      <c r="CI108" s="22">
        <f>IF(AU108="základní",1,IF(AU108="snížená",2,IF(AU108="zákl. přenesená",4,IF(AU108="sníž. přenesená",5,3))))</f>
        <v>1</v>
      </c>
      <c r="CJ108" s="22">
        <f>IF(AT108="stavební čast",1,IF(88108="investiční čast",2,3))</f>
        <v>1</v>
      </c>
      <c r="CK108" s="22" t="str">
        <f>IF(D108="Vyplň vlastní","","x")</f>
        <v/>
      </c>
    </row>
    <row r="109" s="1" customFormat="1" ht="19.92" customHeight="1">
      <c r="B109" s="46"/>
      <c r="C109" s="47"/>
      <c r="D109" s="143" t="s">
        <v>141</v>
      </c>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47"/>
      <c r="AD109" s="47"/>
      <c r="AE109" s="47"/>
      <c r="AF109" s="47"/>
      <c r="AG109" s="137">
        <f>AG87*AS109</f>
        <v>0</v>
      </c>
      <c r="AH109" s="138"/>
      <c r="AI109" s="138"/>
      <c r="AJ109" s="138"/>
      <c r="AK109" s="138"/>
      <c r="AL109" s="138"/>
      <c r="AM109" s="138"/>
      <c r="AN109" s="138">
        <f>AG109+AV109</f>
        <v>0</v>
      </c>
      <c r="AO109" s="138"/>
      <c r="AP109" s="138"/>
      <c r="AQ109" s="48"/>
      <c r="AS109" s="147">
        <v>0</v>
      </c>
      <c r="AT109" s="148" t="s">
        <v>139</v>
      </c>
      <c r="AU109" s="148" t="s">
        <v>45</v>
      </c>
      <c r="AV109" s="149">
        <f>ROUND(IF(AU109="nulová",0,IF(OR(AU109="základní",AU109="zákl. přenesená"),AG109*L31,AG109*L32)),2)</f>
        <v>0</v>
      </c>
      <c r="BV109" s="22" t="s">
        <v>142</v>
      </c>
      <c r="BY109" s="142">
        <f>IF(AU109="základní",AV109,0)</f>
        <v>0</v>
      </c>
      <c r="BZ109" s="142">
        <f>IF(AU109="snížená",AV109,0)</f>
        <v>0</v>
      </c>
      <c r="CA109" s="142">
        <f>IF(AU109="zákl. přenesená",AV109,0)</f>
        <v>0</v>
      </c>
      <c r="CB109" s="142">
        <f>IF(AU109="sníž. přenesená",AV109,0)</f>
        <v>0</v>
      </c>
      <c r="CC109" s="142">
        <f>IF(AU109="nulová",AV109,0)</f>
        <v>0</v>
      </c>
      <c r="CD109" s="142">
        <f>IF(AU109="základní",AG109,0)</f>
        <v>0</v>
      </c>
      <c r="CE109" s="142">
        <f>IF(AU109="snížená",AG109,0)</f>
        <v>0</v>
      </c>
      <c r="CF109" s="142">
        <f>IF(AU109="zákl. přenesená",AG109,0)</f>
        <v>0</v>
      </c>
      <c r="CG109" s="142">
        <f>IF(AU109="sníž. přenesená",AG109,0)</f>
        <v>0</v>
      </c>
      <c r="CH109" s="142">
        <f>IF(AU109="nulová",AG109,0)</f>
        <v>0</v>
      </c>
      <c r="CI109" s="22">
        <f>IF(AU109="základní",1,IF(AU109="snížená",2,IF(AU109="zákl. přenesená",4,IF(AU109="sníž. přenesená",5,3))))</f>
        <v>1</v>
      </c>
      <c r="CJ109" s="22">
        <f>IF(AT109="stavební čast",1,IF(88109="investiční čast",2,3))</f>
        <v>1</v>
      </c>
      <c r="CK109" s="22" t="str">
        <f>IF(D109="Vyplň vlastní","","x")</f>
        <v/>
      </c>
    </row>
    <row r="110" s="1" customFormat="1" ht="10.8" customHeight="1">
      <c r="B110" s="46"/>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8"/>
    </row>
    <row r="111" s="1" customFormat="1" ht="30" customHeight="1">
      <c r="B111" s="46"/>
      <c r="C111" s="150" t="s">
        <v>143</v>
      </c>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2">
        <f>ROUND(AG87+AG105,2)</f>
        <v>0</v>
      </c>
      <c r="AH111" s="152"/>
      <c r="AI111" s="152"/>
      <c r="AJ111" s="152"/>
      <c r="AK111" s="152"/>
      <c r="AL111" s="152"/>
      <c r="AM111" s="152"/>
      <c r="AN111" s="152">
        <f>AN87+AN105</f>
        <v>0</v>
      </c>
      <c r="AO111" s="152"/>
      <c r="AP111" s="152"/>
      <c r="AQ111" s="48"/>
    </row>
    <row r="112" s="1" customFormat="1" ht="6.96" customHeight="1">
      <c r="B112" s="75"/>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7"/>
    </row>
  </sheetData>
  <sheetProtection sheet="1" formatColumns="0" formatRows="0" objects="1" scenarios="1" spinCount="10" saltValue="QlGq4KRgzsLYde7F3qG5mDztoVaFwN/ppFXBKvK9Oj1WKwoix8Dg/xiSGU0RjFgzvC2f24KcWgxDOGVD8tRVEQ==" hashValue="mkYAvTqN6C1bFwIvpyBdeIgOIA1t6rYFRy37OgTsew0RFOPcE3bxMq/W/EyWQk2nXWqvlsD2bahmFnNsOCDMVQ==" algorithmName="SHA-512" password="CC35"/>
  <mergeCells count="118">
    <mergeCell ref="L34:O34"/>
    <mergeCell ref="L33:O33"/>
    <mergeCell ref="BE5:BE34"/>
    <mergeCell ref="E14:AJ14"/>
    <mergeCell ref="E23:AN23"/>
    <mergeCell ref="AK26:AO26"/>
    <mergeCell ref="AK27:AO27"/>
    <mergeCell ref="AK29:AO29"/>
    <mergeCell ref="L31:O31"/>
    <mergeCell ref="W31:AE31"/>
    <mergeCell ref="AK31:AO31"/>
    <mergeCell ref="L32:O32"/>
    <mergeCell ref="W32:AE32"/>
    <mergeCell ref="AK32:AO32"/>
    <mergeCell ref="W33:AE33"/>
    <mergeCell ref="C2:AP2"/>
    <mergeCell ref="C4:AP4"/>
    <mergeCell ref="AR2:BE2"/>
    <mergeCell ref="K5:AO5"/>
    <mergeCell ref="AK33:AO33"/>
    <mergeCell ref="AN108:AP108"/>
    <mergeCell ref="AN106:AP106"/>
    <mergeCell ref="AN107:AP107"/>
    <mergeCell ref="AN109:AP109"/>
    <mergeCell ref="AN105:AP105"/>
    <mergeCell ref="AN111:AP111"/>
    <mergeCell ref="K6:AO6"/>
    <mergeCell ref="W34:AE34"/>
    <mergeCell ref="AK34:AO34"/>
    <mergeCell ref="L35:O35"/>
    <mergeCell ref="W35:AE35"/>
    <mergeCell ref="AK35:AO35"/>
    <mergeCell ref="X37:AB37"/>
    <mergeCell ref="AK37:AO37"/>
    <mergeCell ref="C76:AP76"/>
    <mergeCell ref="L78:AO78"/>
    <mergeCell ref="D94:H94"/>
    <mergeCell ref="D88:H88"/>
    <mergeCell ref="D89:H89"/>
    <mergeCell ref="D90:H90"/>
    <mergeCell ref="D91:H91"/>
    <mergeCell ref="D92:H92"/>
    <mergeCell ref="D93:H93"/>
    <mergeCell ref="D95:H95"/>
    <mergeCell ref="D96:H96"/>
    <mergeCell ref="D97:H97"/>
    <mergeCell ref="D98:H98"/>
    <mergeCell ref="D99:H99"/>
    <mergeCell ref="D100:H100"/>
    <mergeCell ref="D101:H101"/>
    <mergeCell ref="D102:H102"/>
    <mergeCell ref="D103:H103"/>
    <mergeCell ref="AM82:AP82"/>
    <mergeCell ref="AS82:AT84"/>
    <mergeCell ref="AM83:AP83"/>
    <mergeCell ref="AN85:AP85"/>
    <mergeCell ref="J101:AF101"/>
    <mergeCell ref="J100:AF100"/>
    <mergeCell ref="J102:AF102"/>
    <mergeCell ref="J103:AF103"/>
    <mergeCell ref="D107:AB107"/>
    <mergeCell ref="D108:AB108"/>
    <mergeCell ref="D109:AB109"/>
    <mergeCell ref="AG100:AM100"/>
    <mergeCell ref="AG99:AM99"/>
    <mergeCell ref="AG101:AM101"/>
    <mergeCell ref="AG102:AM102"/>
    <mergeCell ref="AG103:AM103"/>
    <mergeCell ref="AG106:AM106"/>
    <mergeCell ref="AG107:AM107"/>
    <mergeCell ref="AG108:AM108"/>
    <mergeCell ref="AG109:AM109"/>
    <mergeCell ref="AG105:AM105"/>
    <mergeCell ref="AG111:AM111"/>
    <mergeCell ref="AN89:AP89"/>
    <mergeCell ref="AN88:AP88"/>
    <mergeCell ref="AG88:AM88"/>
    <mergeCell ref="AG89:AM89"/>
    <mergeCell ref="AG90:AM90"/>
    <mergeCell ref="AG91:AM91"/>
    <mergeCell ref="AG92:AM92"/>
    <mergeCell ref="AG93:AM93"/>
    <mergeCell ref="AG94:AM94"/>
    <mergeCell ref="AG95:AM95"/>
    <mergeCell ref="AG96:AM96"/>
    <mergeCell ref="AG97:AM97"/>
    <mergeCell ref="AG98:AM98"/>
    <mergeCell ref="AG87:AM87"/>
    <mergeCell ref="AN87:AP87"/>
    <mergeCell ref="C85:G85"/>
    <mergeCell ref="I85:AF85"/>
    <mergeCell ref="AG85:AM85"/>
    <mergeCell ref="J88:AF88"/>
    <mergeCell ref="J89:AF89"/>
    <mergeCell ref="J90:AF90"/>
    <mergeCell ref="J91:AF91"/>
    <mergeCell ref="J92:AF92"/>
    <mergeCell ref="J93:AF93"/>
    <mergeCell ref="J94:AF94"/>
    <mergeCell ref="J95:AF95"/>
    <mergeCell ref="J96:AF96"/>
    <mergeCell ref="J97:AF97"/>
    <mergeCell ref="J98:AF98"/>
    <mergeCell ref="J99:AF99"/>
    <mergeCell ref="AN90:AP90"/>
    <mergeCell ref="AN95:AP95"/>
    <mergeCell ref="AN93:AP93"/>
    <mergeCell ref="AN91:AP91"/>
    <mergeCell ref="AN92:AP92"/>
    <mergeCell ref="AN94:AP94"/>
    <mergeCell ref="AN96:AP96"/>
    <mergeCell ref="AN97:AP97"/>
    <mergeCell ref="AN98:AP98"/>
    <mergeCell ref="AN99:AP99"/>
    <mergeCell ref="AN100:AP100"/>
    <mergeCell ref="AN101:AP101"/>
    <mergeCell ref="AN102:AP102"/>
    <mergeCell ref="AN103:AP103"/>
  </mergeCells>
  <dataValidations count="2">
    <dataValidation type="list" allowBlank="1" showInputMessage="1" showErrorMessage="1" error="Povoleny jsou hodnoty základní, snížená, zákl. přenesená, sníž. přenesená, nulová." sqref="AU106:AU110">
      <formula1>"základní, snížená, zákl. přenesená, sníž. přenesená, nulová"</formula1>
    </dataValidation>
    <dataValidation type="list" allowBlank="1" showInputMessage="1" showErrorMessage="1" error="Povoleny jsou hodnoty stavební čast, technologická čast, investiční čast." sqref="AT106:AT110">
      <formula1>"stavební čast, technologická čast, investiční čast"</formula1>
    </dataValidation>
  </dataValidations>
  <hyperlinks>
    <hyperlink ref="K1:S1" location="C2" display="1) Souhrnný list stavby"/>
    <hyperlink ref="W1:AF1" location="C87" display="2) Rekapitulace objektů"/>
    <hyperlink ref="A88" location="'SO01-010.01 - Architekton...'!C2" display="/"/>
    <hyperlink ref="A89" location="'SO01-020.01 - Stavebně-ko...'!C2" display="/"/>
    <hyperlink ref="A90" location="'SO01-030.01 - Požárně-bez...'!C2" display="/"/>
    <hyperlink ref="A91" location="'SO01-040.01 - Zdravotně-t...'!C2" display="/"/>
    <hyperlink ref="A92" location="'SO01-040.02 - Přípojky ka...'!C2" display="/"/>
    <hyperlink ref="A93" location="'SO01-050.01 - Ústřední vy...'!C2" display="/"/>
    <hyperlink ref="A94" location="'SO01-060.01 - Vzduchotech...'!C2" display="/"/>
    <hyperlink ref="A95" location="'SO01-070.01 - Silnoproudé...'!C2" display="/"/>
    <hyperlink ref="A96" location="'SO01-080.01 - Slaboproudé...'!C2" display="/"/>
    <hyperlink ref="A97" location="'SO01-090.01 - Měření a re...'!C2" display="/"/>
    <hyperlink ref="A98" location="'SO02-02 - Kácení zeleně'!C2" display="/"/>
    <hyperlink ref="A99" location="'SO02-03 - Hrubé terénní ú...'!C2" display="/"/>
    <hyperlink ref="A100" location="'SO03-01 - Komunikace a ch...'!C2" display="/"/>
    <hyperlink ref="A101" location="'SO04-01 - Opěrné a zárubn...'!C2" display="/"/>
    <hyperlink ref="A102" location="'SO04-02 - Venkovní objekt...'!C2" display="/"/>
    <hyperlink ref="A103" location="'VRN - Vedlejší a ostatní ...'!C2" display="/"/>
  </hyperlinks>
  <pageMargins left="0.5833333" right="0.5833333" top="0.5" bottom="0.4666667" header="0" footer="0"/>
  <pageSetup paperSize="9"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89</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152</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N115</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(SUM(BE115:BE122)+SUM(BE140:BE717))</f>
        <v>0</v>
      </c>
      <c r="I32" s="47"/>
      <c r="J32" s="47"/>
      <c r="K32" s="47"/>
      <c r="L32" s="47"/>
      <c r="M32" s="162">
        <f>ROUND((SUM(BE115:BE122)+SUM(BE140:BE717)), 2)*F32</f>
        <v>0</v>
      </c>
      <c r="N32" s="47"/>
      <c r="O32" s="47"/>
      <c r="P32" s="47"/>
      <c r="Q32" s="47"/>
      <c r="R32" s="48"/>
    </row>
    <row r="33" s="1" customFormat="1" ht="14.4" customHeight="1">
      <c r="B33" s="46"/>
      <c r="C33" s="47"/>
      <c r="D33" s="47"/>
      <c r="E33" s="54" t="s">
        <v>47</v>
      </c>
      <c r="F33" s="55">
        <v>0.14999999999999999</v>
      </c>
      <c r="G33" s="161" t="s">
        <v>46</v>
      </c>
      <c r="H33" s="162">
        <f>(SUM(BF115:BF122)+SUM(BF140:BF717))</f>
        <v>0</v>
      </c>
      <c r="I33" s="47"/>
      <c r="J33" s="47"/>
      <c r="K33" s="47"/>
      <c r="L33" s="47"/>
      <c r="M33" s="162">
        <f>ROUND((SUM(BF115:BF122)+SUM(BF140:BF717)), 2)*F33</f>
        <v>0</v>
      </c>
      <c r="N33" s="47"/>
      <c r="O33" s="47"/>
      <c r="P33" s="47"/>
      <c r="Q33" s="47"/>
      <c r="R33" s="48"/>
    </row>
    <row r="34" hidden="1" s="1" customFormat="1" ht="14.4" customHeight="1">
      <c r="B34" s="46"/>
      <c r="C34" s="47"/>
      <c r="D34" s="47"/>
      <c r="E34" s="54" t="s">
        <v>48</v>
      </c>
      <c r="F34" s="55">
        <v>0.20999999999999999</v>
      </c>
      <c r="G34" s="161" t="s">
        <v>46</v>
      </c>
      <c r="H34" s="162">
        <f>(SUM(BG115:BG122)+SUM(BG140:BG717))</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(SUM(BH115:BH122)+SUM(BH140:BH717))</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(SUM(BI115:BI122)+SUM(BI140:BI717))</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SO01-010.01 - Architektonicko-stavební řešení</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N140</f>
        <v>0</v>
      </c>
      <c r="O88" s="174"/>
      <c r="P88" s="174"/>
      <c r="Q88" s="174"/>
      <c r="R88" s="48"/>
      <c r="T88" s="171"/>
      <c r="U88" s="171"/>
      <c r="AU88" s="22" t="s">
        <v>158</v>
      </c>
    </row>
    <row r="89" s="6" customFormat="1" ht="24.96" customHeight="1">
      <c r="B89" s="175"/>
      <c r="C89" s="176"/>
      <c r="D89" s="177" t="s">
        <v>159</v>
      </c>
      <c r="E89" s="176"/>
      <c r="F89" s="176"/>
      <c r="G89" s="176"/>
      <c r="H89" s="176"/>
      <c r="I89" s="176"/>
      <c r="J89" s="176"/>
      <c r="K89" s="176"/>
      <c r="L89" s="176"/>
      <c r="M89" s="176"/>
      <c r="N89" s="178">
        <f>N141</f>
        <v>0</v>
      </c>
      <c r="O89" s="176"/>
      <c r="P89" s="176"/>
      <c r="Q89" s="176"/>
      <c r="R89" s="179"/>
      <c r="T89" s="180"/>
      <c r="U89" s="180"/>
    </row>
    <row r="90" s="7" customFormat="1" ht="19.92" customHeight="1">
      <c r="B90" s="181"/>
      <c r="C90" s="182"/>
      <c r="D90" s="136" t="s">
        <v>160</v>
      </c>
      <c r="E90" s="182"/>
      <c r="F90" s="182"/>
      <c r="G90" s="182"/>
      <c r="H90" s="182"/>
      <c r="I90" s="182"/>
      <c r="J90" s="182"/>
      <c r="K90" s="182"/>
      <c r="L90" s="182"/>
      <c r="M90" s="182"/>
      <c r="N90" s="138">
        <f>N142</f>
        <v>0</v>
      </c>
      <c r="O90" s="182"/>
      <c r="P90" s="182"/>
      <c r="Q90" s="182"/>
      <c r="R90" s="183"/>
      <c r="T90" s="184"/>
      <c r="U90" s="184"/>
    </row>
    <row r="91" s="7" customFormat="1" ht="19.92" customHeight="1">
      <c r="B91" s="181"/>
      <c r="C91" s="182"/>
      <c r="D91" s="136" t="s">
        <v>161</v>
      </c>
      <c r="E91" s="182"/>
      <c r="F91" s="182"/>
      <c r="G91" s="182"/>
      <c r="H91" s="182"/>
      <c r="I91" s="182"/>
      <c r="J91" s="182"/>
      <c r="K91" s="182"/>
      <c r="L91" s="182"/>
      <c r="M91" s="182"/>
      <c r="N91" s="138">
        <f>N153</f>
        <v>0</v>
      </c>
      <c r="O91" s="182"/>
      <c r="P91" s="182"/>
      <c r="Q91" s="182"/>
      <c r="R91" s="183"/>
      <c r="T91" s="184"/>
      <c r="U91" s="184"/>
    </row>
    <row r="92" s="7" customFormat="1" ht="19.92" customHeight="1">
      <c r="B92" s="181"/>
      <c r="C92" s="182"/>
      <c r="D92" s="136" t="s">
        <v>162</v>
      </c>
      <c r="E92" s="182"/>
      <c r="F92" s="182"/>
      <c r="G92" s="182"/>
      <c r="H92" s="182"/>
      <c r="I92" s="182"/>
      <c r="J92" s="182"/>
      <c r="K92" s="182"/>
      <c r="L92" s="182"/>
      <c r="M92" s="182"/>
      <c r="N92" s="138">
        <f>N175</f>
        <v>0</v>
      </c>
      <c r="O92" s="182"/>
      <c r="P92" s="182"/>
      <c r="Q92" s="182"/>
      <c r="R92" s="183"/>
      <c r="T92" s="184"/>
      <c r="U92" s="184"/>
    </row>
    <row r="93" s="7" customFormat="1" ht="19.92" customHeight="1">
      <c r="B93" s="181"/>
      <c r="C93" s="182"/>
      <c r="D93" s="136" t="s">
        <v>163</v>
      </c>
      <c r="E93" s="182"/>
      <c r="F93" s="182"/>
      <c r="G93" s="182"/>
      <c r="H93" s="182"/>
      <c r="I93" s="182"/>
      <c r="J93" s="182"/>
      <c r="K93" s="182"/>
      <c r="L93" s="182"/>
      <c r="M93" s="182"/>
      <c r="N93" s="138">
        <f>N214</f>
        <v>0</v>
      </c>
      <c r="O93" s="182"/>
      <c r="P93" s="182"/>
      <c r="Q93" s="182"/>
      <c r="R93" s="183"/>
      <c r="T93" s="184"/>
      <c r="U93" s="184"/>
    </row>
    <row r="94" s="7" customFormat="1" ht="19.92" customHeight="1">
      <c r="B94" s="181"/>
      <c r="C94" s="182"/>
      <c r="D94" s="136" t="s">
        <v>164</v>
      </c>
      <c r="E94" s="182"/>
      <c r="F94" s="182"/>
      <c r="G94" s="182"/>
      <c r="H94" s="182"/>
      <c r="I94" s="182"/>
      <c r="J94" s="182"/>
      <c r="K94" s="182"/>
      <c r="L94" s="182"/>
      <c r="M94" s="182"/>
      <c r="N94" s="138">
        <f>N221</f>
        <v>0</v>
      </c>
      <c r="O94" s="182"/>
      <c r="P94" s="182"/>
      <c r="Q94" s="182"/>
      <c r="R94" s="183"/>
      <c r="T94" s="184"/>
      <c r="U94" s="184"/>
    </row>
    <row r="95" s="7" customFormat="1" ht="19.92" customHeight="1">
      <c r="B95" s="181"/>
      <c r="C95" s="182"/>
      <c r="D95" s="136" t="s">
        <v>165</v>
      </c>
      <c r="E95" s="182"/>
      <c r="F95" s="182"/>
      <c r="G95" s="182"/>
      <c r="H95" s="182"/>
      <c r="I95" s="182"/>
      <c r="J95" s="182"/>
      <c r="K95" s="182"/>
      <c r="L95" s="182"/>
      <c r="M95" s="182"/>
      <c r="N95" s="138">
        <f>N304</f>
        <v>0</v>
      </c>
      <c r="O95" s="182"/>
      <c r="P95" s="182"/>
      <c r="Q95" s="182"/>
      <c r="R95" s="183"/>
      <c r="T95" s="184"/>
      <c r="U95" s="184"/>
    </row>
    <row r="96" s="7" customFormat="1" ht="19.92" customHeight="1">
      <c r="B96" s="181"/>
      <c r="C96" s="182"/>
      <c r="D96" s="136" t="s">
        <v>166</v>
      </c>
      <c r="E96" s="182"/>
      <c r="F96" s="182"/>
      <c r="G96" s="182"/>
      <c r="H96" s="182"/>
      <c r="I96" s="182"/>
      <c r="J96" s="182"/>
      <c r="K96" s="182"/>
      <c r="L96" s="182"/>
      <c r="M96" s="182"/>
      <c r="N96" s="138">
        <f>N319</f>
        <v>0</v>
      </c>
      <c r="O96" s="182"/>
      <c r="P96" s="182"/>
      <c r="Q96" s="182"/>
      <c r="R96" s="183"/>
      <c r="T96" s="184"/>
      <c r="U96" s="184"/>
    </row>
    <row r="97" s="6" customFormat="1" ht="24.96" customHeight="1">
      <c r="B97" s="175"/>
      <c r="C97" s="176"/>
      <c r="D97" s="177" t="s">
        <v>167</v>
      </c>
      <c r="E97" s="176"/>
      <c r="F97" s="176"/>
      <c r="G97" s="176"/>
      <c r="H97" s="176"/>
      <c r="I97" s="176"/>
      <c r="J97" s="176"/>
      <c r="K97" s="176"/>
      <c r="L97" s="176"/>
      <c r="M97" s="176"/>
      <c r="N97" s="178">
        <f>N321</f>
        <v>0</v>
      </c>
      <c r="O97" s="176"/>
      <c r="P97" s="176"/>
      <c r="Q97" s="176"/>
      <c r="R97" s="179"/>
      <c r="T97" s="180"/>
      <c r="U97" s="180"/>
    </row>
    <row r="98" s="7" customFormat="1" ht="19.92" customHeight="1">
      <c r="B98" s="181"/>
      <c r="C98" s="182"/>
      <c r="D98" s="136" t="s">
        <v>168</v>
      </c>
      <c r="E98" s="182"/>
      <c r="F98" s="182"/>
      <c r="G98" s="182"/>
      <c r="H98" s="182"/>
      <c r="I98" s="182"/>
      <c r="J98" s="182"/>
      <c r="K98" s="182"/>
      <c r="L98" s="182"/>
      <c r="M98" s="182"/>
      <c r="N98" s="138">
        <f>N322</f>
        <v>0</v>
      </c>
      <c r="O98" s="182"/>
      <c r="P98" s="182"/>
      <c r="Q98" s="182"/>
      <c r="R98" s="183"/>
      <c r="T98" s="184"/>
      <c r="U98" s="184"/>
    </row>
    <row r="99" s="7" customFormat="1" ht="19.92" customHeight="1">
      <c r="B99" s="181"/>
      <c r="C99" s="182"/>
      <c r="D99" s="136" t="s">
        <v>169</v>
      </c>
      <c r="E99" s="182"/>
      <c r="F99" s="182"/>
      <c r="G99" s="182"/>
      <c r="H99" s="182"/>
      <c r="I99" s="182"/>
      <c r="J99" s="182"/>
      <c r="K99" s="182"/>
      <c r="L99" s="182"/>
      <c r="M99" s="182"/>
      <c r="N99" s="138">
        <f>N348</f>
        <v>0</v>
      </c>
      <c r="O99" s="182"/>
      <c r="P99" s="182"/>
      <c r="Q99" s="182"/>
      <c r="R99" s="183"/>
      <c r="T99" s="184"/>
      <c r="U99" s="184"/>
    </row>
    <row r="100" s="7" customFormat="1" ht="19.92" customHeight="1">
      <c r="B100" s="181"/>
      <c r="C100" s="182"/>
      <c r="D100" s="136" t="s">
        <v>170</v>
      </c>
      <c r="E100" s="182"/>
      <c r="F100" s="182"/>
      <c r="G100" s="182"/>
      <c r="H100" s="182"/>
      <c r="I100" s="182"/>
      <c r="J100" s="182"/>
      <c r="K100" s="182"/>
      <c r="L100" s="182"/>
      <c r="M100" s="182"/>
      <c r="N100" s="138">
        <f>N377</f>
        <v>0</v>
      </c>
      <c r="O100" s="182"/>
      <c r="P100" s="182"/>
      <c r="Q100" s="182"/>
      <c r="R100" s="183"/>
      <c r="T100" s="184"/>
      <c r="U100" s="184"/>
    </row>
    <row r="101" s="7" customFormat="1" ht="19.92" customHeight="1">
      <c r="B101" s="181"/>
      <c r="C101" s="182"/>
      <c r="D101" s="136" t="s">
        <v>171</v>
      </c>
      <c r="E101" s="182"/>
      <c r="F101" s="182"/>
      <c r="G101" s="182"/>
      <c r="H101" s="182"/>
      <c r="I101" s="182"/>
      <c r="J101" s="182"/>
      <c r="K101" s="182"/>
      <c r="L101" s="182"/>
      <c r="M101" s="182"/>
      <c r="N101" s="138">
        <f>N387</f>
        <v>0</v>
      </c>
      <c r="O101" s="182"/>
      <c r="P101" s="182"/>
      <c r="Q101" s="182"/>
      <c r="R101" s="183"/>
      <c r="T101" s="184"/>
      <c r="U101" s="184"/>
    </row>
    <row r="102" s="7" customFormat="1" ht="19.92" customHeight="1">
      <c r="B102" s="181"/>
      <c r="C102" s="182"/>
      <c r="D102" s="136" t="s">
        <v>172</v>
      </c>
      <c r="E102" s="182"/>
      <c r="F102" s="182"/>
      <c r="G102" s="182"/>
      <c r="H102" s="182"/>
      <c r="I102" s="182"/>
      <c r="J102" s="182"/>
      <c r="K102" s="182"/>
      <c r="L102" s="182"/>
      <c r="M102" s="182"/>
      <c r="N102" s="138">
        <f>N430</f>
        <v>0</v>
      </c>
      <c r="O102" s="182"/>
      <c r="P102" s="182"/>
      <c r="Q102" s="182"/>
      <c r="R102" s="183"/>
      <c r="T102" s="184"/>
      <c r="U102" s="184"/>
    </row>
    <row r="103" s="7" customFormat="1" ht="19.92" customHeight="1">
      <c r="B103" s="181"/>
      <c r="C103" s="182"/>
      <c r="D103" s="136" t="s">
        <v>173</v>
      </c>
      <c r="E103" s="182"/>
      <c r="F103" s="182"/>
      <c r="G103" s="182"/>
      <c r="H103" s="182"/>
      <c r="I103" s="182"/>
      <c r="J103" s="182"/>
      <c r="K103" s="182"/>
      <c r="L103" s="182"/>
      <c r="M103" s="182"/>
      <c r="N103" s="138">
        <f>N464</f>
        <v>0</v>
      </c>
      <c r="O103" s="182"/>
      <c r="P103" s="182"/>
      <c r="Q103" s="182"/>
      <c r="R103" s="183"/>
      <c r="T103" s="184"/>
      <c r="U103" s="184"/>
    </row>
    <row r="104" s="7" customFormat="1" ht="19.92" customHeight="1">
      <c r="B104" s="181"/>
      <c r="C104" s="182"/>
      <c r="D104" s="136" t="s">
        <v>174</v>
      </c>
      <c r="E104" s="182"/>
      <c r="F104" s="182"/>
      <c r="G104" s="182"/>
      <c r="H104" s="182"/>
      <c r="I104" s="182"/>
      <c r="J104" s="182"/>
      <c r="K104" s="182"/>
      <c r="L104" s="182"/>
      <c r="M104" s="182"/>
      <c r="N104" s="138">
        <f>N549</f>
        <v>0</v>
      </c>
      <c r="O104" s="182"/>
      <c r="P104" s="182"/>
      <c r="Q104" s="182"/>
      <c r="R104" s="183"/>
      <c r="T104" s="184"/>
      <c r="U104" s="184"/>
    </row>
    <row r="105" s="7" customFormat="1" ht="19.92" customHeight="1">
      <c r="B105" s="181"/>
      <c r="C105" s="182"/>
      <c r="D105" s="136" t="s">
        <v>175</v>
      </c>
      <c r="E105" s="182"/>
      <c r="F105" s="182"/>
      <c r="G105" s="182"/>
      <c r="H105" s="182"/>
      <c r="I105" s="182"/>
      <c r="J105" s="182"/>
      <c r="K105" s="182"/>
      <c r="L105" s="182"/>
      <c r="M105" s="182"/>
      <c r="N105" s="138">
        <f>N635</f>
        <v>0</v>
      </c>
      <c r="O105" s="182"/>
      <c r="P105" s="182"/>
      <c r="Q105" s="182"/>
      <c r="R105" s="183"/>
      <c r="T105" s="184"/>
      <c r="U105" s="184"/>
    </row>
    <row r="106" s="7" customFormat="1" ht="19.92" customHeight="1">
      <c r="B106" s="181"/>
      <c r="C106" s="182"/>
      <c r="D106" s="136" t="s">
        <v>176</v>
      </c>
      <c r="E106" s="182"/>
      <c r="F106" s="182"/>
      <c r="G106" s="182"/>
      <c r="H106" s="182"/>
      <c r="I106" s="182"/>
      <c r="J106" s="182"/>
      <c r="K106" s="182"/>
      <c r="L106" s="182"/>
      <c r="M106" s="182"/>
      <c r="N106" s="138">
        <f>N642</f>
        <v>0</v>
      </c>
      <c r="O106" s="182"/>
      <c r="P106" s="182"/>
      <c r="Q106" s="182"/>
      <c r="R106" s="183"/>
      <c r="T106" s="184"/>
      <c r="U106" s="184"/>
    </row>
    <row r="107" s="7" customFormat="1" ht="19.92" customHeight="1">
      <c r="B107" s="181"/>
      <c r="C107" s="182"/>
      <c r="D107" s="136" t="s">
        <v>177</v>
      </c>
      <c r="E107" s="182"/>
      <c r="F107" s="182"/>
      <c r="G107" s="182"/>
      <c r="H107" s="182"/>
      <c r="I107" s="182"/>
      <c r="J107" s="182"/>
      <c r="K107" s="182"/>
      <c r="L107" s="182"/>
      <c r="M107" s="182"/>
      <c r="N107" s="138">
        <f>N650</f>
        <v>0</v>
      </c>
      <c r="O107" s="182"/>
      <c r="P107" s="182"/>
      <c r="Q107" s="182"/>
      <c r="R107" s="183"/>
      <c r="T107" s="184"/>
      <c r="U107" s="184"/>
    </row>
    <row r="108" s="7" customFormat="1" ht="19.92" customHeight="1">
      <c r="B108" s="181"/>
      <c r="C108" s="182"/>
      <c r="D108" s="136" t="s">
        <v>178</v>
      </c>
      <c r="E108" s="182"/>
      <c r="F108" s="182"/>
      <c r="G108" s="182"/>
      <c r="H108" s="182"/>
      <c r="I108" s="182"/>
      <c r="J108" s="182"/>
      <c r="K108" s="182"/>
      <c r="L108" s="182"/>
      <c r="M108" s="182"/>
      <c r="N108" s="138">
        <f>N656</f>
        <v>0</v>
      </c>
      <c r="O108" s="182"/>
      <c r="P108" s="182"/>
      <c r="Q108" s="182"/>
      <c r="R108" s="183"/>
      <c r="T108" s="184"/>
      <c r="U108" s="184"/>
    </row>
    <row r="109" s="7" customFormat="1" ht="19.92" customHeight="1">
      <c r="B109" s="181"/>
      <c r="C109" s="182"/>
      <c r="D109" s="136" t="s">
        <v>179</v>
      </c>
      <c r="E109" s="182"/>
      <c r="F109" s="182"/>
      <c r="G109" s="182"/>
      <c r="H109" s="182"/>
      <c r="I109" s="182"/>
      <c r="J109" s="182"/>
      <c r="K109" s="182"/>
      <c r="L109" s="182"/>
      <c r="M109" s="182"/>
      <c r="N109" s="138">
        <f>N680</f>
        <v>0</v>
      </c>
      <c r="O109" s="182"/>
      <c r="P109" s="182"/>
      <c r="Q109" s="182"/>
      <c r="R109" s="183"/>
      <c r="T109" s="184"/>
      <c r="U109" s="184"/>
    </row>
    <row r="110" s="7" customFormat="1" ht="19.92" customHeight="1">
      <c r="B110" s="181"/>
      <c r="C110" s="182"/>
      <c r="D110" s="136" t="s">
        <v>180</v>
      </c>
      <c r="E110" s="182"/>
      <c r="F110" s="182"/>
      <c r="G110" s="182"/>
      <c r="H110" s="182"/>
      <c r="I110" s="182"/>
      <c r="J110" s="182"/>
      <c r="K110" s="182"/>
      <c r="L110" s="182"/>
      <c r="M110" s="182"/>
      <c r="N110" s="138">
        <f>N688</f>
        <v>0</v>
      </c>
      <c r="O110" s="182"/>
      <c r="P110" s="182"/>
      <c r="Q110" s="182"/>
      <c r="R110" s="183"/>
      <c r="T110" s="184"/>
      <c r="U110" s="184"/>
    </row>
    <row r="111" s="7" customFormat="1" ht="19.92" customHeight="1">
      <c r="B111" s="181"/>
      <c r="C111" s="182"/>
      <c r="D111" s="136" t="s">
        <v>181</v>
      </c>
      <c r="E111" s="182"/>
      <c r="F111" s="182"/>
      <c r="G111" s="182"/>
      <c r="H111" s="182"/>
      <c r="I111" s="182"/>
      <c r="J111" s="182"/>
      <c r="K111" s="182"/>
      <c r="L111" s="182"/>
      <c r="M111" s="182"/>
      <c r="N111" s="138">
        <f>N700</f>
        <v>0</v>
      </c>
      <c r="O111" s="182"/>
      <c r="P111" s="182"/>
      <c r="Q111" s="182"/>
      <c r="R111" s="183"/>
      <c r="T111" s="184"/>
      <c r="U111" s="184"/>
    </row>
    <row r="112" s="6" customFormat="1" ht="24.96" customHeight="1">
      <c r="B112" s="175"/>
      <c r="C112" s="176"/>
      <c r="D112" s="177" t="s">
        <v>182</v>
      </c>
      <c r="E112" s="176"/>
      <c r="F112" s="176"/>
      <c r="G112" s="176"/>
      <c r="H112" s="176"/>
      <c r="I112" s="176"/>
      <c r="J112" s="176"/>
      <c r="K112" s="176"/>
      <c r="L112" s="176"/>
      <c r="M112" s="176"/>
      <c r="N112" s="178">
        <f>N713</f>
        <v>0</v>
      </c>
      <c r="O112" s="176"/>
      <c r="P112" s="176"/>
      <c r="Q112" s="176"/>
      <c r="R112" s="179"/>
      <c r="T112" s="180"/>
      <c r="U112" s="180"/>
    </row>
    <row r="113" s="7" customFormat="1" ht="19.92" customHeight="1">
      <c r="B113" s="181"/>
      <c r="C113" s="182"/>
      <c r="D113" s="136" t="s">
        <v>183</v>
      </c>
      <c r="E113" s="182"/>
      <c r="F113" s="182"/>
      <c r="G113" s="182"/>
      <c r="H113" s="182"/>
      <c r="I113" s="182"/>
      <c r="J113" s="182"/>
      <c r="K113" s="182"/>
      <c r="L113" s="182"/>
      <c r="M113" s="182"/>
      <c r="N113" s="138">
        <f>N714</f>
        <v>0</v>
      </c>
      <c r="O113" s="182"/>
      <c r="P113" s="182"/>
      <c r="Q113" s="182"/>
      <c r="R113" s="183"/>
      <c r="T113" s="184"/>
      <c r="U113" s="184"/>
    </row>
    <row r="114" s="1" customFormat="1" ht="21.84" customHeight="1">
      <c r="B114" s="46"/>
      <c r="C114" s="47"/>
      <c r="D114" s="47"/>
      <c r="E114" s="47"/>
      <c r="F114" s="47"/>
      <c r="G114" s="47"/>
      <c r="H114" s="47"/>
      <c r="I114" s="47"/>
      <c r="J114" s="47"/>
      <c r="K114" s="47"/>
      <c r="L114" s="47"/>
      <c r="M114" s="47"/>
      <c r="N114" s="47"/>
      <c r="O114" s="47"/>
      <c r="P114" s="47"/>
      <c r="Q114" s="47"/>
      <c r="R114" s="48"/>
      <c r="T114" s="171"/>
      <c r="U114" s="171"/>
    </row>
    <row r="115" s="1" customFormat="1" ht="29.28" customHeight="1">
      <c r="B115" s="46"/>
      <c r="C115" s="173" t="s">
        <v>184</v>
      </c>
      <c r="D115" s="47"/>
      <c r="E115" s="47"/>
      <c r="F115" s="47"/>
      <c r="G115" s="47"/>
      <c r="H115" s="47"/>
      <c r="I115" s="47"/>
      <c r="J115" s="47"/>
      <c r="K115" s="47"/>
      <c r="L115" s="47"/>
      <c r="M115" s="47"/>
      <c r="N115" s="174">
        <f>ROUND(N116+N117+N118+N119+N120+N121,2)</f>
        <v>0</v>
      </c>
      <c r="O115" s="185"/>
      <c r="P115" s="185"/>
      <c r="Q115" s="185"/>
      <c r="R115" s="48"/>
      <c r="T115" s="186"/>
      <c r="U115" s="187" t="s">
        <v>44</v>
      </c>
    </row>
    <row r="116" s="1" customFormat="1" ht="18" customHeight="1">
      <c r="B116" s="46"/>
      <c r="C116" s="47"/>
      <c r="D116" s="143" t="s">
        <v>185</v>
      </c>
      <c r="E116" s="136"/>
      <c r="F116" s="136"/>
      <c r="G116" s="136"/>
      <c r="H116" s="136"/>
      <c r="I116" s="47"/>
      <c r="J116" s="47"/>
      <c r="K116" s="47"/>
      <c r="L116" s="47"/>
      <c r="M116" s="47"/>
      <c r="N116" s="137">
        <f>ROUND(N88*T116,2)</f>
        <v>0</v>
      </c>
      <c r="O116" s="138"/>
      <c r="P116" s="138"/>
      <c r="Q116" s="138"/>
      <c r="R116" s="48"/>
      <c r="S116" s="188"/>
      <c r="T116" s="189"/>
      <c r="U116" s="190" t="s">
        <v>45</v>
      </c>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91" t="s">
        <v>132</v>
      </c>
      <c r="AZ116" s="188"/>
      <c r="BA116" s="188"/>
      <c r="BB116" s="188"/>
      <c r="BC116" s="188"/>
      <c r="BD116" s="188"/>
      <c r="BE116" s="192">
        <f>IF(U116="základní",N116,0)</f>
        <v>0</v>
      </c>
      <c r="BF116" s="192">
        <f>IF(U116="snížená",N116,0)</f>
        <v>0</v>
      </c>
      <c r="BG116" s="192">
        <f>IF(U116="zákl. přenesená",N116,0)</f>
        <v>0</v>
      </c>
      <c r="BH116" s="192">
        <f>IF(U116="sníž. přenesená",N116,0)</f>
        <v>0</v>
      </c>
      <c r="BI116" s="192">
        <f>IF(U116="nulová",N116,0)</f>
        <v>0</v>
      </c>
      <c r="BJ116" s="191" t="s">
        <v>88</v>
      </c>
      <c r="BK116" s="188"/>
      <c r="BL116" s="188"/>
      <c r="BM116" s="188"/>
    </row>
    <row r="117" s="1" customFormat="1" ht="18" customHeight="1">
      <c r="B117" s="46"/>
      <c r="C117" s="47"/>
      <c r="D117" s="143" t="s">
        <v>186</v>
      </c>
      <c r="E117" s="136"/>
      <c r="F117" s="136"/>
      <c r="G117" s="136"/>
      <c r="H117" s="136"/>
      <c r="I117" s="47"/>
      <c r="J117" s="47"/>
      <c r="K117" s="47"/>
      <c r="L117" s="47"/>
      <c r="M117" s="47"/>
      <c r="N117" s="137">
        <f>ROUND(N88*T117,2)</f>
        <v>0</v>
      </c>
      <c r="O117" s="138"/>
      <c r="P117" s="138"/>
      <c r="Q117" s="138"/>
      <c r="R117" s="48"/>
      <c r="S117" s="188"/>
      <c r="T117" s="189"/>
      <c r="U117" s="190" t="s">
        <v>45</v>
      </c>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91" t="s">
        <v>132</v>
      </c>
      <c r="AZ117" s="188"/>
      <c r="BA117" s="188"/>
      <c r="BB117" s="188"/>
      <c r="BC117" s="188"/>
      <c r="BD117" s="188"/>
      <c r="BE117" s="192">
        <f>IF(U117="základní",N117,0)</f>
        <v>0</v>
      </c>
      <c r="BF117" s="192">
        <f>IF(U117="snížená",N117,0)</f>
        <v>0</v>
      </c>
      <c r="BG117" s="192">
        <f>IF(U117="zákl. přenesená",N117,0)</f>
        <v>0</v>
      </c>
      <c r="BH117" s="192">
        <f>IF(U117="sníž. přenesená",N117,0)</f>
        <v>0</v>
      </c>
      <c r="BI117" s="192">
        <f>IF(U117="nulová",N117,0)</f>
        <v>0</v>
      </c>
      <c r="BJ117" s="191" t="s">
        <v>88</v>
      </c>
      <c r="BK117" s="188"/>
      <c r="BL117" s="188"/>
      <c r="BM117" s="188"/>
    </row>
    <row r="118" s="1" customFormat="1" ht="18" customHeight="1">
      <c r="B118" s="46"/>
      <c r="C118" s="47"/>
      <c r="D118" s="143" t="s">
        <v>187</v>
      </c>
      <c r="E118" s="136"/>
      <c r="F118" s="136"/>
      <c r="G118" s="136"/>
      <c r="H118" s="136"/>
      <c r="I118" s="47"/>
      <c r="J118" s="47"/>
      <c r="K118" s="47"/>
      <c r="L118" s="47"/>
      <c r="M118" s="47"/>
      <c r="N118" s="137">
        <f>ROUND(N88*T118,2)</f>
        <v>0</v>
      </c>
      <c r="O118" s="138"/>
      <c r="P118" s="138"/>
      <c r="Q118" s="138"/>
      <c r="R118" s="48"/>
      <c r="S118" s="188"/>
      <c r="T118" s="189"/>
      <c r="U118" s="190" t="s">
        <v>45</v>
      </c>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91" t="s">
        <v>132</v>
      </c>
      <c r="AZ118" s="188"/>
      <c r="BA118" s="188"/>
      <c r="BB118" s="188"/>
      <c r="BC118" s="188"/>
      <c r="BD118" s="188"/>
      <c r="BE118" s="192">
        <f>IF(U118="základní",N118,0)</f>
        <v>0</v>
      </c>
      <c r="BF118" s="192">
        <f>IF(U118="snížená",N118,0)</f>
        <v>0</v>
      </c>
      <c r="BG118" s="192">
        <f>IF(U118="zákl. přenesená",N118,0)</f>
        <v>0</v>
      </c>
      <c r="BH118" s="192">
        <f>IF(U118="sníž. přenesená",N118,0)</f>
        <v>0</v>
      </c>
      <c r="BI118" s="192">
        <f>IF(U118="nulová",N118,0)</f>
        <v>0</v>
      </c>
      <c r="BJ118" s="191" t="s">
        <v>88</v>
      </c>
      <c r="BK118" s="188"/>
      <c r="BL118" s="188"/>
      <c r="BM118" s="188"/>
    </row>
    <row r="119" s="1" customFormat="1" ht="18" customHeight="1">
      <c r="B119" s="46"/>
      <c r="C119" s="47"/>
      <c r="D119" s="143" t="s">
        <v>188</v>
      </c>
      <c r="E119" s="136"/>
      <c r="F119" s="136"/>
      <c r="G119" s="136"/>
      <c r="H119" s="136"/>
      <c r="I119" s="47"/>
      <c r="J119" s="47"/>
      <c r="K119" s="47"/>
      <c r="L119" s="47"/>
      <c r="M119" s="47"/>
      <c r="N119" s="137">
        <f>ROUND(N88*T119,2)</f>
        <v>0</v>
      </c>
      <c r="O119" s="138"/>
      <c r="P119" s="138"/>
      <c r="Q119" s="138"/>
      <c r="R119" s="48"/>
      <c r="S119" s="188"/>
      <c r="T119" s="189"/>
      <c r="U119" s="190" t="s">
        <v>45</v>
      </c>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91" t="s">
        <v>132</v>
      </c>
      <c r="AZ119" s="188"/>
      <c r="BA119" s="188"/>
      <c r="BB119" s="188"/>
      <c r="BC119" s="188"/>
      <c r="BD119" s="188"/>
      <c r="BE119" s="192">
        <f>IF(U119="základní",N119,0)</f>
        <v>0</v>
      </c>
      <c r="BF119" s="192">
        <f>IF(U119="snížená",N119,0)</f>
        <v>0</v>
      </c>
      <c r="BG119" s="192">
        <f>IF(U119="zákl. přenesená",N119,0)</f>
        <v>0</v>
      </c>
      <c r="BH119" s="192">
        <f>IF(U119="sníž. přenesená",N119,0)</f>
        <v>0</v>
      </c>
      <c r="BI119" s="192">
        <f>IF(U119="nulová",N119,0)</f>
        <v>0</v>
      </c>
      <c r="BJ119" s="191" t="s">
        <v>88</v>
      </c>
      <c r="BK119" s="188"/>
      <c r="BL119" s="188"/>
      <c r="BM119" s="188"/>
    </row>
    <row r="120" s="1" customFormat="1" ht="18" customHeight="1">
      <c r="B120" s="46"/>
      <c r="C120" s="47"/>
      <c r="D120" s="143" t="s">
        <v>189</v>
      </c>
      <c r="E120" s="136"/>
      <c r="F120" s="136"/>
      <c r="G120" s="136"/>
      <c r="H120" s="136"/>
      <c r="I120" s="47"/>
      <c r="J120" s="47"/>
      <c r="K120" s="47"/>
      <c r="L120" s="47"/>
      <c r="M120" s="47"/>
      <c r="N120" s="137">
        <f>ROUND(N88*T120,2)</f>
        <v>0</v>
      </c>
      <c r="O120" s="138"/>
      <c r="P120" s="138"/>
      <c r="Q120" s="138"/>
      <c r="R120" s="48"/>
      <c r="S120" s="188"/>
      <c r="T120" s="189"/>
      <c r="U120" s="190" t="s">
        <v>45</v>
      </c>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91" t="s">
        <v>132</v>
      </c>
      <c r="AZ120" s="188"/>
      <c r="BA120" s="188"/>
      <c r="BB120" s="188"/>
      <c r="BC120" s="188"/>
      <c r="BD120" s="188"/>
      <c r="BE120" s="192">
        <f>IF(U120="základní",N120,0)</f>
        <v>0</v>
      </c>
      <c r="BF120" s="192">
        <f>IF(U120="snížená",N120,0)</f>
        <v>0</v>
      </c>
      <c r="BG120" s="192">
        <f>IF(U120="zákl. přenesená",N120,0)</f>
        <v>0</v>
      </c>
      <c r="BH120" s="192">
        <f>IF(U120="sníž. přenesená",N120,0)</f>
        <v>0</v>
      </c>
      <c r="BI120" s="192">
        <f>IF(U120="nulová",N120,0)</f>
        <v>0</v>
      </c>
      <c r="BJ120" s="191" t="s">
        <v>88</v>
      </c>
      <c r="BK120" s="188"/>
      <c r="BL120" s="188"/>
      <c r="BM120" s="188"/>
    </row>
    <row r="121" s="1" customFormat="1" ht="18" customHeight="1">
      <c r="B121" s="46"/>
      <c r="C121" s="47"/>
      <c r="D121" s="136" t="s">
        <v>190</v>
      </c>
      <c r="E121" s="47"/>
      <c r="F121" s="47"/>
      <c r="G121" s="47"/>
      <c r="H121" s="47"/>
      <c r="I121" s="47"/>
      <c r="J121" s="47"/>
      <c r="K121" s="47"/>
      <c r="L121" s="47"/>
      <c r="M121" s="47"/>
      <c r="N121" s="137">
        <f>ROUND(N88*T121,2)</f>
        <v>0</v>
      </c>
      <c r="O121" s="138"/>
      <c r="P121" s="138"/>
      <c r="Q121" s="138"/>
      <c r="R121" s="48"/>
      <c r="S121" s="188"/>
      <c r="T121" s="193"/>
      <c r="U121" s="194" t="s">
        <v>45</v>
      </c>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91" t="s">
        <v>191</v>
      </c>
      <c r="AZ121" s="188"/>
      <c r="BA121" s="188"/>
      <c r="BB121" s="188"/>
      <c r="BC121" s="188"/>
      <c r="BD121" s="188"/>
      <c r="BE121" s="192">
        <f>IF(U121="základní",N121,0)</f>
        <v>0</v>
      </c>
      <c r="BF121" s="192">
        <f>IF(U121="snížená",N121,0)</f>
        <v>0</v>
      </c>
      <c r="BG121" s="192">
        <f>IF(U121="zákl. přenesená",N121,0)</f>
        <v>0</v>
      </c>
      <c r="BH121" s="192">
        <f>IF(U121="sníž. přenesená",N121,0)</f>
        <v>0</v>
      </c>
      <c r="BI121" s="192">
        <f>IF(U121="nulová",N121,0)</f>
        <v>0</v>
      </c>
      <c r="BJ121" s="191" t="s">
        <v>88</v>
      </c>
      <c r="BK121" s="188"/>
      <c r="BL121" s="188"/>
      <c r="BM121" s="188"/>
    </row>
    <row r="122" s="1" customFormat="1">
      <c r="B122" s="46"/>
      <c r="C122" s="47"/>
      <c r="D122" s="47"/>
      <c r="E122" s="47"/>
      <c r="F122" s="47"/>
      <c r="G122" s="47"/>
      <c r="H122" s="47"/>
      <c r="I122" s="47"/>
      <c r="J122" s="47"/>
      <c r="K122" s="47"/>
      <c r="L122" s="47"/>
      <c r="M122" s="47"/>
      <c r="N122" s="47"/>
      <c r="O122" s="47"/>
      <c r="P122" s="47"/>
      <c r="Q122" s="47"/>
      <c r="R122" s="48"/>
      <c r="T122" s="171"/>
      <c r="U122" s="171"/>
    </row>
    <row r="123" s="1" customFormat="1" ht="29.28" customHeight="1">
      <c r="B123" s="46"/>
      <c r="C123" s="150" t="s">
        <v>143</v>
      </c>
      <c r="D123" s="151"/>
      <c r="E123" s="151"/>
      <c r="F123" s="151"/>
      <c r="G123" s="151"/>
      <c r="H123" s="151"/>
      <c r="I123" s="151"/>
      <c r="J123" s="151"/>
      <c r="K123" s="151"/>
      <c r="L123" s="152">
        <f>ROUND(SUM(N88+N115),2)</f>
        <v>0</v>
      </c>
      <c r="M123" s="152"/>
      <c r="N123" s="152"/>
      <c r="O123" s="152"/>
      <c r="P123" s="152"/>
      <c r="Q123" s="152"/>
      <c r="R123" s="48"/>
      <c r="T123" s="171"/>
      <c r="U123" s="171"/>
    </row>
    <row r="124" s="1" customFormat="1" ht="6.96" customHeight="1">
      <c r="B124" s="75"/>
      <c r="C124" s="76"/>
      <c r="D124" s="76"/>
      <c r="E124" s="76"/>
      <c r="F124" s="76"/>
      <c r="G124" s="76"/>
      <c r="H124" s="76"/>
      <c r="I124" s="76"/>
      <c r="J124" s="76"/>
      <c r="K124" s="76"/>
      <c r="L124" s="76"/>
      <c r="M124" s="76"/>
      <c r="N124" s="76"/>
      <c r="O124" s="76"/>
      <c r="P124" s="76"/>
      <c r="Q124" s="76"/>
      <c r="R124" s="77"/>
      <c r="T124" s="171"/>
      <c r="U124" s="171"/>
    </row>
    <row r="128" s="1" customFormat="1" ht="6.96" customHeight="1">
      <c r="B128" s="78"/>
      <c r="C128" s="79"/>
      <c r="D128" s="79"/>
      <c r="E128" s="79"/>
      <c r="F128" s="79"/>
      <c r="G128" s="79"/>
      <c r="H128" s="79"/>
      <c r="I128" s="79"/>
      <c r="J128" s="79"/>
      <c r="K128" s="79"/>
      <c r="L128" s="79"/>
      <c r="M128" s="79"/>
      <c r="N128" s="79"/>
      <c r="O128" s="79"/>
      <c r="P128" s="79"/>
      <c r="Q128" s="79"/>
      <c r="R128" s="80"/>
    </row>
    <row r="129" s="1" customFormat="1" ht="36.96" customHeight="1">
      <c r="B129" s="46"/>
      <c r="C129" s="27" t="s">
        <v>192</v>
      </c>
      <c r="D129" s="47"/>
      <c r="E129" s="47"/>
      <c r="F129" s="47"/>
      <c r="G129" s="47"/>
      <c r="H129" s="47"/>
      <c r="I129" s="47"/>
      <c r="J129" s="47"/>
      <c r="K129" s="47"/>
      <c r="L129" s="47"/>
      <c r="M129" s="47"/>
      <c r="N129" s="47"/>
      <c r="O129" s="47"/>
      <c r="P129" s="47"/>
      <c r="Q129" s="47"/>
      <c r="R129" s="48"/>
    </row>
    <row r="130" s="1" customFormat="1" ht="6.96" customHeight="1">
      <c r="B130" s="46"/>
      <c r="C130" s="47"/>
      <c r="D130" s="47"/>
      <c r="E130" s="47"/>
      <c r="F130" s="47"/>
      <c r="G130" s="47"/>
      <c r="H130" s="47"/>
      <c r="I130" s="47"/>
      <c r="J130" s="47"/>
      <c r="K130" s="47"/>
      <c r="L130" s="47"/>
      <c r="M130" s="47"/>
      <c r="N130" s="47"/>
      <c r="O130" s="47"/>
      <c r="P130" s="47"/>
      <c r="Q130" s="47"/>
      <c r="R130" s="48"/>
    </row>
    <row r="131" s="1" customFormat="1" ht="30" customHeight="1">
      <c r="B131" s="46"/>
      <c r="C131" s="38" t="s">
        <v>19</v>
      </c>
      <c r="D131" s="47"/>
      <c r="E131" s="47"/>
      <c r="F131" s="155" t="str">
        <f>F6</f>
        <v>ZŠ Waldorfská - provedení nového pavilonu</v>
      </c>
      <c r="G131" s="38"/>
      <c r="H131" s="38"/>
      <c r="I131" s="38"/>
      <c r="J131" s="38"/>
      <c r="K131" s="38"/>
      <c r="L131" s="38"/>
      <c r="M131" s="38"/>
      <c r="N131" s="38"/>
      <c r="O131" s="38"/>
      <c r="P131" s="38"/>
      <c r="Q131" s="47"/>
      <c r="R131" s="48"/>
    </row>
    <row r="132" s="1" customFormat="1" ht="36.96" customHeight="1">
      <c r="B132" s="46"/>
      <c r="C132" s="85" t="s">
        <v>151</v>
      </c>
      <c r="D132" s="47"/>
      <c r="E132" s="47"/>
      <c r="F132" s="87" t="str">
        <f>F7</f>
        <v>SO01-010.01 - Architektonicko-stavební řešení</v>
      </c>
      <c r="G132" s="47"/>
      <c r="H132" s="47"/>
      <c r="I132" s="47"/>
      <c r="J132" s="47"/>
      <c r="K132" s="47"/>
      <c r="L132" s="47"/>
      <c r="M132" s="47"/>
      <c r="N132" s="47"/>
      <c r="O132" s="47"/>
      <c r="P132" s="47"/>
      <c r="Q132" s="47"/>
      <c r="R132" s="48"/>
    </row>
    <row r="133" s="1" customFormat="1" ht="6.96" customHeight="1">
      <c r="B133" s="46"/>
      <c r="C133" s="47"/>
      <c r="D133" s="47"/>
      <c r="E133" s="47"/>
      <c r="F133" s="47"/>
      <c r="G133" s="47"/>
      <c r="H133" s="47"/>
      <c r="I133" s="47"/>
      <c r="J133" s="47"/>
      <c r="K133" s="47"/>
      <c r="L133" s="47"/>
      <c r="M133" s="47"/>
      <c r="N133" s="47"/>
      <c r="O133" s="47"/>
      <c r="P133" s="47"/>
      <c r="Q133" s="47"/>
      <c r="R133" s="48"/>
    </row>
    <row r="134" s="1" customFormat="1" ht="18" customHeight="1">
      <c r="B134" s="46"/>
      <c r="C134" s="38" t="s">
        <v>24</v>
      </c>
      <c r="D134" s="47"/>
      <c r="E134" s="47"/>
      <c r="F134" s="33" t="str">
        <f>F9</f>
        <v>Praha</v>
      </c>
      <c r="G134" s="47"/>
      <c r="H134" s="47"/>
      <c r="I134" s="47"/>
      <c r="J134" s="47"/>
      <c r="K134" s="38" t="s">
        <v>26</v>
      </c>
      <c r="L134" s="47"/>
      <c r="M134" s="90" t="str">
        <f>IF(O9="","",O9)</f>
        <v>8. 3. 2018</v>
      </c>
      <c r="N134" s="90"/>
      <c r="O134" s="90"/>
      <c r="P134" s="90"/>
      <c r="Q134" s="47"/>
      <c r="R134" s="48"/>
    </row>
    <row r="135" s="1" customFormat="1" ht="6.96" customHeight="1">
      <c r="B135" s="46"/>
      <c r="C135" s="47"/>
      <c r="D135" s="47"/>
      <c r="E135" s="47"/>
      <c r="F135" s="47"/>
      <c r="G135" s="47"/>
      <c r="H135" s="47"/>
      <c r="I135" s="47"/>
      <c r="J135" s="47"/>
      <c r="K135" s="47"/>
      <c r="L135" s="47"/>
      <c r="M135" s="47"/>
      <c r="N135" s="47"/>
      <c r="O135" s="47"/>
      <c r="P135" s="47"/>
      <c r="Q135" s="47"/>
      <c r="R135" s="48"/>
    </row>
    <row r="136" s="1" customFormat="1">
      <c r="B136" s="46"/>
      <c r="C136" s="38" t="s">
        <v>28</v>
      </c>
      <c r="D136" s="47"/>
      <c r="E136" s="47"/>
      <c r="F136" s="33" t="str">
        <f>E12</f>
        <v>Městská část Praha 5</v>
      </c>
      <c r="G136" s="47"/>
      <c r="H136" s="47"/>
      <c r="I136" s="47"/>
      <c r="J136" s="47"/>
      <c r="K136" s="38" t="s">
        <v>34</v>
      </c>
      <c r="L136" s="47"/>
      <c r="M136" s="33" t="str">
        <f>E18</f>
        <v>Karlínblok</v>
      </c>
      <c r="N136" s="33"/>
      <c r="O136" s="33"/>
      <c r="P136" s="33"/>
      <c r="Q136" s="33"/>
      <c r="R136" s="48"/>
    </row>
    <row r="137" s="1" customFormat="1" ht="14.4" customHeight="1">
      <c r="B137" s="46"/>
      <c r="C137" s="38" t="s">
        <v>32</v>
      </c>
      <c r="D137" s="47"/>
      <c r="E137" s="47"/>
      <c r="F137" s="33" t="str">
        <f>IF(E15="","",E15)</f>
        <v>Vyplň údaj</v>
      </c>
      <c r="G137" s="47"/>
      <c r="H137" s="47"/>
      <c r="I137" s="47"/>
      <c r="J137" s="47"/>
      <c r="K137" s="38" t="s">
        <v>37</v>
      </c>
      <c r="L137" s="47"/>
      <c r="M137" s="33" t="str">
        <f>E21</f>
        <v>QSB</v>
      </c>
      <c r="N137" s="33"/>
      <c r="O137" s="33"/>
      <c r="P137" s="33"/>
      <c r="Q137" s="33"/>
      <c r="R137" s="48"/>
    </row>
    <row r="138" s="1" customFormat="1" ht="10.32" customHeight="1">
      <c r="B138" s="46"/>
      <c r="C138" s="47"/>
      <c r="D138" s="47"/>
      <c r="E138" s="47"/>
      <c r="F138" s="47"/>
      <c r="G138" s="47"/>
      <c r="H138" s="47"/>
      <c r="I138" s="47"/>
      <c r="J138" s="47"/>
      <c r="K138" s="47"/>
      <c r="L138" s="47"/>
      <c r="M138" s="47"/>
      <c r="N138" s="47"/>
      <c r="O138" s="47"/>
      <c r="P138" s="47"/>
      <c r="Q138" s="47"/>
      <c r="R138" s="48"/>
    </row>
    <row r="139" s="8" customFormat="1" ht="29.28" customHeight="1">
      <c r="B139" s="195"/>
      <c r="C139" s="196" t="s">
        <v>193</v>
      </c>
      <c r="D139" s="197" t="s">
        <v>194</v>
      </c>
      <c r="E139" s="197" t="s">
        <v>62</v>
      </c>
      <c r="F139" s="197" t="s">
        <v>195</v>
      </c>
      <c r="G139" s="197"/>
      <c r="H139" s="197"/>
      <c r="I139" s="197"/>
      <c r="J139" s="197" t="s">
        <v>196</v>
      </c>
      <c r="K139" s="197" t="s">
        <v>197</v>
      </c>
      <c r="L139" s="197" t="s">
        <v>198</v>
      </c>
      <c r="M139" s="197"/>
      <c r="N139" s="197" t="s">
        <v>156</v>
      </c>
      <c r="O139" s="197"/>
      <c r="P139" s="197"/>
      <c r="Q139" s="198"/>
      <c r="R139" s="199"/>
      <c r="T139" s="106" t="s">
        <v>199</v>
      </c>
      <c r="U139" s="107" t="s">
        <v>44</v>
      </c>
      <c r="V139" s="107" t="s">
        <v>200</v>
      </c>
      <c r="W139" s="107" t="s">
        <v>201</v>
      </c>
      <c r="X139" s="107" t="s">
        <v>202</v>
      </c>
      <c r="Y139" s="107" t="s">
        <v>203</v>
      </c>
      <c r="Z139" s="107" t="s">
        <v>204</v>
      </c>
      <c r="AA139" s="108" t="s">
        <v>205</v>
      </c>
    </row>
    <row r="140" s="1" customFormat="1" ht="29.28" customHeight="1">
      <c r="B140" s="46"/>
      <c r="C140" s="110" t="s">
        <v>153</v>
      </c>
      <c r="D140" s="47"/>
      <c r="E140" s="47"/>
      <c r="F140" s="47"/>
      <c r="G140" s="47"/>
      <c r="H140" s="47"/>
      <c r="I140" s="47"/>
      <c r="J140" s="47"/>
      <c r="K140" s="47"/>
      <c r="L140" s="47"/>
      <c r="M140" s="47"/>
      <c r="N140" s="200">
        <f>BK140</f>
        <v>0</v>
      </c>
      <c r="O140" s="201"/>
      <c r="P140" s="201"/>
      <c r="Q140" s="201"/>
      <c r="R140" s="48"/>
      <c r="T140" s="109"/>
      <c r="U140" s="67"/>
      <c r="V140" s="67"/>
      <c r="W140" s="202">
        <f>W141+W321+W713+W718</f>
        <v>0</v>
      </c>
      <c r="X140" s="67"/>
      <c r="Y140" s="202">
        <f>Y141+Y321+Y713+Y718</f>
        <v>851.24970886000006</v>
      </c>
      <c r="Z140" s="67"/>
      <c r="AA140" s="203">
        <f>AA141+AA321+AA713+AA718</f>
        <v>0</v>
      </c>
      <c r="AT140" s="22" t="s">
        <v>79</v>
      </c>
      <c r="AU140" s="22" t="s">
        <v>158</v>
      </c>
      <c r="BK140" s="204">
        <f>BK141+BK321+BK713+BK718</f>
        <v>0</v>
      </c>
    </row>
    <row r="141" s="9" customFormat="1" ht="37.44001" customHeight="1">
      <c r="B141" s="205"/>
      <c r="C141" s="206"/>
      <c r="D141" s="207" t="s">
        <v>159</v>
      </c>
      <c r="E141" s="207"/>
      <c r="F141" s="207"/>
      <c r="G141" s="207"/>
      <c r="H141" s="207"/>
      <c r="I141" s="207"/>
      <c r="J141" s="207"/>
      <c r="K141" s="207"/>
      <c r="L141" s="207"/>
      <c r="M141" s="207"/>
      <c r="N141" s="208">
        <f>BK141</f>
        <v>0</v>
      </c>
      <c r="O141" s="178"/>
      <c r="P141" s="178"/>
      <c r="Q141" s="178"/>
      <c r="R141" s="209"/>
      <c r="T141" s="210"/>
      <c r="U141" s="206"/>
      <c r="V141" s="206"/>
      <c r="W141" s="211">
        <f>W142+W153+W175+W214+W221+W304+W319</f>
        <v>0</v>
      </c>
      <c r="X141" s="206"/>
      <c r="Y141" s="211">
        <f>Y142+Y153+Y175+Y214+Y221+Y304+Y319</f>
        <v>727.02480836000007</v>
      </c>
      <c r="Z141" s="206"/>
      <c r="AA141" s="212">
        <f>AA142+AA153+AA175+AA214+AA221+AA304+AA319</f>
        <v>0</v>
      </c>
      <c r="AR141" s="213" t="s">
        <v>88</v>
      </c>
      <c r="AT141" s="214" t="s">
        <v>79</v>
      </c>
      <c r="AU141" s="214" t="s">
        <v>80</v>
      </c>
      <c r="AY141" s="213" t="s">
        <v>206</v>
      </c>
      <c r="BK141" s="215">
        <f>BK142+BK153+BK175+BK214+BK221+BK304+BK319</f>
        <v>0</v>
      </c>
    </row>
    <row r="142" s="9" customFormat="1" ht="19.92" customHeight="1">
      <c r="B142" s="205"/>
      <c r="C142" s="206"/>
      <c r="D142" s="216" t="s">
        <v>160</v>
      </c>
      <c r="E142" s="216"/>
      <c r="F142" s="216"/>
      <c r="G142" s="216"/>
      <c r="H142" s="216"/>
      <c r="I142" s="216"/>
      <c r="J142" s="216"/>
      <c r="K142" s="216"/>
      <c r="L142" s="216"/>
      <c r="M142" s="216"/>
      <c r="N142" s="217">
        <f>BK142</f>
        <v>0</v>
      </c>
      <c r="O142" s="218"/>
      <c r="P142" s="218"/>
      <c r="Q142" s="218"/>
      <c r="R142" s="209"/>
      <c r="T142" s="210"/>
      <c r="U142" s="206"/>
      <c r="V142" s="206"/>
      <c r="W142" s="211">
        <f>SUM(W143:W152)</f>
        <v>0</v>
      </c>
      <c r="X142" s="206"/>
      <c r="Y142" s="211">
        <f>SUM(Y143:Y152)</f>
        <v>0</v>
      </c>
      <c r="Z142" s="206"/>
      <c r="AA142" s="212">
        <f>SUM(AA143:AA152)</f>
        <v>0</v>
      </c>
      <c r="AR142" s="213" t="s">
        <v>88</v>
      </c>
      <c r="AT142" s="214" t="s">
        <v>79</v>
      </c>
      <c r="AU142" s="214" t="s">
        <v>88</v>
      </c>
      <c r="AY142" s="213" t="s">
        <v>206</v>
      </c>
      <c r="BK142" s="215">
        <f>SUM(BK143:BK152)</f>
        <v>0</v>
      </c>
    </row>
    <row r="143" s="1" customFormat="1" ht="25.5" customHeight="1">
      <c r="B143" s="46"/>
      <c r="C143" s="219" t="s">
        <v>88</v>
      </c>
      <c r="D143" s="219" t="s">
        <v>207</v>
      </c>
      <c r="E143" s="220" t="s">
        <v>208</v>
      </c>
      <c r="F143" s="221" t="s">
        <v>209</v>
      </c>
      <c r="G143" s="221"/>
      <c r="H143" s="221"/>
      <c r="I143" s="221"/>
      <c r="J143" s="222" t="s">
        <v>210</v>
      </c>
      <c r="K143" s="223">
        <v>40.262</v>
      </c>
      <c r="L143" s="224">
        <v>0</v>
      </c>
      <c r="M143" s="225"/>
      <c r="N143" s="226">
        <f>ROUND(L143*K143,2)</f>
        <v>0</v>
      </c>
      <c r="O143" s="226"/>
      <c r="P143" s="226"/>
      <c r="Q143" s="226"/>
      <c r="R143" s="48"/>
      <c r="T143" s="227" t="s">
        <v>22</v>
      </c>
      <c r="U143" s="56" t="s">
        <v>45</v>
      </c>
      <c r="V143" s="47"/>
      <c r="W143" s="228">
        <f>V143*K143</f>
        <v>0</v>
      </c>
      <c r="X143" s="228">
        <v>0</v>
      </c>
      <c r="Y143" s="228">
        <f>X143*K143</f>
        <v>0</v>
      </c>
      <c r="Z143" s="228">
        <v>0</v>
      </c>
      <c r="AA143" s="229">
        <f>Z143*K143</f>
        <v>0</v>
      </c>
      <c r="AR143" s="22" t="s">
        <v>211</v>
      </c>
      <c r="AT143" s="22" t="s">
        <v>207</v>
      </c>
      <c r="AU143" s="22" t="s">
        <v>149</v>
      </c>
      <c r="AY143" s="22" t="s">
        <v>206</v>
      </c>
      <c r="BE143" s="142">
        <f>IF(U143="základní",N143,0)</f>
        <v>0</v>
      </c>
      <c r="BF143" s="142">
        <f>IF(U143="snížená",N143,0)</f>
        <v>0</v>
      </c>
      <c r="BG143" s="142">
        <f>IF(U143="zákl. přenesená",N143,0)</f>
        <v>0</v>
      </c>
      <c r="BH143" s="142">
        <f>IF(U143="sníž. přenesená",N143,0)</f>
        <v>0</v>
      </c>
      <c r="BI143" s="142">
        <f>IF(U143="nulová",N143,0)</f>
        <v>0</v>
      </c>
      <c r="BJ143" s="22" t="s">
        <v>88</v>
      </c>
      <c r="BK143" s="142">
        <f>ROUND(L143*K143,2)</f>
        <v>0</v>
      </c>
      <c r="BL143" s="22" t="s">
        <v>211</v>
      </c>
      <c r="BM143" s="22" t="s">
        <v>212</v>
      </c>
    </row>
    <row r="144" s="10" customFormat="1" ht="38.25" customHeight="1">
      <c r="B144" s="230"/>
      <c r="C144" s="231"/>
      <c r="D144" s="231"/>
      <c r="E144" s="232" t="s">
        <v>22</v>
      </c>
      <c r="F144" s="233" t="s">
        <v>213</v>
      </c>
      <c r="G144" s="234"/>
      <c r="H144" s="234"/>
      <c r="I144" s="234"/>
      <c r="J144" s="231"/>
      <c r="K144" s="235">
        <v>40.262</v>
      </c>
      <c r="L144" s="231"/>
      <c r="M144" s="231"/>
      <c r="N144" s="231"/>
      <c r="O144" s="231"/>
      <c r="P144" s="231"/>
      <c r="Q144" s="231"/>
      <c r="R144" s="236"/>
      <c r="T144" s="237"/>
      <c r="U144" s="231"/>
      <c r="V144" s="231"/>
      <c r="W144" s="231"/>
      <c r="X144" s="231"/>
      <c r="Y144" s="231"/>
      <c r="Z144" s="231"/>
      <c r="AA144" s="238"/>
      <c r="AT144" s="239" t="s">
        <v>214</v>
      </c>
      <c r="AU144" s="239" t="s">
        <v>149</v>
      </c>
      <c r="AV144" s="10" t="s">
        <v>149</v>
      </c>
      <c r="AW144" s="10" t="s">
        <v>36</v>
      </c>
      <c r="AX144" s="10" t="s">
        <v>88</v>
      </c>
      <c r="AY144" s="239" t="s">
        <v>206</v>
      </c>
    </row>
    <row r="145" s="1" customFormat="1" ht="25.5" customHeight="1">
      <c r="B145" s="46"/>
      <c r="C145" s="219" t="s">
        <v>149</v>
      </c>
      <c r="D145" s="219" t="s">
        <v>207</v>
      </c>
      <c r="E145" s="220" t="s">
        <v>215</v>
      </c>
      <c r="F145" s="221" t="s">
        <v>216</v>
      </c>
      <c r="G145" s="221"/>
      <c r="H145" s="221"/>
      <c r="I145" s="221"/>
      <c r="J145" s="222" t="s">
        <v>210</v>
      </c>
      <c r="K145" s="223">
        <v>40.262</v>
      </c>
      <c r="L145" s="224">
        <v>0</v>
      </c>
      <c r="M145" s="225"/>
      <c r="N145" s="226">
        <f>ROUND(L145*K145,2)</f>
        <v>0</v>
      </c>
      <c r="O145" s="226"/>
      <c r="P145" s="226"/>
      <c r="Q145" s="226"/>
      <c r="R145" s="48"/>
      <c r="T145" s="227" t="s">
        <v>22</v>
      </c>
      <c r="U145" s="56" t="s">
        <v>45</v>
      </c>
      <c r="V145" s="47"/>
      <c r="W145" s="228">
        <f>V145*K145</f>
        <v>0</v>
      </c>
      <c r="X145" s="228">
        <v>0</v>
      </c>
      <c r="Y145" s="228">
        <f>X145*K145</f>
        <v>0</v>
      </c>
      <c r="Z145" s="228">
        <v>0</v>
      </c>
      <c r="AA145" s="229">
        <f>Z145*K145</f>
        <v>0</v>
      </c>
      <c r="AR145" s="22" t="s">
        <v>211</v>
      </c>
      <c r="AT145" s="22" t="s">
        <v>207</v>
      </c>
      <c r="AU145" s="22" t="s">
        <v>149</v>
      </c>
      <c r="AY145" s="22" t="s">
        <v>206</v>
      </c>
      <c r="BE145" s="142">
        <f>IF(U145="základní",N145,0)</f>
        <v>0</v>
      </c>
      <c r="BF145" s="142">
        <f>IF(U145="snížená",N145,0)</f>
        <v>0</v>
      </c>
      <c r="BG145" s="142">
        <f>IF(U145="zákl. přenesená",N145,0)</f>
        <v>0</v>
      </c>
      <c r="BH145" s="142">
        <f>IF(U145="sníž. přenesená",N145,0)</f>
        <v>0</v>
      </c>
      <c r="BI145" s="142">
        <f>IF(U145="nulová",N145,0)</f>
        <v>0</v>
      </c>
      <c r="BJ145" s="22" t="s">
        <v>88</v>
      </c>
      <c r="BK145" s="142">
        <f>ROUND(L145*K145,2)</f>
        <v>0</v>
      </c>
      <c r="BL145" s="22" t="s">
        <v>211</v>
      </c>
      <c r="BM145" s="22" t="s">
        <v>217</v>
      </c>
    </row>
    <row r="146" s="1" customFormat="1" ht="25.5" customHeight="1">
      <c r="B146" s="46"/>
      <c r="C146" s="219" t="s">
        <v>218</v>
      </c>
      <c r="D146" s="219" t="s">
        <v>207</v>
      </c>
      <c r="E146" s="220" t="s">
        <v>219</v>
      </c>
      <c r="F146" s="221" t="s">
        <v>220</v>
      </c>
      <c r="G146" s="221"/>
      <c r="H146" s="221"/>
      <c r="I146" s="221"/>
      <c r="J146" s="222" t="s">
        <v>210</v>
      </c>
      <c r="K146" s="223">
        <v>2.1779999999999999</v>
      </c>
      <c r="L146" s="224">
        <v>0</v>
      </c>
      <c r="M146" s="225"/>
      <c r="N146" s="226">
        <f>ROUND(L146*K146,2)</f>
        <v>0</v>
      </c>
      <c r="O146" s="226"/>
      <c r="P146" s="226"/>
      <c r="Q146" s="226"/>
      <c r="R146" s="48"/>
      <c r="T146" s="227" t="s">
        <v>22</v>
      </c>
      <c r="U146" s="56" t="s">
        <v>45</v>
      </c>
      <c r="V146" s="47"/>
      <c r="W146" s="228">
        <f>V146*K146</f>
        <v>0</v>
      </c>
      <c r="X146" s="228">
        <v>0</v>
      </c>
      <c r="Y146" s="228">
        <f>X146*K146</f>
        <v>0</v>
      </c>
      <c r="Z146" s="228">
        <v>0</v>
      </c>
      <c r="AA146" s="229">
        <f>Z146*K146</f>
        <v>0</v>
      </c>
      <c r="AR146" s="22" t="s">
        <v>211</v>
      </c>
      <c r="AT146" s="22" t="s">
        <v>207</v>
      </c>
      <c r="AU146" s="22" t="s">
        <v>149</v>
      </c>
      <c r="AY146" s="22" t="s">
        <v>206</v>
      </c>
      <c r="BE146" s="142">
        <f>IF(U146="základní",N146,0)</f>
        <v>0</v>
      </c>
      <c r="BF146" s="142">
        <f>IF(U146="snížená",N146,0)</f>
        <v>0</v>
      </c>
      <c r="BG146" s="142">
        <f>IF(U146="zákl. přenesená",N146,0)</f>
        <v>0</v>
      </c>
      <c r="BH146" s="142">
        <f>IF(U146="sníž. přenesená",N146,0)</f>
        <v>0</v>
      </c>
      <c r="BI146" s="142">
        <f>IF(U146="nulová",N146,0)</f>
        <v>0</v>
      </c>
      <c r="BJ146" s="22" t="s">
        <v>88</v>
      </c>
      <c r="BK146" s="142">
        <f>ROUND(L146*K146,2)</f>
        <v>0</v>
      </c>
      <c r="BL146" s="22" t="s">
        <v>211</v>
      </c>
      <c r="BM146" s="22" t="s">
        <v>221</v>
      </c>
    </row>
    <row r="147" s="10" customFormat="1" ht="16.5" customHeight="1">
      <c r="B147" s="230"/>
      <c r="C147" s="231"/>
      <c r="D147" s="231"/>
      <c r="E147" s="232" t="s">
        <v>22</v>
      </c>
      <c r="F147" s="233" t="s">
        <v>222</v>
      </c>
      <c r="G147" s="234"/>
      <c r="H147" s="234"/>
      <c r="I147" s="234"/>
      <c r="J147" s="231"/>
      <c r="K147" s="235">
        <v>2.1779999999999999</v>
      </c>
      <c r="L147" s="231"/>
      <c r="M147" s="231"/>
      <c r="N147" s="231"/>
      <c r="O147" s="231"/>
      <c r="P147" s="231"/>
      <c r="Q147" s="231"/>
      <c r="R147" s="236"/>
      <c r="T147" s="237"/>
      <c r="U147" s="231"/>
      <c r="V147" s="231"/>
      <c r="W147" s="231"/>
      <c r="X147" s="231"/>
      <c r="Y147" s="231"/>
      <c r="Z147" s="231"/>
      <c r="AA147" s="238"/>
      <c r="AT147" s="239" t="s">
        <v>214</v>
      </c>
      <c r="AU147" s="239" t="s">
        <v>149</v>
      </c>
      <c r="AV147" s="10" t="s">
        <v>149</v>
      </c>
      <c r="AW147" s="10" t="s">
        <v>36</v>
      </c>
      <c r="AX147" s="10" t="s">
        <v>88</v>
      </c>
      <c r="AY147" s="239" t="s">
        <v>206</v>
      </c>
    </row>
    <row r="148" s="1" customFormat="1" ht="25.5" customHeight="1">
      <c r="B148" s="46"/>
      <c r="C148" s="219" t="s">
        <v>211</v>
      </c>
      <c r="D148" s="219" t="s">
        <v>207</v>
      </c>
      <c r="E148" s="220" t="s">
        <v>223</v>
      </c>
      <c r="F148" s="221" t="s">
        <v>224</v>
      </c>
      <c r="G148" s="221"/>
      <c r="H148" s="221"/>
      <c r="I148" s="221"/>
      <c r="J148" s="222" t="s">
        <v>210</v>
      </c>
      <c r="K148" s="223">
        <v>2.1779999999999999</v>
      </c>
      <c r="L148" s="224">
        <v>0</v>
      </c>
      <c r="M148" s="225"/>
      <c r="N148" s="226">
        <f>ROUND(L148*K148,2)</f>
        <v>0</v>
      </c>
      <c r="O148" s="226"/>
      <c r="P148" s="226"/>
      <c r="Q148" s="226"/>
      <c r="R148" s="48"/>
      <c r="T148" s="227" t="s">
        <v>22</v>
      </c>
      <c r="U148" s="56" t="s">
        <v>45</v>
      </c>
      <c r="V148" s="47"/>
      <c r="W148" s="228">
        <f>V148*K148</f>
        <v>0</v>
      </c>
      <c r="X148" s="228">
        <v>0</v>
      </c>
      <c r="Y148" s="228">
        <f>X148*K148</f>
        <v>0</v>
      </c>
      <c r="Z148" s="228">
        <v>0</v>
      </c>
      <c r="AA148" s="229">
        <f>Z148*K148</f>
        <v>0</v>
      </c>
      <c r="AR148" s="22" t="s">
        <v>211</v>
      </c>
      <c r="AT148" s="22" t="s">
        <v>207</v>
      </c>
      <c r="AU148" s="22" t="s">
        <v>149</v>
      </c>
      <c r="AY148" s="22" t="s">
        <v>206</v>
      </c>
      <c r="BE148" s="142">
        <f>IF(U148="základní",N148,0)</f>
        <v>0</v>
      </c>
      <c r="BF148" s="142">
        <f>IF(U148="snížená",N148,0)</f>
        <v>0</v>
      </c>
      <c r="BG148" s="142">
        <f>IF(U148="zákl. přenesená",N148,0)</f>
        <v>0</v>
      </c>
      <c r="BH148" s="142">
        <f>IF(U148="sníž. přenesená",N148,0)</f>
        <v>0</v>
      </c>
      <c r="BI148" s="142">
        <f>IF(U148="nulová",N148,0)</f>
        <v>0</v>
      </c>
      <c r="BJ148" s="22" t="s">
        <v>88</v>
      </c>
      <c r="BK148" s="142">
        <f>ROUND(L148*K148,2)</f>
        <v>0</v>
      </c>
      <c r="BL148" s="22" t="s">
        <v>211</v>
      </c>
      <c r="BM148" s="22" t="s">
        <v>225</v>
      </c>
    </row>
    <row r="149" s="1" customFormat="1" ht="25.5" customHeight="1">
      <c r="B149" s="46"/>
      <c r="C149" s="219" t="s">
        <v>226</v>
      </c>
      <c r="D149" s="219" t="s">
        <v>207</v>
      </c>
      <c r="E149" s="220" t="s">
        <v>227</v>
      </c>
      <c r="F149" s="221" t="s">
        <v>228</v>
      </c>
      <c r="G149" s="221"/>
      <c r="H149" s="221"/>
      <c r="I149" s="221"/>
      <c r="J149" s="222" t="s">
        <v>210</v>
      </c>
      <c r="K149" s="223">
        <v>42.439999999999998</v>
      </c>
      <c r="L149" s="224">
        <v>0</v>
      </c>
      <c r="M149" s="225"/>
      <c r="N149" s="226">
        <f>ROUND(L149*K149,2)</f>
        <v>0</v>
      </c>
      <c r="O149" s="226"/>
      <c r="P149" s="226"/>
      <c r="Q149" s="226"/>
      <c r="R149" s="48"/>
      <c r="T149" s="227" t="s">
        <v>22</v>
      </c>
      <c r="U149" s="56" t="s">
        <v>45</v>
      </c>
      <c r="V149" s="47"/>
      <c r="W149" s="228">
        <f>V149*K149</f>
        <v>0</v>
      </c>
      <c r="X149" s="228">
        <v>0</v>
      </c>
      <c r="Y149" s="228">
        <f>X149*K149</f>
        <v>0</v>
      </c>
      <c r="Z149" s="228">
        <v>0</v>
      </c>
      <c r="AA149" s="229">
        <f>Z149*K149</f>
        <v>0</v>
      </c>
      <c r="AR149" s="22" t="s">
        <v>211</v>
      </c>
      <c r="AT149" s="22" t="s">
        <v>207</v>
      </c>
      <c r="AU149" s="22" t="s">
        <v>149</v>
      </c>
      <c r="AY149" s="22" t="s">
        <v>206</v>
      </c>
      <c r="BE149" s="142">
        <f>IF(U149="základní",N149,0)</f>
        <v>0</v>
      </c>
      <c r="BF149" s="142">
        <f>IF(U149="snížená",N149,0)</f>
        <v>0</v>
      </c>
      <c r="BG149" s="142">
        <f>IF(U149="zákl. přenesená",N149,0)</f>
        <v>0</v>
      </c>
      <c r="BH149" s="142">
        <f>IF(U149="sníž. přenesená",N149,0)</f>
        <v>0</v>
      </c>
      <c r="BI149" s="142">
        <f>IF(U149="nulová",N149,0)</f>
        <v>0</v>
      </c>
      <c r="BJ149" s="22" t="s">
        <v>88</v>
      </c>
      <c r="BK149" s="142">
        <f>ROUND(L149*K149,2)</f>
        <v>0</v>
      </c>
      <c r="BL149" s="22" t="s">
        <v>211</v>
      </c>
      <c r="BM149" s="22" t="s">
        <v>229</v>
      </c>
    </row>
    <row r="150" s="10" customFormat="1" ht="16.5" customHeight="1">
      <c r="B150" s="230"/>
      <c r="C150" s="231"/>
      <c r="D150" s="231"/>
      <c r="E150" s="232" t="s">
        <v>22</v>
      </c>
      <c r="F150" s="233" t="s">
        <v>230</v>
      </c>
      <c r="G150" s="234"/>
      <c r="H150" s="234"/>
      <c r="I150" s="234"/>
      <c r="J150" s="231"/>
      <c r="K150" s="235">
        <v>42.439999999999998</v>
      </c>
      <c r="L150" s="231"/>
      <c r="M150" s="231"/>
      <c r="N150" s="231"/>
      <c r="O150" s="231"/>
      <c r="P150" s="231"/>
      <c r="Q150" s="231"/>
      <c r="R150" s="236"/>
      <c r="T150" s="237"/>
      <c r="U150" s="231"/>
      <c r="V150" s="231"/>
      <c r="W150" s="231"/>
      <c r="X150" s="231"/>
      <c r="Y150" s="231"/>
      <c r="Z150" s="231"/>
      <c r="AA150" s="238"/>
      <c r="AT150" s="239" t="s">
        <v>214</v>
      </c>
      <c r="AU150" s="239" t="s">
        <v>149</v>
      </c>
      <c r="AV150" s="10" t="s">
        <v>149</v>
      </c>
      <c r="AW150" s="10" t="s">
        <v>36</v>
      </c>
      <c r="AX150" s="10" t="s">
        <v>88</v>
      </c>
      <c r="AY150" s="239" t="s">
        <v>206</v>
      </c>
    </row>
    <row r="151" s="1" customFormat="1" ht="16.5" customHeight="1">
      <c r="B151" s="46"/>
      <c r="C151" s="219" t="s">
        <v>231</v>
      </c>
      <c r="D151" s="219" t="s">
        <v>207</v>
      </c>
      <c r="E151" s="220" t="s">
        <v>232</v>
      </c>
      <c r="F151" s="221" t="s">
        <v>233</v>
      </c>
      <c r="G151" s="221"/>
      <c r="H151" s="221"/>
      <c r="I151" s="221"/>
      <c r="J151" s="222" t="s">
        <v>210</v>
      </c>
      <c r="K151" s="223">
        <v>42.439999999999998</v>
      </c>
      <c r="L151" s="224">
        <v>0</v>
      </c>
      <c r="M151" s="225"/>
      <c r="N151" s="226">
        <f>ROUND(L151*K151,2)</f>
        <v>0</v>
      </c>
      <c r="O151" s="226"/>
      <c r="P151" s="226"/>
      <c r="Q151" s="226"/>
      <c r="R151" s="48"/>
      <c r="T151" s="227" t="s">
        <v>22</v>
      </c>
      <c r="U151" s="56" t="s">
        <v>45</v>
      </c>
      <c r="V151" s="47"/>
      <c r="W151" s="228">
        <f>V151*K151</f>
        <v>0</v>
      </c>
      <c r="X151" s="228">
        <v>0</v>
      </c>
      <c r="Y151" s="228">
        <f>X151*K151</f>
        <v>0</v>
      </c>
      <c r="Z151" s="228">
        <v>0</v>
      </c>
      <c r="AA151" s="229">
        <f>Z151*K151</f>
        <v>0</v>
      </c>
      <c r="AR151" s="22" t="s">
        <v>211</v>
      </c>
      <c r="AT151" s="22" t="s">
        <v>207</v>
      </c>
      <c r="AU151" s="22" t="s">
        <v>149</v>
      </c>
      <c r="AY151" s="22" t="s">
        <v>206</v>
      </c>
      <c r="BE151" s="142">
        <f>IF(U151="základní",N151,0)</f>
        <v>0</v>
      </c>
      <c r="BF151" s="142">
        <f>IF(U151="snížená",N151,0)</f>
        <v>0</v>
      </c>
      <c r="BG151" s="142">
        <f>IF(U151="zákl. přenesená",N151,0)</f>
        <v>0</v>
      </c>
      <c r="BH151" s="142">
        <f>IF(U151="sníž. přenesená",N151,0)</f>
        <v>0</v>
      </c>
      <c r="BI151" s="142">
        <f>IF(U151="nulová",N151,0)</f>
        <v>0</v>
      </c>
      <c r="BJ151" s="22" t="s">
        <v>88</v>
      </c>
      <c r="BK151" s="142">
        <f>ROUND(L151*K151,2)</f>
        <v>0</v>
      </c>
      <c r="BL151" s="22" t="s">
        <v>211</v>
      </c>
      <c r="BM151" s="22" t="s">
        <v>234</v>
      </c>
    </row>
    <row r="152" s="1" customFormat="1" ht="25.5" customHeight="1">
      <c r="B152" s="46"/>
      <c r="C152" s="219" t="s">
        <v>235</v>
      </c>
      <c r="D152" s="219" t="s">
        <v>207</v>
      </c>
      <c r="E152" s="220" t="s">
        <v>236</v>
      </c>
      <c r="F152" s="221" t="s">
        <v>237</v>
      </c>
      <c r="G152" s="221"/>
      <c r="H152" s="221"/>
      <c r="I152" s="221"/>
      <c r="J152" s="222" t="s">
        <v>238</v>
      </c>
      <c r="K152" s="223">
        <v>72.147999999999996</v>
      </c>
      <c r="L152" s="224">
        <v>0</v>
      </c>
      <c r="M152" s="225"/>
      <c r="N152" s="226">
        <f>ROUND(L152*K152,2)</f>
        <v>0</v>
      </c>
      <c r="O152" s="226"/>
      <c r="P152" s="226"/>
      <c r="Q152" s="226"/>
      <c r="R152" s="48"/>
      <c r="T152" s="227" t="s">
        <v>22</v>
      </c>
      <c r="U152" s="56" t="s">
        <v>45</v>
      </c>
      <c r="V152" s="47"/>
      <c r="W152" s="228">
        <f>V152*K152</f>
        <v>0</v>
      </c>
      <c r="X152" s="228">
        <v>0</v>
      </c>
      <c r="Y152" s="228">
        <f>X152*K152</f>
        <v>0</v>
      </c>
      <c r="Z152" s="228">
        <v>0</v>
      </c>
      <c r="AA152" s="229">
        <f>Z152*K152</f>
        <v>0</v>
      </c>
      <c r="AR152" s="22" t="s">
        <v>211</v>
      </c>
      <c r="AT152" s="22" t="s">
        <v>207</v>
      </c>
      <c r="AU152" s="22" t="s">
        <v>149</v>
      </c>
      <c r="AY152" s="22" t="s">
        <v>206</v>
      </c>
      <c r="BE152" s="142">
        <f>IF(U152="základní",N152,0)</f>
        <v>0</v>
      </c>
      <c r="BF152" s="142">
        <f>IF(U152="snížená",N152,0)</f>
        <v>0</v>
      </c>
      <c r="BG152" s="142">
        <f>IF(U152="zákl. přenesená",N152,0)</f>
        <v>0</v>
      </c>
      <c r="BH152" s="142">
        <f>IF(U152="sníž. přenesená",N152,0)</f>
        <v>0</v>
      </c>
      <c r="BI152" s="142">
        <f>IF(U152="nulová",N152,0)</f>
        <v>0</v>
      </c>
      <c r="BJ152" s="22" t="s">
        <v>88</v>
      </c>
      <c r="BK152" s="142">
        <f>ROUND(L152*K152,2)</f>
        <v>0</v>
      </c>
      <c r="BL152" s="22" t="s">
        <v>211</v>
      </c>
      <c r="BM152" s="22" t="s">
        <v>239</v>
      </c>
    </row>
    <row r="153" s="9" customFormat="1" ht="29.88" customHeight="1">
      <c r="B153" s="205"/>
      <c r="C153" s="206"/>
      <c r="D153" s="216" t="s">
        <v>161</v>
      </c>
      <c r="E153" s="216"/>
      <c r="F153" s="216"/>
      <c r="G153" s="216"/>
      <c r="H153" s="216"/>
      <c r="I153" s="216"/>
      <c r="J153" s="216"/>
      <c r="K153" s="216"/>
      <c r="L153" s="216"/>
      <c r="M153" s="216"/>
      <c r="N153" s="240">
        <f>BK153</f>
        <v>0</v>
      </c>
      <c r="O153" s="241"/>
      <c r="P153" s="241"/>
      <c r="Q153" s="241"/>
      <c r="R153" s="209"/>
      <c r="T153" s="210"/>
      <c r="U153" s="206"/>
      <c r="V153" s="206"/>
      <c r="W153" s="211">
        <f>SUM(W154:W174)</f>
        <v>0</v>
      </c>
      <c r="X153" s="206"/>
      <c r="Y153" s="211">
        <f>SUM(Y154:Y174)</f>
        <v>192.43900886000003</v>
      </c>
      <c r="Z153" s="206"/>
      <c r="AA153" s="212">
        <f>SUM(AA154:AA174)</f>
        <v>0</v>
      </c>
      <c r="AR153" s="213" t="s">
        <v>88</v>
      </c>
      <c r="AT153" s="214" t="s">
        <v>79</v>
      </c>
      <c r="AU153" s="214" t="s">
        <v>88</v>
      </c>
      <c r="AY153" s="213" t="s">
        <v>206</v>
      </c>
      <c r="BK153" s="215">
        <f>SUM(BK154:BK174)</f>
        <v>0</v>
      </c>
    </row>
    <row r="154" s="1" customFormat="1" ht="38.25" customHeight="1">
      <c r="B154" s="46"/>
      <c r="C154" s="219" t="s">
        <v>240</v>
      </c>
      <c r="D154" s="219" t="s">
        <v>207</v>
      </c>
      <c r="E154" s="220" t="s">
        <v>241</v>
      </c>
      <c r="F154" s="221" t="s">
        <v>242</v>
      </c>
      <c r="G154" s="221"/>
      <c r="H154" s="221"/>
      <c r="I154" s="221"/>
      <c r="J154" s="222" t="s">
        <v>243</v>
      </c>
      <c r="K154" s="223">
        <v>32</v>
      </c>
      <c r="L154" s="224">
        <v>0</v>
      </c>
      <c r="M154" s="225"/>
      <c r="N154" s="226">
        <f>ROUND(L154*K154,2)</f>
        <v>0</v>
      </c>
      <c r="O154" s="226"/>
      <c r="P154" s="226"/>
      <c r="Q154" s="226"/>
      <c r="R154" s="48"/>
      <c r="T154" s="227" t="s">
        <v>22</v>
      </c>
      <c r="U154" s="56" t="s">
        <v>45</v>
      </c>
      <c r="V154" s="47"/>
      <c r="W154" s="228">
        <f>V154*K154</f>
        <v>0</v>
      </c>
      <c r="X154" s="228">
        <v>0.24629999999999999</v>
      </c>
      <c r="Y154" s="228">
        <f>X154*K154</f>
        <v>7.8815999999999997</v>
      </c>
      <c r="Z154" s="228">
        <v>0</v>
      </c>
      <c r="AA154" s="229">
        <f>Z154*K154</f>
        <v>0</v>
      </c>
      <c r="AR154" s="22" t="s">
        <v>211</v>
      </c>
      <c r="AT154" s="22" t="s">
        <v>207</v>
      </c>
      <c r="AU154" s="22" t="s">
        <v>149</v>
      </c>
      <c r="AY154" s="22" t="s">
        <v>206</v>
      </c>
      <c r="BE154" s="142">
        <f>IF(U154="základní",N154,0)</f>
        <v>0</v>
      </c>
      <c r="BF154" s="142">
        <f>IF(U154="snížená",N154,0)</f>
        <v>0</v>
      </c>
      <c r="BG154" s="142">
        <f>IF(U154="zákl. přenesená",N154,0)</f>
        <v>0</v>
      </c>
      <c r="BH154" s="142">
        <f>IF(U154="sníž. přenesená",N154,0)</f>
        <v>0</v>
      </c>
      <c r="BI154" s="142">
        <f>IF(U154="nulová",N154,0)</f>
        <v>0</v>
      </c>
      <c r="BJ154" s="22" t="s">
        <v>88</v>
      </c>
      <c r="BK154" s="142">
        <f>ROUND(L154*K154,2)</f>
        <v>0</v>
      </c>
      <c r="BL154" s="22" t="s">
        <v>211</v>
      </c>
      <c r="BM154" s="22" t="s">
        <v>244</v>
      </c>
    </row>
    <row r="155" s="1" customFormat="1" ht="25.5" customHeight="1">
      <c r="B155" s="46"/>
      <c r="C155" s="219" t="s">
        <v>245</v>
      </c>
      <c r="D155" s="219" t="s">
        <v>207</v>
      </c>
      <c r="E155" s="220" t="s">
        <v>246</v>
      </c>
      <c r="F155" s="221" t="s">
        <v>247</v>
      </c>
      <c r="G155" s="221"/>
      <c r="H155" s="221"/>
      <c r="I155" s="221"/>
      <c r="J155" s="222" t="s">
        <v>243</v>
      </c>
      <c r="K155" s="223">
        <v>110</v>
      </c>
      <c r="L155" s="224">
        <v>0</v>
      </c>
      <c r="M155" s="225"/>
      <c r="N155" s="226">
        <f>ROUND(L155*K155,2)</f>
        <v>0</v>
      </c>
      <c r="O155" s="226"/>
      <c r="P155" s="226"/>
      <c r="Q155" s="226"/>
      <c r="R155" s="48"/>
      <c r="T155" s="227" t="s">
        <v>22</v>
      </c>
      <c r="U155" s="56" t="s">
        <v>45</v>
      </c>
      <c r="V155" s="47"/>
      <c r="W155" s="228">
        <f>V155*K155</f>
        <v>0</v>
      </c>
      <c r="X155" s="228">
        <v>0.00048999999999999998</v>
      </c>
      <c r="Y155" s="228">
        <f>X155*K155</f>
        <v>0.053899999999999997</v>
      </c>
      <c r="Z155" s="228">
        <v>0</v>
      </c>
      <c r="AA155" s="229">
        <f>Z155*K155</f>
        <v>0</v>
      </c>
      <c r="AR155" s="22" t="s">
        <v>211</v>
      </c>
      <c r="AT155" s="22" t="s">
        <v>207</v>
      </c>
      <c r="AU155" s="22" t="s">
        <v>149</v>
      </c>
      <c r="AY155" s="22" t="s">
        <v>206</v>
      </c>
      <c r="BE155" s="142">
        <f>IF(U155="základní",N155,0)</f>
        <v>0</v>
      </c>
      <c r="BF155" s="142">
        <f>IF(U155="snížená",N155,0)</f>
        <v>0</v>
      </c>
      <c r="BG155" s="142">
        <f>IF(U155="zákl. přenesená",N155,0)</f>
        <v>0</v>
      </c>
      <c r="BH155" s="142">
        <f>IF(U155="sníž. přenesená",N155,0)</f>
        <v>0</v>
      </c>
      <c r="BI155" s="142">
        <f>IF(U155="nulová",N155,0)</f>
        <v>0</v>
      </c>
      <c r="BJ155" s="22" t="s">
        <v>88</v>
      </c>
      <c r="BK155" s="142">
        <f>ROUND(L155*K155,2)</f>
        <v>0</v>
      </c>
      <c r="BL155" s="22" t="s">
        <v>211</v>
      </c>
      <c r="BM155" s="22" t="s">
        <v>248</v>
      </c>
    </row>
    <row r="156" s="1" customFormat="1" ht="25.5" customHeight="1">
      <c r="B156" s="46"/>
      <c r="C156" s="219" t="s">
        <v>249</v>
      </c>
      <c r="D156" s="219" t="s">
        <v>207</v>
      </c>
      <c r="E156" s="220" t="s">
        <v>250</v>
      </c>
      <c r="F156" s="221" t="s">
        <v>251</v>
      </c>
      <c r="G156" s="221"/>
      <c r="H156" s="221"/>
      <c r="I156" s="221"/>
      <c r="J156" s="222" t="s">
        <v>243</v>
      </c>
      <c r="K156" s="223">
        <v>11.5</v>
      </c>
      <c r="L156" s="224">
        <v>0</v>
      </c>
      <c r="M156" s="225"/>
      <c r="N156" s="226">
        <f>ROUND(L156*K156,2)</f>
        <v>0</v>
      </c>
      <c r="O156" s="226"/>
      <c r="P156" s="226"/>
      <c r="Q156" s="226"/>
      <c r="R156" s="48"/>
      <c r="T156" s="227" t="s">
        <v>22</v>
      </c>
      <c r="U156" s="56" t="s">
        <v>45</v>
      </c>
      <c r="V156" s="47"/>
      <c r="W156" s="228">
        <f>V156*K156</f>
        <v>0</v>
      </c>
      <c r="X156" s="228">
        <v>0.00114</v>
      </c>
      <c r="Y156" s="228">
        <f>X156*K156</f>
        <v>0.01311</v>
      </c>
      <c r="Z156" s="228">
        <v>0</v>
      </c>
      <c r="AA156" s="229">
        <f>Z156*K156</f>
        <v>0</v>
      </c>
      <c r="AR156" s="22" t="s">
        <v>211</v>
      </c>
      <c r="AT156" s="22" t="s">
        <v>207</v>
      </c>
      <c r="AU156" s="22" t="s">
        <v>149</v>
      </c>
      <c r="AY156" s="22" t="s">
        <v>206</v>
      </c>
      <c r="BE156" s="142">
        <f>IF(U156="základní",N156,0)</f>
        <v>0</v>
      </c>
      <c r="BF156" s="142">
        <f>IF(U156="snížená",N156,0)</f>
        <v>0</v>
      </c>
      <c r="BG156" s="142">
        <f>IF(U156="zákl. přenesená",N156,0)</f>
        <v>0</v>
      </c>
      <c r="BH156" s="142">
        <f>IF(U156="sníž. přenesená",N156,0)</f>
        <v>0</v>
      </c>
      <c r="BI156" s="142">
        <f>IF(U156="nulová",N156,0)</f>
        <v>0</v>
      </c>
      <c r="BJ156" s="22" t="s">
        <v>88</v>
      </c>
      <c r="BK156" s="142">
        <f>ROUND(L156*K156,2)</f>
        <v>0</v>
      </c>
      <c r="BL156" s="22" t="s">
        <v>211</v>
      </c>
      <c r="BM156" s="22" t="s">
        <v>252</v>
      </c>
    </row>
    <row r="157" s="1" customFormat="1" ht="25.5" customHeight="1">
      <c r="B157" s="46"/>
      <c r="C157" s="219" t="s">
        <v>253</v>
      </c>
      <c r="D157" s="219" t="s">
        <v>207</v>
      </c>
      <c r="E157" s="220" t="s">
        <v>254</v>
      </c>
      <c r="F157" s="221" t="s">
        <v>255</v>
      </c>
      <c r="G157" s="221"/>
      <c r="H157" s="221"/>
      <c r="I157" s="221"/>
      <c r="J157" s="222" t="s">
        <v>243</v>
      </c>
      <c r="K157" s="223">
        <v>142</v>
      </c>
      <c r="L157" s="224">
        <v>0</v>
      </c>
      <c r="M157" s="225"/>
      <c r="N157" s="226">
        <f>ROUND(L157*K157,2)</f>
        <v>0</v>
      </c>
      <c r="O157" s="226"/>
      <c r="P157" s="226"/>
      <c r="Q157" s="226"/>
      <c r="R157" s="48"/>
      <c r="T157" s="227" t="s">
        <v>22</v>
      </c>
      <c r="U157" s="56" t="s">
        <v>45</v>
      </c>
      <c r="V157" s="47"/>
      <c r="W157" s="228">
        <f>V157*K157</f>
        <v>0</v>
      </c>
      <c r="X157" s="228">
        <v>5.0000000000000002E-05</v>
      </c>
      <c r="Y157" s="228">
        <f>X157*K157</f>
        <v>0.0071000000000000004</v>
      </c>
      <c r="Z157" s="228">
        <v>0</v>
      </c>
      <c r="AA157" s="229">
        <f>Z157*K157</f>
        <v>0</v>
      </c>
      <c r="AR157" s="22" t="s">
        <v>211</v>
      </c>
      <c r="AT157" s="22" t="s">
        <v>207</v>
      </c>
      <c r="AU157" s="22" t="s">
        <v>149</v>
      </c>
      <c r="AY157" s="22" t="s">
        <v>206</v>
      </c>
      <c r="BE157" s="142">
        <f>IF(U157="základní",N157,0)</f>
        <v>0</v>
      </c>
      <c r="BF157" s="142">
        <f>IF(U157="snížená",N157,0)</f>
        <v>0</v>
      </c>
      <c r="BG157" s="142">
        <f>IF(U157="zákl. přenesená",N157,0)</f>
        <v>0</v>
      </c>
      <c r="BH157" s="142">
        <f>IF(U157="sníž. přenesená",N157,0)</f>
        <v>0</v>
      </c>
      <c r="BI157" s="142">
        <f>IF(U157="nulová",N157,0)</f>
        <v>0</v>
      </c>
      <c r="BJ157" s="22" t="s">
        <v>88</v>
      </c>
      <c r="BK157" s="142">
        <f>ROUND(L157*K157,2)</f>
        <v>0</v>
      </c>
      <c r="BL157" s="22" t="s">
        <v>211</v>
      </c>
      <c r="BM157" s="22" t="s">
        <v>256</v>
      </c>
    </row>
    <row r="158" s="1" customFormat="1" ht="25.5" customHeight="1">
      <c r="B158" s="46"/>
      <c r="C158" s="219" t="s">
        <v>257</v>
      </c>
      <c r="D158" s="219" t="s">
        <v>207</v>
      </c>
      <c r="E158" s="220" t="s">
        <v>258</v>
      </c>
      <c r="F158" s="221" t="s">
        <v>259</v>
      </c>
      <c r="G158" s="221"/>
      <c r="H158" s="221"/>
      <c r="I158" s="221"/>
      <c r="J158" s="222" t="s">
        <v>260</v>
      </c>
      <c r="K158" s="223">
        <v>66.558000000000007</v>
      </c>
      <c r="L158" s="224">
        <v>0</v>
      </c>
      <c r="M158" s="225"/>
      <c r="N158" s="226">
        <f>ROUND(L158*K158,2)</f>
        <v>0</v>
      </c>
      <c r="O158" s="226"/>
      <c r="P158" s="226"/>
      <c r="Q158" s="226"/>
      <c r="R158" s="48"/>
      <c r="T158" s="227" t="s">
        <v>22</v>
      </c>
      <c r="U158" s="56" t="s">
        <v>45</v>
      </c>
      <c r="V158" s="47"/>
      <c r="W158" s="228">
        <f>V158*K158</f>
        <v>0</v>
      </c>
      <c r="X158" s="228">
        <v>0.00010000000000000001</v>
      </c>
      <c r="Y158" s="228">
        <f>X158*K158</f>
        <v>0.0066558000000000008</v>
      </c>
      <c r="Z158" s="228">
        <v>0</v>
      </c>
      <c r="AA158" s="229">
        <f>Z158*K158</f>
        <v>0</v>
      </c>
      <c r="AR158" s="22" t="s">
        <v>211</v>
      </c>
      <c r="AT158" s="22" t="s">
        <v>207</v>
      </c>
      <c r="AU158" s="22" t="s">
        <v>149</v>
      </c>
      <c r="AY158" s="22" t="s">
        <v>206</v>
      </c>
      <c r="BE158" s="142">
        <f>IF(U158="základní",N158,0)</f>
        <v>0</v>
      </c>
      <c r="BF158" s="142">
        <f>IF(U158="snížená",N158,0)</f>
        <v>0</v>
      </c>
      <c r="BG158" s="142">
        <f>IF(U158="zákl. přenesená",N158,0)</f>
        <v>0</v>
      </c>
      <c r="BH158" s="142">
        <f>IF(U158="sníž. přenesená",N158,0)</f>
        <v>0</v>
      </c>
      <c r="BI158" s="142">
        <f>IF(U158="nulová",N158,0)</f>
        <v>0</v>
      </c>
      <c r="BJ158" s="22" t="s">
        <v>88</v>
      </c>
      <c r="BK158" s="142">
        <f>ROUND(L158*K158,2)</f>
        <v>0</v>
      </c>
      <c r="BL158" s="22" t="s">
        <v>211</v>
      </c>
      <c r="BM158" s="22" t="s">
        <v>261</v>
      </c>
    </row>
    <row r="159" s="1" customFormat="1" ht="25.5" customHeight="1">
      <c r="B159" s="46"/>
      <c r="C159" s="242" t="s">
        <v>262</v>
      </c>
      <c r="D159" s="242" t="s">
        <v>263</v>
      </c>
      <c r="E159" s="243" t="s">
        <v>264</v>
      </c>
      <c r="F159" s="244" t="s">
        <v>265</v>
      </c>
      <c r="G159" s="244"/>
      <c r="H159" s="244"/>
      <c r="I159" s="244"/>
      <c r="J159" s="245" t="s">
        <v>260</v>
      </c>
      <c r="K159" s="246">
        <v>76.542000000000002</v>
      </c>
      <c r="L159" s="247">
        <v>0</v>
      </c>
      <c r="M159" s="248"/>
      <c r="N159" s="249">
        <f>ROUND(L159*K159,2)</f>
        <v>0</v>
      </c>
      <c r="O159" s="226"/>
      <c r="P159" s="226"/>
      <c r="Q159" s="226"/>
      <c r="R159" s="48"/>
      <c r="T159" s="227" t="s">
        <v>22</v>
      </c>
      <c r="U159" s="56" t="s">
        <v>45</v>
      </c>
      <c r="V159" s="47"/>
      <c r="W159" s="228">
        <f>V159*K159</f>
        <v>0</v>
      </c>
      <c r="X159" s="228">
        <v>0.00029999999999999997</v>
      </c>
      <c r="Y159" s="228">
        <f>X159*K159</f>
        <v>0.0229626</v>
      </c>
      <c r="Z159" s="228">
        <v>0</v>
      </c>
      <c r="AA159" s="229">
        <f>Z159*K159</f>
        <v>0</v>
      </c>
      <c r="AR159" s="22" t="s">
        <v>240</v>
      </c>
      <c r="AT159" s="22" t="s">
        <v>263</v>
      </c>
      <c r="AU159" s="22" t="s">
        <v>149</v>
      </c>
      <c r="AY159" s="22" t="s">
        <v>206</v>
      </c>
      <c r="BE159" s="142">
        <f>IF(U159="základní",N159,0)</f>
        <v>0</v>
      </c>
      <c r="BF159" s="142">
        <f>IF(U159="snížená",N159,0)</f>
        <v>0</v>
      </c>
      <c r="BG159" s="142">
        <f>IF(U159="zákl. přenesená",N159,0)</f>
        <v>0</v>
      </c>
      <c r="BH159" s="142">
        <f>IF(U159="sníž. přenesená",N159,0)</f>
        <v>0</v>
      </c>
      <c r="BI159" s="142">
        <f>IF(U159="nulová",N159,0)</f>
        <v>0</v>
      </c>
      <c r="BJ159" s="22" t="s">
        <v>88</v>
      </c>
      <c r="BK159" s="142">
        <f>ROUND(L159*K159,2)</f>
        <v>0</v>
      </c>
      <c r="BL159" s="22" t="s">
        <v>211</v>
      </c>
      <c r="BM159" s="22" t="s">
        <v>266</v>
      </c>
    </row>
    <row r="160" s="1" customFormat="1" ht="48" customHeight="1">
      <c r="B160" s="46"/>
      <c r="C160" s="47"/>
      <c r="D160" s="47"/>
      <c r="E160" s="47"/>
      <c r="F160" s="250" t="s">
        <v>267</v>
      </c>
      <c r="G160" s="67"/>
      <c r="H160" s="67"/>
      <c r="I160" s="67"/>
      <c r="J160" s="47"/>
      <c r="K160" s="47"/>
      <c r="L160" s="47"/>
      <c r="M160" s="47"/>
      <c r="N160" s="47"/>
      <c r="O160" s="47"/>
      <c r="P160" s="47"/>
      <c r="Q160" s="47"/>
      <c r="R160" s="48"/>
      <c r="T160" s="189"/>
      <c r="U160" s="47"/>
      <c r="V160" s="47"/>
      <c r="W160" s="47"/>
      <c r="X160" s="47"/>
      <c r="Y160" s="47"/>
      <c r="Z160" s="47"/>
      <c r="AA160" s="100"/>
      <c r="AT160" s="22" t="s">
        <v>268</v>
      </c>
      <c r="AU160" s="22" t="s">
        <v>149</v>
      </c>
    </row>
    <row r="161" s="1" customFormat="1" ht="38.25" customHeight="1">
      <c r="B161" s="46"/>
      <c r="C161" s="219" t="s">
        <v>269</v>
      </c>
      <c r="D161" s="219" t="s">
        <v>207</v>
      </c>
      <c r="E161" s="220" t="s">
        <v>270</v>
      </c>
      <c r="F161" s="221" t="s">
        <v>271</v>
      </c>
      <c r="G161" s="221"/>
      <c r="H161" s="221"/>
      <c r="I161" s="221"/>
      <c r="J161" s="222" t="s">
        <v>210</v>
      </c>
      <c r="K161" s="223">
        <v>16.004000000000001</v>
      </c>
      <c r="L161" s="224">
        <v>0</v>
      </c>
      <c r="M161" s="225"/>
      <c r="N161" s="226">
        <f>ROUND(L161*K161,2)</f>
        <v>0</v>
      </c>
      <c r="O161" s="226"/>
      <c r="P161" s="226"/>
      <c r="Q161" s="226"/>
      <c r="R161" s="48"/>
      <c r="T161" s="227" t="s">
        <v>22</v>
      </c>
      <c r="U161" s="56" t="s">
        <v>45</v>
      </c>
      <c r="V161" s="47"/>
      <c r="W161" s="228">
        <f>V161*K161</f>
        <v>0</v>
      </c>
      <c r="X161" s="228">
        <v>2.43065</v>
      </c>
      <c r="Y161" s="228">
        <f>X161*K161</f>
        <v>38.900122600000003</v>
      </c>
      <c r="Z161" s="228">
        <v>0</v>
      </c>
      <c r="AA161" s="229">
        <f>Z161*K161</f>
        <v>0</v>
      </c>
      <c r="AR161" s="22" t="s">
        <v>211</v>
      </c>
      <c r="AT161" s="22" t="s">
        <v>207</v>
      </c>
      <c r="AU161" s="22" t="s">
        <v>149</v>
      </c>
      <c r="AY161" s="22" t="s">
        <v>206</v>
      </c>
      <c r="BE161" s="142">
        <f>IF(U161="základní",N161,0)</f>
        <v>0</v>
      </c>
      <c r="BF161" s="142">
        <f>IF(U161="snížená",N161,0)</f>
        <v>0</v>
      </c>
      <c r="BG161" s="142">
        <f>IF(U161="zákl. přenesená",N161,0)</f>
        <v>0</v>
      </c>
      <c r="BH161" s="142">
        <f>IF(U161="sníž. přenesená",N161,0)</f>
        <v>0</v>
      </c>
      <c r="BI161" s="142">
        <f>IF(U161="nulová",N161,0)</f>
        <v>0</v>
      </c>
      <c r="BJ161" s="22" t="s">
        <v>88</v>
      </c>
      <c r="BK161" s="142">
        <f>ROUND(L161*K161,2)</f>
        <v>0</v>
      </c>
      <c r="BL161" s="22" t="s">
        <v>211</v>
      </c>
      <c r="BM161" s="22" t="s">
        <v>272</v>
      </c>
    </row>
    <row r="162" s="10" customFormat="1" ht="38.25" customHeight="1">
      <c r="B162" s="230"/>
      <c r="C162" s="231"/>
      <c r="D162" s="231"/>
      <c r="E162" s="232" t="s">
        <v>22</v>
      </c>
      <c r="F162" s="233" t="s">
        <v>273</v>
      </c>
      <c r="G162" s="234"/>
      <c r="H162" s="234"/>
      <c r="I162" s="234"/>
      <c r="J162" s="231"/>
      <c r="K162" s="235">
        <v>16.004000000000001</v>
      </c>
      <c r="L162" s="231"/>
      <c r="M162" s="231"/>
      <c r="N162" s="231"/>
      <c r="O162" s="231"/>
      <c r="P162" s="231"/>
      <c r="Q162" s="231"/>
      <c r="R162" s="236"/>
      <c r="T162" s="237"/>
      <c r="U162" s="231"/>
      <c r="V162" s="231"/>
      <c r="W162" s="231"/>
      <c r="X162" s="231"/>
      <c r="Y162" s="231"/>
      <c r="Z162" s="231"/>
      <c r="AA162" s="238"/>
      <c r="AT162" s="239" t="s">
        <v>214</v>
      </c>
      <c r="AU162" s="239" t="s">
        <v>149</v>
      </c>
      <c r="AV162" s="10" t="s">
        <v>149</v>
      </c>
      <c r="AW162" s="10" t="s">
        <v>36</v>
      </c>
      <c r="AX162" s="10" t="s">
        <v>88</v>
      </c>
      <c r="AY162" s="239" t="s">
        <v>206</v>
      </c>
    </row>
    <row r="163" s="1" customFormat="1" ht="38.25" customHeight="1">
      <c r="B163" s="46"/>
      <c r="C163" s="219" t="s">
        <v>11</v>
      </c>
      <c r="D163" s="219" t="s">
        <v>207</v>
      </c>
      <c r="E163" s="220" t="s">
        <v>274</v>
      </c>
      <c r="F163" s="221" t="s">
        <v>275</v>
      </c>
      <c r="G163" s="221"/>
      <c r="H163" s="221"/>
      <c r="I163" s="221"/>
      <c r="J163" s="222" t="s">
        <v>260</v>
      </c>
      <c r="K163" s="223">
        <v>137.505</v>
      </c>
      <c r="L163" s="224">
        <v>0</v>
      </c>
      <c r="M163" s="225"/>
      <c r="N163" s="226">
        <f>ROUND(L163*K163,2)</f>
        <v>0</v>
      </c>
      <c r="O163" s="226"/>
      <c r="P163" s="226"/>
      <c r="Q163" s="226"/>
      <c r="R163" s="48"/>
      <c r="T163" s="227" t="s">
        <v>22</v>
      </c>
      <c r="U163" s="56" t="s">
        <v>45</v>
      </c>
      <c r="V163" s="47"/>
      <c r="W163" s="228">
        <f>V163*K163</f>
        <v>0</v>
      </c>
      <c r="X163" s="228">
        <v>0</v>
      </c>
      <c r="Y163" s="228">
        <f>X163*K163</f>
        <v>0</v>
      </c>
      <c r="Z163" s="228">
        <v>0</v>
      </c>
      <c r="AA163" s="229">
        <f>Z163*K163</f>
        <v>0</v>
      </c>
      <c r="AR163" s="22" t="s">
        <v>211</v>
      </c>
      <c r="AT163" s="22" t="s">
        <v>207</v>
      </c>
      <c r="AU163" s="22" t="s">
        <v>149</v>
      </c>
      <c r="AY163" s="22" t="s">
        <v>206</v>
      </c>
      <c r="BE163" s="142">
        <f>IF(U163="základní",N163,0)</f>
        <v>0</v>
      </c>
      <c r="BF163" s="142">
        <f>IF(U163="snížená",N163,0)</f>
        <v>0</v>
      </c>
      <c r="BG163" s="142">
        <f>IF(U163="zákl. přenesená",N163,0)</f>
        <v>0</v>
      </c>
      <c r="BH163" s="142">
        <f>IF(U163="sníž. přenesená",N163,0)</f>
        <v>0</v>
      </c>
      <c r="BI163" s="142">
        <f>IF(U163="nulová",N163,0)</f>
        <v>0</v>
      </c>
      <c r="BJ163" s="22" t="s">
        <v>88</v>
      </c>
      <c r="BK163" s="142">
        <f>ROUND(L163*K163,2)</f>
        <v>0</v>
      </c>
      <c r="BL163" s="22" t="s">
        <v>211</v>
      </c>
      <c r="BM163" s="22" t="s">
        <v>276</v>
      </c>
    </row>
    <row r="164" s="10" customFormat="1" ht="25.5" customHeight="1">
      <c r="B164" s="230"/>
      <c r="C164" s="231"/>
      <c r="D164" s="231"/>
      <c r="E164" s="232" t="s">
        <v>22</v>
      </c>
      <c r="F164" s="233" t="s">
        <v>277</v>
      </c>
      <c r="G164" s="234"/>
      <c r="H164" s="234"/>
      <c r="I164" s="234"/>
      <c r="J164" s="231"/>
      <c r="K164" s="235">
        <v>137.505</v>
      </c>
      <c r="L164" s="231"/>
      <c r="M164" s="231"/>
      <c r="N164" s="231"/>
      <c r="O164" s="231"/>
      <c r="P164" s="231"/>
      <c r="Q164" s="231"/>
      <c r="R164" s="236"/>
      <c r="T164" s="237"/>
      <c r="U164" s="231"/>
      <c r="V164" s="231"/>
      <c r="W164" s="231"/>
      <c r="X164" s="231"/>
      <c r="Y164" s="231"/>
      <c r="Z164" s="231"/>
      <c r="AA164" s="238"/>
      <c r="AT164" s="239" t="s">
        <v>214</v>
      </c>
      <c r="AU164" s="239" t="s">
        <v>149</v>
      </c>
      <c r="AV164" s="10" t="s">
        <v>149</v>
      </c>
      <c r="AW164" s="10" t="s">
        <v>36</v>
      </c>
      <c r="AX164" s="10" t="s">
        <v>88</v>
      </c>
      <c r="AY164" s="239" t="s">
        <v>206</v>
      </c>
    </row>
    <row r="165" s="1" customFormat="1" ht="38.25" customHeight="1">
      <c r="B165" s="46"/>
      <c r="C165" s="219" t="s">
        <v>278</v>
      </c>
      <c r="D165" s="219" t="s">
        <v>207</v>
      </c>
      <c r="E165" s="220" t="s">
        <v>279</v>
      </c>
      <c r="F165" s="221" t="s">
        <v>280</v>
      </c>
      <c r="G165" s="221"/>
      <c r="H165" s="221"/>
      <c r="I165" s="221"/>
      <c r="J165" s="222" t="s">
        <v>210</v>
      </c>
      <c r="K165" s="223">
        <v>66.558000000000007</v>
      </c>
      <c r="L165" s="224">
        <v>0</v>
      </c>
      <c r="M165" s="225"/>
      <c r="N165" s="226">
        <f>ROUND(L165*K165,2)</f>
        <v>0</v>
      </c>
      <c r="O165" s="226"/>
      <c r="P165" s="226"/>
      <c r="Q165" s="226"/>
      <c r="R165" s="48"/>
      <c r="T165" s="227" t="s">
        <v>22</v>
      </c>
      <c r="U165" s="56" t="s">
        <v>45</v>
      </c>
      <c r="V165" s="47"/>
      <c r="W165" s="228">
        <f>V165*K165</f>
        <v>0</v>
      </c>
      <c r="X165" s="228">
        <v>2.1600000000000001</v>
      </c>
      <c r="Y165" s="228">
        <f>X165*K165</f>
        <v>143.76528000000002</v>
      </c>
      <c r="Z165" s="228">
        <v>0</v>
      </c>
      <c r="AA165" s="229">
        <f>Z165*K165</f>
        <v>0</v>
      </c>
      <c r="AR165" s="22" t="s">
        <v>211</v>
      </c>
      <c r="AT165" s="22" t="s">
        <v>207</v>
      </c>
      <c r="AU165" s="22" t="s">
        <v>149</v>
      </c>
      <c r="AY165" s="22" t="s">
        <v>206</v>
      </c>
      <c r="BE165" s="142">
        <f>IF(U165="základní",N165,0)</f>
        <v>0</v>
      </c>
      <c r="BF165" s="142">
        <f>IF(U165="snížená",N165,0)</f>
        <v>0</v>
      </c>
      <c r="BG165" s="142">
        <f>IF(U165="zákl. přenesená",N165,0)</f>
        <v>0</v>
      </c>
      <c r="BH165" s="142">
        <f>IF(U165="sníž. přenesená",N165,0)</f>
        <v>0</v>
      </c>
      <c r="BI165" s="142">
        <f>IF(U165="nulová",N165,0)</f>
        <v>0</v>
      </c>
      <c r="BJ165" s="22" t="s">
        <v>88</v>
      </c>
      <c r="BK165" s="142">
        <f>ROUND(L165*K165,2)</f>
        <v>0</v>
      </c>
      <c r="BL165" s="22" t="s">
        <v>211</v>
      </c>
      <c r="BM165" s="22" t="s">
        <v>281</v>
      </c>
    </row>
    <row r="166" s="10" customFormat="1" ht="25.5" customHeight="1">
      <c r="B166" s="230"/>
      <c r="C166" s="231"/>
      <c r="D166" s="231"/>
      <c r="E166" s="232" t="s">
        <v>22</v>
      </c>
      <c r="F166" s="233" t="s">
        <v>282</v>
      </c>
      <c r="G166" s="234"/>
      <c r="H166" s="234"/>
      <c r="I166" s="234"/>
      <c r="J166" s="231"/>
      <c r="K166" s="235">
        <v>66.558000000000007</v>
      </c>
      <c r="L166" s="231"/>
      <c r="M166" s="231"/>
      <c r="N166" s="231"/>
      <c r="O166" s="231"/>
      <c r="P166" s="231"/>
      <c r="Q166" s="231"/>
      <c r="R166" s="236"/>
      <c r="T166" s="237"/>
      <c r="U166" s="231"/>
      <c r="V166" s="231"/>
      <c r="W166" s="231"/>
      <c r="X166" s="231"/>
      <c r="Y166" s="231"/>
      <c r="Z166" s="231"/>
      <c r="AA166" s="238"/>
      <c r="AT166" s="239" t="s">
        <v>214</v>
      </c>
      <c r="AU166" s="239" t="s">
        <v>149</v>
      </c>
      <c r="AV166" s="10" t="s">
        <v>149</v>
      </c>
      <c r="AW166" s="10" t="s">
        <v>36</v>
      </c>
      <c r="AX166" s="10" t="s">
        <v>88</v>
      </c>
      <c r="AY166" s="239" t="s">
        <v>206</v>
      </c>
    </row>
    <row r="167" s="1" customFormat="1" ht="25.5" customHeight="1">
      <c r="B167" s="46"/>
      <c r="C167" s="219" t="s">
        <v>283</v>
      </c>
      <c r="D167" s="219" t="s">
        <v>207</v>
      </c>
      <c r="E167" s="220" t="s">
        <v>284</v>
      </c>
      <c r="F167" s="221" t="s">
        <v>285</v>
      </c>
      <c r="G167" s="221"/>
      <c r="H167" s="221"/>
      <c r="I167" s="221"/>
      <c r="J167" s="222" t="s">
        <v>238</v>
      </c>
      <c r="K167" s="223">
        <v>0.024</v>
      </c>
      <c r="L167" s="224">
        <v>0</v>
      </c>
      <c r="M167" s="225"/>
      <c r="N167" s="226">
        <f>ROUND(L167*K167,2)</f>
        <v>0</v>
      </c>
      <c r="O167" s="226"/>
      <c r="P167" s="226"/>
      <c r="Q167" s="226"/>
      <c r="R167" s="48"/>
      <c r="T167" s="227" t="s">
        <v>22</v>
      </c>
      <c r="U167" s="56" t="s">
        <v>45</v>
      </c>
      <c r="V167" s="47"/>
      <c r="W167" s="228">
        <f>V167*K167</f>
        <v>0</v>
      </c>
      <c r="X167" s="228">
        <v>1.0525899999999999</v>
      </c>
      <c r="Y167" s="228">
        <f>X167*K167</f>
        <v>0.025262159999999999</v>
      </c>
      <c r="Z167" s="228">
        <v>0</v>
      </c>
      <c r="AA167" s="229">
        <f>Z167*K167</f>
        <v>0</v>
      </c>
      <c r="AR167" s="22" t="s">
        <v>211</v>
      </c>
      <c r="AT167" s="22" t="s">
        <v>207</v>
      </c>
      <c r="AU167" s="22" t="s">
        <v>149</v>
      </c>
      <c r="AY167" s="22" t="s">
        <v>206</v>
      </c>
      <c r="BE167" s="142">
        <f>IF(U167="základní",N167,0)</f>
        <v>0</v>
      </c>
      <c r="BF167" s="142">
        <f>IF(U167="snížená",N167,0)</f>
        <v>0</v>
      </c>
      <c r="BG167" s="142">
        <f>IF(U167="zákl. přenesená",N167,0)</f>
        <v>0</v>
      </c>
      <c r="BH167" s="142">
        <f>IF(U167="sníž. přenesená",N167,0)</f>
        <v>0</v>
      </c>
      <c r="BI167" s="142">
        <f>IF(U167="nulová",N167,0)</f>
        <v>0</v>
      </c>
      <c r="BJ167" s="22" t="s">
        <v>88</v>
      </c>
      <c r="BK167" s="142">
        <f>ROUND(L167*K167,2)</f>
        <v>0</v>
      </c>
      <c r="BL167" s="22" t="s">
        <v>211</v>
      </c>
      <c r="BM167" s="22" t="s">
        <v>286</v>
      </c>
    </row>
    <row r="168" s="10" customFormat="1" ht="16.5" customHeight="1">
      <c r="B168" s="230"/>
      <c r="C168" s="231"/>
      <c r="D168" s="231"/>
      <c r="E168" s="232" t="s">
        <v>22</v>
      </c>
      <c r="F168" s="233" t="s">
        <v>287</v>
      </c>
      <c r="G168" s="234"/>
      <c r="H168" s="234"/>
      <c r="I168" s="234"/>
      <c r="J168" s="231"/>
      <c r="K168" s="235">
        <v>0.012999999999999999</v>
      </c>
      <c r="L168" s="231"/>
      <c r="M168" s="231"/>
      <c r="N168" s="231"/>
      <c r="O168" s="231"/>
      <c r="P168" s="231"/>
      <c r="Q168" s="231"/>
      <c r="R168" s="236"/>
      <c r="T168" s="237"/>
      <c r="U168" s="231"/>
      <c r="V168" s="231"/>
      <c r="W168" s="231"/>
      <c r="X168" s="231"/>
      <c r="Y168" s="231"/>
      <c r="Z168" s="231"/>
      <c r="AA168" s="238"/>
      <c r="AT168" s="239" t="s">
        <v>214</v>
      </c>
      <c r="AU168" s="239" t="s">
        <v>149</v>
      </c>
      <c r="AV168" s="10" t="s">
        <v>149</v>
      </c>
      <c r="AW168" s="10" t="s">
        <v>36</v>
      </c>
      <c r="AX168" s="10" t="s">
        <v>80</v>
      </c>
      <c r="AY168" s="239" t="s">
        <v>206</v>
      </c>
    </row>
    <row r="169" s="10" customFormat="1" ht="16.5" customHeight="1">
      <c r="B169" s="230"/>
      <c r="C169" s="231"/>
      <c r="D169" s="231"/>
      <c r="E169" s="232" t="s">
        <v>22</v>
      </c>
      <c r="F169" s="251" t="s">
        <v>288</v>
      </c>
      <c r="G169" s="231"/>
      <c r="H169" s="231"/>
      <c r="I169" s="231"/>
      <c r="J169" s="231"/>
      <c r="K169" s="235">
        <v>0.010999999999999999</v>
      </c>
      <c r="L169" s="231"/>
      <c r="M169" s="231"/>
      <c r="N169" s="231"/>
      <c r="O169" s="231"/>
      <c r="P169" s="231"/>
      <c r="Q169" s="231"/>
      <c r="R169" s="236"/>
      <c r="T169" s="237"/>
      <c r="U169" s="231"/>
      <c r="V169" s="231"/>
      <c r="W169" s="231"/>
      <c r="X169" s="231"/>
      <c r="Y169" s="231"/>
      <c r="Z169" s="231"/>
      <c r="AA169" s="238"/>
      <c r="AT169" s="239" t="s">
        <v>214</v>
      </c>
      <c r="AU169" s="239" t="s">
        <v>149</v>
      </c>
      <c r="AV169" s="10" t="s">
        <v>149</v>
      </c>
      <c r="AW169" s="10" t="s">
        <v>36</v>
      </c>
      <c r="AX169" s="10" t="s">
        <v>80</v>
      </c>
      <c r="AY169" s="239" t="s">
        <v>206</v>
      </c>
    </row>
    <row r="170" s="11" customFormat="1" ht="16.5" customHeight="1">
      <c r="B170" s="252"/>
      <c r="C170" s="253"/>
      <c r="D170" s="253"/>
      <c r="E170" s="254" t="s">
        <v>22</v>
      </c>
      <c r="F170" s="255" t="s">
        <v>289</v>
      </c>
      <c r="G170" s="253"/>
      <c r="H170" s="253"/>
      <c r="I170" s="253"/>
      <c r="J170" s="253"/>
      <c r="K170" s="256">
        <v>0.024</v>
      </c>
      <c r="L170" s="253"/>
      <c r="M170" s="253"/>
      <c r="N170" s="253"/>
      <c r="O170" s="253"/>
      <c r="P170" s="253"/>
      <c r="Q170" s="253"/>
      <c r="R170" s="257"/>
      <c r="T170" s="258"/>
      <c r="U170" s="253"/>
      <c r="V170" s="253"/>
      <c r="W170" s="253"/>
      <c r="X170" s="253"/>
      <c r="Y170" s="253"/>
      <c r="Z170" s="253"/>
      <c r="AA170" s="259"/>
      <c r="AT170" s="260" t="s">
        <v>214</v>
      </c>
      <c r="AU170" s="260" t="s">
        <v>149</v>
      </c>
      <c r="AV170" s="11" t="s">
        <v>211</v>
      </c>
      <c r="AW170" s="11" t="s">
        <v>36</v>
      </c>
      <c r="AX170" s="11" t="s">
        <v>88</v>
      </c>
      <c r="AY170" s="260" t="s">
        <v>206</v>
      </c>
    </row>
    <row r="171" s="1" customFormat="1" ht="38.25" customHeight="1">
      <c r="B171" s="46"/>
      <c r="C171" s="219" t="s">
        <v>290</v>
      </c>
      <c r="D171" s="219" t="s">
        <v>207</v>
      </c>
      <c r="E171" s="220" t="s">
        <v>291</v>
      </c>
      <c r="F171" s="221" t="s">
        <v>292</v>
      </c>
      <c r="G171" s="221"/>
      <c r="H171" s="221"/>
      <c r="I171" s="221"/>
      <c r="J171" s="222" t="s">
        <v>210</v>
      </c>
      <c r="K171" s="223">
        <v>0.66900000000000004</v>
      </c>
      <c r="L171" s="224">
        <v>0</v>
      </c>
      <c r="M171" s="225"/>
      <c r="N171" s="226">
        <f>ROUND(L171*K171,2)</f>
        <v>0</v>
      </c>
      <c r="O171" s="226"/>
      <c r="P171" s="226"/>
      <c r="Q171" s="226"/>
      <c r="R171" s="48"/>
      <c r="T171" s="227" t="s">
        <v>22</v>
      </c>
      <c r="U171" s="56" t="s">
        <v>45</v>
      </c>
      <c r="V171" s="47"/>
      <c r="W171" s="228">
        <f>V171*K171</f>
        <v>0</v>
      </c>
      <c r="X171" s="228">
        <v>2.6353</v>
      </c>
      <c r="Y171" s="228">
        <f>X171*K171</f>
        <v>1.7630157000000002</v>
      </c>
      <c r="Z171" s="228">
        <v>0</v>
      </c>
      <c r="AA171" s="229">
        <f>Z171*K171</f>
        <v>0</v>
      </c>
      <c r="AR171" s="22" t="s">
        <v>211</v>
      </c>
      <c r="AT171" s="22" t="s">
        <v>207</v>
      </c>
      <c r="AU171" s="22" t="s">
        <v>149</v>
      </c>
      <c r="AY171" s="22" t="s">
        <v>206</v>
      </c>
      <c r="BE171" s="142">
        <f>IF(U171="základní",N171,0)</f>
        <v>0</v>
      </c>
      <c r="BF171" s="142">
        <f>IF(U171="snížená",N171,0)</f>
        <v>0</v>
      </c>
      <c r="BG171" s="142">
        <f>IF(U171="zákl. přenesená",N171,0)</f>
        <v>0</v>
      </c>
      <c r="BH171" s="142">
        <f>IF(U171="sníž. přenesená",N171,0)</f>
        <v>0</v>
      </c>
      <c r="BI171" s="142">
        <f>IF(U171="nulová",N171,0)</f>
        <v>0</v>
      </c>
      <c r="BJ171" s="22" t="s">
        <v>88</v>
      </c>
      <c r="BK171" s="142">
        <f>ROUND(L171*K171,2)</f>
        <v>0</v>
      </c>
      <c r="BL171" s="22" t="s">
        <v>211</v>
      </c>
      <c r="BM171" s="22" t="s">
        <v>293</v>
      </c>
    </row>
    <row r="172" s="10" customFormat="1" ht="16.5" customHeight="1">
      <c r="B172" s="230"/>
      <c r="C172" s="231"/>
      <c r="D172" s="231"/>
      <c r="E172" s="232" t="s">
        <v>22</v>
      </c>
      <c r="F172" s="233" t="s">
        <v>294</v>
      </c>
      <c r="G172" s="234"/>
      <c r="H172" s="234"/>
      <c r="I172" s="234"/>
      <c r="J172" s="231"/>
      <c r="K172" s="235">
        <v>0.36299999999999999</v>
      </c>
      <c r="L172" s="231"/>
      <c r="M172" s="231"/>
      <c r="N172" s="231"/>
      <c r="O172" s="231"/>
      <c r="P172" s="231"/>
      <c r="Q172" s="231"/>
      <c r="R172" s="236"/>
      <c r="T172" s="237"/>
      <c r="U172" s="231"/>
      <c r="V172" s="231"/>
      <c r="W172" s="231"/>
      <c r="X172" s="231"/>
      <c r="Y172" s="231"/>
      <c r="Z172" s="231"/>
      <c r="AA172" s="238"/>
      <c r="AT172" s="239" t="s">
        <v>214</v>
      </c>
      <c r="AU172" s="239" t="s">
        <v>149</v>
      </c>
      <c r="AV172" s="10" t="s">
        <v>149</v>
      </c>
      <c r="AW172" s="10" t="s">
        <v>36</v>
      </c>
      <c r="AX172" s="10" t="s">
        <v>80</v>
      </c>
      <c r="AY172" s="239" t="s">
        <v>206</v>
      </c>
    </row>
    <row r="173" s="10" customFormat="1" ht="16.5" customHeight="1">
      <c r="B173" s="230"/>
      <c r="C173" s="231"/>
      <c r="D173" s="231"/>
      <c r="E173" s="232" t="s">
        <v>22</v>
      </c>
      <c r="F173" s="251" t="s">
        <v>295</v>
      </c>
      <c r="G173" s="231"/>
      <c r="H173" s="231"/>
      <c r="I173" s="231"/>
      <c r="J173" s="231"/>
      <c r="K173" s="235">
        <v>0.30599999999999999</v>
      </c>
      <c r="L173" s="231"/>
      <c r="M173" s="231"/>
      <c r="N173" s="231"/>
      <c r="O173" s="231"/>
      <c r="P173" s="231"/>
      <c r="Q173" s="231"/>
      <c r="R173" s="236"/>
      <c r="T173" s="237"/>
      <c r="U173" s="231"/>
      <c r="V173" s="231"/>
      <c r="W173" s="231"/>
      <c r="X173" s="231"/>
      <c r="Y173" s="231"/>
      <c r="Z173" s="231"/>
      <c r="AA173" s="238"/>
      <c r="AT173" s="239" t="s">
        <v>214</v>
      </c>
      <c r="AU173" s="239" t="s">
        <v>149</v>
      </c>
      <c r="AV173" s="10" t="s">
        <v>149</v>
      </c>
      <c r="AW173" s="10" t="s">
        <v>36</v>
      </c>
      <c r="AX173" s="10" t="s">
        <v>80</v>
      </c>
      <c r="AY173" s="239" t="s">
        <v>206</v>
      </c>
    </row>
    <row r="174" s="11" customFormat="1" ht="16.5" customHeight="1">
      <c r="B174" s="252"/>
      <c r="C174" s="253"/>
      <c r="D174" s="253"/>
      <c r="E174" s="254" t="s">
        <v>22</v>
      </c>
      <c r="F174" s="255" t="s">
        <v>289</v>
      </c>
      <c r="G174" s="253"/>
      <c r="H174" s="253"/>
      <c r="I174" s="253"/>
      <c r="J174" s="253"/>
      <c r="K174" s="256">
        <v>0.66900000000000004</v>
      </c>
      <c r="L174" s="253"/>
      <c r="M174" s="253"/>
      <c r="N174" s="253"/>
      <c r="O174" s="253"/>
      <c r="P174" s="253"/>
      <c r="Q174" s="253"/>
      <c r="R174" s="257"/>
      <c r="T174" s="258"/>
      <c r="U174" s="253"/>
      <c r="V174" s="253"/>
      <c r="W174" s="253"/>
      <c r="X174" s="253"/>
      <c r="Y174" s="253"/>
      <c r="Z174" s="253"/>
      <c r="AA174" s="259"/>
      <c r="AT174" s="260" t="s">
        <v>214</v>
      </c>
      <c r="AU174" s="260" t="s">
        <v>149</v>
      </c>
      <c r="AV174" s="11" t="s">
        <v>211</v>
      </c>
      <c r="AW174" s="11" t="s">
        <v>36</v>
      </c>
      <c r="AX174" s="11" t="s">
        <v>88</v>
      </c>
      <c r="AY174" s="260" t="s">
        <v>206</v>
      </c>
    </row>
    <row r="175" s="9" customFormat="1" ht="29.88" customHeight="1">
      <c r="B175" s="205"/>
      <c r="C175" s="206"/>
      <c r="D175" s="216" t="s">
        <v>162</v>
      </c>
      <c r="E175" s="216"/>
      <c r="F175" s="216"/>
      <c r="G175" s="216"/>
      <c r="H175" s="216"/>
      <c r="I175" s="216"/>
      <c r="J175" s="216"/>
      <c r="K175" s="216"/>
      <c r="L175" s="216"/>
      <c r="M175" s="216"/>
      <c r="N175" s="217">
        <f>BK175</f>
        <v>0</v>
      </c>
      <c r="O175" s="218"/>
      <c r="P175" s="218"/>
      <c r="Q175" s="218"/>
      <c r="R175" s="209"/>
      <c r="T175" s="210"/>
      <c r="U175" s="206"/>
      <c r="V175" s="206"/>
      <c r="W175" s="211">
        <f>SUM(W176:W213)</f>
        <v>0</v>
      </c>
      <c r="X175" s="206"/>
      <c r="Y175" s="211">
        <f>SUM(Y176:Y213)</f>
        <v>277.45789959000007</v>
      </c>
      <c r="Z175" s="206"/>
      <c r="AA175" s="212">
        <f>SUM(AA176:AA213)</f>
        <v>0</v>
      </c>
      <c r="AR175" s="213" t="s">
        <v>88</v>
      </c>
      <c r="AT175" s="214" t="s">
        <v>79</v>
      </c>
      <c r="AU175" s="214" t="s">
        <v>88</v>
      </c>
      <c r="AY175" s="213" t="s">
        <v>206</v>
      </c>
      <c r="BK175" s="215">
        <f>SUM(BK176:BK213)</f>
        <v>0</v>
      </c>
    </row>
    <row r="176" s="1" customFormat="1" ht="25.5" customHeight="1">
      <c r="B176" s="46"/>
      <c r="C176" s="219" t="s">
        <v>296</v>
      </c>
      <c r="D176" s="219" t="s">
        <v>207</v>
      </c>
      <c r="E176" s="220" t="s">
        <v>297</v>
      </c>
      <c r="F176" s="221" t="s">
        <v>298</v>
      </c>
      <c r="G176" s="221"/>
      <c r="H176" s="221"/>
      <c r="I176" s="221"/>
      <c r="J176" s="222" t="s">
        <v>260</v>
      </c>
      <c r="K176" s="223">
        <v>2.8900000000000001</v>
      </c>
      <c r="L176" s="224">
        <v>0</v>
      </c>
      <c r="M176" s="225"/>
      <c r="N176" s="226">
        <f>ROUND(L176*K176,2)</f>
        <v>0</v>
      </c>
      <c r="O176" s="226"/>
      <c r="P176" s="226"/>
      <c r="Q176" s="226"/>
      <c r="R176" s="48"/>
      <c r="T176" s="227" t="s">
        <v>22</v>
      </c>
      <c r="U176" s="56" t="s">
        <v>45</v>
      </c>
      <c r="V176" s="47"/>
      <c r="W176" s="228">
        <f>V176*K176</f>
        <v>0</v>
      </c>
      <c r="X176" s="228">
        <v>0.17512</v>
      </c>
      <c r="Y176" s="228">
        <f>X176*K176</f>
        <v>0.50609680000000001</v>
      </c>
      <c r="Z176" s="228">
        <v>0</v>
      </c>
      <c r="AA176" s="229">
        <f>Z176*K176</f>
        <v>0</v>
      </c>
      <c r="AR176" s="22" t="s">
        <v>211</v>
      </c>
      <c r="AT176" s="22" t="s">
        <v>207</v>
      </c>
      <c r="AU176" s="22" t="s">
        <v>149</v>
      </c>
      <c r="AY176" s="22" t="s">
        <v>206</v>
      </c>
      <c r="BE176" s="142">
        <f>IF(U176="základní",N176,0)</f>
        <v>0</v>
      </c>
      <c r="BF176" s="142">
        <f>IF(U176="snížená",N176,0)</f>
        <v>0</v>
      </c>
      <c r="BG176" s="142">
        <f>IF(U176="zákl. přenesená",N176,0)</f>
        <v>0</v>
      </c>
      <c r="BH176" s="142">
        <f>IF(U176="sníž. přenesená",N176,0)</f>
        <v>0</v>
      </c>
      <c r="BI176" s="142">
        <f>IF(U176="nulová",N176,0)</f>
        <v>0</v>
      </c>
      <c r="BJ176" s="22" t="s">
        <v>88</v>
      </c>
      <c r="BK176" s="142">
        <f>ROUND(L176*K176,2)</f>
        <v>0</v>
      </c>
      <c r="BL176" s="22" t="s">
        <v>211</v>
      </c>
      <c r="BM176" s="22" t="s">
        <v>299</v>
      </c>
    </row>
    <row r="177" s="10" customFormat="1" ht="16.5" customHeight="1">
      <c r="B177" s="230"/>
      <c r="C177" s="231"/>
      <c r="D177" s="231"/>
      <c r="E177" s="232" t="s">
        <v>22</v>
      </c>
      <c r="F177" s="233" t="s">
        <v>300</v>
      </c>
      <c r="G177" s="234"/>
      <c r="H177" s="234"/>
      <c r="I177" s="234"/>
      <c r="J177" s="231"/>
      <c r="K177" s="235">
        <v>2.8900000000000001</v>
      </c>
      <c r="L177" s="231"/>
      <c r="M177" s="231"/>
      <c r="N177" s="231"/>
      <c r="O177" s="231"/>
      <c r="P177" s="231"/>
      <c r="Q177" s="231"/>
      <c r="R177" s="236"/>
      <c r="T177" s="237"/>
      <c r="U177" s="231"/>
      <c r="V177" s="231"/>
      <c r="W177" s="231"/>
      <c r="X177" s="231"/>
      <c r="Y177" s="231"/>
      <c r="Z177" s="231"/>
      <c r="AA177" s="238"/>
      <c r="AT177" s="239" t="s">
        <v>214</v>
      </c>
      <c r="AU177" s="239" t="s">
        <v>149</v>
      </c>
      <c r="AV177" s="10" t="s">
        <v>149</v>
      </c>
      <c r="AW177" s="10" t="s">
        <v>36</v>
      </c>
      <c r="AX177" s="10" t="s">
        <v>88</v>
      </c>
      <c r="AY177" s="239" t="s">
        <v>206</v>
      </c>
    </row>
    <row r="178" s="1" customFormat="1" ht="38.25" customHeight="1">
      <c r="B178" s="46"/>
      <c r="C178" s="219" t="s">
        <v>301</v>
      </c>
      <c r="D178" s="219" t="s">
        <v>207</v>
      </c>
      <c r="E178" s="220" t="s">
        <v>302</v>
      </c>
      <c r="F178" s="221" t="s">
        <v>303</v>
      </c>
      <c r="G178" s="221"/>
      <c r="H178" s="221"/>
      <c r="I178" s="221"/>
      <c r="J178" s="222" t="s">
        <v>260</v>
      </c>
      <c r="K178" s="223">
        <v>435.72500000000002</v>
      </c>
      <c r="L178" s="224">
        <v>0</v>
      </c>
      <c r="M178" s="225"/>
      <c r="N178" s="226">
        <f>ROUND(L178*K178,2)</f>
        <v>0</v>
      </c>
      <c r="O178" s="226"/>
      <c r="P178" s="226"/>
      <c r="Q178" s="226"/>
      <c r="R178" s="48"/>
      <c r="T178" s="227" t="s">
        <v>22</v>
      </c>
      <c r="U178" s="56" t="s">
        <v>45</v>
      </c>
      <c r="V178" s="47"/>
      <c r="W178" s="228">
        <f>V178*K178</f>
        <v>0</v>
      </c>
      <c r="X178" s="228">
        <v>0.30690000000000001</v>
      </c>
      <c r="Y178" s="228">
        <f>X178*K178</f>
        <v>133.72400250000001</v>
      </c>
      <c r="Z178" s="228">
        <v>0</v>
      </c>
      <c r="AA178" s="229">
        <f>Z178*K178</f>
        <v>0</v>
      </c>
      <c r="AR178" s="22" t="s">
        <v>211</v>
      </c>
      <c r="AT178" s="22" t="s">
        <v>207</v>
      </c>
      <c r="AU178" s="22" t="s">
        <v>149</v>
      </c>
      <c r="AY178" s="22" t="s">
        <v>206</v>
      </c>
      <c r="BE178" s="142">
        <f>IF(U178="základní",N178,0)</f>
        <v>0</v>
      </c>
      <c r="BF178" s="142">
        <f>IF(U178="snížená",N178,0)</f>
        <v>0</v>
      </c>
      <c r="BG178" s="142">
        <f>IF(U178="zákl. přenesená",N178,0)</f>
        <v>0</v>
      </c>
      <c r="BH178" s="142">
        <f>IF(U178="sníž. přenesená",N178,0)</f>
        <v>0</v>
      </c>
      <c r="BI178" s="142">
        <f>IF(U178="nulová",N178,0)</f>
        <v>0</v>
      </c>
      <c r="BJ178" s="22" t="s">
        <v>88</v>
      </c>
      <c r="BK178" s="142">
        <f>ROUND(L178*K178,2)</f>
        <v>0</v>
      </c>
      <c r="BL178" s="22" t="s">
        <v>211</v>
      </c>
      <c r="BM178" s="22" t="s">
        <v>304</v>
      </c>
    </row>
    <row r="179" s="10" customFormat="1" ht="16.5" customHeight="1">
      <c r="B179" s="230"/>
      <c r="C179" s="231"/>
      <c r="D179" s="231"/>
      <c r="E179" s="232" t="s">
        <v>22</v>
      </c>
      <c r="F179" s="233" t="s">
        <v>305</v>
      </c>
      <c r="G179" s="234"/>
      <c r="H179" s="234"/>
      <c r="I179" s="234"/>
      <c r="J179" s="231"/>
      <c r="K179" s="235">
        <v>173.31999999999999</v>
      </c>
      <c r="L179" s="231"/>
      <c r="M179" s="231"/>
      <c r="N179" s="231"/>
      <c r="O179" s="231"/>
      <c r="P179" s="231"/>
      <c r="Q179" s="231"/>
      <c r="R179" s="236"/>
      <c r="T179" s="237"/>
      <c r="U179" s="231"/>
      <c r="V179" s="231"/>
      <c r="W179" s="231"/>
      <c r="X179" s="231"/>
      <c r="Y179" s="231"/>
      <c r="Z179" s="231"/>
      <c r="AA179" s="238"/>
      <c r="AT179" s="239" t="s">
        <v>214</v>
      </c>
      <c r="AU179" s="239" t="s">
        <v>149</v>
      </c>
      <c r="AV179" s="10" t="s">
        <v>149</v>
      </c>
      <c r="AW179" s="10" t="s">
        <v>36</v>
      </c>
      <c r="AX179" s="10" t="s">
        <v>80</v>
      </c>
      <c r="AY179" s="239" t="s">
        <v>206</v>
      </c>
    </row>
    <row r="180" s="10" customFormat="1" ht="25.5" customHeight="1">
      <c r="B180" s="230"/>
      <c r="C180" s="231"/>
      <c r="D180" s="231"/>
      <c r="E180" s="232" t="s">
        <v>22</v>
      </c>
      <c r="F180" s="251" t="s">
        <v>306</v>
      </c>
      <c r="G180" s="231"/>
      <c r="H180" s="231"/>
      <c r="I180" s="231"/>
      <c r="J180" s="231"/>
      <c r="K180" s="235">
        <v>239.80500000000001</v>
      </c>
      <c r="L180" s="231"/>
      <c r="M180" s="231"/>
      <c r="N180" s="231"/>
      <c r="O180" s="231"/>
      <c r="P180" s="231"/>
      <c r="Q180" s="231"/>
      <c r="R180" s="236"/>
      <c r="T180" s="237"/>
      <c r="U180" s="231"/>
      <c r="V180" s="231"/>
      <c r="W180" s="231"/>
      <c r="X180" s="231"/>
      <c r="Y180" s="231"/>
      <c r="Z180" s="231"/>
      <c r="AA180" s="238"/>
      <c r="AT180" s="239" t="s">
        <v>214</v>
      </c>
      <c r="AU180" s="239" t="s">
        <v>149</v>
      </c>
      <c r="AV180" s="10" t="s">
        <v>149</v>
      </c>
      <c r="AW180" s="10" t="s">
        <v>36</v>
      </c>
      <c r="AX180" s="10" t="s">
        <v>80</v>
      </c>
      <c r="AY180" s="239" t="s">
        <v>206</v>
      </c>
    </row>
    <row r="181" s="10" customFormat="1" ht="16.5" customHeight="1">
      <c r="B181" s="230"/>
      <c r="C181" s="231"/>
      <c r="D181" s="231"/>
      <c r="E181" s="232" t="s">
        <v>22</v>
      </c>
      <c r="F181" s="251" t="s">
        <v>307</v>
      </c>
      <c r="G181" s="231"/>
      <c r="H181" s="231"/>
      <c r="I181" s="231"/>
      <c r="J181" s="231"/>
      <c r="K181" s="235">
        <v>22.600000000000001</v>
      </c>
      <c r="L181" s="231"/>
      <c r="M181" s="231"/>
      <c r="N181" s="231"/>
      <c r="O181" s="231"/>
      <c r="P181" s="231"/>
      <c r="Q181" s="231"/>
      <c r="R181" s="236"/>
      <c r="T181" s="237"/>
      <c r="U181" s="231"/>
      <c r="V181" s="231"/>
      <c r="W181" s="231"/>
      <c r="X181" s="231"/>
      <c r="Y181" s="231"/>
      <c r="Z181" s="231"/>
      <c r="AA181" s="238"/>
      <c r="AT181" s="239" t="s">
        <v>214</v>
      </c>
      <c r="AU181" s="239" t="s">
        <v>149</v>
      </c>
      <c r="AV181" s="10" t="s">
        <v>149</v>
      </c>
      <c r="AW181" s="10" t="s">
        <v>36</v>
      </c>
      <c r="AX181" s="10" t="s">
        <v>80</v>
      </c>
      <c r="AY181" s="239" t="s">
        <v>206</v>
      </c>
    </row>
    <row r="182" s="11" customFormat="1" ht="16.5" customHeight="1">
      <c r="B182" s="252"/>
      <c r="C182" s="253"/>
      <c r="D182" s="253"/>
      <c r="E182" s="254" t="s">
        <v>22</v>
      </c>
      <c r="F182" s="255" t="s">
        <v>289</v>
      </c>
      <c r="G182" s="253"/>
      <c r="H182" s="253"/>
      <c r="I182" s="253"/>
      <c r="J182" s="253"/>
      <c r="K182" s="256">
        <v>435.72500000000002</v>
      </c>
      <c r="L182" s="253"/>
      <c r="M182" s="253"/>
      <c r="N182" s="253"/>
      <c r="O182" s="253"/>
      <c r="P182" s="253"/>
      <c r="Q182" s="253"/>
      <c r="R182" s="257"/>
      <c r="T182" s="258"/>
      <c r="U182" s="253"/>
      <c r="V182" s="253"/>
      <c r="W182" s="253"/>
      <c r="X182" s="253"/>
      <c r="Y182" s="253"/>
      <c r="Z182" s="253"/>
      <c r="AA182" s="259"/>
      <c r="AT182" s="260" t="s">
        <v>214</v>
      </c>
      <c r="AU182" s="260" t="s">
        <v>149</v>
      </c>
      <c r="AV182" s="11" t="s">
        <v>211</v>
      </c>
      <c r="AW182" s="11" t="s">
        <v>36</v>
      </c>
      <c r="AX182" s="11" t="s">
        <v>88</v>
      </c>
      <c r="AY182" s="260" t="s">
        <v>206</v>
      </c>
    </row>
    <row r="183" s="1" customFormat="1" ht="38.25" customHeight="1">
      <c r="B183" s="46"/>
      <c r="C183" s="219" t="s">
        <v>10</v>
      </c>
      <c r="D183" s="219" t="s">
        <v>207</v>
      </c>
      <c r="E183" s="220" t="s">
        <v>308</v>
      </c>
      <c r="F183" s="221" t="s">
        <v>309</v>
      </c>
      <c r="G183" s="221"/>
      <c r="H183" s="221"/>
      <c r="I183" s="221"/>
      <c r="J183" s="222" t="s">
        <v>260</v>
      </c>
      <c r="K183" s="223">
        <v>307.44799999999998</v>
      </c>
      <c r="L183" s="224">
        <v>0</v>
      </c>
      <c r="M183" s="225"/>
      <c r="N183" s="226">
        <f>ROUND(L183*K183,2)</f>
        <v>0</v>
      </c>
      <c r="O183" s="226"/>
      <c r="P183" s="226"/>
      <c r="Q183" s="226"/>
      <c r="R183" s="48"/>
      <c r="T183" s="227" t="s">
        <v>22</v>
      </c>
      <c r="U183" s="56" t="s">
        <v>45</v>
      </c>
      <c r="V183" s="47"/>
      <c r="W183" s="228">
        <f>V183*K183</f>
        <v>0</v>
      </c>
      <c r="X183" s="228">
        <v>0.35289999999999999</v>
      </c>
      <c r="Y183" s="228">
        <f>X183*K183</f>
        <v>108.49839919999999</v>
      </c>
      <c r="Z183" s="228">
        <v>0</v>
      </c>
      <c r="AA183" s="229">
        <f>Z183*K183</f>
        <v>0</v>
      </c>
      <c r="AR183" s="22" t="s">
        <v>211</v>
      </c>
      <c r="AT183" s="22" t="s">
        <v>207</v>
      </c>
      <c r="AU183" s="22" t="s">
        <v>149</v>
      </c>
      <c r="AY183" s="22" t="s">
        <v>206</v>
      </c>
      <c r="BE183" s="142">
        <f>IF(U183="základní",N183,0)</f>
        <v>0</v>
      </c>
      <c r="BF183" s="142">
        <f>IF(U183="snížená",N183,0)</f>
        <v>0</v>
      </c>
      <c r="BG183" s="142">
        <f>IF(U183="zákl. přenesená",N183,0)</f>
        <v>0</v>
      </c>
      <c r="BH183" s="142">
        <f>IF(U183="sníž. přenesená",N183,0)</f>
        <v>0</v>
      </c>
      <c r="BI183" s="142">
        <f>IF(U183="nulová",N183,0)</f>
        <v>0</v>
      </c>
      <c r="BJ183" s="22" t="s">
        <v>88</v>
      </c>
      <c r="BK183" s="142">
        <f>ROUND(L183*K183,2)</f>
        <v>0</v>
      </c>
      <c r="BL183" s="22" t="s">
        <v>211</v>
      </c>
      <c r="BM183" s="22" t="s">
        <v>310</v>
      </c>
    </row>
    <row r="184" s="10" customFormat="1" ht="38.25" customHeight="1">
      <c r="B184" s="230"/>
      <c r="C184" s="231"/>
      <c r="D184" s="231"/>
      <c r="E184" s="232" t="s">
        <v>22</v>
      </c>
      <c r="F184" s="233" t="s">
        <v>311</v>
      </c>
      <c r="G184" s="234"/>
      <c r="H184" s="234"/>
      <c r="I184" s="234"/>
      <c r="J184" s="231"/>
      <c r="K184" s="235">
        <v>118.709</v>
      </c>
      <c r="L184" s="231"/>
      <c r="M184" s="231"/>
      <c r="N184" s="231"/>
      <c r="O184" s="231"/>
      <c r="P184" s="231"/>
      <c r="Q184" s="231"/>
      <c r="R184" s="236"/>
      <c r="T184" s="237"/>
      <c r="U184" s="231"/>
      <c r="V184" s="231"/>
      <c r="W184" s="231"/>
      <c r="X184" s="231"/>
      <c r="Y184" s="231"/>
      <c r="Z184" s="231"/>
      <c r="AA184" s="238"/>
      <c r="AT184" s="239" t="s">
        <v>214</v>
      </c>
      <c r="AU184" s="239" t="s">
        <v>149</v>
      </c>
      <c r="AV184" s="10" t="s">
        <v>149</v>
      </c>
      <c r="AW184" s="10" t="s">
        <v>36</v>
      </c>
      <c r="AX184" s="10" t="s">
        <v>80</v>
      </c>
      <c r="AY184" s="239" t="s">
        <v>206</v>
      </c>
    </row>
    <row r="185" s="10" customFormat="1" ht="51" customHeight="1">
      <c r="B185" s="230"/>
      <c r="C185" s="231"/>
      <c r="D185" s="231"/>
      <c r="E185" s="232" t="s">
        <v>22</v>
      </c>
      <c r="F185" s="251" t="s">
        <v>312</v>
      </c>
      <c r="G185" s="231"/>
      <c r="H185" s="231"/>
      <c r="I185" s="231"/>
      <c r="J185" s="231"/>
      <c r="K185" s="235">
        <v>188.739</v>
      </c>
      <c r="L185" s="231"/>
      <c r="M185" s="231"/>
      <c r="N185" s="231"/>
      <c r="O185" s="231"/>
      <c r="P185" s="231"/>
      <c r="Q185" s="231"/>
      <c r="R185" s="236"/>
      <c r="T185" s="237"/>
      <c r="U185" s="231"/>
      <c r="V185" s="231"/>
      <c r="W185" s="231"/>
      <c r="X185" s="231"/>
      <c r="Y185" s="231"/>
      <c r="Z185" s="231"/>
      <c r="AA185" s="238"/>
      <c r="AT185" s="239" t="s">
        <v>214</v>
      </c>
      <c r="AU185" s="239" t="s">
        <v>149</v>
      </c>
      <c r="AV185" s="10" t="s">
        <v>149</v>
      </c>
      <c r="AW185" s="10" t="s">
        <v>36</v>
      </c>
      <c r="AX185" s="10" t="s">
        <v>80</v>
      </c>
      <c r="AY185" s="239" t="s">
        <v>206</v>
      </c>
    </row>
    <row r="186" s="11" customFormat="1" ht="16.5" customHeight="1">
      <c r="B186" s="252"/>
      <c r="C186" s="253"/>
      <c r="D186" s="253"/>
      <c r="E186" s="254" t="s">
        <v>22</v>
      </c>
      <c r="F186" s="255" t="s">
        <v>289</v>
      </c>
      <c r="G186" s="253"/>
      <c r="H186" s="253"/>
      <c r="I186" s="253"/>
      <c r="J186" s="253"/>
      <c r="K186" s="256">
        <v>307.44799999999998</v>
      </c>
      <c r="L186" s="253"/>
      <c r="M186" s="253"/>
      <c r="N186" s="253"/>
      <c r="O186" s="253"/>
      <c r="P186" s="253"/>
      <c r="Q186" s="253"/>
      <c r="R186" s="257"/>
      <c r="T186" s="258"/>
      <c r="U186" s="253"/>
      <c r="V186" s="253"/>
      <c r="W186" s="253"/>
      <c r="X186" s="253"/>
      <c r="Y186" s="253"/>
      <c r="Z186" s="253"/>
      <c r="AA186" s="259"/>
      <c r="AT186" s="260" t="s">
        <v>214</v>
      </c>
      <c r="AU186" s="260" t="s">
        <v>149</v>
      </c>
      <c r="AV186" s="11" t="s">
        <v>211</v>
      </c>
      <c r="AW186" s="11" t="s">
        <v>36</v>
      </c>
      <c r="AX186" s="11" t="s">
        <v>88</v>
      </c>
      <c r="AY186" s="260" t="s">
        <v>206</v>
      </c>
    </row>
    <row r="187" s="1" customFormat="1" ht="38.25" customHeight="1">
      <c r="B187" s="46"/>
      <c r="C187" s="219" t="s">
        <v>313</v>
      </c>
      <c r="D187" s="219" t="s">
        <v>207</v>
      </c>
      <c r="E187" s="220" t="s">
        <v>314</v>
      </c>
      <c r="F187" s="221" t="s">
        <v>315</v>
      </c>
      <c r="G187" s="221"/>
      <c r="H187" s="221"/>
      <c r="I187" s="221"/>
      <c r="J187" s="222" t="s">
        <v>260</v>
      </c>
      <c r="K187" s="223">
        <v>35</v>
      </c>
      <c r="L187" s="224">
        <v>0</v>
      </c>
      <c r="M187" s="225"/>
      <c r="N187" s="226">
        <f>ROUND(L187*K187,2)</f>
        <v>0</v>
      </c>
      <c r="O187" s="226"/>
      <c r="P187" s="226"/>
      <c r="Q187" s="226"/>
      <c r="R187" s="48"/>
      <c r="T187" s="227" t="s">
        <v>22</v>
      </c>
      <c r="U187" s="56" t="s">
        <v>45</v>
      </c>
      <c r="V187" s="47"/>
      <c r="W187" s="228">
        <f>V187*K187</f>
        <v>0</v>
      </c>
      <c r="X187" s="228">
        <v>0.23396</v>
      </c>
      <c r="Y187" s="228">
        <f>X187*K187</f>
        <v>8.1885999999999992</v>
      </c>
      <c r="Z187" s="228">
        <v>0</v>
      </c>
      <c r="AA187" s="229">
        <f>Z187*K187</f>
        <v>0</v>
      </c>
      <c r="AR187" s="22" t="s">
        <v>211</v>
      </c>
      <c r="AT187" s="22" t="s">
        <v>207</v>
      </c>
      <c r="AU187" s="22" t="s">
        <v>149</v>
      </c>
      <c r="AY187" s="22" t="s">
        <v>206</v>
      </c>
      <c r="BE187" s="142">
        <f>IF(U187="základní",N187,0)</f>
        <v>0</v>
      </c>
      <c r="BF187" s="142">
        <f>IF(U187="snížená",N187,0)</f>
        <v>0</v>
      </c>
      <c r="BG187" s="142">
        <f>IF(U187="zákl. přenesená",N187,0)</f>
        <v>0</v>
      </c>
      <c r="BH187" s="142">
        <f>IF(U187="sníž. přenesená",N187,0)</f>
        <v>0</v>
      </c>
      <c r="BI187" s="142">
        <f>IF(U187="nulová",N187,0)</f>
        <v>0</v>
      </c>
      <c r="BJ187" s="22" t="s">
        <v>88</v>
      </c>
      <c r="BK187" s="142">
        <f>ROUND(L187*K187,2)</f>
        <v>0</v>
      </c>
      <c r="BL187" s="22" t="s">
        <v>211</v>
      </c>
      <c r="BM187" s="22" t="s">
        <v>316</v>
      </c>
    </row>
    <row r="188" s="10" customFormat="1" ht="16.5" customHeight="1">
      <c r="B188" s="230"/>
      <c r="C188" s="231"/>
      <c r="D188" s="231"/>
      <c r="E188" s="232" t="s">
        <v>22</v>
      </c>
      <c r="F188" s="233" t="s">
        <v>317</v>
      </c>
      <c r="G188" s="234"/>
      <c r="H188" s="234"/>
      <c r="I188" s="234"/>
      <c r="J188" s="231"/>
      <c r="K188" s="235">
        <v>35</v>
      </c>
      <c r="L188" s="231"/>
      <c r="M188" s="231"/>
      <c r="N188" s="231"/>
      <c r="O188" s="231"/>
      <c r="P188" s="231"/>
      <c r="Q188" s="231"/>
      <c r="R188" s="236"/>
      <c r="T188" s="237"/>
      <c r="U188" s="231"/>
      <c r="V188" s="231"/>
      <c r="W188" s="231"/>
      <c r="X188" s="231"/>
      <c r="Y188" s="231"/>
      <c r="Z188" s="231"/>
      <c r="AA188" s="238"/>
      <c r="AT188" s="239" t="s">
        <v>214</v>
      </c>
      <c r="AU188" s="239" t="s">
        <v>149</v>
      </c>
      <c r="AV188" s="10" t="s">
        <v>149</v>
      </c>
      <c r="AW188" s="10" t="s">
        <v>36</v>
      </c>
      <c r="AX188" s="10" t="s">
        <v>88</v>
      </c>
      <c r="AY188" s="239" t="s">
        <v>206</v>
      </c>
    </row>
    <row r="189" s="1" customFormat="1" ht="25.5" customHeight="1">
      <c r="B189" s="46"/>
      <c r="C189" s="219" t="s">
        <v>318</v>
      </c>
      <c r="D189" s="219" t="s">
        <v>207</v>
      </c>
      <c r="E189" s="220" t="s">
        <v>319</v>
      </c>
      <c r="F189" s="221" t="s">
        <v>320</v>
      </c>
      <c r="G189" s="221"/>
      <c r="H189" s="221"/>
      <c r="I189" s="221"/>
      <c r="J189" s="222" t="s">
        <v>321</v>
      </c>
      <c r="K189" s="223">
        <v>7</v>
      </c>
      <c r="L189" s="224">
        <v>0</v>
      </c>
      <c r="M189" s="225"/>
      <c r="N189" s="226">
        <f>ROUND(L189*K189,2)</f>
        <v>0</v>
      </c>
      <c r="O189" s="226"/>
      <c r="P189" s="226"/>
      <c r="Q189" s="226"/>
      <c r="R189" s="48"/>
      <c r="T189" s="227" t="s">
        <v>22</v>
      </c>
      <c r="U189" s="56" t="s">
        <v>45</v>
      </c>
      <c r="V189" s="47"/>
      <c r="W189" s="228">
        <f>V189*K189</f>
        <v>0</v>
      </c>
      <c r="X189" s="228">
        <v>0.023210000000000001</v>
      </c>
      <c r="Y189" s="228">
        <f>X189*K189</f>
        <v>0.16247</v>
      </c>
      <c r="Z189" s="228">
        <v>0</v>
      </c>
      <c r="AA189" s="229">
        <f>Z189*K189</f>
        <v>0</v>
      </c>
      <c r="AR189" s="22" t="s">
        <v>211</v>
      </c>
      <c r="AT189" s="22" t="s">
        <v>207</v>
      </c>
      <c r="AU189" s="22" t="s">
        <v>149</v>
      </c>
      <c r="AY189" s="22" t="s">
        <v>206</v>
      </c>
      <c r="BE189" s="142">
        <f>IF(U189="základní",N189,0)</f>
        <v>0</v>
      </c>
      <c r="BF189" s="142">
        <f>IF(U189="snížená",N189,0)</f>
        <v>0</v>
      </c>
      <c r="BG189" s="142">
        <f>IF(U189="zákl. přenesená",N189,0)</f>
        <v>0</v>
      </c>
      <c r="BH189" s="142">
        <f>IF(U189="sníž. přenesená",N189,0)</f>
        <v>0</v>
      </c>
      <c r="BI189" s="142">
        <f>IF(U189="nulová",N189,0)</f>
        <v>0</v>
      </c>
      <c r="BJ189" s="22" t="s">
        <v>88</v>
      </c>
      <c r="BK189" s="142">
        <f>ROUND(L189*K189,2)</f>
        <v>0</v>
      </c>
      <c r="BL189" s="22" t="s">
        <v>211</v>
      </c>
      <c r="BM189" s="22" t="s">
        <v>322</v>
      </c>
    </row>
    <row r="190" s="1" customFormat="1" ht="25.5" customHeight="1">
      <c r="B190" s="46"/>
      <c r="C190" s="219" t="s">
        <v>323</v>
      </c>
      <c r="D190" s="219" t="s">
        <v>207</v>
      </c>
      <c r="E190" s="220" t="s">
        <v>324</v>
      </c>
      <c r="F190" s="221" t="s">
        <v>325</v>
      </c>
      <c r="G190" s="221"/>
      <c r="H190" s="221"/>
      <c r="I190" s="221"/>
      <c r="J190" s="222" t="s">
        <v>321</v>
      </c>
      <c r="K190" s="223">
        <v>6</v>
      </c>
      <c r="L190" s="224">
        <v>0</v>
      </c>
      <c r="M190" s="225"/>
      <c r="N190" s="226">
        <f>ROUND(L190*K190,2)</f>
        <v>0</v>
      </c>
      <c r="O190" s="226"/>
      <c r="P190" s="226"/>
      <c r="Q190" s="226"/>
      <c r="R190" s="48"/>
      <c r="T190" s="227" t="s">
        <v>22</v>
      </c>
      <c r="U190" s="56" t="s">
        <v>45</v>
      </c>
      <c r="V190" s="47"/>
      <c r="W190" s="228">
        <f>V190*K190</f>
        <v>0</v>
      </c>
      <c r="X190" s="228">
        <v>0.023210000000000001</v>
      </c>
      <c r="Y190" s="228">
        <f>X190*K190</f>
        <v>0.13926</v>
      </c>
      <c r="Z190" s="228">
        <v>0</v>
      </c>
      <c r="AA190" s="229">
        <f>Z190*K190</f>
        <v>0</v>
      </c>
      <c r="AR190" s="22" t="s">
        <v>211</v>
      </c>
      <c r="AT190" s="22" t="s">
        <v>207</v>
      </c>
      <c r="AU190" s="22" t="s">
        <v>149</v>
      </c>
      <c r="AY190" s="22" t="s">
        <v>206</v>
      </c>
      <c r="BE190" s="142">
        <f>IF(U190="základní",N190,0)</f>
        <v>0</v>
      </c>
      <c r="BF190" s="142">
        <f>IF(U190="snížená",N190,0)</f>
        <v>0</v>
      </c>
      <c r="BG190" s="142">
        <f>IF(U190="zákl. přenesená",N190,0)</f>
        <v>0</v>
      </c>
      <c r="BH190" s="142">
        <f>IF(U190="sníž. přenesená",N190,0)</f>
        <v>0</v>
      </c>
      <c r="BI190" s="142">
        <f>IF(U190="nulová",N190,0)</f>
        <v>0</v>
      </c>
      <c r="BJ190" s="22" t="s">
        <v>88</v>
      </c>
      <c r="BK190" s="142">
        <f>ROUND(L190*K190,2)</f>
        <v>0</v>
      </c>
      <c r="BL190" s="22" t="s">
        <v>211</v>
      </c>
      <c r="BM190" s="22" t="s">
        <v>326</v>
      </c>
    </row>
    <row r="191" s="1" customFormat="1" ht="25.5" customHeight="1">
      <c r="B191" s="46"/>
      <c r="C191" s="219" t="s">
        <v>327</v>
      </c>
      <c r="D191" s="219" t="s">
        <v>207</v>
      </c>
      <c r="E191" s="220" t="s">
        <v>328</v>
      </c>
      <c r="F191" s="221" t="s">
        <v>329</v>
      </c>
      <c r="G191" s="221"/>
      <c r="H191" s="221"/>
      <c r="I191" s="221"/>
      <c r="J191" s="222" t="s">
        <v>321</v>
      </c>
      <c r="K191" s="223">
        <v>3</v>
      </c>
      <c r="L191" s="224">
        <v>0</v>
      </c>
      <c r="M191" s="225"/>
      <c r="N191" s="226">
        <f>ROUND(L191*K191,2)</f>
        <v>0</v>
      </c>
      <c r="O191" s="226"/>
      <c r="P191" s="226"/>
      <c r="Q191" s="226"/>
      <c r="R191" s="48"/>
      <c r="T191" s="227" t="s">
        <v>22</v>
      </c>
      <c r="U191" s="56" t="s">
        <v>45</v>
      </c>
      <c r="V191" s="47"/>
      <c r="W191" s="228">
        <f>V191*K191</f>
        <v>0</v>
      </c>
      <c r="X191" s="228">
        <v>0.050020000000000002</v>
      </c>
      <c r="Y191" s="228">
        <f>X191*K191</f>
        <v>0.15006</v>
      </c>
      <c r="Z191" s="228">
        <v>0</v>
      </c>
      <c r="AA191" s="229">
        <f>Z191*K191</f>
        <v>0</v>
      </c>
      <c r="AR191" s="22" t="s">
        <v>211</v>
      </c>
      <c r="AT191" s="22" t="s">
        <v>207</v>
      </c>
      <c r="AU191" s="22" t="s">
        <v>149</v>
      </c>
      <c r="AY191" s="22" t="s">
        <v>206</v>
      </c>
      <c r="BE191" s="142">
        <f>IF(U191="základní",N191,0)</f>
        <v>0</v>
      </c>
      <c r="BF191" s="142">
        <f>IF(U191="snížená",N191,0)</f>
        <v>0</v>
      </c>
      <c r="BG191" s="142">
        <f>IF(U191="zákl. přenesená",N191,0)</f>
        <v>0</v>
      </c>
      <c r="BH191" s="142">
        <f>IF(U191="sníž. přenesená",N191,0)</f>
        <v>0</v>
      </c>
      <c r="BI191" s="142">
        <f>IF(U191="nulová",N191,0)</f>
        <v>0</v>
      </c>
      <c r="BJ191" s="22" t="s">
        <v>88</v>
      </c>
      <c r="BK191" s="142">
        <f>ROUND(L191*K191,2)</f>
        <v>0</v>
      </c>
      <c r="BL191" s="22" t="s">
        <v>211</v>
      </c>
      <c r="BM191" s="22" t="s">
        <v>330</v>
      </c>
    </row>
    <row r="192" s="1" customFormat="1" ht="25.5" customHeight="1">
      <c r="B192" s="46"/>
      <c r="C192" s="219" t="s">
        <v>331</v>
      </c>
      <c r="D192" s="219" t="s">
        <v>207</v>
      </c>
      <c r="E192" s="220" t="s">
        <v>332</v>
      </c>
      <c r="F192" s="221" t="s">
        <v>333</v>
      </c>
      <c r="G192" s="221"/>
      <c r="H192" s="221"/>
      <c r="I192" s="221"/>
      <c r="J192" s="222" t="s">
        <v>321</v>
      </c>
      <c r="K192" s="223">
        <v>32</v>
      </c>
      <c r="L192" s="224">
        <v>0</v>
      </c>
      <c r="M192" s="225"/>
      <c r="N192" s="226">
        <f>ROUND(L192*K192,2)</f>
        <v>0</v>
      </c>
      <c r="O192" s="226"/>
      <c r="P192" s="226"/>
      <c r="Q192" s="226"/>
      <c r="R192" s="48"/>
      <c r="T192" s="227" t="s">
        <v>22</v>
      </c>
      <c r="U192" s="56" t="s">
        <v>45</v>
      </c>
      <c r="V192" s="47"/>
      <c r="W192" s="228">
        <f>V192*K192</f>
        <v>0</v>
      </c>
      <c r="X192" s="228">
        <v>0.046449999999999998</v>
      </c>
      <c r="Y192" s="228">
        <f>X192*K192</f>
        <v>1.4863999999999999</v>
      </c>
      <c r="Z192" s="228">
        <v>0</v>
      </c>
      <c r="AA192" s="229">
        <f>Z192*K192</f>
        <v>0</v>
      </c>
      <c r="AR192" s="22" t="s">
        <v>211</v>
      </c>
      <c r="AT192" s="22" t="s">
        <v>207</v>
      </c>
      <c r="AU192" s="22" t="s">
        <v>149</v>
      </c>
      <c r="AY192" s="22" t="s">
        <v>206</v>
      </c>
      <c r="BE192" s="142">
        <f>IF(U192="základní",N192,0)</f>
        <v>0</v>
      </c>
      <c r="BF192" s="142">
        <f>IF(U192="snížená",N192,0)</f>
        <v>0</v>
      </c>
      <c r="BG192" s="142">
        <f>IF(U192="zákl. přenesená",N192,0)</f>
        <v>0</v>
      </c>
      <c r="BH192" s="142">
        <f>IF(U192="sníž. přenesená",N192,0)</f>
        <v>0</v>
      </c>
      <c r="BI192" s="142">
        <f>IF(U192="nulová",N192,0)</f>
        <v>0</v>
      </c>
      <c r="BJ192" s="22" t="s">
        <v>88</v>
      </c>
      <c r="BK192" s="142">
        <f>ROUND(L192*K192,2)</f>
        <v>0</v>
      </c>
      <c r="BL192" s="22" t="s">
        <v>211</v>
      </c>
      <c r="BM192" s="22" t="s">
        <v>334</v>
      </c>
    </row>
    <row r="193" s="10" customFormat="1" ht="16.5" customHeight="1">
      <c r="B193" s="230"/>
      <c r="C193" s="231"/>
      <c r="D193" s="231"/>
      <c r="E193" s="232" t="s">
        <v>22</v>
      </c>
      <c r="F193" s="233" t="s">
        <v>335</v>
      </c>
      <c r="G193" s="234"/>
      <c r="H193" s="234"/>
      <c r="I193" s="234"/>
      <c r="J193" s="231"/>
      <c r="K193" s="235">
        <v>16</v>
      </c>
      <c r="L193" s="231"/>
      <c r="M193" s="231"/>
      <c r="N193" s="231"/>
      <c r="O193" s="231"/>
      <c r="P193" s="231"/>
      <c r="Q193" s="231"/>
      <c r="R193" s="236"/>
      <c r="T193" s="237"/>
      <c r="U193" s="231"/>
      <c r="V193" s="231"/>
      <c r="W193" s="231"/>
      <c r="X193" s="231"/>
      <c r="Y193" s="231"/>
      <c r="Z193" s="231"/>
      <c r="AA193" s="238"/>
      <c r="AT193" s="239" t="s">
        <v>214</v>
      </c>
      <c r="AU193" s="239" t="s">
        <v>149</v>
      </c>
      <c r="AV193" s="10" t="s">
        <v>149</v>
      </c>
      <c r="AW193" s="10" t="s">
        <v>36</v>
      </c>
      <c r="AX193" s="10" t="s">
        <v>80</v>
      </c>
      <c r="AY193" s="239" t="s">
        <v>206</v>
      </c>
    </row>
    <row r="194" s="10" customFormat="1" ht="16.5" customHeight="1">
      <c r="B194" s="230"/>
      <c r="C194" s="231"/>
      <c r="D194" s="231"/>
      <c r="E194" s="232" t="s">
        <v>22</v>
      </c>
      <c r="F194" s="251" t="s">
        <v>336</v>
      </c>
      <c r="G194" s="231"/>
      <c r="H194" s="231"/>
      <c r="I194" s="231"/>
      <c r="J194" s="231"/>
      <c r="K194" s="235">
        <v>16</v>
      </c>
      <c r="L194" s="231"/>
      <c r="M194" s="231"/>
      <c r="N194" s="231"/>
      <c r="O194" s="231"/>
      <c r="P194" s="231"/>
      <c r="Q194" s="231"/>
      <c r="R194" s="236"/>
      <c r="T194" s="237"/>
      <c r="U194" s="231"/>
      <c r="V194" s="231"/>
      <c r="W194" s="231"/>
      <c r="X194" s="231"/>
      <c r="Y194" s="231"/>
      <c r="Z194" s="231"/>
      <c r="AA194" s="238"/>
      <c r="AT194" s="239" t="s">
        <v>214</v>
      </c>
      <c r="AU194" s="239" t="s">
        <v>149</v>
      </c>
      <c r="AV194" s="10" t="s">
        <v>149</v>
      </c>
      <c r="AW194" s="10" t="s">
        <v>36</v>
      </c>
      <c r="AX194" s="10" t="s">
        <v>80</v>
      </c>
      <c r="AY194" s="239" t="s">
        <v>206</v>
      </c>
    </row>
    <row r="195" s="11" customFormat="1" ht="16.5" customHeight="1">
      <c r="B195" s="252"/>
      <c r="C195" s="253"/>
      <c r="D195" s="253"/>
      <c r="E195" s="254" t="s">
        <v>22</v>
      </c>
      <c r="F195" s="255" t="s">
        <v>289</v>
      </c>
      <c r="G195" s="253"/>
      <c r="H195" s="253"/>
      <c r="I195" s="253"/>
      <c r="J195" s="253"/>
      <c r="K195" s="256">
        <v>32</v>
      </c>
      <c r="L195" s="253"/>
      <c r="M195" s="253"/>
      <c r="N195" s="253"/>
      <c r="O195" s="253"/>
      <c r="P195" s="253"/>
      <c r="Q195" s="253"/>
      <c r="R195" s="257"/>
      <c r="T195" s="258"/>
      <c r="U195" s="253"/>
      <c r="V195" s="253"/>
      <c r="W195" s="253"/>
      <c r="X195" s="253"/>
      <c r="Y195" s="253"/>
      <c r="Z195" s="253"/>
      <c r="AA195" s="259"/>
      <c r="AT195" s="260" t="s">
        <v>214</v>
      </c>
      <c r="AU195" s="260" t="s">
        <v>149</v>
      </c>
      <c r="AV195" s="11" t="s">
        <v>211</v>
      </c>
      <c r="AW195" s="11" t="s">
        <v>36</v>
      </c>
      <c r="AX195" s="11" t="s">
        <v>88</v>
      </c>
      <c r="AY195" s="260" t="s">
        <v>206</v>
      </c>
    </row>
    <row r="196" s="1" customFormat="1" ht="25.5" customHeight="1">
      <c r="B196" s="46"/>
      <c r="C196" s="219" t="s">
        <v>337</v>
      </c>
      <c r="D196" s="219" t="s">
        <v>207</v>
      </c>
      <c r="E196" s="220" t="s">
        <v>338</v>
      </c>
      <c r="F196" s="221" t="s">
        <v>339</v>
      </c>
      <c r="G196" s="221"/>
      <c r="H196" s="221"/>
      <c r="I196" s="221"/>
      <c r="J196" s="222" t="s">
        <v>321</v>
      </c>
      <c r="K196" s="223">
        <v>12</v>
      </c>
      <c r="L196" s="224">
        <v>0</v>
      </c>
      <c r="M196" s="225"/>
      <c r="N196" s="226">
        <f>ROUND(L196*K196,2)</f>
        <v>0</v>
      </c>
      <c r="O196" s="226"/>
      <c r="P196" s="226"/>
      <c r="Q196" s="226"/>
      <c r="R196" s="48"/>
      <c r="T196" s="227" t="s">
        <v>22</v>
      </c>
      <c r="U196" s="56" t="s">
        <v>45</v>
      </c>
      <c r="V196" s="47"/>
      <c r="W196" s="228">
        <f>V196*K196</f>
        <v>0</v>
      </c>
      <c r="X196" s="228">
        <v>0.074289999999999995</v>
      </c>
      <c r="Y196" s="228">
        <f>X196*K196</f>
        <v>0.89147999999999994</v>
      </c>
      <c r="Z196" s="228">
        <v>0</v>
      </c>
      <c r="AA196" s="229">
        <f>Z196*K196</f>
        <v>0</v>
      </c>
      <c r="AR196" s="22" t="s">
        <v>211</v>
      </c>
      <c r="AT196" s="22" t="s">
        <v>207</v>
      </c>
      <c r="AU196" s="22" t="s">
        <v>149</v>
      </c>
      <c r="AY196" s="22" t="s">
        <v>206</v>
      </c>
      <c r="BE196" s="142">
        <f>IF(U196="základní",N196,0)</f>
        <v>0</v>
      </c>
      <c r="BF196" s="142">
        <f>IF(U196="snížená",N196,0)</f>
        <v>0</v>
      </c>
      <c r="BG196" s="142">
        <f>IF(U196="zákl. přenesená",N196,0)</f>
        <v>0</v>
      </c>
      <c r="BH196" s="142">
        <f>IF(U196="sníž. přenesená",N196,0)</f>
        <v>0</v>
      </c>
      <c r="BI196" s="142">
        <f>IF(U196="nulová",N196,0)</f>
        <v>0</v>
      </c>
      <c r="BJ196" s="22" t="s">
        <v>88</v>
      </c>
      <c r="BK196" s="142">
        <f>ROUND(L196*K196,2)</f>
        <v>0</v>
      </c>
      <c r="BL196" s="22" t="s">
        <v>211</v>
      </c>
      <c r="BM196" s="22" t="s">
        <v>340</v>
      </c>
    </row>
    <row r="197" s="10" customFormat="1" ht="16.5" customHeight="1">
      <c r="B197" s="230"/>
      <c r="C197" s="231"/>
      <c r="D197" s="231"/>
      <c r="E197" s="232" t="s">
        <v>22</v>
      </c>
      <c r="F197" s="233" t="s">
        <v>341</v>
      </c>
      <c r="G197" s="234"/>
      <c r="H197" s="234"/>
      <c r="I197" s="234"/>
      <c r="J197" s="231"/>
      <c r="K197" s="235">
        <v>12</v>
      </c>
      <c r="L197" s="231"/>
      <c r="M197" s="231"/>
      <c r="N197" s="231"/>
      <c r="O197" s="231"/>
      <c r="P197" s="231"/>
      <c r="Q197" s="231"/>
      <c r="R197" s="236"/>
      <c r="T197" s="237"/>
      <c r="U197" s="231"/>
      <c r="V197" s="231"/>
      <c r="W197" s="231"/>
      <c r="X197" s="231"/>
      <c r="Y197" s="231"/>
      <c r="Z197" s="231"/>
      <c r="AA197" s="238"/>
      <c r="AT197" s="239" t="s">
        <v>214</v>
      </c>
      <c r="AU197" s="239" t="s">
        <v>149</v>
      </c>
      <c r="AV197" s="10" t="s">
        <v>149</v>
      </c>
      <c r="AW197" s="10" t="s">
        <v>36</v>
      </c>
      <c r="AX197" s="10" t="s">
        <v>88</v>
      </c>
      <c r="AY197" s="239" t="s">
        <v>206</v>
      </c>
    </row>
    <row r="198" s="1" customFormat="1" ht="25.5" customHeight="1">
      <c r="B198" s="46"/>
      <c r="C198" s="219" t="s">
        <v>342</v>
      </c>
      <c r="D198" s="219" t="s">
        <v>207</v>
      </c>
      <c r="E198" s="220" t="s">
        <v>343</v>
      </c>
      <c r="F198" s="221" t="s">
        <v>344</v>
      </c>
      <c r="G198" s="221"/>
      <c r="H198" s="221"/>
      <c r="I198" s="221"/>
      <c r="J198" s="222" t="s">
        <v>260</v>
      </c>
      <c r="K198" s="223">
        <v>49.545000000000002</v>
      </c>
      <c r="L198" s="224">
        <v>0</v>
      </c>
      <c r="M198" s="225"/>
      <c r="N198" s="226">
        <f>ROUND(L198*K198,2)</f>
        <v>0</v>
      </c>
      <c r="O198" s="226"/>
      <c r="P198" s="226"/>
      <c r="Q198" s="226"/>
      <c r="R198" s="48"/>
      <c r="T198" s="227" t="s">
        <v>22</v>
      </c>
      <c r="U198" s="56" t="s">
        <v>45</v>
      </c>
      <c r="V198" s="47"/>
      <c r="W198" s="228">
        <f>V198*K198</f>
        <v>0</v>
      </c>
      <c r="X198" s="228">
        <v>0.092319999999999999</v>
      </c>
      <c r="Y198" s="228">
        <f>X198*K198</f>
        <v>4.5739944000000001</v>
      </c>
      <c r="Z198" s="228">
        <v>0</v>
      </c>
      <c r="AA198" s="229">
        <f>Z198*K198</f>
        <v>0</v>
      </c>
      <c r="AR198" s="22" t="s">
        <v>211</v>
      </c>
      <c r="AT198" s="22" t="s">
        <v>207</v>
      </c>
      <c r="AU198" s="22" t="s">
        <v>149</v>
      </c>
      <c r="AY198" s="22" t="s">
        <v>206</v>
      </c>
      <c r="BE198" s="142">
        <f>IF(U198="základní",N198,0)</f>
        <v>0</v>
      </c>
      <c r="BF198" s="142">
        <f>IF(U198="snížená",N198,0)</f>
        <v>0</v>
      </c>
      <c r="BG198" s="142">
        <f>IF(U198="zákl. přenesená",N198,0)</f>
        <v>0</v>
      </c>
      <c r="BH198" s="142">
        <f>IF(U198="sníž. přenesená",N198,0)</f>
        <v>0</v>
      </c>
      <c r="BI198" s="142">
        <f>IF(U198="nulová",N198,0)</f>
        <v>0</v>
      </c>
      <c r="BJ198" s="22" t="s">
        <v>88</v>
      </c>
      <c r="BK198" s="142">
        <f>ROUND(L198*K198,2)</f>
        <v>0</v>
      </c>
      <c r="BL198" s="22" t="s">
        <v>211</v>
      </c>
      <c r="BM198" s="22" t="s">
        <v>345</v>
      </c>
    </row>
    <row r="199" s="10" customFormat="1" ht="16.5" customHeight="1">
      <c r="B199" s="230"/>
      <c r="C199" s="231"/>
      <c r="D199" s="231"/>
      <c r="E199" s="232" t="s">
        <v>22</v>
      </c>
      <c r="F199" s="233" t="s">
        <v>346</v>
      </c>
      <c r="G199" s="234"/>
      <c r="H199" s="234"/>
      <c r="I199" s="234"/>
      <c r="J199" s="231"/>
      <c r="K199" s="235">
        <v>24.963999999999999</v>
      </c>
      <c r="L199" s="231"/>
      <c r="M199" s="231"/>
      <c r="N199" s="231"/>
      <c r="O199" s="231"/>
      <c r="P199" s="231"/>
      <c r="Q199" s="231"/>
      <c r="R199" s="236"/>
      <c r="T199" s="237"/>
      <c r="U199" s="231"/>
      <c r="V199" s="231"/>
      <c r="W199" s="231"/>
      <c r="X199" s="231"/>
      <c r="Y199" s="231"/>
      <c r="Z199" s="231"/>
      <c r="AA199" s="238"/>
      <c r="AT199" s="239" t="s">
        <v>214</v>
      </c>
      <c r="AU199" s="239" t="s">
        <v>149</v>
      </c>
      <c r="AV199" s="10" t="s">
        <v>149</v>
      </c>
      <c r="AW199" s="10" t="s">
        <v>36</v>
      </c>
      <c r="AX199" s="10" t="s">
        <v>80</v>
      </c>
      <c r="AY199" s="239" t="s">
        <v>206</v>
      </c>
    </row>
    <row r="200" s="10" customFormat="1" ht="16.5" customHeight="1">
      <c r="B200" s="230"/>
      <c r="C200" s="231"/>
      <c r="D200" s="231"/>
      <c r="E200" s="232" t="s">
        <v>22</v>
      </c>
      <c r="F200" s="251" t="s">
        <v>347</v>
      </c>
      <c r="G200" s="231"/>
      <c r="H200" s="231"/>
      <c r="I200" s="231"/>
      <c r="J200" s="231"/>
      <c r="K200" s="235">
        <v>24.581</v>
      </c>
      <c r="L200" s="231"/>
      <c r="M200" s="231"/>
      <c r="N200" s="231"/>
      <c r="O200" s="231"/>
      <c r="P200" s="231"/>
      <c r="Q200" s="231"/>
      <c r="R200" s="236"/>
      <c r="T200" s="237"/>
      <c r="U200" s="231"/>
      <c r="V200" s="231"/>
      <c r="W200" s="231"/>
      <c r="X200" s="231"/>
      <c r="Y200" s="231"/>
      <c r="Z200" s="231"/>
      <c r="AA200" s="238"/>
      <c r="AT200" s="239" t="s">
        <v>214</v>
      </c>
      <c r="AU200" s="239" t="s">
        <v>149</v>
      </c>
      <c r="AV200" s="10" t="s">
        <v>149</v>
      </c>
      <c r="AW200" s="10" t="s">
        <v>36</v>
      </c>
      <c r="AX200" s="10" t="s">
        <v>80</v>
      </c>
      <c r="AY200" s="239" t="s">
        <v>206</v>
      </c>
    </row>
    <row r="201" s="11" customFormat="1" ht="16.5" customHeight="1">
      <c r="B201" s="252"/>
      <c r="C201" s="253"/>
      <c r="D201" s="253"/>
      <c r="E201" s="254" t="s">
        <v>22</v>
      </c>
      <c r="F201" s="255" t="s">
        <v>289</v>
      </c>
      <c r="G201" s="253"/>
      <c r="H201" s="253"/>
      <c r="I201" s="253"/>
      <c r="J201" s="253"/>
      <c r="K201" s="256">
        <v>49.545000000000002</v>
      </c>
      <c r="L201" s="253"/>
      <c r="M201" s="253"/>
      <c r="N201" s="253"/>
      <c r="O201" s="253"/>
      <c r="P201" s="253"/>
      <c r="Q201" s="253"/>
      <c r="R201" s="257"/>
      <c r="T201" s="258"/>
      <c r="U201" s="253"/>
      <c r="V201" s="253"/>
      <c r="W201" s="253"/>
      <c r="X201" s="253"/>
      <c r="Y201" s="253"/>
      <c r="Z201" s="253"/>
      <c r="AA201" s="259"/>
      <c r="AT201" s="260" t="s">
        <v>214</v>
      </c>
      <c r="AU201" s="260" t="s">
        <v>149</v>
      </c>
      <c r="AV201" s="11" t="s">
        <v>211</v>
      </c>
      <c r="AW201" s="11" t="s">
        <v>36</v>
      </c>
      <c r="AX201" s="11" t="s">
        <v>88</v>
      </c>
      <c r="AY201" s="260" t="s">
        <v>206</v>
      </c>
    </row>
    <row r="202" s="1" customFormat="1" ht="25.5" customHeight="1">
      <c r="B202" s="46"/>
      <c r="C202" s="219" t="s">
        <v>348</v>
      </c>
      <c r="D202" s="219" t="s">
        <v>207</v>
      </c>
      <c r="E202" s="220" t="s">
        <v>349</v>
      </c>
      <c r="F202" s="221" t="s">
        <v>350</v>
      </c>
      <c r="G202" s="221"/>
      <c r="H202" s="221"/>
      <c r="I202" s="221"/>
      <c r="J202" s="222" t="s">
        <v>260</v>
      </c>
      <c r="K202" s="223">
        <v>163.00100000000001</v>
      </c>
      <c r="L202" s="224">
        <v>0</v>
      </c>
      <c r="M202" s="225"/>
      <c r="N202" s="226">
        <f>ROUND(L202*K202,2)</f>
        <v>0</v>
      </c>
      <c r="O202" s="226"/>
      <c r="P202" s="226"/>
      <c r="Q202" s="226"/>
      <c r="R202" s="48"/>
      <c r="T202" s="227" t="s">
        <v>22</v>
      </c>
      <c r="U202" s="56" t="s">
        <v>45</v>
      </c>
      <c r="V202" s="47"/>
      <c r="W202" s="228">
        <f>V202*K202</f>
        <v>0</v>
      </c>
      <c r="X202" s="228">
        <v>0.11669</v>
      </c>
      <c r="Y202" s="228">
        <f>X202*K202</f>
        <v>19.020586690000002</v>
      </c>
      <c r="Z202" s="228">
        <v>0</v>
      </c>
      <c r="AA202" s="229">
        <f>Z202*K202</f>
        <v>0</v>
      </c>
      <c r="AR202" s="22" t="s">
        <v>211</v>
      </c>
      <c r="AT202" s="22" t="s">
        <v>207</v>
      </c>
      <c r="AU202" s="22" t="s">
        <v>149</v>
      </c>
      <c r="AY202" s="22" t="s">
        <v>206</v>
      </c>
      <c r="BE202" s="142">
        <f>IF(U202="základní",N202,0)</f>
        <v>0</v>
      </c>
      <c r="BF202" s="142">
        <f>IF(U202="snížená",N202,0)</f>
        <v>0</v>
      </c>
      <c r="BG202" s="142">
        <f>IF(U202="zákl. přenesená",N202,0)</f>
        <v>0</v>
      </c>
      <c r="BH202" s="142">
        <f>IF(U202="sníž. přenesená",N202,0)</f>
        <v>0</v>
      </c>
      <c r="BI202" s="142">
        <f>IF(U202="nulová",N202,0)</f>
        <v>0</v>
      </c>
      <c r="BJ202" s="22" t="s">
        <v>88</v>
      </c>
      <c r="BK202" s="142">
        <f>ROUND(L202*K202,2)</f>
        <v>0</v>
      </c>
      <c r="BL202" s="22" t="s">
        <v>211</v>
      </c>
      <c r="BM202" s="22" t="s">
        <v>351</v>
      </c>
    </row>
    <row r="203" s="10" customFormat="1" ht="38.25" customHeight="1">
      <c r="B203" s="230"/>
      <c r="C203" s="231"/>
      <c r="D203" s="231"/>
      <c r="E203" s="232" t="s">
        <v>22</v>
      </c>
      <c r="F203" s="233" t="s">
        <v>352</v>
      </c>
      <c r="G203" s="234"/>
      <c r="H203" s="234"/>
      <c r="I203" s="234"/>
      <c r="J203" s="231"/>
      <c r="K203" s="235">
        <v>96.667000000000002</v>
      </c>
      <c r="L203" s="231"/>
      <c r="M203" s="231"/>
      <c r="N203" s="231"/>
      <c r="O203" s="231"/>
      <c r="P203" s="231"/>
      <c r="Q203" s="231"/>
      <c r="R203" s="236"/>
      <c r="T203" s="237"/>
      <c r="U203" s="231"/>
      <c r="V203" s="231"/>
      <c r="W203" s="231"/>
      <c r="X203" s="231"/>
      <c r="Y203" s="231"/>
      <c r="Z203" s="231"/>
      <c r="AA203" s="238"/>
      <c r="AT203" s="239" t="s">
        <v>214</v>
      </c>
      <c r="AU203" s="239" t="s">
        <v>149</v>
      </c>
      <c r="AV203" s="10" t="s">
        <v>149</v>
      </c>
      <c r="AW203" s="10" t="s">
        <v>36</v>
      </c>
      <c r="AX203" s="10" t="s">
        <v>80</v>
      </c>
      <c r="AY203" s="239" t="s">
        <v>206</v>
      </c>
    </row>
    <row r="204" s="10" customFormat="1" ht="25.5" customHeight="1">
      <c r="B204" s="230"/>
      <c r="C204" s="231"/>
      <c r="D204" s="231"/>
      <c r="E204" s="232" t="s">
        <v>22</v>
      </c>
      <c r="F204" s="251" t="s">
        <v>353</v>
      </c>
      <c r="G204" s="231"/>
      <c r="H204" s="231"/>
      <c r="I204" s="231"/>
      <c r="J204" s="231"/>
      <c r="K204" s="235">
        <v>66.334000000000003</v>
      </c>
      <c r="L204" s="231"/>
      <c r="M204" s="231"/>
      <c r="N204" s="231"/>
      <c r="O204" s="231"/>
      <c r="P204" s="231"/>
      <c r="Q204" s="231"/>
      <c r="R204" s="236"/>
      <c r="T204" s="237"/>
      <c r="U204" s="231"/>
      <c r="V204" s="231"/>
      <c r="W204" s="231"/>
      <c r="X204" s="231"/>
      <c r="Y204" s="231"/>
      <c r="Z204" s="231"/>
      <c r="AA204" s="238"/>
      <c r="AT204" s="239" t="s">
        <v>214</v>
      </c>
      <c r="AU204" s="239" t="s">
        <v>149</v>
      </c>
      <c r="AV204" s="10" t="s">
        <v>149</v>
      </c>
      <c r="AW204" s="10" t="s">
        <v>36</v>
      </c>
      <c r="AX204" s="10" t="s">
        <v>80</v>
      </c>
      <c r="AY204" s="239" t="s">
        <v>206</v>
      </c>
    </row>
    <row r="205" s="11" customFormat="1" ht="16.5" customHeight="1">
      <c r="B205" s="252"/>
      <c r="C205" s="253"/>
      <c r="D205" s="253"/>
      <c r="E205" s="254" t="s">
        <v>22</v>
      </c>
      <c r="F205" s="255" t="s">
        <v>289</v>
      </c>
      <c r="G205" s="253"/>
      <c r="H205" s="253"/>
      <c r="I205" s="253"/>
      <c r="J205" s="253"/>
      <c r="K205" s="256">
        <v>163.00100000000001</v>
      </c>
      <c r="L205" s="253"/>
      <c r="M205" s="253"/>
      <c r="N205" s="253"/>
      <c r="O205" s="253"/>
      <c r="P205" s="253"/>
      <c r="Q205" s="253"/>
      <c r="R205" s="257"/>
      <c r="T205" s="258"/>
      <c r="U205" s="253"/>
      <c r="V205" s="253"/>
      <c r="W205" s="253"/>
      <c r="X205" s="253"/>
      <c r="Y205" s="253"/>
      <c r="Z205" s="253"/>
      <c r="AA205" s="259"/>
      <c r="AT205" s="260" t="s">
        <v>214</v>
      </c>
      <c r="AU205" s="260" t="s">
        <v>149</v>
      </c>
      <c r="AV205" s="11" t="s">
        <v>211</v>
      </c>
      <c r="AW205" s="11" t="s">
        <v>36</v>
      </c>
      <c r="AX205" s="11" t="s">
        <v>88</v>
      </c>
      <c r="AY205" s="260" t="s">
        <v>206</v>
      </c>
    </row>
    <row r="206" s="1" customFormat="1" ht="25.5" customHeight="1">
      <c r="B206" s="46"/>
      <c r="C206" s="219" t="s">
        <v>354</v>
      </c>
      <c r="D206" s="219" t="s">
        <v>207</v>
      </c>
      <c r="E206" s="220" t="s">
        <v>355</v>
      </c>
      <c r="F206" s="221" t="s">
        <v>356</v>
      </c>
      <c r="G206" s="221"/>
      <c r="H206" s="221"/>
      <c r="I206" s="221"/>
      <c r="J206" s="222" t="s">
        <v>243</v>
      </c>
      <c r="K206" s="223">
        <v>70.349999999999994</v>
      </c>
      <c r="L206" s="224">
        <v>0</v>
      </c>
      <c r="M206" s="225"/>
      <c r="N206" s="226">
        <f>ROUND(L206*K206,2)</f>
        <v>0</v>
      </c>
      <c r="O206" s="226"/>
      <c r="P206" s="226"/>
      <c r="Q206" s="226"/>
      <c r="R206" s="48"/>
      <c r="T206" s="227" t="s">
        <v>22</v>
      </c>
      <c r="U206" s="56" t="s">
        <v>45</v>
      </c>
      <c r="V206" s="47"/>
      <c r="W206" s="228">
        <f>V206*K206</f>
        <v>0</v>
      </c>
      <c r="X206" s="228">
        <v>0.00020000000000000001</v>
      </c>
      <c r="Y206" s="228">
        <f>X206*K206</f>
        <v>0.014069999999999999</v>
      </c>
      <c r="Z206" s="228">
        <v>0</v>
      </c>
      <c r="AA206" s="229">
        <f>Z206*K206</f>
        <v>0</v>
      </c>
      <c r="AR206" s="22" t="s">
        <v>211</v>
      </c>
      <c r="AT206" s="22" t="s">
        <v>207</v>
      </c>
      <c r="AU206" s="22" t="s">
        <v>149</v>
      </c>
      <c r="AY206" s="22" t="s">
        <v>206</v>
      </c>
      <c r="BE206" s="142">
        <f>IF(U206="základní",N206,0)</f>
        <v>0</v>
      </c>
      <c r="BF206" s="142">
        <f>IF(U206="snížená",N206,0)</f>
        <v>0</v>
      </c>
      <c r="BG206" s="142">
        <f>IF(U206="zákl. přenesená",N206,0)</f>
        <v>0</v>
      </c>
      <c r="BH206" s="142">
        <f>IF(U206="sníž. přenesená",N206,0)</f>
        <v>0</v>
      </c>
      <c r="BI206" s="142">
        <f>IF(U206="nulová",N206,0)</f>
        <v>0</v>
      </c>
      <c r="BJ206" s="22" t="s">
        <v>88</v>
      </c>
      <c r="BK206" s="142">
        <f>ROUND(L206*K206,2)</f>
        <v>0</v>
      </c>
      <c r="BL206" s="22" t="s">
        <v>211</v>
      </c>
      <c r="BM206" s="22" t="s">
        <v>357</v>
      </c>
    </row>
    <row r="207" s="10" customFormat="1" ht="38.25" customHeight="1">
      <c r="B207" s="230"/>
      <c r="C207" s="231"/>
      <c r="D207" s="231"/>
      <c r="E207" s="232" t="s">
        <v>22</v>
      </c>
      <c r="F207" s="233" t="s">
        <v>358</v>
      </c>
      <c r="G207" s="234"/>
      <c r="H207" s="234"/>
      <c r="I207" s="234"/>
      <c r="J207" s="231"/>
      <c r="K207" s="235">
        <v>34.450000000000003</v>
      </c>
      <c r="L207" s="231"/>
      <c r="M207" s="231"/>
      <c r="N207" s="231"/>
      <c r="O207" s="231"/>
      <c r="P207" s="231"/>
      <c r="Q207" s="231"/>
      <c r="R207" s="236"/>
      <c r="T207" s="237"/>
      <c r="U207" s="231"/>
      <c r="V207" s="231"/>
      <c r="W207" s="231"/>
      <c r="X207" s="231"/>
      <c r="Y207" s="231"/>
      <c r="Z207" s="231"/>
      <c r="AA207" s="238"/>
      <c r="AT207" s="239" t="s">
        <v>214</v>
      </c>
      <c r="AU207" s="239" t="s">
        <v>149</v>
      </c>
      <c r="AV207" s="10" t="s">
        <v>149</v>
      </c>
      <c r="AW207" s="10" t="s">
        <v>36</v>
      </c>
      <c r="AX207" s="10" t="s">
        <v>80</v>
      </c>
      <c r="AY207" s="239" t="s">
        <v>206</v>
      </c>
    </row>
    <row r="208" s="10" customFormat="1" ht="16.5" customHeight="1">
      <c r="B208" s="230"/>
      <c r="C208" s="231"/>
      <c r="D208" s="231"/>
      <c r="E208" s="232" t="s">
        <v>22</v>
      </c>
      <c r="F208" s="251" t="s">
        <v>359</v>
      </c>
      <c r="G208" s="231"/>
      <c r="H208" s="231"/>
      <c r="I208" s="231"/>
      <c r="J208" s="231"/>
      <c r="K208" s="235">
        <v>20.59</v>
      </c>
      <c r="L208" s="231"/>
      <c r="M208" s="231"/>
      <c r="N208" s="231"/>
      <c r="O208" s="231"/>
      <c r="P208" s="231"/>
      <c r="Q208" s="231"/>
      <c r="R208" s="236"/>
      <c r="T208" s="237"/>
      <c r="U208" s="231"/>
      <c r="V208" s="231"/>
      <c r="W208" s="231"/>
      <c r="X208" s="231"/>
      <c r="Y208" s="231"/>
      <c r="Z208" s="231"/>
      <c r="AA208" s="238"/>
      <c r="AT208" s="239" t="s">
        <v>214</v>
      </c>
      <c r="AU208" s="239" t="s">
        <v>149</v>
      </c>
      <c r="AV208" s="10" t="s">
        <v>149</v>
      </c>
      <c r="AW208" s="10" t="s">
        <v>36</v>
      </c>
      <c r="AX208" s="10" t="s">
        <v>80</v>
      </c>
      <c r="AY208" s="239" t="s">
        <v>206</v>
      </c>
    </row>
    <row r="209" s="10" customFormat="1" ht="16.5" customHeight="1">
      <c r="B209" s="230"/>
      <c r="C209" s="231"/>
      <c r="D209" s="231"/>
      <c r="E209" s="232" t="s">
        <v>22</v>
      </c>
      <c r="F209" s="251" t="s">
        <v>360</v>
      </c>
      <c r="G209" s="231"/>
      <c r="H209" s="231"/>
      <c r="I209" s="231"/>
      <c r="J209" s="231"/>
      <c r="K209" s="235">
        <v>7.6550000000000002</v>
      </c>
      <c r="L209" s="231"/>
      <c r="M209" s="231"/>
      <c r="N209" s="231"/>
      <c r="O209" s="231"/>
      <c r="P209" s="231"/>
      <c r="Q209" s="231"/>
      <c r="R209" s="236"/>
      <c r="T209" s="237"/>
      <c r="U209" s="231"/>
      <c r="V209" s="231"/>
      <c r="W209" s="231"/>
      <c r="X209" s="231"/>
      <c r="Y209" s="231"/>
      <c r="Z209" s="231"/>
      <c r="AA209" s="238"/>
      <c r="AT209" s="239" t="s">
        <v>214</v>
      </c>
      <c r="AU209" s="239" t="s">
        <v>149</v>
      </c>
      <c r="AV209" s="10" t="s">
        <v>149</v>
      </c>
      <c r="AW209" s="10" t="s">
        <v>36</v>
      </c>
      <c r="AX209" s="10" t="s">
        <v>80</v>
      </c>
      <c r="AY209" s="239" t="s">
        <v>206</v>
      </c>
    </row>
    <row r="210" s="10" customFormat="1" ht="16.5" customHeight="1">
      <c r="B210" s="230"/>
      <c r="C210" s="231"/>
      <c r="D210" s="231"/>
      <c r="E210" s="232" t="s">
        <v>22</v>
      </c>
      <c r="F210" s="251" t="s">
        <v>361</v>
      </c>
      <c r="G210" s="231"/>
      <c r="H210" s="231"/>
      <c r="I210" s="231"/>
      <c r="J210" s="231"/>
      <c r="K210" s="235">
        <v>7.6550000000000002</v>
      </c>
      <c r="L210" s="231"/>
      <c r="M210" s="231"/>
      <c r="N210" s="231"/>
      <c r="O210" s="231"/>
      <c r="P210" s="231"/>
      <c r="Q210" s="231"/>
      <c r="R210" s="236"/>
      <c r="T210" s="237"/>
      <c r="U210" s="231"/>
      <c r="V210" s="231"/>
      <c r="W210" s="231"/>
      <c r="X210" s="231"/>
      <c r="Y210" s="231"/>
      <c r="Z210" s="231"/>
      <c r="AA210" s="238"/>
      <c r="AT210" s="239" t="s">
        <v>214</v>
      </c>
      <c r="AU210" s="239" t="s">
        <v>149</v>
      </c>
      <c r="AV210" s="10" t="s">
        <v>149</v>
      </c>
      <c r="AW210" s="10" t="s">
        <v>36</v>
      </c>
      <c r="AX210" s="10" t="s">
        <v>80</v>
      </c>
      <c r="AY210" s="239" t="s">
        <v>206</v>
      </c>
    </row>
    <row r="211" s="11" customFormat="1" ht="16.5" customHeight="1">
      <c r="B211" s="252"/>
      <c r="C211" s="253"/>
      <c r="D211" s="253"/>
      <c r="E211" s="254" t="s">
        <v>22</v>
      </c>
      <c r="F211" s="255" t="s">
        <v>289</v>
      </c>
      <c r="G211" s="253"/>
      <c r="H211" s="253"/>
      <c r="I211" s="253"/>
      <c r="J211" s="253"/>
      <c r="K211" s="256">
        <v>70.349999999999994</v>
      </c>
      <c r="L211" s="253"/>
      <c r="M211" s="253"/>
      <c r="N211" s="253"/>
      <c r="O211" s="253"/>
      <c r="P211" s="253"/>
      <c r="Q211" s="253"/>
      <c r="R211" s="257"/>
      <c r="T211" s="258"/>
      <c r="U211" s="253"/>
      <c r="V211" s="253"/>
      <c r="W211" s="253"/>
      <c r="X211" s="253"/>
      <c r="Y211" s="253"/>
      <c r="Z211" s="253"/>
      <c r="AA211" s="259"/>
      <c r="AT211" s="260" t="s">
        <v>214</v>
      </c>
      <c r="AU211" s="260" t="s">
        <v>149</v>
      </c>
      <c r="AV211" s="11" t="s">
        <v>211</v>
      </c>
      <c r="AW211" s="11" t="s">
        <v>36</v>
      </c>
      <c r="AX211" s="11" t="s">
        <v>88</v>
      </c>
      <c r="AY211" s="260" t="s">
        <v>206</v>
      </c>
    </row>
    <row r="212" s="1" customFormat="1" ht="38.25" customHeight="1">
      <c r="B212" s="46"/>
      <c r="C212" s="219" t="s">
        <v>362</v>
      </c>
      <c r="D212" s="219" t="s">
        <v>207</v>
      </c>
      <c r="E212" s="220" t="s">
        <v>363</v>
      </c>
      <c r="F212" s="221" t="s">
        <v>364</v>
      </c>
      <c r="G212" s="221"/>
      <c r="H212" s="221"/>
      <c r="I212" s="221"/>
      <c r="J212" s="222" t="s">
        <v>260</v>
      </c>
      <c r="K212" s="223">
        <v>1.6000000000000001</v>
      </c>
      <c r="L212" s="224">
        <v>0</v>
      </c>
      <c r="M212" s="225"/>
      <c r="N212" s="226">
        <f>ROUND(L212*K212,2)</f>
        <v>0</v>
      </c>
      <c r="O212" s="226"/>
      <c r="P212" s="226"/>
      <c r="Q212" s="226"/>
      <c r="R212" s="48"/>
      <c r="T212" s="227" t="s">
        <v>22</v>
      </c>
      <c r="U212" s="56" t="s">
        <v>45</v>
      </c>
      <c r="V212" s="47"/>
      <c r="W212" s="228">
        <f>V212*K212</f>
        <v>0</v>
      </c>
      <c r="X212" s="228">
        <v>0.064049999999999996</v>
      </c>
      <c r="Y212" s="228">
        <f>X212*K212</f>
        <v>0.10248</v>
      </c>
      <c r="Z212" s="228">
        <v>0</v>
      </c>
      <c r="AA212" s="229">
        <f>Z212*K212</f>
        <v>0</v>
      </c>
      <c r="AR212" s="22" t="s">
        <v>211</v>
      </c>
      <c r="AT212" s="22" t="s">
        <v>207</v>
      </c>
      <c r="AU212" s="22" t="s">
        <v>149</v>
      </c>
      <c r="AY212" s="22" t="s">
        <v>206</v>
      </c>
      <c r="BE212" s="142">
        <f>IF(U212="základní",N212,0)</f>
        <v>0</v>
      </c>
      <c r="BF212" s="142">
        <f>IF(U212="snížená",N212,0)</f>
        <v>0</v>
      </c>
      <c r="BG212" s="142">
        <f>IF(U212="zákl. přenesená",N212,0)</f>
        <v>0</v>
      </c>
      <c r="BH212" s="142">
        <f>IF(U212="sníž. přenesená",N212,0)</f>
        <v>0</v>
      </c>
      <c r="BI212" s="142">
        <f>IF(U212="nulová",N212,0)</f>
        <v>0</v>
      </c>
      <c r="BJ212" s="22" t="s">
        <v>88</v>
      </c>
      <c r="BK212" s="142">
        <f>ROUND(L212*K212,2)</f>
        <v>0</v>
      </c>
      <c r="BL212" s="22" t="s">
        <v>211</v>
      </c>
      <c r="BM212" s="22" t="s">
        <v>365</v>
      </c>
    </row>
    <row r="213" s="10" customFormat="1" ht="16.5" customHeight="1">
      <c r="B213" s="230"/>
      <c r="C213" s="231"/>
      <c r="D213" s="231"/>
      <c r="E213" s="232" t="s">
        <v>22</v>
      </c>
      <c r="F213" s="233" t="s">
        <v>366</v>
      </c>
      <c r="G213" s="234"/>
      <c r="H213" s="234"/>
      <c r="I213" s="234"/>
      <c r="J213" s="231"/>
      <c r="K213" s="235">
        <v>1.6000000000000001</v>
      </c>
      <c r="L213" s="231"/>
      <c r="M213" s="231"/>
      <c r="N213" s="231"/>
      <c r="O213" s="231"/>
      <c r="P213" s="231"/>
      <c r="Q213" s="231"/>
      <c r="R213" s="236"/>
      <c r="T213" s="237"/>
      <c r="U213" s="231"/>
      <c r="V213" s="231"/>
      <c r="W213" s="231"/>
      <c r="X213" s="231"/>
      <c r="Y213" s="231"/>
      <c r="Z213" s="231"/>
      <c r="AA213" s="238"/>
      <c r="AT213" s="239" t="s">
        <v>214</v>
      </c>
      <c r="AU213" s="239" t="s">
        <v>149</v>
      </c>
      <c r="AV213" s="10" t="s">
        <v>149</v>
      </c>
      <c r="AW213" s="10" t="s">
        <v>36</v>
      </c>
      <c r="AX213" s="10" t="s">
        <v>88</v>
      </c>
      <c r="AY213" s="239" t="s">
        <v>206</v>
      </c>
    </row>
    <row r="214" s="9" customFormat="1" ht="29.88" customHeight="1">
      <c r="B214" s="205"/>
      <c r="C214" s="206"/>
      <c r="D214" s="216" t="s">
        <v>163</v>
      </c>
      <c r="E214" s="216"/>
      <c r="F214" s="216"/>
      <c r="G214" s="216"/>
      <c r="H214" s="216"/>
      <c r="I214" s="216"/>
      <c r="J214" s="216"/>
      <c r="K214" s="216"/>
      <c r="L214" s="216"/>
      <c r="M214" s="216"/>
      <c r="N214" s="217">
        <f>BK214</f>
        <v>0</v>
      </c>
      <c r="O214" s="218"/>
      <c r="P214" s="218"/>
      <c r="Q214" s="218"/>
      <c r="R214" s="209"/>
      <c r="T214" s="210"/>
      <c r="U214" s="206"/>
      <c r="V214" s="206"/>
      <c r="W214" s="211">
        <f>SUM(W215:W220)</f>
        <v>0</v>
      </c>
      <c r="X214" s="206"/>
      <c r="Y214" s="211">
        <f>SUM(Y215:Y220)</f>
        <v>0.095836759999999993</v>
      </c>
      <c r="Z214" s="206"/>
      <c r="AA214" s="212">
        <f>SUM(AA215:AA220)</f>
        <v>0</v>
      </c>
      <c r="AR214" s="213" t="s">
        <v>88</v>
      </c>
      <c r="AT214" s="214" t="s">
        <v>79</v>
      </c>
      <c r="AU214" s="214" t="s">
        <v>88</v>
      </c>
      <c r="AY214" s="213" t="s">
        <v>206</v>
      </c>
      <c r="BK214" s="215">
        <f>SUM(BK215:BK220)</f>
        <v>0</v>
      </c>
    </row>
    <row r="215" s="1" customFormat="1" ht="25.5" customHeight="1">
      <c r="B215" s="46"/>
      <c r="C215" s="219" t="s">
        <v>367</v>
      </c>
      <c r="D215" s="219" t="s">
        <v>207</v>
      </c>
      <c r="E215" s="220" t="s">
        <v>368</v>
      </c>
      <c r="F215" s="221" t="s">
        <v>369</v>
      </c>
      <c r="G215" s="221"/>
      <c r="H215" s="221"/>
      <c r="I215" s="221"/>
      <c r="J215" s="222" t="s">
        <v>238</v>
      </c>
      <c r="K215" s="223">
        <v>0.094</v>
      </c>
      <c r="L215" s="224">
        <v>0</v>
      </c>
      <c r="M215" s="225"/>
      <c r="N215" s="226">
        <f>ROUND(L215*K215,2)</f>
        <v>0</v>
      </c>
      <c r="O215" s="226"/>
      <c r="P215" s="226"/>
      <c r="Q215" s="226"/>
      <c r="R215" s="48"/>
      <c r="T215" s="227" t="s">
        <v>22</v>
      </c>
      <c r="U215" s="56" t="s">
        <v>45</v>
      </c>
      <c r="V215" s="47"/>
      <c r="W215" s="228">
        <f>V215*K215</f>
        <v>0</v>
      </c>
      <c r="X215" s="228">
        <v>0.019539999999999998</v>
      </c>
      <c r="Y215" s="228">
        <f>X215*K215</f>
        <v>0.0018367599999999998</v>
      </c>
      <c r="Z215" s="228">
        <v>0</v>
      </c>
      <c r="AA215" s="229">
        <f>Z215*K215</f>
        <v>0</v>
      </c>
      <c r="AR215" s="22" t="s">
        <v>211</v>
      </c>
      <c r="AT215" s="22" t="s">
        <v>207</v>
      </c>
      <c r="AU215" s="22" t="s">
        <v>149</v>
      </c>
      <c r="AY215" s="22" t="s">
        <v>206</v>
      </c>
      <c r="BE215" s="142">
        <f>IF(U215="základní",N215,0)</f>
        <v>0</v>
      </c>
      <c r="BF215" s="142">
        <f>IF(U215="snížená",N215,0)</f>
        <v>0</v>
      </c>
      <c r="BG215" s="142">
        <f>IF(U215="zákl. přenesená",N215,0)</f>
        <v>0</v>
      </c>
      <c r="BH215" s="142">
        <f>IF(U215="sníž. přenesená",N215,0)</f>
        <v>0</v>
      </c>
      <c r="BI215" s="142">
        <f>IF(U215="nulová",N215,0)</f>
        <v>0</v>
      </c>
      <c r="BJ215" s="22" t="s">
        <v>88</v>
      </c>
      <c r="BK215" s="142">
        <f>ROUND(L215*K215,2)</f>
        <v>0</v>
      </c>
      <c r="BL215" s="22" t="s">
        <v>211</v>
      </c>
      <c r="BM215" s="22" t="s">
        <v>370</v>
      </c>
    </row>
    <row r="216" s="10" customFormat="1" ht="16.5" customHeight="1">
      <c r="B216" s="230"/>
      <c r="C216" s="231"/>
      <c r="D216" s="231"/>
      <c r="E216" s="232" t="s">
        <v>22</v>
      </c>
      <c r="F216" s="233" t="s">
        <v>371</v>
      </c>
      <c r="G216" s="234"/>
      <c r="H216" s="234"/>
      <c r="I216" s="234"/>
      <c r="J216" s="231"/>
      <c r="K216" s="235">
        <v>0.047</v>
      </c>
      <c r="L216" s="231"/>
      <c r="M216" s="231"/>
      <c r="N216" s="231"/>
      <c r="O216" s="231"/>
      <c r="P216" s="231"/>
      <c r="Q216" s="231"/>
      <c r="R216" s="236"/>
      <c r="T216" s="237"/>
      <c r="U216" s="231"/>
      <c r="V216" s="231"/>
      <c r="W216" s="231"/>
      <c r="X216" s="231"/>
      <c r="Y216" s="231"/>
      <c r="Z216" s="231"/>
      <c r="AA216" s="238"/>
      <c r="AT216" s="239" t="s">
        <v>214</v>
      </c>
      <c r="AU216" s="239" t="s">
        <v>149</v>
      </c>
      <c r="AV216" s="10" t="s">
        <v>149</v>
      </c>
      <c r="AW216" s="10" t="s">
        <v>36</v>
      </c>
      <c r="AX216" s="10" t="s">
        <v>80</v>
      </c>
      <c r="AY216" s="239" t="s">
        <v>206</v>
      </c>
    </row>
    <row r="217" s="10" customFormat="1" ht="16.5" customHeight="1">
      <c r="B217" s="230"/>
      <c r="C217" s="231"/>
      <c r="D217" s="231"/>
      <c r="E217" s="232" t="s">
        <v>22</v>
      </c>
      <c r="F217" s="251" t="s">
        <v>372</v>
      </c>
      <c r="G217" s="231"/>
      <c r="H217" s="231"/>
      <c r="I217" s="231"/>
      <c r="J217" s="231"/>
      <c r="K217" s="235">
        <v>0.047</v>
      </c>
      <c r="L217" s="231"/>
      <c r="M217" s="231"/>
      <c r="N217" s="231"/>
      <c r="O217" s="231"/>
      <c r="P217" s="231"/>
      <c r="Q217" s="231"/>
      <c r="R217" s="236"/>
      <c r="T217" s="237"/>
      <c r="U217" s="231"/>
      <c r="V217" s="231"/>
      <c r="W217" s="231"/>
      <c r="X217" s="231"/>
      <c r="Y217" s="231"/>
      <c r="Z217" s="231"/>
      <c r="AA217" s="238"/>
      <c r="AT217" s="239" t="s">
        <v>214</v>
      </c>
      <c r="AU217" s="239" t="s">
        <v>149</v>
      </c>
      <c r="AV217" s="10" t="s">
        <v>149</v>
      </c>
      <c r="AW217" s="10" t="s">
        <v>36</v>
      </c>
      <c r="AX217" s="10" t="s">
        <v>80</v>
      </c>
      <c r="AY217" s="239" t="s">
        <v>206</v>
      </c>
    </row>
    <row r="218" s="11" customFormat="1" ht="16.5" customHeight="1">
      <c r="B218" s="252"/>
      <c r="C218" s="253"/>
      <c r="D218" s="253"/>
      <c r="E218" s="254" t="s">
        <v>22</v>
      </c>
      <c r="F218" s="255" t="s">
        <v>289</v>
      </c>
      <c r="G218" s="253"/>
      <c r="H218" s="253"/>
      <c r="I218" s="253"/>
      <c r="J218" s="253"/>
      <c r="K218" s="256">
        <v>0.094</v>
      </c>
      <c r="L218" s="253"/>
      <c r="M218" s="253"/>
      <c r="N218" s="253"/>
      <c r="O218" s="253"/>
      <c r="P218" s="253"/>
      <c r="Q218" s="253"/>
      <c r="R218" s="257"/>
      <c r="T218" s="258"/>
      <c r="U218" s="253"/>
      <c r="V218" s="253"/>
      <c r="W218" s="253"/>
      <c r="X218" s="253"/>
      <c r="Y218" s="253"/>
      <c r="Z218" s="253"/>
      <c r="AA218" s="259"/>
      <c r="AT218" s="260" t="s">
        <v>214</v>
      </c>
      <c r="AU218" s="260" t="s">
        <v>149</v>
      </c>
      <c r="AV218" s="11" t="s">
        <v>211</v>
      </c>
      <c r="AW218" s="11" t="s">
        <v>36</v>
      </c>
      <c r="AX218" s="11" t="s">
        <v>88</v>
      </c>
      <c r="AY218" s="260" t="s">
        <v>206</v>
      </c>
    </row>
    <row r="219" s="1" customFormat="1" ht="25.5" customHeight="1">
      <c r="B219" s="46"/>
      <c r="C219" s="242" t="s">
        <v>373</v>
      </c>
      <c r="D219" s="242" t="s">
        <v>263</v>
      </c>
      <c r="E219" s="243" t="s">
        <v>374</v>
      </c>
      <c r="F219" s="244" t="s">
        <v>375</v>
      </c>
      <c r="G219" s="244"/>
      <c r="H219" s="244"/>
      <c r="I219" s="244"/>
      <c r="J219" s="245" t="s">
        <v>238</v>
      </c>
      <c r="K219" s="246">
        <v>0.094</v>
      </c>
      <c r="L219" s="247">
        <v>0</v>
      </c>
      <c r="M219" s="248"/>
      <c r="N219" s="249">
        <f>ROUND(L219*K219,2)</f>
        <v>0</v>
      </c>
      <c r="O219" s="226"/>
      <c r="P219" s="226"/>
      <c r="Q219" s="226"/>
      <c r="R219" s="48"/>
      <c r="T219" s="227" t="s">
        <v>22</v>
      </c>
      <c r="U219" s="56" t="s">
        <v>45</v>
      </c>
      <c r="V219" s="47"/>
      <c r="W219" s="228">
        <f>V219*K219</f>
        <v>0</v>
      </c>
      <c r="X219" s="228">
        <v>1</v>
      </c>
      <c r="Y219" s="228">
        <f>X219*K219</f>
        <v>0.094</v>
      </c>
      <c r="Z219" s="228">
        <v>0</v>
      </c>
      <c r="AA219" s="229">
        <f>Z219*K219</f>
        <v>0</v>
      </c>
      <c r="AR219" s="22" t="s">
        <v>240</v>
      </c>
      <c r="AT219" s="22" t="s">
        <v>263</v>
      </c>
      <c r="AU219" s="22" t="s">
        <v>149</v>
      </c>
      <c r="AY219" s="22" t="s">
        <v>206</v>
      </c>
      <c r="BE219" s="142">
        <f>IF(U219="základní",N219,0)</f>
        <v>0</v>
      </c>
      <c r="BF219" s="142">
        <f>IF(U219="snížená",N219,0)</f>
        <v>0</v>
      </c>
      <c r="BG219" s="142">
        <f>IF(U219="zákl. přenesená",N219,0)</f>
        <v>0</v>
      </c>
      <c r="BH219" s="142">
        <f>IF(U219="sníž. přenesená",N219,0)</f>
        <v>0</v>
      </c>
      <c r="BI219" s="142">
        <f>IF(U219="nulová",N219,0)</f>
        <v>0</v>
      </c>
      <c r="BJ219" s="22" t="s">
        <v>88</v>
      </c>
      <c r="BK219" s="142">
        <f>ROUND(L219*K219,2)</f>
        <v>0</v>
      </c>
      <c r="BL219" s="22" t="s">
        <v>211</v>
      </c>
      <c r="BM219" s="22" t="s">
        <v>376</v>
      </c>
    </row>
    <row r="220" s="1" customFormat="1" ht="16.5" customHeight="1">
      <c r="B220" s="46"/>
      <c r="C220" s="47"/>
      <c r="D220" s="47"/>
      <c r="E220" s="47"/>
      <c r="F220" s="250" t="s">
        <v>377</v>
      </c>
      <c r="G220" s="67"/>
      <c r="H220" s="67"/>
      <c r="I220" s="67"/>
      <c r="J220" s="47"/>
      <c r="K220" s="47"/>
      <c r="L220" s="47"/>
      <c r="M220" s="47"/>
      <c r="N220" s="47"/>
      <c r="O220" s="47"/>
      <c r="P220" s="47"/>
      <c r="Q220" s="47"/>
      <c r="R220" s="48"/>
      <c r="T220" s="189"/>
      <c r="U220" s="47"/>
      <c r="V220" s="47"/>
      <c r="W220" s="47"/>
      <c r="X220" s="47"/>
      <c r="Y220" s="47"/>
      <c r="Z220" s="47"/>
      <c r="AA220" s="100"/>
      <c r="AT220" s="22" t="s">
        <v>268</v>
      </c>
      <c r="AU220" s="22" t="s">
        <v>149</v>
      </c>
    </row>
    <row r="221" s="9" customFormat="1" ht="29.88" customHeight="1">
      <c r="B221" s="205"/>
      <c r="C221" s="206"/>
      <c r="D221" s="216" t="s">
        <v>164</v>
      </c>
      <c r="E221" s="216"/>
      <c r="F221" s="216"/>
      <c r="G221" s="216"/>
      <c r="H221" s="216"/>
      <c r="I221" s="216"/>
      <c r="J221" s="216"/>
      <c r="K221" s="216"/>
      <c r="L221" s="216"/>
      <c r="M221" s="216"/>
      <c r="N221" s="217">
        <f>BK221</f>
        <v>0</v>
      </c>
      <c r="O221" s="218"/>
      <c r="P221" s="218"/>
      <c r="Q221" s="218"/>
      <c r="R221" s="209"/>
      <c r="T221" s="210"/>
      <c r="U221" s="206"/>
      <c r="V221" s="206"/>
      <c r="W221" s="211">
        <f>SUM(W222:W303)</f>
        <v>0</v>
      </c>
      <c r="X221" s="206"/>
      <c r="Y221" s="211">
        <f>SUM(Y222:Y303)</f>
        <v>254.92968544999997</v>
      </c>
      <c r="Z221" s="206"/>
      <c r="AA221" s="212">
        <f>SUM(AA222:AA303)</f>
        <v>0</v>
      </c>
      <c r="AR221" s="213" t="s">
        <v>88</v>
      </c>
      <c r="AT221" s="214" t="s">
        <v>79</v>
      </c>
      <c r="AU221" s="214" t="s">
        <v>88</v>
      </c>
      <c r="AY221" s="213" t="s">
        <v>206</v>
      </c>
      <c r="BK221" s="215">
        <f>SUM(BK222:BK303)</f>
        <v>0</v>
      </c>
    </row>
    <row r="222" s="1" customFormat="1" ht="38.25" customHeight="1">
      <c r="B222" s="46"/>
      <c r="C222" s="219" t="s">
        <v>378</v>
      </c>
      <c r="D222" s="219" t="s">
        <v>207</v>
      </c>
      <c r="E222" s="220" t="s">
        <v>379</v>
      </c>
      <c r="F222" s="221" t="s">
        <v>380</v>
      </c>
      <c r="G222" s="221"/>
      <c r="H222" s="221"/>
      <c r="I222" s="221"/>
      <c r="J222" s="222" t="s">
        <v>260</v>
      </c>
      <c r="K222" s="223">
        <v>31.219999999999999</v>
      </c>
      <c r="L222" s="224">
        <v>0</v>
      </c>
      <c r="M222" s="225"/>
      <c r="N222" s="226">
        <f>ROUND(L222*K222,2)</f>
        <v>0</v>
      </c>
      <c r="O222" s="226"/>
      <c r="P222" s="226"/>
      <c r="Q222" s="226"/>
      <c r="R222" s="48"/>
      <c r="T222" s="227" t="s">
        <v>22</v>
      </c>
      <c r="U222" s="56" t="s">
        <v>45</v>
      </c>
      <c r="V222" s="47"/>
      <c r="W222" s="228">
        <f>V222*K222</f>
        <v>0</v>
      </c>
      <c r="X222" s="228">
        <v>0.018380000000000001</v>
      </c>
      <c r="Y222" s="228">
        <f>X222*K222</f>
        <v>0.57382359999999999</v>
      </c>
      <c r="Z222" s="228">
        <v>0</v>
      </c>
      <c r="AA222" s="229">
        <f>Z222*K222</f>
        <v>0</v>
      </c>
      <c r="AR222" s="22" t="s">
        <v>211</v>
      </c>
      <c r="AT222" s="22" t="s">
        <v>207</v>
      </c>
      <c r="AU222" s="22" t="s">
        <v>149</v>
      </c>
      <c r="AY222" s="22" t="s">
        <v>206</v>
      </c>
      <c r="BE222" s="142">
        <f>IF(U222="základní",N222,0)</f>
        <v>0</v>
      </c>
      <c r="BF222" s="142">
        <f>IF(U222="snížená",N222,0)</f>
        <v>0</v>
      </c>
      <c r="BG222" s="142">
        <f>IF(U222="zákl. přenesená",N222,0)</f>
        <v>0</v>
      </c>
      <c r="BH222" s="142">
        <f>IF(U222="sníž. přenesená",N222,0)</f>
        <v>0</v>
      </c>
      <c r="BI222" s="142">
        <f>IF(U222="nulová",N222,0)</f>
        <v>0</v>
      </c>
      <c r="BJ222" s="22" t="s">
        <v>88</v>
      </c>
      <c r="BK222" s="142">
        <f>ROUND(L222*K222,2)</f>
        <v>0</v>
      </c>
      <c r="BL222" s="22" t="s">
        <v>211</v>
      </c>
      <c r="BM222" s="22" t="s">
        <v>381</v>
      </c>
    </row>
    <row r="223" s="10" customFormat="1" ht="16.5" customHeight="1">
      <c r="B223" s="230"/>
      <c r="C223" s="231"/>
      <c r="D223" s="231"/>
      <c r="E223" s="232" t="s">
        <v>22</v>
      </c>
      <c r="F223" s="233" t="s">
        <v>382</v>
      </c>
      <c r="G223" s="234"/>
      <c r="H223" s="234"/>
      <c r="I223" s="234"/>
      <c r="J223" s="231"/>
      <c r="K223" s="235">
        <v>18.460000000000001</v>
      </c>
      <c r="L223" s="231"/>
      <c r="M223" s="231"/>
      <c r="N223" s="231"/>
      <c r="O223" s="231"/>
      <c r="P223" s="231"/>
      <c r="Q223" s="231"/>
      <c r="R223" s="236"/>
      <c r="T223" s="237"/>
      <c r="U223" s="231"/>
      <c r="V223" s="231"/>
      <c r="W223" s="231"/>
      <c r="X223" s="231"/>
      <c r="Y223" s="231"/>
      <c r="Z223" s="231"/>
      <c r="AA223" s="238"/>
      <c r="AT223" s="239" t="s">
        <v>214</v>
      </c>
      <c r="AU223" s="239" t="s">
        <v>149</v>
      </c>
      <c r="AV223" s="10" t="s">
        <v>149</v>
      </c>
      <c r="AW223" s="10" t="s">
        <v>36</v>
      </c>
      <c r="AX223" s="10" t="s">
        <v>80</v>
      </c>
      <c r="AY223" s="239" t="s">
        <v>206</v>
      </c>
    </row>
    <row r="224" s="10" customFormat="1" ht="16.5" customHeight="1">
      <c r="B224" s="230"/>
      <c r="C224" s="231"/>
      <c r="D224" s="231"/>
      <c r="E224" s="232" t="s">
        <v>22</v>
      </c>
      <c r="F224" s="251" t="s">
        <v>383</v>
      </c>
      <c r="G224" s="231"/>
      <c r="H224" s="231"/>
      <c r="I224" s="231"/>
      <c r="J224" s="231"/>
      <c r="K224" s="235">
        <v>12.76</v>
      </c>
      <c r="L224" s="231"/>
      <c r="M224" s="231"/>
      <c r="N224" s="231"/>
      <c r="O224" s="231"/>
      <c r="P224" s="231"/>
      <c r="Q224" s="231"/>
      <c r="R224" s="236"/>
      <c r="T224" s="237"/>
      <c r="U224" s="231"/>
      <c r="V224" s="231"/>
      <c r="W224" s="231"/>
      <c r="X224" s="231"/>
      <c r="Y224" s="231"/>
      <c r="Z224" s="231"/>
      <c r="AA224" s="238"/>
      <c r="AT224" s="239" t="s">
        <v>214</v>
      </c>
      <c r="AU224" s="239" t="s">
        <v>149</v>
      </c>
      <c r="AV224" s="10" t="s">
        <v>149</v>
      </c>
      <c r="AW224" s="10" t="s">
        <v>36</v>
      </c>
      <c r="AX224" s="10" t="s">
        <v>80</v>
      </c>
      <c r="AY224" s="239" t="s">
        <v>206</v>
      </c>
    </row>
    <row r="225" s="11" customFormat="1" ht="16.5" customHeight="1">
      <c r="B225" s="252"/>
      <c r="C225" s="253"/>
      <c r="D225" s="253"/>
      <c r="E225" s="254" t="s">
        <v>22</v>
      </c>
      <c r="F225" s="255" t="s">
        <v>289</v>
      </c>
      <c r="G225" s="253"/>
      <c r="H225" s="253"/>
      <c r="I225" s="253"/>
      <c r="J225" s="253"/>
      <c r="K225" s="256">
        <v>31.219999999999999</v>
      </c>
      <c r="L225" s="253"/>
      <c r="M225" s="253"/>
      <c r="N225" s="253"/>
      <c r="O225" s="253"/>
      <c r="P225" s="253"/>
      <c r="Q225" s="253"/>
      <c r="R225" s="257"/>
      <c r="T225" s="258"/>
      <c r="U225" s="253"/>
      <c r="V225" s="253"/>
      <c r="W225" s="253"/>
      <c r="X225" s="253"/>
      <c r="Y225" s="253"/>
      <c r="Z225" s="253"/>
      <c r="AA225" s="259"/>
      <c r="AT225" s="260" t="s">
        <v>214</v>
      </c>
      <c r="AU225" s="260" t="s">
        <v>149</v>
      </c>
      <c r="AV225" s="11" t="s">
        <v>211</v>
      </c>
      <c r="AW225" s="11" t="s">
        <v>36</v>
      </c>
      <c r="AX225" s="11" t="s">
        <v>88</v>
      </c>
      <c r="AY225" s="260" t="s">
        <v>206</v>
      </c>
    </row>
    <row r="226" s="1" customFormat="1" ht="38.25" customHeight="1">
      <c r="B226" s="46"/>
      <c r="C226" s="219" t="s">
        <v>384</v>
      </c>
      <c r="D226" s="219" t="s">
        <v>207</v>
      </c>
      <c r="E226" s="220" t="s">
        <v>385</v>
      </c>
      <c r="F226" s="221" t="s">
        <v>386</v>
      </c>
      <c r="G226" s="221"/>
      <c r="H226" s="221"/>
      <c r="I226" s="221"/>
      <c r="J226" s="222" t="s">
        <v>260</v>
      </c>
      <c r="K226" s="223">
        <v>12.5</v>
      </c>
      <c r="L226" s="224">
        <v>0</v>
      </c>
      <c r="M226" s="225"/>
      <c r="N226" s="226">
        <f>ROUND(L226*K226,2)</f>
        <v>0</v>
      </c>
      <c r="O226" s="226"/>
      <c r="P226" s="226"/>
      <c r="Q226" s="226"/>
      <c r="R226" s="48"/>
      <c r="T226" s="227" t="s">
        <v>22</v>
      </c>
      <c r="U226" s="56" t="s">
        <v>45</v>
      </c>
      <c r="V226" s="47"/>
      <c r="W226" s="228">
        <f>V226*K226</f>
        <v>0</v>
      </c>
      <c r="X226" s="228">
        <v>0.018380000000000001</v>
      </c>
      <c r="Y226" s="228">
        <f>X226*K226</f>
        <v>0.22975000000000001</v>
      </c>
      <c r="Z226" s="228">
        <v>0</v>
      </c>
      <c r="AA226" s="229">
        <f>Z226*K226</f>
        <v>0</v>
      </c>
      <c r="AR226" s="22" t="s">
        <v>211</v>
      </c>
      <c r="AT226" s="22" t="s">
        <v>207</v>
      </c>
      <c r="AU226" s="22" t="s">
        <v>149</v>
      </c>
      <c r="AY226" s="22" t="s">
        <v>206</v>
      </c>
      <c r="BE226" s="142">
        <f>IF(U226="základní",N226,0)</f>
        <v>0</v>
      </c>
      <c r="BF226" s="142">
        <f>IF(U226="snížená",N226,0)</f>
        <v>0</v>
      </c>
      <c r="BG226" s="142">
        <f>IF(U226="zákl. přenesená",N226,0)</f>
        <v>0</v>
      </c>
      <c r="BH226" s="142">
        <f>IF(U226="sníž. přenesená",N226,0)</f>
        <v>0</v>
      </c>
      <c r="BI226" s="142">
        <f>IF(U226="nulová",N226,0)</f>
        <v>0</v>
      </c>
      <c r="BJ226" s="22" t="s">
        <v>88</v>
      </c>
      <c r="BK226" s="142">
        <f>ROUND(L226*K226,2)</f>
        <v>0</v>
      </c>
      <c r="BL226" s="22" t="s">
        <v>211</v>
      </c>
      <c r="BM226" s="22" t="s">
        <v>387</v>
      </c>
    </row>
    <row r="227" s="1" customFormat="1" ht="25.5" customHeight="1">
      <c r="B227" s="46"/>
      <c r="C227" s="219" t="s">
        <v>388</v>
      </c>
      <c r="D227" s="219" t="s">
        <v>207</v>
      </c>
      <c r="E227" s="220" t="s">
        <v>389</v>
      </c>
      <c r="F227" s="221" t="s">
        <v>390</v>
      </c>
      <c r="G227" s="221"/>
      <c r="H227" s="221"/>
      <c r="I227" s="221"/>
      <c r="J227" s="222" t="s">
        <v>260</v>
      </c>
      <c r="K227" s="223">
        <v>190.91999999999999</v>
      </c>
      <c r="L227" s="224">
        <v>0</v>
      </c>
      <c r="M227" s="225"/>
      <c r="N227" s="226">
        <f>ROUND(L227*K227,2)</f>
        <v>0</v>
      </c>
      <c r="O227" s="226"/>
      <c r="P227" s="226"/>
      <c r="Q227" s="226"/>
      <c r="R227" s="48"/>
      <c r="T227" s="227" t="s">
        <v>22</v>
      </c>
      <c r="U227" s="56" t="s">
        <v>45</v>
      </c>
      <c r="V227" s="47"/>
      <c r="W227" s="228">
        <f>V227*K227</f>
        <v>0</v>
      </c>
      <c r="X227" s="228">
        <v>0.015400000000000001</v>
      </c>
      <c r="Y227" s="228">
        <f>X227*K227</f>
        <v>2.9401679999999999</v>
      </c>
      <c r="Z227" s="228">
        <v>0</v>
      </c>
      <c r="AA227" s="229">
        <f>Z227*K227</f>
        <v>0</v>
      </c>
      <c r="AR227" s="22" t="s">
        <v>211</v>
      </c>
      <c r="AT227" s="22" t="s">
        <v>207</v>
      </c>
      <c r="AU227" s="22" t="s">
        <v>149</v>
      </c>
      <c r="AY227" s="22" t="s">
        <v>206</v>
      </c>
      <c r="BE227" s="142">
        <f>IF(U227="základní",N227,0)</f>
        <v>0</v>
      </c>
      <c r="BF227" s="142">
        <f>IF(U227="snížená",N227,0)</f>
        <v>0</v>
      </c>
      <c r="BG227" s="142">
        <f>IF(U227="zákl. přenesená",N227,0)</f>
        <v>0</v>
      </c>
      <c r="BH227" s="142">
        <f>IF(U227="sníž. přenesená",N227,0)</f>
        <v>0</v>
      </c>
      <c r="BI227" s="142">
        <f>IF(U227="nulová",N227,0)</f>
        <v>0</v>
      </c>
      <c r="BJ227" s="22" t="s">
        <v>88</v>
      </c>
      <c r="BK227" s="142">
        <f>ROUND(L227*K227,2)</f>
        <v>0</v>
      </c>
      <c r="BL227" s="22" t="s">
        <v>211</v>
      </c>
      <c r="BM227" s="22" t="s">
        <v>391</v>
      </c>
    </row>
    <row r="228" s="10" customFormat="1" ht="38.25" customHeight="1">
      <c r="B228" s="230"/>
      <c r="C228" s="231"/>
      <c r="D228" s="231"/>
      <c r="E228" s="232" t="s">
        <v>22</v>
      </c>
      <c r="F228" s="233" t="s">
        <v>392</v>
      </c>
      <c r="G228" s="234"/>
      <c r="H228" s="234"/>
      <c r="I228" s="234"/>
      <c r="J228" s="231"/>
      <c r="K228" s="235">
        <v>95.459999999999994</v>
      </c>
      <c r="L228" s="231"/>
      <c r="M228" s="231"/>
      <c r="N228" s="231"/>
      <c r="O228" s="231"/>
      <c r="P228" s="231"/>
      <c r="Q228" s="231"/>
      <c r="R228" s="236"/>
      <c r="T228" s="237"/>
      <c r="U228" s="231"/>
      <c r="V228" s="231"/>
      <c r="W228" s="231"/>
      <c r="X228" s="231"/>
      <c r="Y228" s="231"/>
      <c r="Z228" s="231"/>
      <c r="AA228" s="238"/>
      <c r="AT228" s="239" t="s">
        <v>214</v>
      </c>
      <c r="AU228" s="239" t="s">
        <v>149</v>
      </c>
      <c r="AV228" s="10" t="s">
        <v>149</v>
      </c>
      <c r="AW228" s="10" t="s">
        <v>36</v>
      </c>
      <c r="AX228" s="10" t="s">
        <v>80</v>
      </c>
      <c r="AY228" s="239" t="s">
        <v>206</v>
      </c>
    </row>
    <row r="229" s="10" customFormat="1" ht="38.25" customHeight="1">
      <c r="B229" s="230"/>
      <c r="C229" s="231"/>
      <c r="D229" s="231"/>
      <c r="E229" s="232" t="s">
        <v>22</v>
      </c>
      <c r="F229" s="251" t="s">
        <v>393</v>
      </c>
      <c r="G229" s="231"/>
      <c r="H229" s="231"/>
      <c r="I229" s="231"/>
      <c r="J229" s="231"/>
      <c r="K229" s="235">
        <v>95.459999999999994</v>
      </c>
      <c r="L229" s="231"/>
      <c r="M229" s="231"/>
      <c r="N229" s="231"/>
      <c r="O229" s="231"/>
      <c r="P229" s="231"/>
      <c r="Q229" s="231"/>
      <c r="R229" s="236"/>
      <c r="T229" s="237"/>
      <c r="U229" s="231"/>
      <c r="V229" s="231"/>
      <c r="W229" s="231"/>
      <c r="X229" s="231"/>
      <c r="Y229" s="231"/>
      <c r="Z229" s="231"/>
      <c r="AA229" s="238"/>
      <c r="AT229" s="239" t="s">
        <v>214</v>
      </c>
      <c r="AU229" s="239" t="s">
        <v>149</v>
      </c>
      <c r="AV229" s="10" t="s">
        <v>149</v>
      </c>
      <c r="AW229" s="10" t="s">
        <v>36</v>
      </c>
      <c r="AX229" s="10" t="s">
        <v>80</v>
      </c>
      <c r="AY229" s="239" t="s">
        <v>206</v>
      </c>
    </row>
    <row r="230" s="11" customFormat="1" ht="16.5" customHeight="1">
      <c r="B230" s="252"/>
      <c r="C230" s="253"/>
      <c r="D230" s="253"/>
      <c r="E230" s="254" t="s">
        <v>22</v>
      </c>
      <c r="F230" s="255" t="s">
        <v>289</v>
      </c>
      <c r="G230" s="253"/>
      <c r="H230" s="253"/>
      <c r="I230" s="253"/>
      <c r="J230" s="253"/>
      <c r="K230" s="256">
        <v>190.91999999999999</v>
      </c>
      <c r="L230" s="253"/>
      <c r="M230" s="253"/>
      <c r="N230" s="253"/>
      <c r="O230" s="253"/>
      <c r="P230" s="253"/>
      <c r="Q230" s="253"/>
      <c r="R230" s="257"/>
      <c r="T230" s="258"/>
      <c r="U230" s="253"/>
      <c r="V230" s="253"/>
      <c r="W230" s="253"/>
      <c r="X230" s="253"/>
      <c r="Y230" s="253"/>
      <c r="Z230" s="253"/>
      <c r="AA230" s="259"/>
      <c r="AT230" s="260" t="s">
        <v>214</v>
      </c>
      <c r="AU230" s="260" t="s">
        <v>149</v>
      </c>
      <c r="AV230" s="11" t="s">
        <v>211</v>
      </c>
      <c r="AW230" s="11" t="s">
        <v>36</v>
      </c>
      <c r="AX230" s="11" t="s">
        <v>88</v>
      </c>
      <c r="AY230" s="260" t="s">
        <v>206</v>
      </c>
    </row>
    <row r="231" s="1" customFormat="1" ht="25.5" customHeight="1">
      <c r="B231" s="46"/>
      <c r="C231" s="219" t="s">
        <v>394</v>
      </c>
      <c r="D231" s="219" t="s">
        <v>207</v>
      </c>
      <c r="E231" s="220" t="s">
        <v>395</v>
      </c>
      <c r="F231" s="221" t="s">
        <v>396</v>
      </c>
      <c r="G231" s="221"/>
      <c r="H231" s="221"/>
      <c r="I231" s="221"/>
      <c r="J231" s="222" t="s">
        <v>260</v>
      </c>
      <c r="K231" s="223">
        <v>1611.1800000000001</v>
      </c>
      <c r="L231" s="224">
        <v>0</v>
      </c>
      <c r="M231" s="225"/>
      <c r="N231" s="226">
        <f>ROUND(L231*K231,2)</f>
        <v>0</v>
      </c>
      <c r="O231" s="226"/>
      <c r="P231" s="226"/>
      <c r="Q231" s="226"/>
      <c r="R231" s="48"/>
      <c r="T231" s="227" t="s">
        <v>22</v>
      </c>
      <c r="U231" s="56" t="s">
        <v>45</v>
      </c>
      <c r="V231" s="47"/>
      <c r="W231" s="228">
        <f>V231*K231</f>
        <v>0</v>
      </c>
      <c r="X231" s="228">
        <v>0.018380000000000001</v>
      </c>
      <c r="Y231" s="228">
        <f>X231*K231</f>
        <v>29.613488400000001</v>
      </c>
      <c r="Z231" s="228">
        <v>0</v>
      </c>
      <c r="AA231" s="229">
        <f>Z231*K231</f>
        <v>0</v>
      </c>
      <c r="AR231" s="22" t="s">
        <v>211</v>
      </c>
      <c r="AT231" s="22" t="s">
        <v>207</v>
      </c>
      <c r="AU231" s="22" t="s">
        <v>149</v>
      </c>
      <c r="AY231" s="22" t="s">
        <v>206</v>
      </c>
      <c r="BE231" s="142">
        <f>IF(U231="základní",N231,0)</f>
        <v>0</v>
      </c>
      <c r="BF231" s="142">
        <f>IF(U231="snížená",N231,0)</f>
        <v>0</v>
      </c>
      <c r="BG231" s="142">
        <f>IF(U231="zákl. přenesená",N231,0)</f>
        <v>0</v>
      </c>
      <c r="BH231" s="142">
        <f>IF(U231="sníž. přenesená",N231,0)</f>
        <v>0</v>
      </c>
      <c r="BI231" s="142">
        <f>IF(U231="nulová",N231,0)</f>
        <v>0</v>
      </c>
      <c r="BJ231" s="22" t="s">
        <v>88</v>
      </c>
      <c r="BK231" s="142">
        <f>ROUND(L231*K231,2)</f>
        <v>0</v>
      </c>
      <c r="BL231" s="22" t="s">
        <v>211</v>
      </c>
      <c r="BM231" s="22" t="s">
        <v>397</v>
      </c>
    </row>
    <row r="232" s="10" customFormat="1" ht="38.25" customHeight="1">
      <c r="B232" s="230"/>
      <c r="C232" s="231"/>
      <c r="D232" s="231"/>
      <c r="E232" s="232" t="s">
        <v>22</v>
      </c>
      <c r="F232" s="233" t="s">
        <v>398</v>
      </c>
      <c r="G232" s="234"/>
      <c r="H232" s="234"/>
      <c r="I232" s="234"/>
      <c r="J232" s="231"/>
      <c r="K232" s="235">
        <v>1466.76</v>
      </c>
      <c r="L232" s="231"/>
      <c r="M232" s="231"/>
      <c r="N232" s="231"/>
      <c r="O232" s="231"/>
      <c r="P232" s="231"/>
      <c r="Q232" s="231"/>
      <c r="R232" s="236"/>
      <c r="T232" s="237"/>
      <c r="U232" s="231"/>
      <c r="V232" s="231"/>
      <c r="W232" s="231"/>
      <c r="X232" s="231"/>
      <c r="Y232" s="231"/>
      <c r="Z232" s="231"/>
      <c r="AA232" s="238"/>
      <c r="AT232" s="239" t="s">
        <v>214</v>
      </c>
      <c r="AU232" s="239" t="s">
        <v>149</v>
      </c>
      <c r="AV232" s="10" t="s">
        <v>149</v>
      </c>
      <c r="AW232" s="10" t="s">
        <v>36</v>
      </c>
      <c r="AX232" s="10" t="s">
        <v>80</v>
      </c>
      <c r="AY232" s="239" t="s">
        <v>206</v>
      </c>
    </row>
    <row r="233" s="10" customFormat="1" ht="38.25" customHeight="1">
      <c r="B233" s="230"/>
      <c r="C233" s="231"/>
      <c r="D233" s="231"/>
      <c r="E233" s="232" t="s">
        <v>22</v>
      </c>
      <c r="F233" s="251" t="s">
        <v>399</v>
      </c>
      <c r="G233" s="231"/>
      <c r="H233" s="231"/>
      <c r="I233" s="231"/>
      <c r="J233" s="231"/>
      <c r="K233" s="235">
        <v>72.209999999999994</v>
      </c>
      <c r="L233" s="231"/>
      <c r="M233" s="231"/>
      <c r="N233" s="231"/>
      <c r="O233" s="231"/>
      <c r="P233" s="231"/>
      <c r="Q233" s="231"/>
      <c r="R233" s="236"/>
      <c r="T233" s="237"/>
      <c r="U233" s="231"/>
      <c r="V233" s="231"/>
      <c r="W233" s="231"/>
      <c r="X233" s="231"/>
      <c r="Y233" s="231"/>
      <c r="Z233" s="231"/>
      <c r="AA233" s="238"/>
      <c r="AT233" s="239" t="s">
        <v>214</v>
      </c>
      <c r="AU233" s="239" t="s">
        <v>149</v>
      </c>
      <c r="AV233" s="10" t="s">
        <v>149</v>
      </c>
      <c r="AW233" s="10" t="s">
        <v>36</v>
      </c>
      <c r="AX233" s="10" t="s">
        <v>80</v>
      </c>
      <c r="AY233" s="239" t="s">
        <v>206</v>
      </c>
    </row>
    <row r="234" s="10" customFormat="1" ht="38.25" customHeight="1">
      <c r="B234" s="230"/>
      <c r="C234" s="231"/>
      <c r="D234" s="231"/>
      <c r="E234" s="232" t="s">
        <v>22</v>
      </c>
      <c r="F234" s="251" t="s">
        <v>400</v>
      </c>
      <c r="G234" s="231"/>
      <c r="H234" s="231"/>
      <c r="I234" s="231"/>
      <c r="J234" s="231"/>
      <c r="K234" s="235">
        <v>72.209999999999994</v>
      </c>
      <c r="L234" s="231"/>
      <c r="M234" s="231"/>
      <c r="N234" s="231"/>
      <c r="O234" s="231"/>
      <c r="P234" s="231"/>
      <c r="Q234" s="231"/>
      <c r="R234" s="236"/>
      <c r="T234" s="237"/>
      <c r="U234" s="231"/>
      <c r="V234" s="231"/>
      <c r="W234" s="231"/>
      <c r="X234" s="231"/>
      <c r="Y234" s="231"/>
      <c r="Z234" s="231"/>
      <c r="AA234" s="238"/>
      <c r="AT234" s="239" t="s">
        <v>214</v>
      </c>
      <c r="AU234" s="239" t="s">
        <v>149</v>
      </c>
      <c r="AV234" s="10" t="s">
        <v>149</v>
      </c>
      <c r="AW234" s="10" t="s">
        <v>36</v>
      </c>
      <c r="AX234" s="10" t="s">
        <v>80</v>
      </c>
      <c r="AY234" s="239" t="s">
        <v>206</v>
      </c>
    </row>
    <row r="235" s="11" customFormat="1" ht="16.5" customHeight="1">
      <c r="B235" s="252"/>
      <c r="C235" s="253"/>
      <c r="D235" s="253"/>
      <c r="E235" s="254" t="s">
        <v>22</v>
      </c>
      <c r="F235" s="255" t="s">
        <v>289</v>
      </c>
      <c r="G235" s="253"/>
      <c r="H235" s="253"/>
      <c r="I235" s="253"/>
      <c r="J235" s="253"/>
      <c r="K235" s="256">
        <v>1611.1800000000001</v>
      </c>
      <c r="L235" s="253"/>
      <c r="M235" s="253"/>
      <c r="N235" s="253"/>
      <c r="O235" s="253"/>
      <c r="P235" s="253"/>
      <c r="Q235" s="253"/>
      <c r="R235" s="257"/>
      <c r="T235" s="258"/>
      <c r="U235" s="253"/>
      <c r="V235" s="253"/>
      <c r="W235" s="253"/>
      <c r="X235" s="253"/>
      <c r="Y235" s="253"/>
      <c r="Z235" s="253"/>
      <c r="AA235" s="259"/>
      <c r="AT235" s="260" t="s">
        <v>214</v>
      </c>
      <c r="AU235" s="260" t="s">
        <v>149</v>
      </c>
      <c r="AV235" s="11" t="s">
        <v>211</v>
      </c>
      <c r="AW235" s="11" t="s">
        <v>36</v>
      </c>
      <c r="AX235" s="11" t="s">
        <v>88</v>
      </c>
      <c r="AY235" s="260" t="s">
        <v>206</v>
      </c>
    </row>
    <row r="236" s="1" customFormat="1" ht="38.25" customHeight="1">
      <c r="B236" s="46"/>
      <c r="C236" s="219" t="s">
        <v>401</v>
      </c>
      <c r="D236" s="219" t="s">
        <v>207</v>
      </c>
      <c r="E236" s="220" t="s">
        <v>402</v>
      </c>
      <c r="F236" s="221" t="s">
        <v>403</v>
      </c>
      <c r="G236" s="221"/>
      <c r="H236" s="221"/>
      <c r="I236" s="221"/>
      <c r="J236" s="222" t="s">
        <v>260</v>
      </c>
      <c r="K236" s="223">
        <v>1611.1800000000001</v>
      </c>
      <c r="L236" s="224">
        <v>0</v>
      </c>
      <c r="M236" s="225"/>
      <c r="N236" s="226">
        <f>ROUND(L236*K236,2)</f>
        <v>0</v>
      </c>
      <c r="O236" s="226"/>
      <c r="P236" s="226"/>
      <c r="Q236" s="226"/>
      <c r="R236" s="48"/>
      <c r="T236" s="227" t="s">
        <v>22</v>
      </c>
      <c r="U236" s="56" t="s">
        <v>45</v>
      </c>
      <c r="V236" s="47"/>
      <c r="W236" s="228">
        <f>V236*K236</f>
        <v>0</v>
      </c>
      <c r="X236" s="228">
        <v>0.0079000000000000008</v>
      </c>
      <c r="Y236" s="228">
        <f>X236*K236</f>
        <v>12.728322000000002</v>
      </c>
      <c r="Z236" s="228">
        <v>0</v>
      </c>
      <c r="AA236" s="229">
        <f>Z236*K236</f>
        <v>0</v>
      </c>
      <c r="AR236" s="22" t="s">
        <v>211</v>
      </c>
      <c r="AT236" s="22" t="s">
        <v>207</v>
      </c>
      <c r="AU236" s="22" t="s">
        <v>149</v>
      </c>
      <c r="AY236" s="22" t="s">
        <v>206</v>
      </c>
      <c r="BE236" s="142">
        <f>IF(U236="základní",N236,0)</f>
        <v>0</v>
      </c>
      <c r="BF236" s="142">
        <f>IF(U236="snížená",N236,0)</f>
        <v>0</v>
      </c>
      <c r="BG236" s="142">
        <f>IF(U236="zákl. přenesená",N236,0)</f>
        <v>0</v>
      </c>
      <c r="BH236" s="142">
        <f>IF(U236="sníž. přenesená",N236,0)</f>
        <v>0</v>
      </c>
      <c r="BI236" s="142">
        <f>IF(U236="nulová",N236,0)</f>
        <v>0</v>
      </c>
      <c r="BJ236" s="22" t="s">
        <v>88</v>
      </c>
      <c r="BK236" s="142">
        <f>ROUND(L236*K236,2)</f>
        <v>0</v>
      </c>
      <c r="BL236" s="22" t="s">
        <v>211</v>
      </c>
      <c r="BM236" s="22" t="s">
        <v>404</v>
      </c>
    </row>
    <row r="237" s="1" customFormat="1" ht="38.25" customHeight="1">
      <c r="B237" s="46"/>
      <c r="C237" s="219" t="s">
        <v>405</v>
      </c>
      <c r="D237" s="219" t="s">
        <v>207</v>
      </c>
      <c r="E237" s="220" t="s">
        <v>402</v>
      </c>
      <c r="F237" s="221" t="s">
        <v>403</v>
      </c>
      <c r="G237" s="221"/>
      <c r="H237" s="221"/>
      <c r="I237" s="221"/>
      <c r="J237" s="222" t="s">
        <v>260</v>
      </c>
      <c r="K237" s="223">
        <v>190.91999999999999</v>
      </c>
      <c r="L237" s="224">
        <v>0</v>
      </c>
      <c r="M237" s="225"/>
      <c r="N237" s="226">
        <f>ROUND(L237*K237,2)</f>
        <v>0</v>
      </c>
      <c r="O237" s="226"/>
      <c r="P237" s="226"/>
      <c r="Q237" s="226"/>
      <c r="R237" s="48"/>
      <c r="T237" s="227" t="s">
        <v>22</v>
      </c>
      <c r="U237" s="56" t="s">
        <v>45</v>
      </c>
      <c r="V237" s="47"/>
      <c r="W237" s="228">
        <f>V237*K237</f>
        <v>0</v>
      </c>
      <c r="X237" s="228">
        <v>0.0079000000000000008</v>
      </c>
      <c r="Y237" s="228">
        <f>X237*K237</f>
        <v>1.5082679999999999</v>
      </c>
      <c r="Z237" s="228">
        <v>0</v>
      </c>
      <c r="AA237" s="229">
        <f>Z237*K237</f>
        <v>0</v>
      </c>
      <c r="AR237" s="22" t="s">
        <v>211</v>
      </c>
      <c r="AT237" s="22" t="s">
        <v>207</v>
      </c>
      <c r="AU237" s="22" t="s">
        <v>149</v>
      </c>
      <c r="AY237" s="22" t="s">
        <v>206</v>
      </c>
      <c r="BE237" s="142">
        <f>IF(U237="základní",N237,0)</f>
        <v>0</v>
      </c>
      <c r="BF237" s="142">
        <f>IF(U237="snížená",N237,0)</f>
        <v>0</v>
      </c>
      <c r="BG237" s="142">
        <f>IF(U237="zákl. přenesená",N237,0)</f>
        <v>0</v>
      </c>
      <c r="BH237" s="142">
        <f>IF(U237="sníž. přenesená",N237,0)</f>
        <v>0</v>
      </c>
      <c r="BI237" s="142">
        <f>IF(U237="nulová",N237,0)</f>
        <v>0</v>
      </c>
      <c r="BJ237" s="22" t="s">
        <v>88</v>
      </c>
      <c r="BK237" s="142">
        <f>ROUND(L237*K237,2)</f>
        <v>0</v>
      </c>
      <c r="BL237" s="22" t="s">
        <v>211</v>
      </c>
      <c r="BM237" s="22" t="s">
        <v>406</v>
      </c>
    </row>
    <row r="238" s="1" customFormat="1" ht="38.25" customHeight="1">
      <c r="B238" s="46"/>
      <c r="C238" s="219" t="s">
        <v>407</v>
      </c>
      <c r="D238" s="219" t="s">
        <v>207</v>
      </c>
      <c r="E238" s="220" t="s">
        <v>408</v>
      </c>
      <c r="F238" s="221" t="s">
        <v>409</v>
      </c>
      <c r="G238" s="221"/>
      <c r="H238" s="221"/>
      <c r="I238" s="221"/>
      <c r="J238" s="222" t="s">
        <v>260</v>
      </c>
      <c r="K238" s="223">
        <v>32.799999999999997</v>
      </c>
      <c r="L238" s="224">
        <v>0</v>
      </c>
      <c r="M238" s="225"/>
      <c r="N238" s="226">
        <f>ROUND(L238*K238,2)</f>
        <v>0</v>
      </c>
      <c r="O238" s="226"/>
      <c r="P238" s="226"/>
      <c r="Q238" s="226"/>
      <c r="R238" s="48"/>
      <c r="T238" s="227" t="s">
        <v>22</v>
      </c>
      <c r="U238" s="56" t="s">
        <v>45</v>
      </c>
      <c r="V238" s="47"/>
      <c r="W238" s="228">
        <f>V238*K238</f>
        <v>0</v>
      </c>
      <c r="X238" s="228">
        <v>0.011560000000000001</v>
      </c>
      <c r="Y238" s="228">
        <f>X238*K238</f>
        <v>0.37916800000000001</v>
      </c>
      <c r="Z238" s="228">
        <v>0</v>
      </c>
      <c r="AA238" s="229">
        <f>Z238*K238</f>
        <v>0</v>
      </c>
      <c r="AR238" s="22" t="s">
        <v>211</v>
      </c>
      <c r="AT238" s="22" t="s">
        <v>207</v>
      </c>
      <c r="AU238" s="22" t="s">
        <v>149</v>
      </c>
      <c r="AY238" s="22" t="s">
        <v>206</v>
      </c>
      <c r="BE238" s="142">
        <f>IF(U238="základní",N238,0)</f>
        <v>0</v>
      </c>
      <c r="BF238" s="142">
        <f>IF(U238="snížená",N238,0)</f>
        <v>0</v>
      </c>
      <c r="BG238" s="142">
        <f>IF(U238="zákl. přenesená",N238,0)</f>
        <v>0</v>
      </c>
      <c r="BH238" s="142">
        <f>IF(U238="sníž. přenesená",N238,0)</f>
        <v>0</v>
      </c>
      <c r="BI238" s="142">
        <f>IF(U238="nulová",N238,0)</f>
        <v>0</v>
      </c>
      <c r="BJ238" s="22" t="s">
        <v>88</v>
      </c>
      <c r="BK238" s="142">
        <f>ROUND(L238*K238,2)</f>
        <v>0</v>
      </c>
      <c r="BL238" s="22" t="s">
        <v>211</v>
      </c>
      <c r="BM238" s="22" t="s">
        <v>410</v>
      </c>
    </row>
    <row r="239" s="10" customFormat="1" ht="16.5" customHeight="1">
      <c r="B239" s="230"/>
      <c r="C239" s="231"/>
      <c r="D239" s="231"/>
      <c r="E239" s="232" t="s">
        <v>22</v>
      </c>
      <c r="F239" s="233" t="s">
        <v>411</v>
      </c>
      <c r="G239" s="234"/>
      <c r="H239" s="234"/>
      <c r="I239" s="234"/>
      <c r="J239" s="231"/>
      <c r="K239" s="235">
        <v>32.799999999999997</v>
      </c>
      <c r="L239" s="231"/>
      <c r="M239" s="231"/>
      <c r="N239" s="231"/>
      <c r="O239" s="231"/>
      <c r="P239" s="231"/>
      <c r="Q239" s="231"/>
      <c r="R239" s="236"/>
      <c r="T239" s="237"/>
      <c r="U239" s="231"/>
      <c r="V239" s="231"/>
      <c r="W239" s="231"/>
      <c r="X239" s="231"/>
      <c r="Y239" s="231"/>
      <c r="Z239" s="231"/>
      <c r="AA239" s="238"/>
      <c r="AT239" s="239" t="s">
        <v>214</v>
      </c>
      <c r="AU239" s="239" t="s">
        <v>149</v>
      </c>
      <c r="AV239" s="10" t="s">
        <v>149</v>
      </c>
      <c r="AW239" s="10" t="s">
        <v>36</v>
      </c>
      <c r="AX239" s="10" t="s">
        <v>88</v>
      </c>
      <c r="AY239" s="239" t="s">
        <v>206</v>
      </c>
    </row>
    <row r="240" s="1" customFormat="1" ht="25.5" customHeight="1">
      <c r="B240" s="46"/>
      <c r="C240" s="242" t="s">
        <v>412</v>
      </c>
      <c r="D240" s="242" t="s">
        <v>263</v>
      </c>
      <c r="E240" s="243" t="s">
        <v>413</v>
      </c>
      <c r="F240" s="244" t="s">
        <v>414</v>
      </c>
      <c r="G240" s="244"/>
      <c r="H240" s="244"/>
      <c r="I240" s="244"/>
      <c r="J240" s="245" t="s">
        <v>260</v>
      </c>
      <c r="K240" s="246">
        <v>33.456000000000003</v>
      </c>
      <c r="L240" s="247">
        <v>0</v>
      </c>
      <c r="M240" s="248"/>
      <c r="N240" s="249">
        <f>ROUND(L240*K240,2)</f>
        <v>0</v>
      </c>
      <c r="O240" s="226"/>
      <c r="P240" s="226"/>
      <c r="Q240" s="226"/>
      <c r="R240" s="48"/>
      <c r="T240" s="227" t="s">
        <v>22</v>
      </c>
      <c r="U240" s="56" t="s">
        <v>45</v>
      </c>
      <c r="V240" s="47"/>
      <c r="W240" s="228">
        <f>V240*K240</f>
        <v>0</v>
      </c>
      <c r="X240" s="228">
        <v>0.017999999999999999</v>
      </c>
      <c r="Y240" s="228">
        <f>X240*K240</f>
        <v>0.60220799999999997</v>
      </c>
      <c r="Z240" s="228">
        <v>0</v>
      </c>
      <c r="AA240" s="229">
        <f>Z240*K240</f>
        <v>0</v>
      </c>
      <c r="AR240" s="22" t="s">
        <v>240</v>
      </c>
      <c r="AT240" s="22" t="s">
        <v>263</v>
      </c>
      <c r="AU240" s="22" t="s">
        <v>149</v>
      </c>
      <c r="AY240" s="22" t="s">
        <v>206</v>
      </c>
      <c r="BE240" s="142">
        <f>IF(U240="základní",N240,0)</f>
        <v>0</v>
      </c>
      <c r="BF240" s="142">
        <f>IF(U240="snížená",N240,0)</f>
        <v>0</v>
      </c>
      <c r="BG240" s="142">
        <f>IF(U240="zákl. přenesená",N240,0)</f>
        <v>0</v>
      </c>
      <c r="BH240" s="142">
        <f>IF(U240="sníž. přenesená",N240,0)</f>
        <v>0</v>
      </c>
      <c r="BI240" s="142">
        <f>IF(U240="nulová",N240,0)</f>
        <v>0</v>
      </c>
      <c r="BJ240" s="22" t="s">
        <v>88</v>
      </c>
      <c r="BK240" s="142">
        <f>ROUND(L240*K240,2)</f>
        <v>0</v>
      </c>
      <c r="BL240" s="22" t="s">
        <v>211</v>
      </c>
      <c r="BM240" s="22" t="s">
        <v>415</v>
      </c>
    </row>
    <row r="241" s="1" customFormat="1" ht="38.25" customHeight="1">
      <c r="B241" s="46"/>
      <c r="C241" s="219" t="s">
        <v>416</v>
      </c>
      <c r="D241" s="219" t="s">
        <v>207</v>
      </c>
      <c r="E241" s="220" t="s">
        <v>417</v>
      </c>
      <c r="F241" s="221" t="s">
        <v>418</v>
      </c>
      <c r="G241" s="221"/>
      <c r="H241" s="221"/>
      <c r="I241" s="221"/>
      <c r="J241" s="222" t="s">
        <v>260</v>
      </c>
      <c r="K241" s="223">
        <v>32.799999999999997</v>
      </c>
      <c r="L241" s="224">
        <v>0</v>
      </c>
      <c r="M241" s="225"/>
      <c r="N241" s="226">
        <f>ROUND(L241*K241,2)</f>
        <v>0</v>
      </c>
      <c r="O241" s="226"/>
      <c r="P241" s="226"/>
      <c r="Q241" s="226"/>
      <c r="R241" s="48"/>
      <c r="T241" s="227" t="s">
        <v>22</v>
      </c>
      <c r="U241" s="56" t="s">
        <v>45</v>
      </c>
      <c r="V241" s="47"/>
      <c r="W241" s="228">
        <f>V241*K241</f>
        <v>0</v>
      </c>
      <c r="X241" s="228">
        <v>0.0047800000000000004</v>
      </c>
      <c r="Y241" s="228">
        <f>X241*K241</f>
        <v>0.15678400000000001</v>
      </c>
      <c r="Z241" s="228">
        <v>0</v>
      </c>
      <c r="AA241" s="229">
        <f>Z241*K241</f>
        <v>0</v>
      </c>
      <c r="AR241" s="22" t="s">
        <v>211</v>
      </c>
      <c r="AT241" s="22" t="s">
        <v>207</v>
      </c>
      <c r="AU241" s="22" t="s">
        <v>149</v>
      </c>
      <c r="AY241" s="22" t="s">
        <v>206</v>
      </c>
      <c r="BE241" s="142">
        <f>IF(U241="základní",N241,0)</f>
        <v>0</v>
      </c>
      <c r="BF241" s="142">
        <f>IF(U241="snížená",N241,0)</f>
        <v>0</v>
      </c>
      <c r="BG241" s="142">
        <f>IF(U241="zákl. přenesená",N241,0)</f>
        <v>0</v>
      </c>
      <c r="BH241" s="142">
        <f>IF(U241="sníž. přenesená",N241,0)</f>
        <v>0</v>
      </c>
      <c r="BI241" s="142">
        <f>IF(U241="nulová",N241,0)</f>
        <v>0</v>
      </c>
      <c r="BJ241" s="22" t="s">
        <v>88</v>
      </c>
      <c r="BK241" s="142">
        <f>ROUND(L241*K241,2)</f>
        <v>0</v>
      </c>
      <c r="BL241" s="22" t="s">
        <v>211</v>
      </c>
      <c r="BM241" s="22" t="s">
        <v>419</v>
      </c>
    </row>
    <row r="242" s="1" customFormat="1" ht="25.5" customHeight="1">
      <c r="B242" s="46"/>
      <c r="C242" s="219" t="s">
        <v>420</v>
      </c>
      <c r="D242" s="219" t="s">
        <v>207</v>
      </c>
      <c r="E242" s="220" t="s">
        <v>421</v>
      </c>
      <c r="F242" s="221" t="s">
        <v>422</v>
      </c>
      <c r="G242" s="221"/>
      <c r="H242" s="221"/>
      <c r="I242" s="221"/>
      <c r="J242" s="222" t="s">
        <v>260</v>
      </c>
      <c r="K242" s="223">
        <v>261.625</v>
      </c>
      <c r="L242" s="224">
        <v>0</v>
      </c>
      <c r="M242" s="225"/>
      <c r="N242" s="226">
        <f>ROUND(L242*K242,2)</f>
        <v>0</v>
      </c>
      <c r="O242" s="226"/>
      <c r="P242" s="226"/>
      <c r="Q242" s="226"/>
      <c r="R242" s="48"/>
      <c r="T242" s="227" t="s">
        <v>22</v>
      </c>
      <c r="U242" s="56" t="s">
        <v>45</v>
      </c>
      <c r="V242" s="47"/>
      <c r="W242" s="228">
        <f>V242*K242</f>
        <v>0</v>
      </c>
      <c r="X242" s="228">
        <v>0.0083199999999999993</v>
      </c>
      <c r="Y242" s="228">
        <f>X242*K242</f>
        <v>2.17672</v>
      </c>
      <c r="Z242" s="228">
        <v>0</v>
      </c>
      <c r="AA242" s="229">
        <f>Z242*K242</f>
        <v>0</v>
      </c>
      <c r="AR242" s="22" t="s">
        <v>211</v>
      </c>
      <c r="AT242" s="22" t="s">
        <v>207</v>
      </c>
      <c r="AU242" s="22" t="s">
        <v>149</v>
      </c>
      <c r="AY242" s="22" t="s">
        <v>206</v>
      </c>
      <c r="BE242" s="142">
        <f>IF(U242="základní",N242,0)</f>
        <v>0</v>
      </c>
      <c r="BF242" s="142">
        <f>IF(U242="snížená",N242,0)</f>
        <v>0</v>
      </c>
      <c r="BG242" s="142">
        <f>IF(U242="zákl. přenesená",N242,0)</f>
        <v>0</v>
      </c>
      <c r="BH242" s="142">
        <f>IF(U242="sníž. přenesená",N242,0)</f>
        <v>0</v>
      </c>
      <c r="BI242" s="142">
        <f>IF(U242="nulová",N242,0)</f>
        <v>0</v>
      </c>
      <c r="BJ242" s="22" t="s">
        <v>88</v>
      </c>
      <c r="BK242" s="142">
        <f>ROUND(L242*K242,2)</f>
        <v>0</v>
      </c>
      <c r="BL242" s="22" t="s">
        <v>211</v>
      </c>
      <c r="BM242" s="22" t="s">
        <v>423</v>
      </c>
    </row>
    <row r="243" s="1" customFormat="1" ht="25.5" customHeight="1">
      <c r="B243" s="46"/>
      <c r="C243" s="242" t="s">
        <v>424</v>
      </c>
      <c r="D243" s="242" t="s">
        <v>263</v>
      </c>
      <c r="E243" s="243" t="s">
        <v>425</v>
      </c>
      <c r="F243" s="244" t="s">
        <v>426</v>
      </c>
      <c r="G243" s="244"/>
      <c r="H243" s="244"/>
      <c r="I243" s="244"/>
      <c r="J243" s="245" t="s">
        <v>260</v>
      </c>
      <c r="K243" s="246">
        <v>266.858</v>
      </c>
      <c r="L243" s="247">
        <v>0</v>
      </c>
      <c r="M243" s="248"/>
      <c r="N243" s="249">
        <f>ROUND(L243*K243,2)</f>
        <v>0</v>
      </c>
      <c r="O243" s="226"/>
      <c r="P243" s="226"/>
      <c r="Q243" s="226"/>
      <c r="R243" s="48"/>
      <c r="T243" s="227" t="s">
        <v>22</v>
      </c>
      <c r="U243" s="56" t="s">
        <v>45</v>
      </c>
      <c r="V243" s="47"/>
      <c r="W243" s="228">
        <f>V243*K243</f>
        <v>0</v>
      </c>
      <c r="X243" s="228">
        <v>0.0030000000000000001</v>
      </c>
      <c r="Y243" s="228">
        <f>X243*K243</f>
        <v>0.80057400000000001</v>
      </c>
      <c r="Z243" s="228">
        <v>0</v>
      </c>
      <c r="AA243" s="229">
        <f>Z243*K243</f>
        <v>0</v>
      </c>
      <c r="AR243" s="22" t="s">
        <v>240</v>
      </c>
      <c r="AT243" s="22" t="s">
        <v>263</v>
      </c>
      <c r="AU243" s="22" t="s">
        <v>149</v>
      </c>
      <c r="AY243" s="22" t="s">
        <v>206</v>
      </c>
      <c r="BE243" s="142">
        <f>IF(U243="základní",N243,0)</f>
        <v>0</v>
      </c>
      <c r="BF243" s="142">
        <f>IF(U243="snížená",N243,0)</f>
        <v>0</v>
      </c>
      <c r="BG243" s="142">
        <f>IF(U243="zákl. přenesená",N243,0)</f>
        <v>0</v>
      </c>
      <c r="BH243" s="142">
        <f>IF(U243="sníž. přenesená",N243,0)</f>
        <v>0</v>
      </c>
      <c r="BI243" s="142">
        <f>IF(U243="nulová",N243,0)</f>
        <v>0</v>
      </c>
      <c r="BJ243" s="22" t="s">
        <v>88</v>
      </c>
      <c r="BK243" s="142">
        <f>ROUND(L243*K243,2)</f>
        <v>0</v>
      </c>
      <c r="BL243" s="22" t="s">
        <v>211</v>
      </c>
      <c r="BM243" s="22" t="s">
        <v>427</v>
      </c>
    </row>
    <row r="244" s="1" customFormat="1" ht="38.25" customHeight="1">
      <c r="B244" s="46"/>
      <c r="C244" s="219" t="s">
        <v>428</v>
      </c>
      <c r="D244" s="219" t="s">
        <v>207</v>
      </c>
      <c r="E244" s="220" t="s">
        <v>429</v>
      </c>
      <c r="F244" s="221" t="s">
        <v>430</v>
      </c>
      <c r="G244" s="221"/>
      <c r="H244" s="221"/>
      <c r="I244" s="221"/>
      <c r="J244" s="222" t="s">
        <v>260</v>
      </c>
      <c r="K244" s="223">
        <v>26.800000000000001</v>
      </c>
      <c r="L244" s="224">
        <v>0</v>
      </c>
      <c r="M244" s="225"/>
      <c r="N244" s="226">
        <f>ROUND(L244*K244,2)</f>
        <v>0</v>
      </c>
      <c r="O244" s="226"/>
      <c r="P244" s="226"/>
      <c r="Q244" s="226"/>
      <c r="R244" s="48"/>
      <c r="T244" s="227" t="s">
        <v>22</v>
      </c>
      <c r="U244" s="56" t="s">
        <v>45</v>
      </c>
      <c r="V244" s="47"/>
      <c r="W244" s="228">
        <f>V244*K244</f>
        <v>0</v>
      </c>
      <c r="X244" s="228">
        <v>0.01137</v>
      </c>
      <c r="Y244" s="228">
        <f>X244*K244</f>
        <v>0.30471599999999999</v>
      </c>
      <c r="Z244" s="228">
        <v>0</v>
      </c>
      <c r="AA244" s="229">
        <f>Z244*K244</f>
        <v>0</v>
      </c>
      <c r="AR244" s="22" t="s">
        <v>211</v>
      </c>
      <c r="AT244" s="22" t="s">
        <v>207</v>
      </c>
      <c r="AU244" s="22" t="s">
        <v>149</v>
      </c>
      <c r="AY244" s="22" t="s">
        <v>206</v>
      </c>
      <c r="BE244" s="142">
        <f>IF(U244="základní",N244,0)</f>
        <v>0</v>
      </c>
      <c r="BF244" s="142">
        <f>IF(U244="snížená",N244,0)</f>
        <v>0</v>
      </c>
      <c r="BG244" s="142">
        <f>IF(U244="zákl. přenesená",N244,0)</f>
        <v>0</v>
      </c>
      <c r="BH244" s="142">
        <f>IF(U244="sníž. přenesená",N244,0)</f>
        <v>0</v>
      </c>
      <c r="BI244" s="142">
        <f>IF(U244="nulová",N244,0)</f>
        <v>0</v>
      </c>
      <c r="BJ244" s="22" t="s">
        <v>88</v>
      </c>
      <c r="BK244" s="142">
        <f>ROUND(L244*K244,2)</f>
        <v>0</v>
      </c>
      <c r="BL244" s="22" t="s">
        <v>211</v>
      </c>
      <c r="BM244" s="22" t="s">
        <v>431</v>
      </c>
    </row>
    <row r="245" s="10" customFormat="1" ht="16.5" customHeight="1">
      <c r="B245" s="230"/>
      <c r="C245" s="231"/>
      <c r="D245" s="231"/>
      <c r="E245" s="232" t="s">
        <v>22</v>
      </c>
      <c r="F245" s="233" t="s">
        <v>432</v>
      </c>
      <c r="G245" s="234"/>
      <c r="H245" s="234"/>
      <c r="I245" s="234"/>
      <c r="J245" s="231"/>
      <c r="K245" s="235">
        <v>26.800000000000001</v>
      </c>
      <c r="L245" s="231"/>
      <c r="M245" s="231"/>
      <c r="N245" s="231"/>
      <c r="O245" s="231"/>
      <c r="P245" s="231"/>
      <c r="Q245" s="231"/>
      <c r="R245" s="236"/>
      <c r="T245" s="237"/>
      <c r="U245" s="231"/>
      <c r="V245" s="231"/>
      <c r="W245" s="231"/>
      <c r="X245" s="231"/>
      <c r="Y245" s="231"/>
      <c r="Z245" s="231"/>
      <c r="AA245" s="238"/>
      <c r="AT245" s="239" t="s">
        <v>214</v>
      </c>
      <c r="AU245" s="239" t="s">
        <v>149</v>
      </c>
      <c r="AV245" s="10" t="s">
        <v>149</v>
      </c>
      <c r="AW245" s="10" t="s">
        <v>36</v>
      </c>
      <c r="AX245" s="10" t="s">
        <v>88</v>
      </c>
      <c r="AY245" s="239" t="s">
        <v>206</v>
      </c>
    </row>
    <row r="246" s="1" customFormat="1" ht="16.5" customHeight="1">
      <c r="B246" s="46"/>
      <c r="C246" s="242" t="s">
        <v>433</v>
      </c>
      <c r="D246" s="242" t="s">
        <v>263</v>
      </c>
      <c r="E246" s="243" t="s">
        <v>434</v>
      </c>
      <c r="F246" s="244" t="s">
        <v>435</v>
      </c>
      <c r="G246" s="244"/>
      <c r="H246" s="244"/>
      <c r="I246" s="244"/>
      <c r="J246" s="245" t="s">
        <v>260</v>
      </c>
      <c r="K246" s="246">
        <v>27.335999999999999</v>
      </c>
      <c r="L246" s="247">
        <v>0</v>
      </c>
      <c r="M246" s="248"/>
      <c r="N246" s="249">
        <f>ROUND(L246*K246,2)</f>
        <v>0</v>
      </c>
      <c r="O246" s="226"/>
      <c r="P246" s="226"/>
      <c r="Q246" s="226"/>
      <c r="R246" s="48"/>
      <c r="T246" s="227" t="s">
        <v>22</v>
      </c>
      <c r="U246" s="56" t="s">
        <v>45</v>
      </c>
      <c r="V246" s="47"/>
      <c r="W246" s="228">
        <f>V246*K246</f>
        <v>0</v>
      </c>
      <c r="X246" s="228">
        <v>0.0080000000000000002</v>
      </c>
      <c r="Y246" s="228">
        <f>X246*K246</f>
        <v>0.21868799999999999</v>
      </c>
      <c r="Z246" s="228">
        <v>0</v>
      </c>
      <c r="AA246" s="229">
        <f>Z246*K246</f>
        <v>0</v>
      </c>
      <c r="AR246" s="22" t="s">
        <v>240</v>
      </c>
      <c r="AT246" s="22" t="s">
        <v>263</v>
      </c>
      <c r="AU246" s="22" t="s">
        <v>149</v>
      </c>
      <c r="AY246" s="22" t="s">
        <v>206</v>
      </c>
      <c r="BE246" s="142">
        <f>IF(U246="základní",N246,0)</f>
        <v>0</v>
      </c>
      <c r="BF246" s="142">
        <f>IF(U246="snížená",N246,0)</f>
        <v>0</v>
      </c>
      <c r="BG246" s="142">
        <f>IF(U246="zákl. přenesená",N246,0)</f>
        <v>0</v>
      </c>
      <c r="BH246" s="142">
        <f>IF(U246="sníž. přenesená",N246,0)</f>
        <v>0</v>
      </c>
      <c r="BI246" s="142">
        <f>IF(U246="nulová",N246,0)</f>
        <v>0</v>
      </c>
      <c r="BJ246" s="22" t="s">
        <v>88</v>
      </c>
      <c r="BK246" s="142">
        <f>ROUND(L246*K246,2)</f>
        <v>0</v>
      </c>
      <c r="BL246" s="22" t="s">
        <v>211</v>
      </c>
      <c r="BM246" s="22" t="s">
        <v>436</v>
      </c>
    </row>
    <row r="247" s="1" customFormat="1" ht="38.25" customHeight="1">
      <c r="B247" s="46"/>
      <c r="C247" s="219" t="s">
        <v>437</v>
      </c>
      <c r="D247" s="219" t="s">
        <v>207</v>
      </c>
      <c r="E247" s="220" t="s">
        <v>438</v>
      </c>
      <c r="F247" s="221" t="s">
        <v>439</v>
      </c>
      <c r="G247" s="221"/>
      <c r="H247" s="221"/>
      <c r="I247" s="221"/>
      <c r="J247" s="222" t="s">
        <v>260</v>
      </c>
      <c r="K247" s="223">
        <v>15.119999999999999</v>
      </c>
      <c r="L247" s="224">
        <v>0</v>
      </c>
      <c r="M247" s="225"/>
      <c r="N247" s="226">
        <f>ROUND(L247*K247,2)</f>
        <v>0</v>
      </c>
      <c r="O247" s="226"/>
      <c r="P247" s="226"/>
      <c r="Q247" s="226"/>
      <c r="R247" s="48"/>
      <c r="T247" s="227" t="s">
        <v>22</v>
      </c>
      <c r="U247" s="56" t="s">
        <v>45</v>
      </c>
      <c r="V247" s="47"/>
      <c r="W247" s="228">
        <f>V247*K247</f>
        <v>0</v>
      </c>
      <c r="X247" s="228">
        <v>0.011440000000000001</v>
      </c>
      <c r="Y247" s="228">
        <f>X247*K247</f>
        <v>0.17297280000000001</v>
      </c>
      <c r="Z247" s="228">
        <v>0</v>
      </c>
      <c r="AA247" s="229">
        <f>Z247*K247</f>
        <v>0</v>
      </c>
      <c r="AR247" s="22" t="s">
        <v>211</v>
      </c>
      <c r="AT247" s="22" t="s">
        <v>207</v>
      </c>
      <c r="AU247" s="22" t="s">
        <v>149</v>
      </c>
      <c r="AY247" s="22" t="s">
        <v>206</v>
      </c>
      <c r="BE247" s="142">
        <f>IF(U247="základní",N247,0)</f>
        <v>0</v>
      </c>
      <c r="BF247" s="142">
        <f>IF(U247="snížená",N247,0)</f>
        <v>0</v>
      </c>
      <c r="BG247" s="142">
        <f>IF(U247="zákl. přenesená",N247,0)</f>
        <v>0</v>
      </c>
      <c r="BH247" s="142">
        <f>IF(U247="sníž. přenesená",N247,0)</f>
        <v>0</v>
      </c>
      <c r="BI247" s="142">
        <f>IF(U247="nulová",N247,0)</f>
        <v>0</v>
      </c>
      <c r="BJ247" s="22" t="s">
        <v>88</v>
      </c>
      <c r="BK247" s="142">
        <f>ROUND(L247*K247,2)</f>
        <v>0</v>
      </c>
      <c r="BL247" s="22" t="s">
        <v>211</v>
      </c>
      <c r="BM247" s="22" t="s">
        <v>440</v>
      </c>
    </row>
    <row r="248" s="10" customFormat="1" ht="16.5" customHeight="1">
      <c r="B248" s="230"/>
      <c r="C248" s="231"/>
      <c r="D248" s="231"/>
      <c r="E248" s="232" t="s">
        <v>22</v>
      </c>
      <c r="F248" s="233" t="s">
        <v>441</v>
      </c>
      <c r="G248" s="234"/>
      <c r="H248" s="234"/>
      <c r="I248" s="234"/>
      <c r="J248" s="231"/>
      <c r="K248" s="235">
        <v>15.119999999999999</v>
      </c>
      <c r="L248" s="231"/>
      <c r="M248" s="231"/>
      <c r="N248" s="231"/>
      <c r="O248" s="231"/>
      <c r="P248" s="231"/>
      <c r="Q248" s="231"/>
      <c r="R248" s="236"/>
      <c r="T248" s="237"/>
      <c r="U248" s="231"/>
      <c r="V248" s="231"/>
      <c r="W248" s="231"/>
      <c r="X248" s="231"/>
      <c r="Y248" s="231"/>
      <c r="Z248" s="231"/>
      <c r="AA248" s="238"/>
      <c r="AT248" s="239" t="s">
        <v>214</v>
      </c>
      <c r="AU248" s="239" t="s">
        <v>149</v>
      </c>
      <c r="AV248" s="10" t="s">
        <v>149</v>
      </c>
      <c r="AW248" s="10" t="s">
        <v>36</v>
      </c>
      <c r="AX248" s="10" t="s">
        <v>88</v>
      </c>
      <c r="AY248" s="239" t="s">
        <v>206</v>
      </c>
    </row>
    <row r="249" s="1" customFormat="1" ht="25.5" customHeight="1">
      <c r="B249" s="46"/>
      <c r="C249" s="242" t="s">
        <v>442</v>
      </c>
      <c r="D249" s="242" t="s">
        <v>263</v>
      </c>
      <c r="E249" s="243" t="s">
        <v>443</v>
      </c>
      <c r="F249" s="244" t="s">
        <v>444</v>
      </c>
      <c r="G249" s="244"/>
      <c r="H249" s="244"/>
      <c r="I249" s="244"/>
      <c r="J249" s="245" t="s">
        <v>260</v>
      </c>
      <c r="K249" s="246">
        <v>15.422000000000001</v>
      </c>
      <c r="L249" s="247">
        <v>0</v>
      </c>
      <c r="M249" s="248"/>
      <c r="N249" s="249">
        <f>ROUND(L249*K249,2)</f>
        <v>0</v>
      </c>
      <c r="O249" s="226"/>
      <c r="P249" s="226"/>
      <c r="Q249" s="226"/>
      <c r="R249" s="48"/>
      <c r="T249" s="227" t="s">
        <v>22</v>
      </c>
      <c r="U249" s="56" t="s">
        <v>45</v>
      </c>
      <c r="V249" s="47"/>
      <c r="W249" s="228">
        <f>V249*K249</f>
        <v>0</v>
      </c>
      <c r="X249" s="228">
        <v>0.01</v>
      </c>
      <c r="Y249" s="228">
        <f>X249*K249</f>
        <v>0.15422</v>
      </c>
      <c r="Z249" s="228">
        <v>0</v>
      </c>
      <c r="AA249" s="229">
        <f>Z249*K249</f>
        <v>0</v>
      </c>
      <c r="AR249" s="22" t="s">
        <v>240</v>
      </c>
      <c r="AT249" s="22" t="s">
        <v>263</v>
      </c>
      <c r="AU249" s="22" t="s">
        <v>149</v>
      </c>
      <c r="AY249" s="22" t="s">
        <v>206</v>
      </c>
      <c r="BE249" s="142">
        <f>IF(U249="základní",N249,0)</f>
        <v>0</v>
      </c>
      <c r="BF249" s="142">
        <f>IF(U249="snížená",N249,0)</f>
        <v>0</v>
      </c>
      <c r="BG249" s="142">
        <f>IF(U249="zákl. přenesená",N249,0)</f>
        <v>0</v>
      </c>
      <c r="BH249" s="142">
        <f>IF(U249="sníž. přenesená",N249,0)</f>
        <v>0</v>
      </c>
      <c r="BI249" s="142">
        <f>IF(U249="nulová",N249,0)</f>
        <v>0</v>
      </c>
      <c r="BJ249" s="22" t="s">
        <v>88</v>
      </c>
      <c r="BK249" s="142">
        <f>ROUND(L249*K249,2)</f>
        <v>0</v>
      </c>
      <c r="BL249" s="22" t="s">
        <v>211</v>
      </c>
      <c r="BM249" s="22" t="s">
        <v>445</v>
      </c>
    </row>
    <row r="250" s="1" customFormat="1" ht="25.5" customHeight="1">
      <c r="B250" s="46"/>
      <c r="C250" s="219" t="s">
        <v>446</v>
      </c>
      <c r="D250" s="219" t="s">
        <v>207</v>
      </c>
      <c r="E250" s="220" t="s">
        <v>447</v>
      </c>
      <c r="F250" s="221" t="s">
        <v>448</v>
      </c>
      <c r="G250" s="221"/>
      <c r="H250" s="221"/>
      <c r="I250" s="221"/>
      <c r="J250" s="222" t="s">
        <v>243</v>
      </c>
      <c r="K250" s="223">
        <v>8</v>
      </c>
      <c r="L250" s="224">
        <v>0</v>
      </c>
      <c r="M250" s="225"/>
      <c r="N250" s="226">
        <f>ROUND(L250*K250,2)</f>
        <v>0</v>
      </c>
      <c r="O250" s="226"/>
      <c r="P250" s="226"/>
      <c r="Q250" s="226"/>
      <c r="R250" s="48"/>
      <c r="T250" s="227" t="s">
        <v>22</v>
      </c>
      <c r="U250" s="56" t="s">
        <v>45</v>
      </c>
      <c r="V250" s="47"/>
      <c r="W250" s="228">
        <f>V250*K250</f>
        <v>0</v>
      </c>
      <c r="X250" s="228">
        <v>6.0000000000000002E-05</v>
      </c>
      <c r="Y250" s="228">
        <f>X250*K250</f>
        <v>0.00048000000000000001</v>
      </c>
      <c r="Z250" s="228">
        <v>0</v>
      </c>
      <c r="AA250" s="229">
        <f>Z250*K250</f>
        <v>0</v>
      </c>
      <c r="AR250" s="22" t="s">
        <v>211</v>
      </c>
      <c r="AT250" s="22" t="s">
        <v>207</v>
      </c>
      <c r="AU250" s="22" t="s">
        <v>149</v>
      </c>
      <c r="AY250" s="22" t="s">
        <v>206</v>
      </c>
      <c r="BE250" s="142">
        <f>IF(U250="základní",N250,0)</f>
        <v>0</v>
      </c>
      <c r="BF250" s="142">
        <f>IF(U250="snížená",N250,0)</f>
        <v>0</v>
      </c>
      <c r="BG250" s="142">
        <f>IF(U250="zákl. přenesená",N250,0)</f>
        <v>0</v>
      </c>
      <c r="BH250" s="142">
        <f>IF(U250="sníž. přenesená",N250,0)</f>
        <v>0</v>
      </c>
      <c r="BI250" s="142">
        <f>IF(U250="nulová",N250,0)</f>
        <v>0</v>
      </c>
      <c r="BJ250" s="22" t="s">
        <v>88</v>
      </c>
      <c r="BK250" s="142">
        <f>ROUND(L250*K250,2)</f>
        <v>0</v>
      </c>
      <c r="BL250" s="22" t="s">
        <v>211</v>
      </c>
      <c r="BM250" s="22" t="s">
        <v>449</v>
      </c>
    </row>
    <row r="251" s="1" customFormat="1" ht="25.5" customHeight="1">
      <c r="B251" s="46"/>
      <c r="C251" s="242" t="s">
        <v>450</v>
      </c>
      <c r="D251" s="242" t="s">
        <v>263</v>
      </c>
      <c r="E251" s="243" t="s">
        <v>451</v>
      </c>
      <c r="F251" s="244" t="s">
        <v>452</v>
      </c>
      <c r="G251" s="244"/>
      <c r="H251" s="244"/>
      <c r="I251" s="244"/>
      <c r="J251" s="245" t="s">
        <v>243</v>
      </c>
      <c r="K251" s="246">
        <v>8.4000000000000004</v>
      </c>
      <c r="L251" s="247">
        <v>0</v>
      </c>
      <c r="M251" s="248"/>
      <c r="N251" s="249">
        <f>ROUND(L251*K251,2)</f>
        <v>0</v>
      </c>
      <c r="O251" s="226"/>
      <c r="P251" s="226"/>
      <c r="Q251" s="226"/>
      <c r="R251" s="48"/>
      <c r="T251" s="227" t="s">
        <v>22</v>
      </c>
      <c r="U251" s="56" t="s">
        <v>45</v>
      </c>
      <c r="V251" s="47"/>
      <c r="W251" s="228">
        <f>V251*K251</f>
        <v>0</v>
      </c>
      <c r="X251" s="228">
        <v>0.00018000000000000001</v>
      </c>
      <c r="Y251" s="228">
        <f>X251*K251</f>
        <v>0.0015120000000000001</v>
      </c>
      <c r="Z251" s="228">
        <v>0</v>
      </c>
      <c r="AA251" s="229">
        <f>Z251*K251</f>
        <v>0</v>
      </c>
      <c r="AR251" s="22" t="s">
        <v>240</v>
      </c>
      <c r="AT251" s="22" t="s">
        <v>263</v>
      </c>
      <c r="AU251" s="22" t="s">
        <v>149</v>
      </c>
      <c r="AY251" s="22" t="s">
        <v>206</v>
      </c>
      <c r="BE251" s="142">
        <f>IF(U251="základní",N251,0)</f>
        <v>0</v>
      </c>
      <c r="BF251" s="142">
        <f>IF(U251="snížená",N251,0)</f>
        <v>0</v>
      </c>
      <c r="BG251" s="142">
        <f>IF(U251="zákl. přenesená",N251,0)</f>
        <v>0</v>
      </c>
      <c r="BH251" s="142">
        <f>IF(U251="sníž. přenesená",N251,0)</f>
        <v>0</v>
      </c>
      <c r="BI251" s="142">
        <f>IF(U251="nulová",N251,0)</f>
        <v>0</v>
      </c>
      <c r="BJ251" s="22" t="s">
        <v>88</v>
      </c>
      <c r="BK251" s="142">
        <f>ROUND(L251*K251,2)</f>
        <v>0</v>
      </c>
      <c r="BL251" s="22" t="s">
        <v>211</v>
      </c>
      <c r="BM251" s="22" t="s">
        <v>453</v>
      </c>
    </row>
    <row r="252" s="1" customFormat="1" ht="25.5" customHeight="1">
      <c r="B252" s="46"/>
      <c r="C252" s="219" t="s">
        <v>454</v>
      </c>
      <c r="D252" s="219" t="s">
        <v>207</v>
      </c>
      <c r="E252" s="220" t="s">
        <v>455</v>
      </c>
      <c r="F252" s="221" t="s">
        <v>456</v>
      </c>
      <c r="G252" s="221"/>
      <c r="H252" s="221"/>
      <c r="I252" s="221"/>
      <c r="J252" s="222" t="s">
        <v>260</v>
      </c>
      <c r="K252" s="223">
        <v>668.39999999999998</v>
      </c>
      <c r="L252" s="224">
        <v>0</v>
      </c>
      <c r="M252" s="225"/>
      <c r="N252" s="226">
        <f>ROUND(L252*K252,2)</f>
        <v>0</v>
      </c>
      <c r="O252" s="226"/>
      <c r="P252" s="226"/>
      <c r="Q252" s="226"/>
      <c r="R252" s="48"/>
      <c r="T252" s="227" t="s">
        <v>22</v>
      </c>
      <c r="U252" s="56" t="s">
        <v>45</v>
      </c>
      <c r="V252" s="47"/>
      <c r="W252" s="228">
        <f>V252*K252</f>
        <v>0</v>
      </c>
      <c r="X252" s="228">
        <v>0.026360000000000001</v>
      </c>
      <c r="Y252" s="228">
        <f>X252*K252</f>
        <v>17.619024</v>
      </c>
      <c r="Z252" s="228">
        <v>0</v>
      </c>
      <c r="AA252" s="229">
        <f>Z252*K252</f>
        <v>0</v>
      </c>
      <c r="AR252" s="22" t="s">
        <v>211</v>
      </c>
      <c r="AT252" s="22" t="s">
        <v>207</v>
      </c>
      <c r="AU252" s="22" t="s">
        <v>149</v>
      </c>
      <c r="AY252" s="22" t="s">
        <v>206</v>
      </c>
      <c r="BE252" s="142">
        <f>IF(U252="základní",N252,0)</f>
        <v>0</v>
      </c>
      <c r="BF252" s="142">
        <f>IF(U252="snížená",N252,0)</f>
        <v>0</v>
      </c>
      <c r="BG252" s="142">
        <f>IF(U252="zákl. přenesená",N252,0)</f>
        <v>0</v>
      </c>
      <c r="BH252" s="142">
        <f>IF(U252="sníž. přenesená",N252,0)</f>
        <v>0</v>
      </c>
      <c r="BI252" s="142">
        <f>IF(U252="nulová",N252,0)</f>
        <v>0</v>
      </c>
      <c r="BJ252" s="22" t="s">
        <v>88</v>
      </c>
      <c r="BK252" s="142">
        <f>ROUND(L252*K252,2)</f>
        <v>0</v>
      </c>
      <c r="BL252" s="22" t="s">
        <v>211</v>
      </c>
      <c r="BM252" s="22" t="s">
        <v>457</v>
      </c>
    </row>
    <row r="253" s="10" customFormat="1" ht="25.5" customHeight="1">
      <c r="B253" s="230"/>
      <c r="C253" s="231"/>
      <c r="D253" s="231"/>
      <c r="E253" s="232" t="s">
        <v>22</v>
      </c>
      <c r="F253" s="233" t="s">
        <v>458</v>
      </c>
      <c r="G253" s="234"/>
      <c r="H253" s="234"/>
      <c r="I253" s="234"/>
      <c r="J253" s="231"/>
      <c r="K253" s="235">
        <v>668.39999999999998</v>
      </c>
      <c r="L253" s="231"/>
      <c r="M253" s="231"/>
      <c r="N253" s="231"/>
      <c r="O253" s="231"/>
      <c r="P253" s="231"/>
      <c r="Q253" s="231"/>
      <c r="R253" s="236"/>
      <c r="T253" s="237"/>
      <c r="U253" s="231"/>
      <c r="V253" s="231"/>
      <c r="W253" s="231"/>
      <c r="X253" s="231"/>
      <c r="Y253" s="231"/>
      <c r="Z253" s="231"/>
      <c r="AA253" s="238"/>
      <c r="AT253" s="239" t="s">
        <v>214</v>
      </c>
      <c r="AU253" s="239" t="s">
        <v>149</v>
      </c>
      <c r="AV253" s="10" t="s">
        <v>149</v>
      </c>
      <c r="AW253" s="10" t="s">
        <v>36</v>
      </c>
      <c r="AX253" s="10" t="s">
        <v>88</v>
      </c>
      <c r="AY253" s="239" t="s">
        <v>206</v>
      </c>
    </row>
    <row r="254" s="1" customFormat="1" ht="25.5" customHeight="1">
      <c r="B254" s="46"/>
      <c r="C254" s="219" t="s">
        <v>459</v>
      </c>
      <c r="D254" s="219" t="s">
        <v>207</v>
      </c>
      <c r="E254" s="220" t="s">
        <v>460</v>
      </c>
      <c r="F254" s="221" t="s">
        <v>461</v>
      </c>
      <c r="G254" s="221"/>
      <c r="H254" s="221"/>
      <c r="I254" s="221"/>
      <c r="J254" s="222" t="s">
        <v>260</v>
      </c>
      <c r="K254" s="223">
        <v>15.119999999999999</v>
      </c>
      <c r="L254" s="224">
        <v>0</v>
      </c>
      <c r="M254" s="225"/>
      <c r="N254" s="226">
        <f>ROUND(L254*K254,2)</f>
        <v>0</v>
      </c>
      <c r="O254" s="226"/>
      <c r="P254" s="226"/>
      <c r="Q254" s="226"/>
      <c r="R254" s="48"/>
      <c r="T254" s="227" t="s">
        <v>22</v>
      </c>
      <c r="U254" s="56" t="s">
        <v>45</v>
      </c>
      <c r="V254" s="47"/>
      <c r="W254" s="228">
        <f>V254*K254</f>
        <v>0</v>
      </c>
      <c r="X254" s="228">
        <v>0.0047800000000000004</v>
      </c>
      <c r="Y254" s="228">
        <f>X254*K254</f>
        <v>0.072273600000000007</v>
      </c>
      <c r="Z254" s="228">
        <v>0</v>
      </c>
      <c r="AA254" s="229">
        <f>Z254*K254</f>
        <v>0</v>
      </c>
      <c r="AR254" s="22" t="s">
        <v>211</v>
      </c>
      <c r="AT254" s="22" t="s">
        <v>207</v>
      </c>
      <c r="AU254" s="22" t="s">
        <v>149</v>
      </c>
      <c r="AY254" s="22" t="s">
        <v>206</v>
      </c>
      <c r="BE254" s="142">
        <f>IF(U254="základní",N254,0)</f>
        <v>0</v>
      </c>
      <c r="BF254" s="142">
        <f>IF(U254="snížená",N254,0)</f>
        <v>0</v>
      </c>
      <c r="BG254" s="142">
        <f>IF(U254="zákl. přenesená",N254,0)</f>
        <v>0</v>
      </c>
      <c r="BH254" s="142">
        <f>IF(U254="sníž. přenesená",N254,0)</f>
        <v>0</v>
      </c>
      <c r="BI254" s="142">
        <f>IF(U254="nulová",N254,0)</f>
        <v>0</v>
      </c>
      <c r="BJ254" s="22" t="s">
        <v>88</v>
      </c>
      <c r="BK254" s="142">
        <f>ROUND(L254*K254,2)</f>
        <v>0</v>
      </c>
      <c r="BL254" s="22" t="s">
        <v>211</v>
      </c>
      <c r="BM254" s="22" t="s">
        <v>462</v>
      </c>
    </row>
    <row r="255" s="1" customFormat="1" ht="38.25" customHeight="1">
      <c r="B255" s="46"/>
      <c r="C255" s="219" t="s">
        <v>463</v>
      </c>
      <c r="D255" s="219" t="s">
        <v>207</v>
      </c>
      <c r="E255" s="220" t="s">
        <v>464</v>
      </c>
      <c r="F255" s="221" t="s">
        <v>465</v>
      </c>
      <c r="G255" s="221"/>
      <c r="H255" s="221"/>
      <c r="I255" s="221"/>
      <c r="J255" s="222" t="s">
        <v>260</v>
      </c>
      <c r="K255" s="223">
        <v>57</v>
      </c>
      <c r="L255" s="224">
        <v>0</v>
      </c>
      <c r="M255" s="225"/>
      <c r="N255" s="226">
        <f>ROUND(L255*K255,2)</f>
        <v>0</v>
      </c>
      <c r="O255" s="226"/>
      <c r="P255" s="226"/>
      <c r="Q255" s="226"/>
      <c r="R255" s="48"/>
      <c r="T255" s="227" t="s">
        <v>22</v>
      </c>
      <c r="U255" s="56" t="s">
        <v>45</v>
      </c>
      <c r="V255" s="47"/>
      <c r="W255" s="228">
        <f>V255*K255</f>
        <v>0</v>
      </c>
      <c r="X255" s="228">
        <v>0.00348</v>
      </c>
      <c r="Y255" s="228">
        <f>X255*K255</f>
        <v>0.19836000000000001</v>
      </c>
      <c r="Z255" s="228">
        <v>0</v>
      </c>
      <c r="AA255" s="229">
        <f>Z255*K255</f>
        <v>0</v>
      </c>
      <c r="AR255" s="22" t="s">
        <v>211</v>
      </c>
      <c r="AT255" s="22" t="s">
        <v>207</v>
      </c>
      <c r="AU255" s="22" t="s">
        <v>149</v>
      </c>
      <c r="AY255" s="22" t="s">
        <v>206</v>
      </c>
      <c r="BE255" s="142">
        <f>IF(U255="základní",N255,0)</f>
        <v>0</v>
      </c>
      <c r="BF255" s="142">
        <f>IF(U255="snížená",N255,0)</f>
        <v>0</v>
      </c>
      <c r="BG255" s="142">
        <f>IF(U255="zákl. přenesená",N255,0)</f>
        <v>0</v>
      </c>
      <c r="BH255" s="142">
        <f>IF(U255="sníž. přenesená",N255,0)</f>
        <v>0</v>
      </c>
      <c r="BI255" s="142">
        <f>IF(U255="nulová",N255,0)</f>
        <v>0</v>
      </c>
      <c r="BJ255" s="22" t="s">
        <v>88</v>
      </c>
      <c r="BK255" s="142">
        <f>ROUND(L255*K255,2)</f>
        <v>0</v>
      </c>
      <c r="BL255" s="22" t="s">
        <v>211</v>
      </c>
      <c r="BM255" s="22" t="s">
        <v>466</v>
      </c>
    </row>
    <row r="256" s="10" customFormat="1" ht="16.5" customHeight="1">
      <c r="B256" s="230"/>
      <c r="C256" s="231"/>
      <c r="D256" s="231"/>
      <c r="E256" s="232" t="s">
        <v>22</v>
      </c>
      <c r="F256" s="233" t="s">
        <v>467</v>
      </c>
      <c r="G256" s="234"/>
      <c r="H256" s="234"/>
      <c r="I256" s="234"/>
      <c r="J256" s="231"/>
      <c r="K256" s="235">
        <v>57</v>
      </c>
      <c r="L256" s="231"/>
      <c r="M256" s="231"/>
      <c r="N256" s="231"/>
      <c r="O256" s="231"/>
      <c r="P256" s="231"/>
      <c r="Q256" s="231"/>
      <c r="R256" s="236"/>
      <c r="T256" s="237"/>
      <c r="U256" s="231"/>
      <c r="V256" s="231"/>
      <c r="W256" s="231"/>
      <c r="X256" s="231"/>
      <c r="Y256" s="231"/>
      <c r="Z256" s="231"/>
      <c r="AA256" s="238"/>
      <c r="AT256" s="239" t="s">
        <v>214</v>
      </c>
      <c r="AU256" s="239" t="s">
        <v>149</v>
      </c>
      <c r="AV256" s="10" t="s">
        <v>149</v>
      </c>
      <c r="AW256" s="10" t="s">
        <v>36</v>
      </c>
      <c r="AX256" s="10" t="s">
        <v>88</v>
      </c>
      <c r="AY256" s="239" t="s">
        <v>206</v>
      </c>
    </row>
    <row r="257" s="1" customFormat="1" ht="38.25" customHeight="1">
      <c r="B257" s="46"/>
      <c r="C257" s="219" t="s">
        <v>468</v>
      </c>
      <c r="D257" s="219" t="s">
        <v>207</v>
      </c>
      <c r="E257" s="220" t="s">
        <v>469</v>
      </c>
      <c r="F257" s="221" t="s">
        <v>470</v>
      </c>
      <c r="G257" s="221"/>
      <c r="H257" s="221"/>
      <c r="I257" s="221"/>
      <c r="J257" s="222" t="s">
        <v>260</v>
      </c>
      <c r="K257" s="223">
        <v>26.800000000000001</v>
      </c>
      <c r="L257" s="224">
        <v>0</v>
      </c>
      <c r="M257" s="225"/>
      <c r="N257" s="226">
        <f>ROUND(L257*K257,2)</f>
        <v>0</v>
      </c>
      <c r="O257" s="226"/>
      <c r="P257" s="226"/>
      <c r="Q257" s="226"/>
      <c r="R257" s="48"/>
      <c r="T257" s="227" t="s">
        <v>22</v>
      </c>
      <c r="U257" s="56" t="s">
        <v>45</v>
      </c>
      <c r="V257" s="47"/>
      <c r="W257" s="228">
        <f>V257*K257</f>
        <v>0</v>
      </c>
      <c r="X257" s="228">
        <v>0.0047800000000000004</v>
      </c>
      <c r="Y257" s="228">
        <f>X257*K257</f>
        <v>0.12810400000000002</v>
      </c>
      <c r="Z257" s="228">
        <v>0</v>
      </c>
      <c r="AA257" s="229">
        <f>Z257*K257</f>
        <v>0</v>
      </c>
      <c r="AR257" s="22" t="s">
        <v>211</v>
      </c>
      <c r="AT257" s="22" t="s">
        <v>207</v>
      </c>
      <c r="AU257" s="22" t="s">
        <v>149</v>
      </c>
      <c r="AY257" s="22" t="s">
        <v>206</v>
      </c>
      <c r="BE257" s="142">
        <f>IF(U257="základní",N257,0)</f>
        <v>0</v>
      </c>
      <c r="BF257" s="142">
        <f>IF(U257="snížená",N257,0)</f>
        <v>0</v>
      </c>
      <c r="BG257" s="142">
        <f>IF(U257="zákl. přenesená",N257,0)</f>
        <v>0</v>
      </c>
      <c r="BH257" s="142">
        <f>IF(U257="sníž. přenesená",N257,0)</f>
        <v>0</v>
      </c>
      <c r="BI257" s="142">
        <f>IF(U257="nulová",N257,0)</f>
        <v>0</v>
      </c>
      <c r="BJ257" s="22" t="s">
        <v>88</v>
      </c>
      <c r="BK257" s="142">
        <f>ROUND(L257*K257,2)</f>
        <v>0</v>
      </c>
      <c r="BL257" s="22" t="s">
        <v>211</v>
      </c>
      <c r="BM257" s="22" t="s">
        <v>471</v>
      </c>
    </row>
    <row r="258" s="1" customFormat="1" ht="38.25" customHeight="1">
      <c r="B258" s="46"/>
      <c r="C258" s="219" t="s">
        <v>472</v>
      </c>
      <c r="D258" s="219" t="s">
        <v>207</v>
      </c>
      <c r="E258" s="220" t="s">
        <v>473</v>
      </c>
      <c r="F258" s="221" t="s">
        <v>474</v>
      </c>
      <c r="G258" s="221"/>
      <c r="H258" s="221"/>
      <c r="I258" s="221"/>
      <c r="J258" s="222" t="s">
        <v>210</v>
      </c>
      <c r="K258" s="223">
        <v>2.3420000000000001</v>
      </c>
      <c r="L258" s="224">
        <v>0</v>
      </c>
      <c r="M258" s="225"/>
      <c r="N258" s="226">
        <f>ROUND(L258*K258,2)</f>
        <v>0</v>
      </c>
      <c r="O258" s="226"/>
      <c r="P258" s="226"/>
      <c r="Q258" s="226"/>
      <c r="R258" s="48"/>
      <c r="T258" s="227" t="s">
        <v>22</v>
      </c>
      <c r="U258" s="56" t="s">
        <v>45</v>
      </c>
      <c r="V258" s="47"/>
      <c r="W258" s="228">
        <f>V258*K258</f>
        <v>0</v>
      </c>
      <c r="X258" s="228">
        <v>2.2563399999999998</v>
      </c>
      <c r="Y258" s="228">
        <f>X258*K258</f>
        <v>5.2843482799999997</v>
      </c>
      <c r="Z258" s="228">
        <v>0</v>
      </c>
      <c r="AA258" s="229">
        <f>Z258*K258</f>
        <v>0</v>
      </c>
      <c r="AR258" s="22" t="s">
        <v>211</v>
      </c>
      <c r="AT258" s="22" t="s">
        <v>207</v>
      </c>
      <c r="AU258" s="22" t="s">
        <v>149</v>
      </c>
      <c r="AY258" s="22" t="s">
        <v>206</v>
      </c>
      <c r="BE258" s="142">
        <f>IF(U258="základní",N258,0)</f>
        <v>0</v>
      </c>
      <c r="BF258" s="142">
        <f>IF(U258="snížená",N258,0)</f>
        <v>0</v>
      </c>
      <c r="BG258" s="142">
        <f>IF(U258="zákl. přenesená",N258,0)</f>
        <v>0</v>
      </c>
      <c r="BH258" s="142">
        <f>IF(U258="sníž. přenesená",N258,0)</f>
        <v>0</v>
      </c>
      <c r="BI258" s="142">
        <f>IF(U258="nulová",N258,0)</f>
        <v>0</v>
      </c>
      <c r="BJ258" s="22" t="s">
        <v>88</v>
      </c>
      <c r="BK258" s="142">
        <f>ROUND(L258*K258,2)</f>
        <v>0</v>
      </c>
      <c r="BL258" s="22" t="s">
        <v>211</v>
      </c>
      <c r="BM258" s="22" t="s">
        <v>475</v>
      </c>
    </row>
    <row r="259" s="10" customFormat="1" ht="16.5" customHeight="1">
      <c r="B259" s="230"/>
      <c r="C259" s="231"/>
      <c r="D259" s="231"/>
      <c r="E259" s="232" t="s">
        <v>22</v>
      </c>
      <c r="F259" s="233" t="s">
        <v>476</v>
      </c>
      <c r="G259" s="234"/>
      <c r="H259" s="234"/>
      <c r="I259" s="234"/>
      <c r="J259" s="231"/>
      <c r="K259" s="235">
        <v>0.72699999999999998</v>
      </c>
      <c r="L259" s="231"/>
      <c r="M259" s="231"/>
      <c r="N259" s="231"/>
      <c r="O259" s="231"/>
      <c r="P259" s="231"/>
      <c r="Q259" s="231"/>
      <c r="R259" s="236"/>
      <c r="T259" s="237"/>
      <c r="U259" s="231"/>
      <c r="V259" s="231"/>
      <c r="W259" s="231"/>
      <c r="X259" s="231"/>
      <c r="Y259" s="231"/>
      <c r="Z259" s="231"/>
      <c r="AA259" s="238"/>
      <c r="AT259" s="239" t="s">
        <v>214</v>
      </c>
      <c r="AU259" s="239" t="s">
        <v>149</v>
      </c>
      <c r="AV259" s="10" t="s">
        <v>149</v>
      </c>
      <c r="AW259" s="10" t="s">
        <v>36</v>
      </c>
      <c r="AX259" s="10" t="s">
        <v>80</v>
      </c>
      <c r="AY259" s="239" t="s">
        <v>206</v>
      </c>
    </row>
    <row r="260" s="10" customFormat="1" ht="16.5" customHeight="1">
      <c r="B260" s="230"/>
      <c r="C260" s="231"/>
      <c r="D260" s="231"/>
      <c r="E260" s="232" t="s">
        <v>22</v>
      </c>
      <c r="F260" s="251" t="s">
        <v>477</v>
      </c>
      <c r="G260" s="231"/>
      <c r="H260" s="231"/>
      <c r="I260" s="231"/>
      <c r="J260" s="231"/>
      <c r="K260" s="235">
        <v>0.72699999999999998</v>
      </c>
      <c r="L260" s="231"/>
      <c r="M260" s="231"/>
      <c r="N260" s="231"/>
      <c r="O260" s="231"/>
      <c r="P260" s="231"/>
      <c r="Q260" s="231"/>
      <c r="R260" s="236"/>
      <c r="T260" s="237"/>
      <c r="U260" s="231"/>
      <c r="V260" s="231"/>
      <c r="W260" s="231"/>
      <c r="X260" s="231"/>
      <c r="Y260" s="231"/>
      <c r="Z260" s="231"/>
      <c r="AA260" s="238"/>
      <c r="AT260" s="239" t="s">
        <v>214</v>
      </c>
      <c r="AU260" s="239" t="s">
        <v>149</v>
      </c>
      <c r="AV260" s="10" t="s">
        <v>149</v>
      </c>
      <c r="AW260" s="10" t="s">
        <v>36</v>
      </c>
      <c r="AX260" s="10" t="s">
        <v>80</v>
      </c>
      <c r="AY260" s="239" t="s">
        <v>206</v>
      </c>
    </row>
    <row r="261" s="10" customFormat="1" ht="16.5" customHeight="1">
      <c r="B261" s="230"/>
      <c r="C261" s="231"/>
      <c r="D261" s="231"/>
      <c r="E261" s="232" t="s">
        <v>22</v>
      </c>
      <c r="F261" s="251" t="s">
        <v>478</v>
      </c>
      <c r="G261" s="231"/>
      <c r="H261" s="231"/>
      <c r="I261" s="231"/>
      <c r="J261" s="231"/>
      <c r="K261" s="235">
        <v>0.88800000000000001</v>
      </c>
      <c r="L261" s="231"/>
      <c r="M261" s="231"/>
      <c r="N261" s="231"/>
      <c r="O261" s="231"/>
      <c r="P261" s="231"/>
      <c r="Q261" s="231"/>
      <c r="R261" s="236"/>
      <c r="T261" s="237"/>
      <c r="U261" s="231"/>
      <c r="V261" s="231"/>
      <c r="W261" s="231"/>
      <c r="X261" s="231"/>
      <c r="Y261" s="231"/>
      <c r="Z261" s="231"/>
      <c r="AA261" s="238"/>
      <c r="AT261" s="239" t="s">
        <v>214</v>
      </c>
      <c r="AU261" s="239" t="s">
        <v>149</v>
      </c>
      <c r="AV261" s="10" t="s">
        <v>149</v>
      </c>
      <c r="AW261" s="10" t="s">
        <v>36</v>
      </c>
      <c r="AX261" s="10" t="s">
        <v>80</v>
      </c>
      <c r="AY261" s="239" t="s">
        <v>206</v>
      </c>
    </row>
    <row r="262" s="11" customFormat="1" ht="16.5" customHeight="1">
      <c r="B262" s="252"/>
      <c r="C262" s="253"/>
      <c r="D262" s="253"/>
      <c r="E262" s="254" t="s">
        <v>22</v>
      </c>
      <c r="F262" s="255" t="s">
        <v>289</v>
      </c>
      <c r="G262" s="253"/>
      <c r="H262" s="253"/>
      <c r="I262" s="253"/>
      <c r="J262" s="253"/>
      <c r="K262" s="256">
        <v>2.3420000000000001</v>
      </c>
      <c r="L262" s="253"/>
      <c r="M262" s="253"/>
      <c r="N262" s="253"/>
      <c r="O262" s="253"/>
      <c r="P262" s="253"/>
      <c r="Q262" s="253"/>
      <c r="R262" s="257"/>
      <c r="T262" s="258"/>
      <c r="U262" s="253"/>
      <c r="V262" s="253"/>
      <c r="W262" s="253"/>
      <c r="X262" s="253"/>
      <c r="Y262" s="253"/>
      <c r="Z262" s="253"/>
      <c r="AA262" s="259"/>
      <c r="AT262" s="260" t="s">
        <v>214</v>
      </c>
      <c r="AU262" s="260" t="s">
        <v>149</v>
      </c>
      <c r="AV262" s="11" t="s">
        <v>211</v>
      </c>
      <c r="AW262" s="11" t="s">
        <v>36</v>
      </c>
      <c r="AX262" s="11" t="s">
        <v>88</v>
      </c>
      <c r="AY262" s="260" t="s">
        <v>206</v>
      </c>
    </row>
    <row r="263" s="1" customFormat="1" ht="38.25" customHeight="1">
      <c r="B263" s="46"/>
      <c r="C263" s="219" t="s">
        <v>479</v>
      </c>
      <c r="D263" s="219" t="s">
        <v>207</v>
      </c>
      <c r="E263" s="220" t="s">
        <v>480</v>
      </c>
      <c r="F263" s="221" t="s">
        <v>481</v>
      </c>
      <c r="G263" s="221"/>
      <c r="H263" s="221"/>
      <c r="I263" s="221"/>
      <c r="J263" s="222" t="s">
        <v>210</v>
      </c>
      <c r="K263" s="223">
        <v>42.979999999999997</v>
      </c>
      <c r="L263" s="224">
        <v>0</v>
      </c>
      <c r="M263" s="225"/>
      <c r="N263" s="226">
        <f>ROUND(L263*K263,2)</f>
        <v>0</v>
      </c>
      <c r="O263" s="226"/>
      <c r="P263" s="226"/>
      <c r="Q263" s="226"/>
      <c r="R263" s="48"/>
      <c r="T263" s="227" t="s">
        <v>22</v>
      </c>
      <c r="U263" s="56" t="s">
        <v>45</v>
      </c>
      <c r="V263" s="47"/>
      <c r="W263" s="228">
        <f>V263*K263</f>
        <v>0</v>
      </c>
      <c r="X263" s="228">
        <v>2.2563399999999998</v>
      </c>
      <c r="Y263" s="228">
        <f>X263*K263</f>
        <v>96.977493199999984</v>
      </c>
      <c r="Z263" s="228">
        <v>0</v>
      </c>
      <c r="AA263" s="229">
        <f>Z263*K263</f>
        <v>0</v>
      </c>
      <c r="AR263" s="22" t="s">
        <v>211</v>
      </c>
      <c r="AT263" s="22" t="s">
        <v>207</v>
      </c>
      <c r="AU263" s="22" t="s">
        <v>149</v>
      </c>
      <c r="AY263" s="22" t="s">
        <v>206</v>
      </c>
      <c r="BE263" s="142">
        <f>IF(U263="základní",N263,0)</f>
        <v>0</v>
      </c>
      <c r="BF263" s="142">
        <f>IF(U263="snížená",N263,0)</f>
        <v>0</v>
      </c>
      <c r="BG263" s="142">
        <f>IF(U263="zákl. přenesená",N263,0)</f>
        <v>0</v>
      </c>
      <c r="BH263" s="142">
        <f>IF(U263="sníž. přenesená",N263,0)</f>
        <v>0</v>
      </c>
      <c r="BI263" s="142">
        <f>IF(U263="nulová",N263,0)</f>
        <v>0</v>
      </c>
      <c r="BJ263" s="22" t="s">
        <v>88</v>
      </c>
      <c r="BK263" s="142">
        <f>ROUND(L263*K263,2)</f>
        <v>0</v>
      </c>
      <c r="BL263" s="22" t="s">
        <v>211</v>
      </c>
      <c r="BM263" s="22" t="s">
        <v>482</v>
      </c>
    </row>
    <row r="264" s="10" customFormat="1" ht="25.5" customHeight="1">
      <c r="B264" s="230"/>
      <c r="C264" s="231"/>
      <c r="D264" s="231"/>
      <c r="E264" s="232" t="s">
        <v>22</v>
      </c>
      <c r="F264" s="233" t="s">
        <v>483</v>
      </c>
      <c r="G264" s="234"/>
      <c r="H264" s="234"/>
      <c r="I264" s="234"/>
      <c r="J264" s="231"/>
      <c r="K264" s="235">
        <v>42.979999999999997</v>
      </c>
      <c r="L264" s="231"/>
      <c r="M264" s="231"/>
      <c r="N264" s="231"/>
      <c r="O264" s="231"/>
      <c r="P264" s="231"/>
      <c r="Q264" s="231"/>
      <c r="R264" s="236"/>
      <c r="T264" s="237"/>
      <c r="U264" s="231"/>
      <c r="V264" s="231"/>
      <c r="W264" s="231"/>
      <c r="X264" s="231"/>
      <c r="Y264" s="231"/>
      <c r="Z264" s="231"/>
      <c r="AA264" s="238"/>
      <c r="AT264" s="239" t="s">
        <v>214</v>
      </c>
      <c r="AU264" s="239" t="s">
        <v>149</v>
      </c>
      <c r="AV264" s="10" t="s">
        <v>149</v>
      </c>
      <c r="AW264" s="10" t="s">
        <v>36</v>
      </c>
      <c r="AX264" s="10" t="s">
        <v>88</v>
      </c>
      <c r="AY264" s="239" t="s">
        <v>206</v>
      </c>
    </row>
    <row r="265" s="1" customFormat="1" ht="25.5" customHeight="1">
      <c r="B265" s="46"/>
      <c r="C265" s="219" t="s">
        <v>484</v>
      </c>
      <c r="D265" s="219" t="s">
        <v>207</v>
      </c>
      <c r="E265" s="220" t="s">
        <v>485</v>
      </c>
      <c r="F265" s="221" t="s">
        <v>486</v>
      </c>
      <c r="G265" s="221"/>
      <c r="H265" s="221"/>
      <c r="I265" s="221"/>
      <c r="J265" s="222" t="s">
        <v>210</v>
      </c>
      <c r="K265" s="223">
        <v>2.3420000000000001</v>
      </c>
      <c r="L265" s="224">
        <v>0</v>
      </c>
      <c r="M265" s="225"/>
      <c r="N265" s="226">
        <f>ROUND(L265*K265,2)</f>
        <v>0</v>
      </c>
      <c r="O265" s="226"/>
      <c r="P265" s="226"/>
      <c r="Q265" s="226"/>
      <c r="R265" s="48"/>
      <c r="T265" s="227" t="s">
        <v>22</v>
      </c>
      <c r="U265" s="56" t="s">
        <v>45</v>
      </c>
      <c r="V265" s="47"/>
      <c r="W265" s="228">
        <f>V265*K265</f>
        <v>0</v>
      </c>
      <c r="X265" s="228">
        <v>0</v>
      </c>
      <c r="Y265" s="228">
        <f>X265*K265</f>
        <v>0</v>
      </c>
      <c r="Z265" s="228">
        <v>0</v>
      </c>
      <c r="AA265" s="229">
        <f>Z265*K265</f>
        <v>0</v>
      </c>
      <c r="AR265" s="22" t="s">
        <v>211</v>
      </c>
      <c r="AT265" s="22" t="s">
        <v>207</v>
      </c>
      <c r="AU265" s="22" t="s">
        <v>149</v>
      </c>
      <c r="AY265" s="22" t="s">
        <v>206</v>
      </c>
      <c r="BE265" s="142">
        <f>IF(U265="základní",N265,0)</f>
        <v>0</v>
      </c>
      <c r="BF265" s="142">
        <f>IF(U265="snížená",N265,0)</f>
        <v>0</v>
      </c>
      <c r="BG265" s="142">
        <f>IF(U265="zákl. přenesená",N265,0)</f>
        <v>0</v>
      </c>
      <c r="BH265" s="142">
        <f>IF(U265="sníž. přenesená",N265,0)</f>
        <v>0</v>
      </c>
      <c r="BI265" s="142">
        <f>IF(U265="nulová",N265,0)</f>
        <v>0</v>
      </c>
      <c r="BJ265" s="22" t="s">
        <v>88</v>
      </c>
      <c r="BK265" s="142">
        <f>ROUND(L265*K265,2)</f>
        <v>0</v>
      </c>
      <c r="BL265" s="22" t="s">
        <v>211</v>
      </c>
      <c r="BM265" s="22" t="s">
        <v>487</v>
      </c>
    </row>
    <row r="266" s="1" customFormat="1" ht="38.25" customHeight="1">
      <c r="B266" s="46"/>
      <c r="C266" s="219" t="s">
        <v>488</v>
      </c>
      <c r="D266" s="219" t="s">
        <v>207</v>
      </c>
      <c r="E266" s="220" t="s">
        <v>489</v>
      </c>
      <c r="F266" s="221" t="s">
        <v>490</v>
      </c>
      <c r="G266" s="221"/>
      <c r="H266" s="221"/>
      <c r="I266" s="221"/>
      <c r="J266" s="222" t="s">
        <v>210</v>
      </c>
      <c r="K266" s="223">
        <v>2.3420000000000001</v>
      </c>
      <c r="L266" s="224">
        <v>0</v>
      </c>
      <c r="M266" s="225"/>
      <c r="N266" s="226">
        <f>ROUND(L266*K266,2)</f>
        <v>0</v>
      </c>
      <c r="O266" s="226"/>
      <c r="P266" s="226"/>
      <c r="Q266" s="226"/>
      <c r="R266" s="48"/>
      <c r="T266" s="227" t="s">
        <v>22</v>
      </c>
      <c r="U266" s="56" t="s">
        <v>45</v>
      </c>
      <c r="V266" s="47"/>
      <c r="W266" s="228">
        <f>V266*K266</f>
        <v>0</v>
      </c>
      <c r="X266" s="228">
        <v>0</v>
      </c>
      <c r="Y266" s="228">
        <f>X266*K266</f>
        <v>0</v>
      </c>
      <c r="Z266" s="228">
        <v>0</v>
      </c>
      <c r="AA266" s="229">
        <f>Z266*K266</f>
        <v>0</v>
      </c>
      <c r="AR266" s="22" t="s">
        <v>211</v>
      </c>
      <c r="AT266" s="22" t="s">
        <v>207</v>
      </c>
      <c r="AU266" s="22" t="s">
        <v>149</v>
      </c>
      <c r="AY266" s="22" t="s">
        <v>206</v>
      </c>
      <c r="BE266" s="142">
        <f>IF(U266="základní",N266,0)</f>
        <v>0</v>
      </c>
      <c r="BF266" s="142">
        <f>IF(U266="snížená",N266,0)</f>
        <v>0</v>
      </c>
      <c r="BG266" s="142">
        <f>IF(U266="zákl. přenesená",N266,0)</f>
        <v>0</v>
      </c>
      <c r="BH266" s="142">
        <f>IF(U266="sníž. přenesená",N266,0)</f>
        <v>0</v>
      </c>
      <c r="BI266" s="142">
        <f>IF(U266="nulová",N266,0)</f>
        <v>0</v>
      </c>
      <c r="BJ266" s="22" t="s">
        <v>88</v>
      </c>
      <c r="BK266" s="142">
        <f>ROUND(L266*K266,2)</f>
        <v>0</v>
      </c>
      <c r="BL266" s="22" t="s">
        <v>211</v>
      </c>
      <c r="BM266" s="22" t="s">
        <v>491</v>
      </c>
    </row>
    <row r="267" s="1" customFormat="1" ht="38.25" customHeight="1">
      <c r="B267" s="46"/>
      <c r="C267" s="219" t="s">
        <v>492</v>
      </c>
      <c r="D267" s="219" t="s">
        <v>207</v>
      </c>
      <c r="E267" s="220" t="s">
        <v>493</v>
      </c>
      <c r="F267" s="221" t="s">
        <v>494</v>
      </c>
      <c r="G267" s="221"/>
      <c r="H267" s="221"/>
      <c r="I267" s="221"/>
      <c r="J267" s="222" t="s">
        <v>210</v>
      </c>
      <c r="K267" s="223">
        <v>42.979999999999997</v>
      </c>
      <c r="L267" s="224">
        <v>0</v>
      </c>
      <c r="M267" s="225"/>
      <c r="N267" s="226">
        <f>ROUND(L267*K267,2)</f>
        <v>0</v>
      </c>
      <c r="O267" s="226"/>
      <c r="P267" s="226"/>
      <c r="Q267" s="226"/>
      <c r="R267" s="48"/>
      <c r="T267" s="227" t="s">
        <v>22</v>
      </c>
      <c r="U267" s="56" t="s">
        <v>45</v>
      </c>
      <c r="V267" s="47"/>
      <c r="W267" s="228">
        <f>V267*K267</f>
        <v>0</v>
      </c>
      <c r="X267" s="228">
        <v>0</v>
      </c>
      <c r="Y267" s="228">
        <f>X267*K267</f>
        <v>0</v>
      </c>
      <c r="Z267" s="228">
        <v>0</v>
      </c>
      <c r="AA267" s="229">
        <f>Z267*K267</f>
        <v>0</v>
      </c>
      <c r="AR267" s="22" t="s">
        <v>211</v>
      </c>
      <c r="AT267" s="22" t="s">
        <v>207</v>
      </c>
      <c r="AU267" s="22" t="s">
        <v>149</v>
      </c>
      <c r="AY267" s="22" t="s">
        <v>206</v>
      </c>
      <c r="BE267" s="142">
        <f>IF(U267="základní",N267,0)</f>
        <v>0</v>
      </c>
      <c r="BF267" s="142">
        <f>IF(U267="snížená",N267,0)</f>
        <v>0</v>
      </c>
      <c r="BG267" s="142">
        <f>IF(U267="zákl. přenesená",N267,0)</f>
        <v>0</v>
      </c>
      <c r="BH267" s="142">
        <f>IF(U267="sníž. přenesená",N267,0)</f>
        <v>0</v>
      </c>
      <c r="BI267" s="142">
        <f>IF(U267="nulová",N267,0)</f>
        <v>0</v>
      </c>
      <c r="BJ267" s="22" t="s">
        <v>88</v>
      </c>
      <c r="BK267" s="142">
        <f>ROUND(L267*K267,2)</f>
        <v>0</v>
      </c>
      <c r="BL267" s="22" t="s">
        <v>211</v>
      </c>
      <c r="BM267" s="22" t="s">
        <v>495</v>
      </c>
    </row>
    <row r="268" s="1" customFormat="1" ht="25.5" customHeight="1">
      <c r="B268" s="46"/>
      <c r="C268" s="219" t="s">
        <v>496</v>
      </c>
      <c r="D268" s="219" t="s">
        <v>207</v>
      </c>
      <c r="E268" s="220" t="s">
        <v>497</v>
      </c>
      <c r="F268" s="221" t="s">
        <v>498</v>
      </c>
      <c r="G268" s="221"/>
      <c r="H268" s="221"/>
      <c r="I268" s="221"/>
      <c r="J268" s="222" t="s">
        <v>210</v>
      </c>
      <c r="K268" s="223">
        <v>2.3420000000000001</v>
      </c>
      <c r="L268" s="224">
        <v>0</v>
      </c>
      <c r="M268" s="225"/>
      <c r="N268" s="226">
        <f>ROUND(L268*K268,2)</f>
        <v>0</v>
      </c>
      <c r="O268" s="226"/>
      <c r="P268" s="226"/>
      <c r="Q268" s="226"/>
      <c r="R268" s="48"/>
      <c r="T268" s="227" t="s">
        <v>22</v>
      </c>
      <c r="U268" s="56" t="s">
        <v>45</v>
      </c>
      <c r="V268" s="47"/>
      <c r="W268" s="228">
        <f>V268*K268</f>
        <v>0</v>
      </c>
      <c r="X268" s="228">
        <v>0</v>
      </c>
      <c r="Y268" s="228">
        <f>X268*K268</f>
        <v>0</v>
      </c>
      <c r="Z268" s="228">
        <v>0</v>
      </c>
      <c r="AA268" s="229">
        <f>Z268*K268</f>
        <v>0</v>
      </c>
      <c r="AR268" s="22" t="s">
        <v>211</v>
      </c>
      <c r="AT268" s="22" t="s">
        <v>207</v>
      </c>
      <c r="AU268" s="22" t="s">
        <v>149</v>
      </c>
      <c r="AY268" s="22" t="s">
        <v>206</v>
      </c>
      <c r="BE268" s="142">
        <f>IF(U268="základní",N268,0)</f>
        <v>0</v>
      </c>
      <c r="BF268" s="142">
        <f>IF(U268="snížená",N268,0)</f>
        <v>0</v>
      </c>
      <c r="BG268" s="142">
        <f>IF(U268="zákl. přenesená",N268,0)</f>
        <v>0</v>
      </c>
      <c r="BH268" s="142">
        <f>IF(U268="sníž. přenesená",N268,0)</f>
        <v>0</v>
      </c>
      <c r="BI268" s="142">
        <f>IF(U268="nulová",N268,0)</f>
        <v>0</v>
      </c>
      <c r="BJ268" s="22" t="s">
        <v>88</v>
      </c>
      <c r="BK268" s="142">
        <f>ROUND(L268*K268,2)</f>
        <v>0</v>
      </c>
      <c r="BL268" s="22" t="s">
        <v>211</v>
      </c>
      <c r="BM268" s="22" t="s">
        <v>499</v>
      </c>
    </row>
    <row r="269" s="1" customFormat="1" ht="16.5" customHeight="1">
      <c r="B269" s="46"/>
      <c r="C269" s="219" t="s">
        <v>500</v>
      </c>
      <c r="D269" s="219" t="s">
        <v>207</v>
      </c>
      <c r="E269" s="220" t="s">
        <v>501</v>
      </c>
      <c r="F269" s="221" t="s">
        <v>502</v>
      </c>
      <c r="G269" s="221"/>
      <c r="H269" s="221"/>
      <c r="I269" s="221"/>
      <c r="J269" s="222" t="s">
        <v>238</v>
      </c>
      <c r="K269" s="223">
        <v>2.665</v>
      </c>
      <c r="L269" s="224">
        <v>0</v>
      </c>
      <c r="M269" s="225"/>
      <c r="N269" s="226">
        <f>ROUND(L269*K269,2)</f>
        <v>0</v>
      </c>
      <c r="O269" s="226"/>
      <c r="P269" s="226"/>
      <c r="Q269" s="226"/>
      <c r="R269" s="48"/>
      <c r="T269" s="227" t="s">
        <v>22</v>
      </c>
      <c r="U269" s="56" t="s">
        <v>45</v>
      </c>
      <c r="V269" s="47"/>
      <c r="W269" s="228">
        <f>V269*K269</f>
        <v>0</v>
      </c>
      <c r="X269" s="228">
        <v>1.0525899999999999</v>
      </c>
      <c r="Y269" s="228">
        <f>X269*K269</f>
        <v>2.8051523499999997</v>
      </c>
      <c r="Z269" s="228">
        <v>0</v>
      </c>
      <c r="AA269" s="229">
        <f>Z269*K269</f>
        <v>0</v>
      </c>
      <c r="AR269" s="22" t="s">
        <v>211</v>
      </c>
      <c r="AT269" s="22" t="s">
        <v>207</v>
      </c>
      <c r="AU269" s="22" t="s">
        <v>149</v>
      </c>
      <c r="AY269" s="22" t="s">
        <v>206</v>
      </c>
      <c r="BE269" s="142">
        <f>IF(U269="základní",N269,0)</f>
        <v>0</v>
      </c>
      <c r="BF269" s="142">
        <f>IF(U269="snížená",N269,0)</f>
        <v>0</v>
      </c>
      <c r="BG269" s="142">
        <f>IF(U269="zákl. přenesená",N269,0)</f>
        <v>0</v>
      </c>
      <c r="BH269" s="142">
        <f>IF(U269="sníž. přenesená",N269,0)</f>
        <v>0</v>
      </c>
      <c r="BI269" s="142">
        <f>IF(U269="nulová",N269,0)</f>
        <v>0</v>
      </c>
      <c r="BJ269" s="22" t="s">
        <v>88</v>
      </c>
      <c r="BK269" s="142">
        <f>ROUND(L269*K269,2)</f>
        <v>0</v>
      </c>
      <c r="BL269" s="22" t="s">
        <v>211</v>
      </c>
      <c r="BM269" s="22" t="s">
        <v>503</v>
      </c>
    </row>
    <row r="270" s="10" customFormat="1" ht="25.5" customHeight="1">
      <c r="B270" s="230"/>
      <c r="C270" s="231"/>
      <c r="D270" s="231"/>
      <c r="E270" s="232" t="s">
        <v>22</v>
      </c>
      <c r="F270" s="233" t="s">
        <v>504</v>
      </c>
      <c r="G270" s="234"/>
      <c r="H270" s="234"/>
      <c r="I270" s="234"/>
      <c r="J270" s="231"/>
      <c r="K270" s="235">
        <v>2.665</v>
      </c>
      <c r="L270" s="231"/>
      <c r="M270" s="231"/>
      <c r="N270" s="231"/>
      <c r="O270" s="231"/>
      <c r="P270" s="231"/>
      <c r="Q270" s="231"/>
      <c r="R270" s="236"/>
      <c r="T270" s="237"/>
      <c r="U270" s="231"/>
      <c r="V270" s="231"/>
      <c r="W270" s="231"/>
      <c r="X270" s="231"/>
      <c r="Y270" s="231"/>
      <c r="Z270" s="231"/>
      <c r="AA270" s="238"/>
      <c r="AT270" s="239" t="s">
        <v>214</v>
      </c>
      <c r="AU270" s="239" t="s">
        <v>149</v>
      </c>
      <c r="AV270" s="10" t="s">
        <v>149</v>
      </c>
      <c r="AW270" s="10" t="s">
        <v>36</v>
      </c>
      <c r="AX270" s="10" t="s">
        <v>88</v>
      </c>
      <c r="AY270" s="239" t="s">
        <v>206</v>
      </c>
    </row>
    <row r="271" s="1" customFormat="1" ht="16.5" customHeight="1">
      <c r="B271" s="46"/>
      <c r="C271" s="219" t="s">
        <v>505</v>
      </c>
      <c r="D271" s="219" t="s">
        <v>207</v>
      </c>
      <c r="E271" s="220" t="s">
        <v>501</v>
      </c>
      <c r="F271" s="221" t="s">
        <v>502</v>
      </c>
      <c r="G271" s="221"/>
      <c r="H271" s="221"/>
      <c r="I271" s="221"/>
      <c r="J271" s="222" t="s">
        <v>238</v>
      </c>
      <c r="K271" s="223">
        <v>0.098000000000000004</v>
      </c>
      <c r="L271" s="224">
        <v>0</v>
      </c>
      <c r="M271" s="225"/>
      <c r="N271" s="226">
        <f>ROUND(L271*K271,2)</f>
        <v>0</v>
      </c>
      <c r="O271" s="226"/>
      <c r="P271" s="226"/>
      <c r="Q271" s="226"/>
      <c r="R271" s="48"/>
      <c r="T271" s="227" t="s">
        <v>22</v>
      </c>
      <c r="U271" s="56" t="s">
        <v>45</v>
      </c>
      <c r="V271" s="47"/>
      <c r="W271" s="228">
        <f>V271*K271</f>
        <v>0</v>
      </c>
      <c r="X271" s="228">
        <v>1.0525899999999999</v>
      </c>
      <c r="Y271" s="228">
        <f>X271*K271</f>
        <v>0.10315381999999999</v>
      </c>
      <c r="Z271" s="228">
        <v>0</v>
      </c>
      <c r="AA271" s="229">
        <f>Z271*K271</f>
        <v>0</v>
      </c>
      <c r="AR271" s="22" t="s">
        <v>211</v>
      </c>
      <c r="AT271" s="22" t="s">
        <v>207</v>
      </c>
      <c r="AU271" s="22" t="s">
        <v>149</v>
      </c>
      <c r="AY271" s="22" t="s">
        <v>206</v>
      </c>
      <c r="BE271" s="142">
        <f>IF(U271="základní",N271,0)</f>
        <v>0</v>
      </c>
      <c r="BF271" s="142">
        <f>IF(U271="snížená",N271,0)</f>
        <v>0</v>
      </c>
      <c r="BG271" s="142">
        <f>IF(U271="zákl. přenesená",N271,0)</f>
        <v>0</v>
      </c>
      <c r="BH271" s="142">
        <f>IF(U271="sníž. přenesená",N271,0)</f>
        <v>0</v>
      </c>
      <c r="BI271" s="142">
        <f>IF(U271="nulová",N271,0)</f>
        <v>0</v>
      </c>
      <c r="BJ271" s="22" t="s">
        <v>88</v>
      </c>
      <c r="BK271" s="142">
        <f>ROUND(L271*K271,2)</f>
        <v>0</v>
      </c>
      <c r="BL271" s="22" t="s">
        <v>211</v>
      </c>
      <c r="BM271" s="22" t="s">
        <v>506</v>
      </c>
    </row>
    <row r="272" s="10" customFormat="1" ht="16.5" customHeight="1">
      <c r="B272" s="230"/>
      <c r="C272" s="231"/>
      <c r="D272" s="231"/>
      <c r="E272" s="232" t="s">
        <v>22</v>
      </c>
      <c r="F272" s="233" t="s">
        <v>507</v>
      </c>
      <c r="G272" s="234"/>
      <c r="H272" s="234"/>
      <c r="I272" s="234"/>
      <c r="J272" s="231"/>
      <c r="K272" s="235">
        <v>0.032000000000000001</v>
      </c>
      <c r="L272" s="231"/>
      <c r="M272" s="231"/>
      <c r="N272" s="231"/>
      <c r="O272" s="231"/>
      <c r="P272" s="231"/>
      <c r="Q272" s="231"/>
      <c r="R272" s="236"/>
      <c r="T272" s="237"/>
      <c r="U272" s="231"/>
      <c r="V272" s="231"/>
      <c r="W272" s="231"/>
      <c r="X272" s="231"/>
      <c r="Y272" s="231"/>
      <c r="Z272" s="231"/>
      <c r="AA272" s="238"/>
      <c r="AT272" s="239" t="s">
        <v>214</v>
      </c>
      <c r="AU272" s="239" t="s">
        <v>149</v>
      </c>
      <c r="AV272" s="10" t="s">
        <v>149</v>
      </c>
      <c r="AW272" s="10" t="s">
        <v>36</v>
      </c>
      <c r="AX272" s="10" t="s">
        <v>80</v>
      </c>
      <c r="AY272" s="239" t="s">
        <v>206</v>
      </c>
    </row>
    <row r="273" s="10" customFormat="1" ht="16.5" customHeight="1">
      <c r="B273" s="230"/>
      <c r="C273" s="231"/>
      <c r="D273" s="231"/>
      <c r="E273" s="232" t="s">
        <v>22</v>
      </c>
      <c r="F273" s="251" t="s">
        <v>508</v>
      </c>
      <c r="G273" s="231"/>
      <c r="H273" s="231"/>
      <c r="I273" s="231"/>
      <c r="J273" s="231"/>
      <c r="K273" s="235">
        <v>0.032000000000000001</v>
      </c>
      <c r="L273" s="231"/>
      <c r="M273" s="231"/>
      <c r="N273" s="231"/>
      <c r="O273" s="231"/>
      <c r="P273" s="231"/>
      <c r="Q273" s="231"/>
      <c r="R273" s="236"/>
      <c r="T273" s="237"/>
      <c r="U273" s="231"/>
      <c r="V273" s="231"/>
      <c r="W273" s="231"/>
      <c r="X273" s="231"/>
      <c r="Y273" s="231"/>
      <c r="Z273" s="231"/>
      <c r="AA273" s="238"/>
      <c r="AT273" s="239" t="s">
        <v>214</v>
      </c>
      <c r="AU273" s="239" t="s">
        <v>149</v>
      </c>
      <c r="AV273" s="10" t="s">
        <v>149</v>
      </c>
      <c r="AW273" s="10" t="s">
        <v>36</v>
      </c>
      <c r="AX273" s="10" t="s">
        <v>80</v>
      </c>
      <c r="AY273" s="239" t="s">
        <v>206</v>
      </c>
    </row>
    <row r="274" s="10" customFormat="1" ht="16.5" customHeight="1">
      <c r="B274" s="230"/>
      <c r="C274" s="231"/>
      <c r="D274" s="231"/>
      <c r="E274" s="232" t="s">
        <v>22</v>
      </c>
      <c r="F274" s="251" t="s">
        <v>509</v>
      </c>
      <c r="G274" s="231"/>
      <c r="H274" s="231"/>
      <c r="I274" s="231"/>
      <c r="J274" s="231"/>
      <c r="K274" s="235">
        <v>0.034000000000000002</v>
      </c>
      <c r="L274" s="231"/>
      <c r="M274" s="231"/>
      <c r="N274" s="231"/>
      <c r="O274" s="231"/>
      <c r="P274" s="231"/>
      <c r="Q274" s="231"/>
      <c r="R274" s="236"/>
      <c r="T274" s="237"/>
      <c r="U274" s="231"/>
      <c r="V274" s="231"/>
      <c r="W274" s="231"/>
      <c r="X274" s="231"/>
      <c r="Y274" s="231"/>
      <c r="Z274" s="231"/>
      <c r="AA274" s="238"/>
      <c r="AT274" s="239" t="s">
        <v>214</v>
      </c>
      <c r="AU274" s="239" t="s">
        <v>149</v>
      </c>
      <c r="AV274" s="10" t="s">
        <v>149</v>
      </c>
      <c r="AW274" s="10" t="s">
        <v>36</v>
      </c>
      <c r="AX274" s="10" t="s">
        <v>80</v>
      </c>
      <c r="AY274" s="239" t="s">
        <v>206</v>
      </c>
    </row>
    <row r="275" s="11" customFormat="1" ht="16.5" customHeight="1">
      <c r="B275" s="252"/>
      <c r="C275" s="253"/>
      <c r="D275" s="253"/>
      <c r="E275" s="254" t="s">
        <v>22</v>
      </c>
      <c r="F275" s="255" t="s">
        <v>289</v>
      </c>
      <c r="G275" s="253"/>
      <c r="H275" s="253"/>
      <c r="I275" s="253"/>
      <c r="J275" s="253"/>
      <c r="K275" s="256">
        <v>0.098000000000000004</v>
      </c>
      <c r="L275" s="253"/>
      <c r="M275" s="253"/>
      <c r="N275" s="253"/>
      <c r="O275" s="253"/>
      <c r="P275" s="253"/>
      <c r="Q275" s="253"/>
      <c r="R275" s="257"/>
      <c r="T275" s="258"/>
      <c r="U275" s="253"/>
      <c r="V275" s="253"/>
      <c r="W275" s="253"/>
      <c r="X275" s="253"/>
      <c r="Y275" s="253"/>
      <c r="Z275" s="253"/>
      <c r="AA275" s="259"/>
      <c r="AT275" s="260" t="s">
        <v>214</v>
      </c>
      <c r="AU275" s="260" t="s">
        <v>149</v>
      </c>
      <c r="AV275" s="11" t="s">
        <v>211</v>
      </c>
      <c r="AW275" s="11" t="s">
        <v>36</v>
      </c>
      <c r="AX275" s="11" t="s">
        <v>88</v>
      </c>
      <c r="AY275" s="260" t="s">
        <v>206</v>
      </c>
    </row>
    <row r="276" s="1" customFormat="1" ht="25.5" customHeight="1">
      <c r="B276" s="46"/>
      <c r="C276" s="219" t="s">
        <v>510</v>
      </c>
      <c r="D276" s="219" t="s">
        <v>207</v>
      </c>
      <c r="E276" s="220" t="s">
        <v>511</v>
      </c>
      <c r="F276" s="221" t="s">
        <v>512</v>
      </c>
      <c r="G276" s="221"/>
      <c r="H276" s="221"/>
      <c r="I276" s="221"/>
      <c r="J276" s="222" t="s">
        <v>260</v>
      </c>
      <c r="K276" s="223">
        <v>253.88999999999999</v>
      </c>
      <c r="L276" s="224">
        <v>0</v>
      </c>
      <c r="M276" s="225"/>
      <c r="N276" s="226">
        <f>ROUND(L276*K276,2)</f>
        <v>0</v>
      </c>
      <c r="O276" s="226"/>
      <c r="P276" s="226"/>
      <c r="Q276" s="226"/>
      <c r="R276" s="48"/>
      <c r="T276" s="227" t="s">
        <v>22</v>
      </c>
      <c r="U276" s="56" t="s">
        <v>45</v>
      </c>
      <c r="V276" s="47"/>
      <c r="W276" s="228">
        <f>V276*K276</f>
        <v>0</v>
      </c>
      <c r="X276" s="228">
        <v>0.061199999999999997</v>
      </c>
      <c r="Y276" s="228">
        <f>X276*K276</f>
        <v>15.538067999999999</v>
      </c>
      <c r="Z276" s="228">
        <v>0</v>
      </c>
      <c r="AA276" s="229">
        <f>Z276*K276</f>
        <v>0</v>
      </c>
      <c r="AR276" s="22" t="s">
        <v>211</v>
      </c>
      <c r="AT276" s="22" t="s">
        <v>207</v>
      </c>
      <c r="AU276" s="22" t="s">
        <v>149</v>
      </c>
      <c r="AY276" s="22" t="s">
        <v>206</v>
      </c>
      <c r="BE276" s="142">
        <f>IF(U276="základní",N276,0)</f>
        <v>0</v>
      </c>
      <c r="BF276" s="142">
        <f>IF(U276="snížená",N276,0)</f>
        <v>0</v>
      </c>
      <c r="BG276" s="142">
        <f>IF(U276="zákl. přenesená",N276,0)</f>
        <v>0</v>
      </c>
      <c r="BH276" s="142">
        <f>IF(U276="sníž. přenesená",N276,0)</f>
        <v>0</v>
      </c>
      <c r="BI276" s="142">
        <f>IF(U276="nulová",N276,0)</f>
        <v>0</v>
      </c>
      <c r="BJ276" s="22" t="s">
        <v>88</v>
      </c>
      <c r="BK276" s="142">
        <f>ROUND(L276*K276,2)</f>
        <v>0</v>
      </c>
      <c r="BL276" s="22" t="s">
        <v>211</v>
      </c>
      <c r="BM276" s="22" t="s">
        <v>513</v>
      </c>
    </row>
    <row r="277" s="1" customFormat="1" ht="96" customHeight="1">
      <c r="B277" s="46"/>
      <c r="C277" s="47"/>
      <c r="D277" s="47"/>
      <c r="E277" s="47"/>
      <c r="F277" s="250" t="s">
        <v>514</v>
      </c>
      <c r="G277" s="67"/>
      <c r="H277" s="67"/>
      <c r="I277" s="67"/>
      <c r="J277" s="47"/>
      <c r="K277" s="47"/>
      <c r="L277" s="47"/>
      <c r="M277" s="47"/>
      <c r="N277" s="47"/>
      <c r="O277" s="47"/>
      <c r="P277" s="47"/>
      <c r="Q277" s="47"/>
      <c r="R277" s="48"/>
      <c r="T277" s="189"/>
      <c r="U277" s="47"/>
      <c r="V277" s="47"/>
      <c r="W277" s="47"/>
      <c r="X277" s="47"/>
      <c r="Y277" s="47"/>
      <c r="Z277" s="47"/>
      <c r="AA277" s="100"/>
      <c r="AT277" s="22" t="s">
        <v>268</v>
      </c>
      <c r="AU277" s="22" t="s">
        <v>149</v>
      </c>
    </row>
    <row r="278" s="10" customFormat="1" ht="16.5" customHeight="1">
      <c r="B278" s="230"/>
      <c r="C278" s="231"/>
      <c r="D278" s="231"/>
      <c r="E278" s="232" t="s">
        <v>22</v>
      </c>
      <c r="F278" s="251" t="s">
        <v>515</v>
      </c>
      <c r="G278" s="231"/>
      <c r="H278" s="231"/>
      <c r="I278" s="231"/>
      <c r="J278" s="231"/>
      <c r="K278" s="235">
        <v>253.88999999999999</v>
      </c>
      <c r="L278" s="231"/>
      <c r="M278" s="231"/>
      <c r="N278" s="231"/>
      <c r="O278" s="231"/>
      <c r="P278" s="231"/>
      <c r="Q278" s="231"/>
      <c r="R278" s="236"/>
      <c r="T278" s="237"/>
      <c r="U278" s="231"/>
      <c r="V278" s="231"/>
      <c r="W278" s="231"/>
      <c r="X278" s="231"/>
      <c r="Y278" s="231"/>
      <c r="Z278" s="231"/>
      <c r="AA278" s="238"/>
      <c r="AT278" s="239" t="s">
        <v>214</v>
      </c>
      <c r="AU278" s="239" t="s">
        <v>149</v>
      </c>
      <c r="AV278" s="10" t="s">
        <v>149</v>
      </c>
      <c r="AW278" s="10" t="s">
        <v>36</v>
      </c>
      <c r="AX278" s="10" t="s">
        <v>88</v>
      </c>
      <c r="AY278" s="239" t="s">
        <v>206</v>
      </c>
    </row>
    <row r="279" s="1" customFormat="1" ht="25.5" customHeight="1">
      <c r="B279" s="46"/>
      <c r="C279" s="219" t="s">
        <v>516</v>
      </c>
      <c r="D279" s="219" t="s">
        <v>207</v>
      </c>
      <c r="E279" s="220" t="s">
        <v>517</v>
      </c>
      <c r="F279" s="221" t="s">
        <v>518</v>
      </c>
      <c r="G279" s="221"/>
      <c r="H279" s="221"/>
      <c r="I279" s="221"/>
      <c r="J279" s="222" t="s">
        <v>260</v>
      </c>
      <c r="K279" s="223">
        <v>298.79000000000002</v>
      </c>
      <c r="L279" s="224">
        <v>0</v>
      </c>
      <c r="M279" s="225"/>
      <c r="N279" s="226">
        <f>ROUND(L279*K279,2)</f>
        <v>0</v>
      </c>
      <c r="O279" s="226"/>
      <c r="P279" s="226"/>
      <c r="Q279" s="226"/>
      <c r="R279" s="48"/>
      <c r="T279" s="227" t="s">
        <v>22</v>
      </c>
      <c r="U279" s="56" t="s">
        <v>45</v>
      </c>
      <c r="V279" s="47"/>
      <c r="W279" s="228">
        <f>V279*K279</f>
        <v>0</v>
      </c>
      <c r="X279" s="228">
        <v>0.061199999999999997</v>
      </c>
      <c r="Y279" s="228">
        <f>X279*K279</f>
        <v>18.285948000000001</v>
      </c>
      <c r="Z279" s="228">
        <v>0</v>
      </c>
      <c r="AA279" s="229">
        <f>Z279*K279</f>
        <v>0</v>
      </c>
      <c r="AR279" s="22" t="s">
        <v>211</v>
      </c>
      <c r="AT279" s="22" t="s">
        <v>207</v>
      </c>
      <c r="AU279" s="22" t="s">
        <v>149</v>
      </c>
      <c r="AY279" s="22" t="s">
        <v>206</v>
      </c>
      <c r="BE279" s="142">
        <f>IF(U279="základní",N279,0)</f>
        <v>0</v>
      </c>
      <c r="BF279" s="142">
        <f>IF(U279="snížená",N279,0)</f>
        <v>0</v>
      </c>
      <c r="BG279" s="142">
        <f>IF(U279="zákl. přenesená",N279,0)</f>
        <v>0</v>
      </c>
      <c r="BH279" s="142">
        <f>IF(U279="sníž. přenesená",N279,0)</f>
        <v>0</v>
      </c>
      <c r="BI279" s="142">
        <f>IF(U279="nulová",N279,0)</f>
        <v>0</v>
      </c>
      <c r="BJ279" s="22" t="s">
        <v>88</v>
      </c>
      <c r="BK279" s="142">
        <f>ROUND(L279*K279,2)</f>
        <v>0</v>
      </c>
      <c r="BL279" s="22" t="s">
        <v>211</v>
      </c>
      <c r="BM279" s="22" t="s">
        <v>519</v>
      </c>
    </row>
    <row r="280" s="1" customFormat="1" ht="96" customHeight="1">
      <c r="B280" s="46"/>
      <c r="C280" s="47"/>
      <c r="D280" s="47"/>
      <c r="E280" s="47"/>
      <c r="F280" s="250" t="s">
        <v>514</v>
      </c>
      <c r="G280" s="67"/>
      <c r="H280" s="67"/>
      <c r="I280" s="67"/>
      <c r="J280" s="47"/>
      <c r="K280" s="47"/>
      <c r="L280" s="47"/>
      <c r="M280" s="47"/>
      <c r="N280" s="47"/>
      <c r="O280" s="47"/>
      <c r="P280" s="47"/>
      <c r="Q280" s="47"/>
      <c r="R280" s="48"/>
      <c r="T280" s="189"/>
      <c r="U280" s="47"/>
      <c r="V280" s="47"/>
      <c r="W280" s="47"/>
      <c r="X280" s="47"/>
      <c r="Y280" s="47"/>
      <c r="Z280" s="47"/>
      <c r="AA280" s="100"/>
      <c r="AT280" s="22" t="s">
        <v>268</v>
      </c>
      <c r="AU280" s="22" t="s">
        <v>149</v>
      </c>
    </row>
    <row r="281" s="10" customFormat="1" ht="16.5" customHeight="1">
      <c r="B281" s="230"/>
      <c r="C281" s="231"/>
      <c r="D281" s="231"/>
      <c r="E281" s="232" t="s">
        <v>22</v>
      </c>
      <c r="F281" s="251" t="s">
        <v>520</v>
      </c>
      <c r="G281" s="231"/>
      <c r="H281" s="231"/>
      <c r="I281" s="231"/>
      <c r="J281" s="231"/>
      <c r="K281" s="235">
        <v>298.79000000000002</v>
      </c>
      <c r="L281" s="231"/>
      <c r="M281" s="231"/>
      <c r="N281" s="231"/>
      <c r="O281" s="231"/>
      <c r="P281" s="231"/>
      <c r="Q281" s="231"/>
      <c r="R281" s="236"/>
      <c r="T281" s="237"/>
      <c r="U281" s="231"/>
      <c r="V281" s="231"/>
      <c r="W281" s="231"/>
      <c r="X281" s="231"/>
      <c r="Y281" s="231"/>
      <c r="Z281" s="231"/>
      <c r="AA281" s="238"/>
      <c r="AT281" s="239" t="s">
        <v>214</v>
      </c>
      <c r="AU281" s="239" t="s">
        <v>149</v>
      </c>
      <c r="AV281" s="10" t="s">
        <v>149</v>
      </c>
      <c r="AW281" s="10" t="s">
        <v>36</v>
      </c>
      <c r="AX281" s="10" t="s">
        <v>88</v>
      </c>
      <c r="AY281" s="239" t="s">
        <v>206</v>
      </c>
    </row>
    <row r="282" s="1" customFormat="1" ht="25.5" customHeight="1">
      <c r="B282" s="46"/>
      <c r="C282" s="219" t="s">
        <v>521</v>
      </c>
      <c r="D282" s="219" t="s">
        <v>207</v>
      </c>
      <c r="E282" s="220" t="s">
        <v>522</v>
      </c>
      <c r="F282" s="221" t="s">
        <v>523</v>
      </c>
      <c r="G282" s="221"/>
      <c r="H282" s="221"/>
      <c r="I282" s="221"/>
      <c r="J282" s="222" t="s">
        <v>260</v>
      </c>
      <c r="K282" s="223">
        <v>157.13999999999999</v>
      </c>
      <c r="L282" s="224">
        <v>0</v>
      </c>
      <c r="M282" s="225"/>
      <c r="N282" s="226">
        <f>ROUND(L282*K282,2)</f>
        <v>0</v>
      </c>
      <c r="O282" s="226"/>
      <c r="P282" s="226"/>
      <c r="Q282" s="226"/>
      <c r="R282" s="48"/>
      <c r="T282" s="227" t="s">
        <v>22</v>
      </c>
      <c r="U282" s="56" t="s">
        <v>45</v>
      </c>
      <c r="V282" s="47"/>
      <c r="W282" s="228">
        <f>V282*K282</f>
        <v>0</v>
      </c>
      <c r="X282" s="228">
        <v>0.061199999999999997</v>
      </c>
      <c r="Y282" s="228">
        <f>X282*K282</f>
        <v>9.6169679999999982</v>
      </c>
      <c r="Z282" s="228">
        <v>0</v>
      </c>
      <c r="AA282" s="229">
        <f>Z282*K282</f>
        <v>0</v>
      </c>
      <c r="AR282" s="22" t="s">
        <v>211</v>
      </c>
      <c r="AT282" s="22" t="s">
        <v>207</v>
      </c>
      <c r="AU282" s="22" t="s">
        <v>149</v>
      </c>
      <c r="AY282" s="22" t="s">
        <v>206</v>
      </c>
      <c r="BE282" s="142">
        <f>IF(U282="základní",N282,0)</f>
        <v>0</v>
      </c>
      <c r="BF282" s="142">
        <f>IF(U282="snížená",N282,0)</f>
        <v>0</v>
      </c>
      <c r="BG282" s="142">
        <f>IF(U282="zákl. přenesená",N282,0)</f>
        <v>0</v>
      </c>
      <c r="BH282" s="142">
        <f>IF(U282="sníž. přenesená",N282,0)</f>
        <v>0</v>
      </c>
      <c r="BI282" s="142">
        <f>IF(U282="nulová",N282,0)</f>
        <v>0</v>
      </c>
      <c r="BJ282" s="22" t="s">
        <v>88</v>
      </c>
      <c r="BK282" s="142">
        <f>ROUND(L282*K282,2)</f>
        <v>0</v>
      </c>
      <c r="BL282" s="22" t="s">
        <v>211</v>
      </c>
      <c r="BM282" s="22" t="s">
        <v>524</v>
      </c>
    </row>
    <row r="283" s="1" customFormat="1" ht="96" customHeight="1">
      <c r="B283" s="46"/>
      <c r="C283" s="47"/>
      <c r="D283" s="47"/>
      <c r="E283" s="47"/>
      <c r="F283" s="250" t="s">
        <v>514</v>
      </c>
      <c r="G283" s="67"/>
      <c r="H283" s="67"/>
      <c r="I283" s="67"/>
      <c r="J283" s="47"/>
      <c r="K283" s="47"/>
      <c r="L283" s="47"/>
      <c r="M283" s="47"/>
      <c r="N283" s="47"/>
      <c r="O283" s="47"/>
      <c r="P283" s="47"/>
      <c r="Q283" s="47"/>
      <c r="R283" s="48"/>
      <c r="T283" s="189"/>
      <c r="U283" s="47"/>
      <c r="V283" s="47"/>
      <c r="W283" s="47"/>
      <c r="X283" s="47"/>
      <c r="Y283" s="47"/>
      <c r="Z283" s="47"/>
      <c r="AA283" s="100"/>
      <c r="AT283" s="22" t="s">
        <v>268</v>
      </c>
      <c r="AU283" s="22" t="s">
        <v>149</v>
      </c>
    </row>
    <row r="284" s="10" customFormat="1" ht="16.5" customHeight="1">
      <c r="B284" s="230"/>
      <c r="C284" s="231"/>
      <c r="D284" s="231"/>
      <c r="E284" s="232" t="s">
        <v>22</v>
      </c>
      <c r="F284" s="251" t="s">
        <v>525</v>
      </c>
      <c r="G284" s="231"/>
      <c r="H284" s="231"/>
      <c r="I284" s="231"/>
      <c r="J284" s="231"/>
      <c r="K284" s="235">
        <v>157.13999999999999</v>
      </c>
      <c r="L284" s="231"/>
      <c r="M284" s="231"/>
      <c r="N284" s="231"/>
      <c r="O284" s="231"/>
      <c r="P284" s="231"/>
      <c r="Q284" s="231"/>
      <c r="R284" s="236"/>
      <c r="T284" s="237"/>
      <c r="U284" s="231"/>
      <c r="V284" s="231"/>
      <c r="W284" s="231"/>
      <c r="X284" s="231"/>
      <c r="Y284" s="231"/>
      <c r="Z284" s="231"/>
      <c r="AA284" s="238"/>
      <c r="AT284" s="239" t="s">
        <v>214</v>
      </c>
      <c r="AU284" s="239" t="s">
        <v>149</v>
      </c>
      <c r="AV284" s="10" t="s">
        <v>149</v>
      </c>
      <c r="AW284" s="10" t="s">
        <v>36</v>
      </c>
      <c r="AX284" s="10" t="s">
        <v>88</v>
      </c>
      <c r="AY284" s="239" t="s">
        <v>206</v>
      </c>
    </row>
    <row r="285" s="1" customFormat="1" ht="25.5" customHeight="1">
      <c r="B285" s="46"/>
      <c r="C285" s="219" t="s">
        <v>526</v>
      </c>
      <c r="D285" s="219" t="s">
        <v>207</v>
      </c>
      <c r="E285" s="220" t="s">
        <v>527</v>
      </c>
      <c r="F285" s="221" t="s">
        <v>528</v>
      </c>
      <c r="G285" s="221"/>
      <c r="H285" s="221"/>
      <c r="I285" s="221"/>
      <c r="J285" s="222" t="s">
        <v>260</v>
      </c>
      <c r="K285" s="223">
        <v>125.66</v>
      </c>
      <c r="L285" s="224">
        <v>0</v>
      </c>
      <c r="M285" s="225"/>
      <c r="N285" s="226">
        <f>ROUND(L285*K285,2)</f>
        <v>0</v>
      </c>
      <c r="O285" s="226"/>
      <c r="P285" s="226"/>
      <c r="Q285" s="226"/>
      <c r="R285" s="48"/>
      <c r="T285" s="227" t="s">
        <v>22</v>
      </c>
      <c r="U285" s="56" t="s">
        <v>45</v>
      </c>
      <c r="V285" s="47"/>
      <c r="W285" s="228">
        <f>V285*K285</f>
        <v>0</v>
      </c>
      <c r="X285" s="228">
        <v>0.061199999999999997</v>
      </c>
      <c r="Y285" s="228">
        <f>X285*K285</f>
        <v>7.6903919999999992</v>
      </c>
      <c r="Z285" s="228">
        <v>0</v>
      </c>
      <c r="AA285" s="229">
        <f>Z285*K285</f>
        <v>0</v>
      </c>
      <c r="AR285" s="22" t="s">
        <v>211</v>
      </c>
      <c r="AT285" s="22" t="s">
        <v>207</v>
      </c>
      <c r="AU285" s="22" t="s">
        <v>149</v>
      </c>
      <c r="AY285" s="22" t="s">
        <v>206</v>
      </c>
      <c r="BE285" s="142">
        <f>IF(U285="základní",N285,0)</f>
        <v>0</v>
      </c>
      <c r="BF285" s="142">
        <f>IF(U285="snížená",N285,0)</f>
        <v>0</v>
      </c>
      <c r="BG285" s="142">
        <f>IF(U285="zákl. přenesená",N285,0)</f>
        <v>0</v>
      </c>
      <c r="BH285" s="142">
        <f>IF(U285="sníž. přenesená",N285,0)</f>
        <v>0</v>
      </c>
      <c r="BI285" s="142">
        <f>IF(U285="nulová",N285,0)</f>
        <v>0</v>
      </c>
      <c r="BJ285" s="22" t="s">
        <v>88</v>
      </c>
      <c r="BK285" s="142">
        <f>ROUND(L285*K285,2)</f>
        <v>0</v>
      </c>
      <c r="BL285" s="22" t="s">
        <v>211</v>
      </c>
      <c r="BM285" s="22" t="s">
        <v>529</v>
      </c>
    </row>
    <row r="286" s="1" customFormat="1" ht="96" customHeight="1">
      <c r="B286" s="46"/>
      <c r="C286" s="47"/>
      <c r="D286" s="47"/>
      <c r="E286" s="47"/>
      <c r="F286" s="250" t="s">
        <v>514</v>
      </c>
      <c r="G286" s="67"/>
      <c r="H286" s="67"/>
      <c r="I286" s="67"/>
      <c r="J286" s="47"/>
      <c r="K286" s="47"/>
      <c r="L286" s="47"/>
      <c r="M286" s="47"/>
      <c r="N286" s="47"/>
      <c r="O286" s="47"/>
      <c r="P286" s="47"/>
      <c r="Q286" s="47"/>
      <c r="R286" s="48"/>
      <c r="T286" s="189"/>
      <c r="U286" s="47"/>
      <c r="V286" s="47"/>
      <c r="W286" s="47"/>
      <c r="X286" s="47"/>
      <c r="Y286" s="47"/>
      <c r="Z286" s="47"/>
      <c r="AA286" s="100"/>
      <c r="AT286" s="22" t="s">
        <v>268</v>
      </c>
      <c r="AU286" s="22" t="s">
        <v>149</v>
      </c>
    </row>
    <row r="287" s="10" customFormat="1" ht="16.5" customHeight="1">
      <c r="B287" s="230"/>
      <c r="C287" s="231"/>
      <c r="D287" s="231"/>
      <c r="E287" s="232" t="s">
        <v>22</v>
      </c>
      <c r="F287" s="251" t="s">
        <v>530</v>
      </c>
      <c r="G287" s="231"/>
      <c r="H287" s="231"/>
      <c r="I287" s="231"/>
      <c r="J287" s="231"/>
      <c r="K287" s="235">
        <v>125.66</v>
      </c>
      <c r="L287" s="231"/>
      <c r="M287" s="231"/>
      <c r="N287" s="231"/>
      <c r="O287" s="231"/>
      <c r="P287" s="231"/>
      <c r="Q287" s="231"/>
      <c r="R287" s="236"/>
      <c r="T287" s="237"/>
      <c r="U287" s="231"/>
      <c r="V287" s="231"/>
      <c r="W287" s="231"/>
      <c r="X287" s="231"/>
      <c r="Y287" s="231"/>
      <c r="Z287" s="231"/>
      <c r="AA287" s="238"/>
      <c r="AT287" s="239" t="s">
        <v>214</v>
      </c>
      <c r="AU287" s="239" t="s">
        <v>149</v>
      </c>
      <c r="AV287" s="10" t="s">
        <v>149</v>
      </c>
      <c r="AW287" s="10" t="s">
        <v>36</v>
      </c>
      <c r="AX287" s="10" t="s">
        <v>88</v>
      </c>
      <c r="AY287" s="239" t="s">
        <v>206</v>
      </c>
    </row>
    <row r="288" s="1" customFormat="1" ht="25.5" customHeight="1">
      <c r="B288" s="46"/>
      <c r="C288" s="219" t="s">
        <v>531</v>
      </c>
      <c r="D288" s="219" t="s">
        <v>207</v>
      </c>
      <c r="E288" s="220" t="s">
        <v>532</v>
      </c>
      <c r="F288" s="221" t="s">
        <v>533</v>
      </c>
      <c r="G288" s="221"/>
      <c r="H288" s="221"/>
      <c r="I288" s="221"/>
      <c r="J288" s="222" t="s">
        <v>260</v>
      </c>
      <c r="K288" s="223">
        <v>434.82999999999998</v>
      </c>
      <c r="L288" s="224">
        <v>0</v>
      </c>
      <c r="M288" s="225"/>
      <c r="N288" s="226">
        <f>ROUND(L288*K288,2)</f>
        <v>0</v>
      </c>
      <c r="O288" s="226"/>
      <c r="P288" s="226"/>
      <c r="Q288" s="226"/>
      <c r="R288" s="48"/>
      <c r="T288" s="227" t="s">
        <v>22</v>
      </c>
      <c r="U288" s="56" t="s">
        <v>45</v>
      </c>
      <c r="V288" s="47"/>
      <c r="W288" s="228">
        <f>V288*K288</f>
        <v>0</v>
      </c>
      <c r="X288" s="228">
        <v>0.044679999999999997</v>
      </c>
      <c r="Y288" s="228">
        <f>X288*K288</f>
        <v>19.428204399999998</v>
      </c>
      <c r="Z288" s="228">
        <v>0</v>
      </c>
      <c r="AA288" s="229">
        <f>Z288*K288</f>
        <v>0</v>
      </c>
      <c r="AR288" s="22" t="s">
        <v>211</v>
      </c>
      <c r="AT288" s="22" t="s">
        <v>207</v>
      </c>
      <c r="AU288" s="22" t="s">
        <v>149</v>
      </c>
      <c r="AY288" s="22" t="s">
        <v>206</v>
      </c>
      <c r="BE288" s="142">
        <f>IF(U288="základní",N288,0)</f>
        <v>0</v>
      </c>
      <c r="BF288" s="142">
        <f>IF(U288="snížená",N288,0)</f>
        <v>0</v>
      </c>
      <c r="BG288" s="142">
        <f>IF(U288="zákl. přenesená",N288,0)</f>
        <v>0</v>
      </c>
      <c r="BH288" s="142">
        <f>IF(U288="sníž. přenesená",N288,0)</f>
        <v>0</v>
      </c>
      <c r="BI288" s="142">
        <f>IF(U288="nulová",N288,0)</f>
        <v>0</v>
      </c>
      <c r="BJ288" s="22" t="s">
        <v>88</v>
      </c>
      <c r="BK288" s="142">
        <f>ROUND(L288*K288,2)</f>
        <v>0</v>
      </c>
      <c r="BL288" s="22" t="s">
        <v>211</v>
      </c>
      <c r="BM288" s="22" t="s">
        <v>534</v>
      </c>
    </row>
    <row r="289" s="10" customFormat="1" ht="16.5" customHeight="1">
      <c r="B289" s="230"/>
      <c r="C289" s="231"/>
      <c r="D289" s="231"/>
      <c r="E289" s="232" t="s">
        <v>22</v>
      </c>
      <c r="F289" s="233" t="s">
        <v>530</v>
      </c>
      <c r="G289" s="234"/>
      <c r="H289" s="234"/>
      <c r="I289" s="234"/>
      <c r="J289" s="231"/>
      <c r="K289" s="235">
        <v>125.66</v>
      </c>
      <c r="L289" s="231"/>
      <c r="M289" s="231"/>
      <c r="N289" s="231"/>
      <c r="O289" s="231"/>
      <c r="P289" s="231"/>
      <c r="Q289" s="231"/>
      <c r="R289" s="236"/>
      <c r="T289" s="237"/>
      <c r="U289" s="231"/>
      <c r="V289" s="231"/>
      <c r="W289" s="231"/>
      <c r="X289" s="231"/>
      <c r="Y289" s="231"/>
      <c r="Z289" s="231"/>
      <c r="AA289" s="238"/>
      <c r="AT289" s="239" t="s">
        <v>214</v>
      </c>
      <c r="AU289" s="239" t="s">
        <v>149</v>
      </c>
      <c r="AV289" s="10" t="s">
        <v>149</v>
      </c>
      <c r="AW289" s="10" t="s">
        <v>36</v>
      </c>
      <c r="AX289" s="10" t="s">
        <v>80</v>
      </c>
      <c r="AY289" s="239" t="s">
        <v>206</v>
      </c>
    </row>
    <row r="290" s="10" customFormat="1" ht="16.5" customHeight="1">
      <c r="B290" s="230"/>
      <c r="C290" s="231"/>
      <c r="D290" s="231"/>
      <c r="E290" s="232" t="s">
        <v>22</v>
      </c>
      <c r="F290" s="251" t="s">
        <v>520</v>
      </c>
      <c r="G290" s="231"/>
      <c r="H290" s="231"/>
      <c r="I290" s="231"/>
      <c r="J290" s="231"/>
      <c r="K290" s="235">
        <v>298.79000000000002</v>
      </c>
      <c r="L290" s="231"/>
      <c r="M290" s="231"/>
      <c r="N290" s="231"/>
      <c r="O290" s="231"/>
      <c r="P290" s="231"/>
      <c r="Q290" s="231"/>
      <c r="R290" s="236"/>
      <c r="T290" s="237"/>
      <c r="U290" s="231"/>
      <c r="V290" s="231"/>
      <c r="W290" s="231"/>
      <c r="X290" s="231"/>
      <c r="Y290" s="231"/>
      <c r="Z290" s="231"/>
      <c r="AA290" s="238"/>
      <c r="AT290" s="239" t="s">
        <v>214</v>
      </c>
      <c r="AU290" s="239" t="s">
        <v>149</v>
      </c>
      <c r="AV290" s="10" t="s">
        <v>149</v>
      </c>
      <c r="AW290" s="10" t="s">
        <v>36</v>
      </c>
      <c r="AX290" s="10" t="s">
        <v>80</v>
      </c>
      <c r="AY290" s="239" t="s">
        <v>206</v>
      </c>
    </row>
    <row r="291" s="10" customFormat="1" ht="16.5" customHeight="1">
      <c r="B291" s="230"/>
      <c r="C291" s="231"/>
      <c r="D291" s="231"/>
      <c r="E291" s="232" t="s">
        <v>22</v>
      </c>
      <c r="F291" s="251" t="s">
        <v>535</v>
      </c>
      <c r="G291" s="231"/>
      <c r="H291" s="231"/>
      <c r="I291" s="231"/>
      <c r="J291" s="231"/>
      <c r="K291" s="235">
        <v>10.380000000000001</v>
      </c>
      <c r="L291" s="231"/>
      <c r="M291" s="231"/>
      <c r="N291" s="231"/>
      <c r="O291" s="231"/>
      <c r="P291" s="231"/>
      <c r="Q291" s="231"/>
      <c r="R291" s="236"/>
      <c r="T291" s="237"/>
      <c r="U291" s="231"/>
      <c r="V291" s="231"/>
      <c r="W291" s="231"/>
      <c r="X291" s="231"/>
      <c r="Y291" s="231"/>
      <c r="Z291" s="231"/>
      <c r="AA291" s="238"/>
      <c r="AT291" s="239" t="s">
        <v>214</v>
      </c>
      <c r="AU291" s="239" t="s">
        <v>149</v>
      </c>
      <c r="AV291" s="10" t="s">
        <v>149</v>
      </c>
      <c r="AW291" s="10" t="s">
        <v>36</v>
      </c>
      <c r="AX291" s="10" t="s">
        <v>80</v>
      </c>
      <c r="AY291" s="239" t="s">
        <v>206</v>
      </c>
    </row>
    <row r="292" s="11" customFormat="1" ht="16.5" customHeight="1">
      <c r="B292" s="252"/>
      <c r="C292" s="253"/>
      <c r="D292" s="253"/>
      <c r="E292" s="254" t="s">
        <v>22</v>
      </c>
      <c r="F292" s="255" t="s">
        <v>289</v>
      </c>
      <c r="G292" s="253"/>
      <c r="H292" s="253"/>
      <c r="I292" s="253"/>
      <c r="J292" s="253"/>
      <c r="K292" s="256">
        <v>434.82999999999998</v>
      </c>
      <c r="L292" s="253"/>
      <c r="M292" s="253"/>
      <c r="N292" s="253"/>
      <c r="O292" s="253"/>
      <c r="P292" s="253"/>
      <c r="Q292" s="253"/>
      <c r="R292" s="257"/>
      <c r="T292" s="258"/>
      <c r="U292" s="253"/>
      <c r="V292" s="253"/>
      <c r="W292" s="253"/>
      <c r="X292" s="253"/>
      <c r="Y292" s="253"/>
      <c r="Z292" s="253"/>
      <c r="AA292" s="259"/>
      <c r="AT292" s="260" t="s">
        <v>214</v>
      </c>
      <c r="AU292" s="260" t="s">
        <v>149</v>
      </c>
      <c r="AV292" s="11" t="s">
        <v>211</v>
      </c>
      <c r="AW292" s="11" t="s">
        <v>36</v>
      </c>
      <c r="AX292" s="11" t="s">
        <v>88</v>
      </c>
      <c r="AY292" s="260" t="s">
        <v>206</v>
      </c>
    </row>
    <row r="293" s="1" customFormat="1" ht="16.5" customHeight="1">
      <c r="B293" s="46"/>
      <c r="C293" s="219" t="s">
        <v>536</v>
      </c>
      <c r="D293" s="219" t="s">
        <v>207</v>
      </c>
      <c r="E293" s="220" t="s">
        <v>537</v>
      </c>
      <c r="F293" s="221" t="s">
        <v>538</v>
      </c>
      <c r="G293" s="221"/>
      <c r="H293" s="221"/>
      <c r="I293" s="221"/>
      <c r="J293" s="222" t="s">
        <v>260</v>
      </c>
      <c r="K293" s="223">
        <v>421.39999999999998</v>
      </c>
      <c r="L293" s="224">
        <v>0</v>
      </c>
      <c r="M293" s="225"/>
      <c r="N293" s="226">
        <f>ROUND(L293*K293,2)</f>
        <v>0</v>
      </c>
      <c r="O293" s="226"/>
      <c r="P293" s="226"/>
      <c r="Q293" s="226"/>
      <c r="R293" s="48"/>
      <c r="T293" s="227" t="s">
        <v>22</v>
      </c>
      <c r="U293" s="56" t="s">
        <v>45</v>
      </c>
      <c r="V293" s="47"/>
      <c r="W293" s="228">
        <f>V293*K293</f>
        <v>0</v>
      </c>
      <c r="X293" s="228">
        <v>0.00012</v>
      </c>
      <c r="Y293" s="228">
        <f>X293*K293</f>
        <v>0.050568000000000002</v>
      </c>
      <c r="Z293" s="228">
        <v>0</v>
      </c>
      <c r="AA293" s="229">
        <f>Z293*K293</f>
        <v>0</v>
      </c>
      <c r="AR293" s="22" t="s">
        <v>211</v>
      </c>
      <c r="AT293" s="22" t="s">
        <v>207</v>
      </c>
      <c r="AU293" s="22" t="s">
        <v>149</v>
      </c>
      <c r="AY293" s="22" t="s">
        <v>206</v>
      </c>
      <c r="BE293" s="142">
        <f>IF(U293="základní",N293,0)</f>
        <v>0</v>
      </c>
      <c r="BF293" s="142">
        <f>IF(U293="snížená",N293,0)</f>
        <v>0</v>
      </c>
      <c r="BG293" s="142">
        <f>IF(U293="zákl. přenesená",N293,0)</f>
        <v>0</v>
      </c>
      <c r="BH293" s="142">
        <f>IF(U293="sníž. přenesená",N293,0)</f>
        <v>0</v>
      </c>
      <c r="BI293" s="142">
        <f>IF(U293="nulová",N293,0)</f>
        <v>0</v>
      </c>
      <c r="BJ293" s="22" t="s">
        <v>88</v>
      </c>
      <c r="BK293" s="142">
        <f>ROUND(L293*K293,2)</f>
        <v>0</v>
      </c>
      <c r="BL293" s="22" t="s">
        <v>211</v>
      </c>
      <c r="BM293" s="22" t="s">
        <v>539</v>
      </c>
    </row>
    <row r="294" s="10" customFormat="1" ht="16.5" customHeight="1">
      <c r="B294" s="230"/>
      <c r="C294" s="231"/>
      <c r="D294" s="231"/>
      <c r="E294" s="232" t="s">
        <v>22</v>
      </c>
      <c r="F294" s="233" t="s">
        <v>540</v>
      </c>
      <c r="G294" s="234"/>
      <c r="H294" s="234"/>
      <c r="I294" s="234"/>
      <c r="J294" s="231"/>
      <c r="K294" s="235">
        <v>421.39999999999998</v>
      </c>
      <c r="L294" s="231"/>
      <c r="M294" s="231"/>
      <c r="N294" s="231"/>
      <c r="O294" s="231"/>
      <c r="P294" s="231"/>
      <c r="Q294" s="231"/>
      <c r="R294" s="236"/>
      <c r="T294" s="237"/>
      <c r="U294" s="231"/>
      <c r="V294" s="231"/>
      <c r="W294" s="231"/>
      <c r="X294" s="231"/>
      <c r="Y294" s="231"/>
      <c r="Z294" s="231"/>
      <c r="AA294" s="238"/>
      <c r="AT294" s="239" t="s">
        <v>214</v>
      </c>
      <c r="AU294" s="239" t="s">
        <v>149</v>
      </c>
      <c r="AV294" s="10" t="s">
        <v>149</v>
      </c>
      <c r="AW294" s="10" t="s">
        <v>36</v>
      </c>
      <c r="AX294" s="10" t="s">
        <v>88</v>
      </c>
      <c r="AY294" s="239" t="s">
        <v>206</v>
      </c>
    </row>
    <row r="295" s="1" customFormat="1" ht="25.5" customHeight="1">
      <c r="B295" s="46"/>
      <c r="C295" s="219" t="s">
        <v>541</v>
      </c>
      <c r="D295" s="219" t="s">
        <v>207</v>
      </c>
      <c r="E295" s="220" t="s">
        <v>542</v>
      </c>
      <c r="F295" s="221" t="s">
        <v>543</v>
      </c>
      <c r="G295" s="221"/>
      <c r="H295" s="221"/>
      <c r="I295" s="221"/>
      <c r="J295" s="222" t="s">
        <v>243</v>
      </c>
      <c r="K295" s="223">
        <v>616.75</v>
      </c>
      <c r="L295" s="224">
        <v>0</v>
      </c>
      <c r="M295" s="225"/>
      <c r="N295" s="226">
        <f>ROUND(L295*K295,2)</f>
        <v>0</v>
      </c>
      <c r="O295" s="226"/>
      <c r="P295" s="226"/>
      <c r="Q295" s="226"/>
      <c r="R295" s="48"/>
      <c r="T295" s="227" t="s">
        <v>22</v>
      </c>
      <c r="U295" s="56" t="s">
        <v>45</v>
      </c>
      <c r="V295" s="47"/>
      <c r="W295" s="228">
        <f>V295*K295</f>
        <v>0</v>
      </c>
      <c r="X295" s="228">
        <v>6.0000000000000002E-05</v>
      </c>
      <c r="Y295" s="228">
        <f>X295*K295</f>
        <v>0.037005000000000003</v>
      </c>
      <c r="Z295" s="228">
        <v>0</v>
      </c>
      <c r="AA295" s="229">
        <f>Z295*K295</f>
        <v>0</v>
      </c>
      <c r="AR295" s="22" t="s">
        <v>211</v>
      </c>
      <c r="AT295" s="22" t="s">
        <v>207</v>
      </c>
      <c r="AU295" s="22" t="s">
        <v>149</v>
      </c>
      <c r="AY295" s="22" t="s">
        <v>206</v>
      </c>
      <c r="BE295" s="142">
        <f>IF(U295="základní",N295,0)</f>
        <v>0</v>
      </c>
      <c r="BF295" s="142">
        <f>IF(U295="snížená",N295,0)</f>
        <v>0</v>
      </c>
      <c r="BG295" s="142">
        <f>IF(U295="zákl. přenesená",N295,0)</f>
        <v>0</v>
      </c>
      <c r="BH295" s="142">
        <f>IF(U295="sníž. přenesená",N295,0)</f>
        <v>0</v>
      </c>
      <c r="BI295" s="142">
        <f>IF(U295="nulová",N295,0)</f>
        <v>0</v>
      </c>
      <c r="BJ295" s="22" t="s">
        <v>88</v>
      </c>
      <c r="BK295" s="142">
        <f>ROUND(L295*K295,2)</f>
        <v>0</v>
      </c>
      <c r="BL295" s="22" t="s">
        <v>211</v>
      </c>
      <c r="BM295" s="22" t="s">
        <v>544</v>
      </c>
    </row>
    <row r="296" s="1" customFormat="1" ht="25.5" customHeight="1">
      <c r="B296" s="46"/>
      <c r="C296" s="219" t="s">
        <v>545</v>
      </c>
      <c r="D296" s="219" t="s">
        <v>207</v>
      </c>
      <c r="E296" s="220" t="s">
        <v>546</v>
      </c>
      <c r="F296" s="221" t="s">
        <v>547</v>
      </c>
      <c r="G296" s="221"/>
      <c r="H296" s="221"/>
      <c r="I296" s="221"/>
      <c r="J296" s="222" t="s">
        <v>260</v>
      </c>
      <c r="K296" s="223">
        <v>26</v>
      </c>
      <c r="L296" s="224">
        <v>0</v>
      </c>
      <c r="M296" s="225"/>
      <c r="N296" s="226">
        <f>ROUND(L296*K296,2)</f>
        <v>0</v>
      </c>
      <c r="O296" s="226"/>
      <c r="P296" s="226"/>
      <c r="Q296" s="226"/>
      <c r="R296" s="48"/>
      <c r="T296" s="227" t="s">
        <v>22</v>
      </c>
      <c r="U296" s="56" t="s">
        <v>45</v>
      </c>
      <c r="V296" s="47"/>
      <c r="W296" s="228">
        <f>V296*K296</f>
        <v>0</v>
      </c>
      <c r="X296" s="228">
        <v>0.27560000000000001</v>
      </c>
      <c r="Y296" s="228">
        <f>X296*K296</f>
        <v>7.1656000000000004</v>
      </c>
      <c r="Z296" s="228">
        <v>0</v>
      </c>
      <c r="AA296" s="229">
        <f>Z296*K296</f>
        <v>0</v>
      </c>
      <c r="AR296" s="22" t="s">
        <v>211</v>
      </c>
      <c r="AT296" s="22" t="s">
        <v>207</v>
      </c>
      <c r="AU296" s="22" t="s">
        <v>149</v>
      </c>
      <c r="AY296" s="22" t="s">
        <v>206</v>
      </c>
      <c r="BE296" s="142">
        <f>IF(U296="základní",N296,0)</f>
        <v>0</v>
      </c>
      <c r="BF296" s="142">
        <f>IF(U296="snížená",N296,0)</f>
        <v>0</v>
      </c>
      <c r="BG296" s="142">
        <f>IF(U296="zákl. přenesená",N296,0)</f>
        <v>0</v>
      </c>
      <c r="BH296" s="142">
        <f>IF(U296="sníž. přenesená",N296,0)</f>
        <v>0</v>
      </c>
      <c r="BI296" s="142">
        <f>IF(U296="nulová",N296,0)</f>
        <v>0</v>
      </c>
      <c r="BJ296" s="22" t="s">
        <v>88</v>
      </c>
      <c r="BK296" s="142">
        <f>ROUND(L296*K296,2)</f>
        <v>0</v>
      </c>
      <c r="BL296" s="22" t="s">
        <v>211</v>
      </c>
      <c r="BM296" s="22" t="s">
        <v>548</v>
      </c>
    </row>
    <row r="297" s="10" customFormat="1" ht="16.5" customHeight="1">
      <c r="B297" s="230"/>
      <c r="C297" s="231"/>
      <c r="D297" s="231"/>
      <c r="E297" s="232" t="s">
        <v>22</v>
      </c>
      <c r="F297" s="233" t="s">
        <v>549</v>
      </c>
      <c r="G297" s="234"/>
      <c r="H297" s="234"/>
      <c r="I297" s="234"/>
      <c r="J297" s="231"/>
      <c r="K297" s="235">
        <v>26</v>
      </c>
      <c r="L297" s="231"/>
      <c r="M297" s="231"/>
      <c r="N297" s="231"/>
      <c r="O297" s="231"/>
      <c r="P297" s="231"/>
      <c r="Q297" s="231"/>
      <c r="R297" s="236"/>
      <c r="T297" s="237"/>
      <c r="U297" s="231"/>
      <c r="V297" s="231"/>
      <c r="W297" s="231"/>
      <c r="X297" s="231"/>
      <c r="Y297" s="231"/>
      <c r="Z297" s="231"/>
      <c r="AA297" s="238"/>
      <c r="AT297" s="239" t="s">
        <v>214</v>
      </c>
      <c r="AU297" s="239" t="s">
        <v>149</v>
      </c>
      <c r="AV297" s="10" t="s">
        <v>149</v>
      </c>
      <c r="AW297" s="10" t="s">
        <v>36</v>
      </c>
      <c r="AX297" s="10" t="s">
        <v>88</v>
      </c>
      <c r="AY297" s="239" t="s">
        <v>206</v>
      </c>
    </row>
    <row r="298" s="1" customFormat="1" ht="25.5" customHeight="1">
      <c r="B298" s="46"/>
      <c r="C298" s="219" t="s">
        <v>550</v>
      </c>
      <c r="D298" s="219" t="s">
        <v>207</v>
      </c>
      <c r="E298" s="220" t="s">
        <v>551</v>
      </c>
      <c r="F298" s="221" t="s">
        <v>552</v>
      </c>
      <c r="G298" s="221"/>
      <c r="H298" s="221"/>
      <c r="I298" s="221"/>
      <c r="J298" s="222" t="s">
        <v>321</v>
      </c>
      <c r="K298" s="223">
        <v>10</v>
      </c>
      <c r="L298" s="224">
        <v>0</v>
      </c>
      <c r="M298" s="225"/>
      <c r="N298" s="226">
        <f>ROUND(L298*K298,2)</f>
        <v>0</v>
      </c>
      <c r="O298" s="226"/>
      <c r="P298" s="226"/>
      <c r="Q298" s="226"/>
      <c r="R298" s="48"/>
      <c r="T298" s="227" t="s">
        <v>22</v>
      </c>
      <c r="U298" s="56" t="s">
        <v>45</v>
      </c>
      <c r="V298" s="47"/>
      <c r="W298" s="228">
        <f>V298*K298</f>
        <v>0</v>
      </c>
      <c r="X298" s="228">
        <v>0.016979999999999999</v>
      </c>
      <c r="Y298" s="228">
        <f>X298*K298</f>
        <v>0.16979999999999998</v>
      </c>
      <c r="Z298" s="228">
        <v>0</v>
      </c>
      <c r="AA298" s="229">
        <f>Z298*K298</f>
        <v>0</v>
      </c>
      <c r="AR298" s="22" t="s">
        <v>211</v>
      </c>
      <c r="AT298" s="22" t="s">
        <v>207</v>
      </c>
      <c r="AU298" s="22" t="s">
        <v>149</v>
      </c>
      <c r="AY298" s="22" t="s">
        <v>206</v>
      </c>
      <c r="BE298" s="142">
        <f>IF(U298="základní",N298,0)</f>
        <v>0</v>
      </c>
      <c r="BF298" s="142">
        <f>IF(U298="snížená",N298,0)</f>
        <v>0</v>
      </c>
      <c r="BG298" s="142">
        <f>IF(U298="zákl. přenesená",N298,0)</f>
        <v>0</v>
      </c>
      <c r="BH298" s="142">
        <f>IF(U298="sníž. přenesená",N298,0)</f>
        <v>0</v>
      </c>
      <c r="BI298" s="142">
        <f>IF(U298="nulová",N298,0)</f>
        <v>0</v>
      </c>
      <c r="BJ298" s="22" t="s">
        <v>88</v>
      </c>
      <c r="BK298" s="142">
        <f>ROUND(L298*K298,2)</f>
        <v>0</v>
      </c>
      <c r="BL298" s="22" t="s">
        <v>211</v>
      </c>
      <c r="BM298" s="22" t="s">
        <v>553</v>
      </c>
    </row>
    <row r="299" s="1" customFormat="1" ht="25.5" customHeight="1">
      <c r="B299" s="46"/>
      <c r="C299" s="242" t="s">
        <v>554</v>
      </c>
      <c r="D299" s="242" t="s">
        <v>263</v>
      </c>
      <c r="E299" s="243" t="s">
        <v>555</v>
      </c>
      <c r="F299" s="244" t="s">
        <v>556</v>
      </c>
      <c r="G299" s="244"/>
      <c r="H299" s="244"/>
      <c r="I299" s="244"/>
      <c r="J299" s="245" t="s">
        <v>321</v>
      </c>
      <c r="K299" s="246">
        <v>10</v>
      </c>
      <c r="L299" s="247">
        <v>0</v>
      </c>
      <c r="M299" s="248"/>
      <c r="N299" s="249">
        <f>ROUND(L299*K299,2)</f>
        <v>0</v>
      </c>
      <c r="O299" s="226"/>
      <c r="P299" s="226"/>
      <c r="Q299" s="226"/>
      <c r="R299" s="48"/>
      <c r="T299" s="227" t="s">
        <v>22</v>
      </c>
      <c r="U299" s="56" t="s">
        <v>45</v>
      </c>
      <c r="V299" s="47"/>
      <c r="W299" s="228">
        <f>V299*K299</f>
        <v>0</v>
      </c>
      <c r="X299" s="228">
        <v>0.016899999999999998</v>
      </c>
      <c r="Y299" s="228">
        <f>X299*K299</f>
        <v>0.16899999999999998</v>
      </c>
      <c r="Z299" s="228">
        <v>0</v>
      </c>
      <c r="AA299" s="229">
        <f>Z299*K299</f>
        <v>0</v>
      </c>
      <c r="AR299" s="22" t="s">
        <v>240</v>
      </c>
      <c r="AT299" s="22" t="s">
        <v>263</v>
      </c>
      <c r="AU299" s="22" t="s">
        <v>149</v>
      </c>
      <c r="AY299" s="22" t="s">
        <v>206</v>
      </c>
      <c r="BE299" s="142">
        <f>IF(U299="základní",N299,0)</f>
        <v>0</v>
      </c>
      <c r="BF299" s="142">
        <f>IF(U299="snížená",N299,0)</f>
        <v>0</v>
      </c>
      <c r="BG299" s="142">
        <f>IF(U299="zákl. přenesená",N299,0)</f>
        <v>0</v>
      </c>
      <c r="BH299" s="142">
        <f>IF(U299="sníž. přenesená",N299,0)</f>
        <v>0</v>
      </c>
      <c r="BI299" s="142">
        <f>IF(U299="nulová",N299,0)</f>
        <v>0</v>
      </c>
      <c r="BJ299" s="22" t="s">
        <v>88</v>
      </c>
      <c r="BK299" s="142">
        <f>ROUND(L299*K299,2)</f>
        <v>0</v>
      </c>
      <c r="BL299" s="22" t="s">
        <v>211</v>
      </c>
      <c r="BM299" s="22" t="s">
        <v>557</v>
      </c>
    </row>
    <row r="300" s="1" customFormat="1" ht="38.25" customHeight="1">
      <c r="B300" s="46"/>
      <c r="C300" s="219" t="s">
        <v>558</v>
      </c>
      <c r="D300" s="219" t="s">
        <v>207</v>
      </c>
      <c r="E300" s="220" t="s">
        <v>559</v>
      </c>
      <c r="F300" s="221" t="s">
        <v>560</v>
      </c>
      <c r="G300" s="221"/>
      <c r="H300" s="221"/>
      <c r="I300" s="221"/>
      <c r="J300" s="222" t="s">
        <v>321</v>
      </c>
      <c r="K300" s="223">
        <v>1</v>
      </c>
      <c r="L300" s="224">
        <v>0</v>
      </c>
      <c r="M300" s="225"/>
      <c r="N300" s="226">
        <f>ROUND(L300*K300,2)</f>
        <v>0</v>
      </c>
      <c r="O300" s="226"/>
      <c r="P300" s="226"/>
      <c r="Q300" s="226"/>
      <c r="R300" s="48"/>
      <c r="T300" s="227" t="s">
        <v>22</v>
      </c>
      <c r="U300" s="56" t="s">
        <v>45</v>
      </c>
      <c r="V300" s="47"/>
      <c r="W300" s="228">
        <f>V300*K300</f>
        <v>0</v>
      </c>
      <c r="X300" s="228">
        <v>0.44169999999999998</v>
      </c>
      <c r="Y300" s="228">
        <f>X300*K300</f>
        <v>0.44169999999999998</v>
      </c>
      <c r="Z300" s="228">
        <v>0</v>
      </c>
      <c r="AA300" s="229">
        <f>Z300*K300</f>
        <v>0</v>
      </c>
      <c r="AR300" s="22" t="s">
        <v>211</v>
      </c>
      <c r="AT300" s="22" t="s">
        <v>207</v>
      </c>
      <c r="AU300" s="22" t="s">
        <v>149</v>
      </c>
      <c r="AY300" s="22" t="s">
        <v>206</v>
      </c>
      <c r="BE300" s="142">
        <f>IF(U300="základní",N300,0)</f>
        <v>0</v>
      </c>
      <c r="BF300" s="142">
        <f>IF(U300="snížená",N300,0)</f>
        <v>0</v>
      </c>
      <c r="BG300" s="142">
        <f>IF(U300="zákl. přenesená",N300,0)</f>
        <v>0</v>
      </c>
      <c r="BH300" s="142">
        <f>IF(U300="sníž. přenesená",N300,0)</f>
        <v>0</v>
      </c>
      <c r="BI300" s="142">
        <f>IF(U300="nulová",N300,0)</f>
        <v>0</v>
      </c>
      <c r="BJ300" s="22" t="s">
        <v>88</v>
      </c>
      <c r="BK300" s="142">
        <f>ROUND(L300*K300,2)</f>
        <v>0</v>
      </c>
      <c r="BL300" s="22" t="s">
        <v>211</v>
      </c>
      <c r="BM300" s="22" t="s">
        <v>561</v>
      </c>
    </row>
    <row r="301" s="1" customFormat="1" ht="38.25" customHeight="1">
      <c r="B301" s="46"/>
      <c r="C301" s="242" t="s">
        <v>562</v>
      </c>
      <c r="D301" s="242" t="s">
        <v>263</v>
      </c>
      <c r="E301" s="243" t="s">
        <v>563</v>
      </c>
      <c r="F301" s="244" t="s">
        <v>564</v>
      </c>
      <c r="G301" s="244"/>
      <c r="H301" s="244"/>
      <c r="I301" s="244"/>
      <c r="J301" s="245" t="s">
        <v>321</v>
      </c>
      <c r="K301" s="246">
        <v>1</v>
      </c>
      <c r="L301" s="247">
        <v>0</v>
      </c>
      <c r="M301" s="248"/>
      <c r="N301" s="249">
        <f>ROUND(L301*K301,2)</f>
        <v>0</v>
      </c>
      <c r="O301" s="226"/>
      <c r="P301" s="226"/>
      <c r="Q301" s="226"/>
      <c r="R301" s="48"/>
      <c r="T301" s="227" t="s">
        <v>22</v>
      </c>
      <c r="U301" s="56" t="s">
        <v>45</v>
      </c>
      <c r="V301" s="47"/>
      <c r="W301" s="228">
        <f>V301*K301</f>
        <v>0</v>
      </c>
      <c r="X301" s="228">
        <v>0.01847</v>
      </c>
      <c r="Y301" s="228">
        <f>X301*K301</f>
        <v>0.01847</v>
      </c>
      <c r="Z301" s="228">
        <v>0</v>
      </c>
      <c r="AA301" s="229">
        <f>Z301*K301</f>
        <v>0</v>
      </c>
      <c r="AR301" s="22" t="s">
        <v>240</v>
      </c>
      <c r="AT301" s="22" t="s">
        <v>263</v>
      </c>
      <c r="AU301" s="22" t="s">
        <v>149</v>
      </c>
      <c r="AY301" s="22" t="s">
        <v>206</v>
      </c>
      <c r="BE301" s="142">
        <f>IF(U301="základní",N301,0)</f>
        <v>0</v>
      </c>
      <c r="BF301" s="142">
        <f>IF(U301="snížená",N301,0)</f>
        <v>0</v>
      </c>
      <c r="BG301" s="142">
        <f>IF(U301="zákl. přenesená",N301,0)</f>
        <v>0</v>
      </c>
      <c r="BH301" s="142">
        <f>IF(U301="sníž. přenesená",N301,0)</f>
        <v>0</v>
      </c>
      <c r="BI301" s="142">
        <f>IF(U301="nulová",N301,0)</f>
        <v>0</v>
      </c>
      <c r="BJ301" s="22" t="s">
        <v>88</v>
      </c>
      <c r="BK301" s="142">
        <f>ROUND(L301*K301,2)</f>
        <v>0</v>
      </c>
      <c r="BL301" s="22" t="s">
        <v>211</v>
      </c>
      <c r="BM301" s="22" t="s">
        <v>565</v>
      </c>
    </row>
    <row r="302" s="1" customFormat="1" ht="38.25" customHeight="1">
      <c r="B302" s="46"/>
      <c r="C302" s="219" t="s">
        <v>566</v>
      </c>
      <c r="D302" s="219" t="s">
        <v>207</v>
      </c>
      <c r="E302" s="220" t="s">
        <v>567</v>
      </c>
      <c r="F302" s="221" t="s">
        <v>568</v>
      </c>
      <c r="G302" s="221"/>
      <c r="H302" s="221"/>
      <c r="I302" s="221"/>
      <c r="J302" s="222" t="s">
        <v>321</v>
      </c>
      <c r="K302" s="223">
        <v>1</v>
      </c>
      <c r="L302" s="224">
        <v>0</v>
      </c>
      <c r="M302" s="225"/>
      <c r="N302" s="226">
        <f>ROUND(L302*K302,2)</f>
        <v>0</v>
      </c>
      <c r="O302" s="226"/>
      <c r="P302" s="226"/>
      <c r="Q302" s="226"/>
      <c r="R302" s="48"/>
      <c r="T302" s="227" t="s">
        <v>22</v>
      </c>
      <c r="U302" s="56" t="s">
        <v>45</v>
      </c>
      <c r="V302" s="47"/>
      <c r="W302" s="228">
        <f>V302*K302</f>
        <v>0</v>
      </c>
      <c r="X302" s="228">
        <v>0.54769000000000001</v>
      </c>
      <c r="Y302" s="228">
        <f>X302*K302</f>
        <v>0.54769000000000001</v>
      </c>
      <c r="Z302" s="228">
        <v>0</v>
      </c>
      <c r="AA302" s="229">
        <f>Z302*K302</f>
        <v>0</v>
      </c>
      <c r="AR302" s="22" t="s">
        <v>211</v>
      </c>
      <c r="AT302" s="22" t="s">
        <v>207</v>
      </c>
      <c r="AU302" s="22" t="s">
        <v>149</v>
      </c>
      <c r="AY302" s="22" t="s">
        <v>206</v>
      </c>
      <c r="BE302" s="142">
        <f>IF(U302="základní",N302,0)</f>
        <v>0</v>
      </c>
      <c r="BF302" s="142">
        <f>IF(U302="snížená",N302,0)</f>
        <v>0</v>
      </c>
      <c r="BG302" s="142">
        <f>IF(U302="zákl. přenesená",N302,0)</f>
        <v>0</v>
      </c>
      <c r="BH302" s="142">
        <f>IF(U302="sníž. přenesená",N302,0)</f>
        <v>0</v>
      </c>
      <c r="BI302" s="142">
        <f>IF(U302="nulová",N302,0)</f>
        <v>0</v>
      </c>
      <c r="BJ302" s="22" t="s">
        <v>88</v>
      </c>
      <c r="BK302" s="142">
        <f>ROUND(L302*K302,2)</f>
        <v>0</v>
      </c>
      <c r="BL302" s="22" t="s">
        <v>211</v>
      </c>
      <c r="BM302" s="22" t="s">
        <v>569</v>
      </c>
    </row>
    <row r="303" s="1" customFormat="1" ht="38.25" customHeight="1">
      <c r="B303" s="46"/>
      <c r="C303" s="242" t="s">
        <v>570</v>
      </c>
      <c r="D303" s="242" t="s">
        <v>263</v>
      </c>
      <c r="E303" s="243" t="s">
        <v>571</v>
      </c>
      <c r="F303" s="244" t="s">
        <v>572</v>
      </c>
      <c r="G303" s="244"/>
      <c r="H303" s="244"/>
      <c r="I303" s="244"/>
      <c r="J303" s="245" t="s">
        <v>321</v>
      </c>
      <c r="K303" s="246">
        <v>1</v>
      </c>
      <c r="L303" s="247">
        <v>0</v>
      </c>
      <c r="M303" s="248"/>
      <c r="N303" s="249">
        <f>ROUND(L303*K303,2)</f>
        <v>0</v>
      </c>
      <c r="O303" s="226"/>
      <c r="P303" s="226"/>
      <c r="Q303" s="226"/>
      <c r="R303" s="48"/>
      <c r="T303" s="227" t="s">
        <v>22</v>
      </c>
      <c r="U303" s="56" t="s">
        <v>45</v>
      </c>
      <c r="V303" s="47"/>
      <c r="W303" s="228">
        <f>V303*K303</f>
        <v>0</v>
      </c>
      <c r="X303" s="228">
        <v>0.020500000000000001</v>
      </c>
      <c r="Y303" s="228">
        <f>X303*K303</f>
        <v>0.020500000000000001</v>
      </c>
      <c r="Z303" s="228">
        <v>0</v>
      </c>
      <c r="AA303" s="229">
        <f>Z303*K303</f>
        <v>0</v>
      </c>
      <c r="AR303" s="22" t="s">
        <v>240</v>
      </c>
      <c r="AT303" s="22" t="s">
        <v>263</v>
      </c>
      <c r="AU303" s="22" t="s">
        <v>149</v>
      </c>
      <c r="AY303" s="22" t="s">
        <v>206</v>
      </c>
      <c r="BE303" s="142">
        <f>IF(U303="základní",N303,0)</f>
        <v>0</v>
      </c>
      <c r="BF303" s="142">
        <f>IF(U303="snížená",N303,0)</f>
        <v>0</v>
      </c>
      <c r="BG303" s="142">
        <f>IF(U303="zákl. přenesená",N303,0)</f>
        <v>0</v>
      </c>
      <c r="BH303" s="142">
        <f>IF(U303="sníž. přenesená",N303,0)</f>
        <v>0</v>
      </c>
      <c r="BI303" s="142">
        <f>IF(U303="nulová",N303,0)</f>
        <v>0</v>
      </c>
      <c r="BJ303" s="22" t="s">
        <v>88</v>
      </c>
      <c r="BK303" s="142">
        <f>ROUND(L303*K303,2)</f>
        <v>0</v>
      </c>
      <c r="BL303" s="22" t="s">
        <v>211</v>
      </c>
      <c r="BM303" s="22" t="s">
        <v>573</v>
      </c>
    </row>
    <row r="304" s="9" customFormat="1" ht="29.88" customHeight="1">
      <c r="B304" s="205"/>
      <c r="C304" s="206"/>
      <c r="D304" s="216" t="s">
        <v>165</v>
      </c>
      <c r="E304" s="216"/>
      <c r="F304" s="216"/>
      <c r="G304" s="216"/>
      <c r="H304" s="216"/>
      <c r="I304" s="216"/>
      <c r="J304" s="216"/>
      <c r="K304" s="216"/>
      <c r="L304" s="216"/>
      <c r="M304" s="216"/>
      <c r="N304" s="240">
        <f>BK304</f>
        <v>0</v>
      </c>
      <c r="O304" s="241"/>
      <c r="P304" s="241"/>
      <c r="Q304" s="241"/>
      <c r="R304" s="209"/>
      <c r="T304" s="210"/>
      <c r="U304" s="206"/>
      <c r="V304" s="206"/>
      <c r="W304" s="211">
        <f>SUM(W305:W318)</f>
        <v>0</v>
      </c>
      <c r="X304" s="206"/>
      <c r="Y304" s="211">
        <f>SUM(Y305:Y318)</f>
        <v>2.1023776999999999</v>
      </c>
      <c r="Z304" s="206"/>
      <c r="AA304" s="212">
        <f>SUM(AA305:AA318)</f>
        <v>0</v>
      </c>
      <c r="AR304" s="213" t="s">
        <v>88</v>
      </c>
      <c r="AT304" s="214" t="s">
        <v>79</v>
      </c>
      <c r="AU304" s="214" t="s">
        <v>88</v>
      </c>
      <c r="AY304" s="213" t="s">
        <v>206</v>
      </c>
      <c r="BK304" s="215">
        <f>SUM(BK305:BK318)</f>
        <v>0</v>
      </c>
    </row>
    <row r="305" s="1" customFormat="1" ht="25.5" customHeight="1">
      <c r="B305" s="46"/>
      <c r="C305" s="219" t="s">
        <v>574</v>
      </c>
      <c r="D305" s="219" t="s">
        <v>207</v>
      </c>
      <c r="E305" s="220" t="s">
        <v>575</v>
      </c>
      <c r="F305" s="221" t="s">
        <v>576</v>
      </c>
      <c r="G305" s="221"/>
      <c r="H305" s="221"/>
      <c r="I305" s="221"/>
      <c r="J305" s="222" t="s">
        <v>243</v>
      </c>
      <c r="K305" s="223">
        <v>6</v>
      </c>
      <c r="L305" s="224">
        <v>0</v>
      </c>
      <c r="M305" s="225"/>
      <c r="N305" s="226">
        <f>ROUND(L305*K305,2)</f>
        <v>0</v>
      </c>
      <c r="O305" s="226"/>
      <c r="P305" s="226"/>
      <c r="Q305" s="226"/>
      <c r="R305" s="48"/>
      <c r="T305" s="227" t="s">
        <v>22</v>
      </c>
      <c r="U305" s="56" t="s">
        <v>45</v>
      </c>
      <c r="V305" s="47"/>
      <c r="W305" s="228">
        <f>V305*K305</f>
        <v>0</v>
      </c>
      <c r="X305" s="228">
        <v>0.29221000000000003</v>
      </c>
      <c r="Y305" s="228">
        <f>X305*K305</f>
        <v>1.75326</v>
      </c>
      <c r="Z305" s="228">
        <v>0</v>
      </c>
      <c r="AA305" s="229">
        <f>Z305*K305</f>
        <v>0</v>
      </c>
      <c r="AR305" s="22" t="s">
        <v>211</v>
      </c>
      <c r="AT305" s="22" t="s">
        <v>207</v>
      </c>
      <c r="AU305" s="22" t="s">
        <v>149</v>
      </c>
      <c r="AY305" s="22" t="s">
        <v>206</v>
      </c>
      <c r="BE305" s="142">
        <f>IF(U305="základní",N305,0)</f>
        <v>0</v>
      </c>
      <c r="BF305" s="142">
        <f>IF(U305="snížená",N305,0)</f>
        <v>0</v>
      </c>
      <c r="BG305" s="142">
        <f>IF(U305="zákl. přenesená",N305,0)</f>
        <v>0</v>
      </c>
      <c r="BH305" s="142">
        <f>IF(U305="sníž. přenesená",N305,0)</f>
        <v>0</v>
      </c>
      <c r="BI305" s="142">
        <f>IF(U305="nulová",N305,0)</f>
        <v>0</v>
      </c>
      <c r="BJ305" s="22" t="s">
        <v>88</v>
      </c>
      <c r="BK305" s="142">
        <f>ROUND(L305*K305,2)</f>
        <v>0</v>
      </c>
      <c r="BL305" s="22" t="s">
        <v>211</v>
      </c>
      <c r="BM305" s="22" t="s">
        <v>577</v>
      </c>
    </row>
    <row r="306" s="10" customFormat="1" ht="16.5" customHeight="1">
      <c r="B306" s="230"/>
      <c r="C306" s="231"/>
      <c r="D306" s="231"/>
      <c r="E306" s="232" t="s">
        <v>22</v>
      </c>
      <c r="F306" s="233" t="s">
        <v>578</v>
      </c>
      <c r="G306" s="234"/>
      <c r="H306" s="234"/>
      <c r="I306" s="234"/>
      <c r="J306" s="231"/>
      <c r="K306" s="235">
        <v>4</v>
      </c>
      <c r="L306" s="231"/>
      <c r="M306" s="231"/>
      <c r="N306" s="231"/>
      <c r="O306" s="231"/>
      <c r="P306" s="231"/>
      <c r="Q306" s="231"/>
      <c r="R306" s="236"/>
      <c r="T306" s="237"/>
      <c r="U306" s="231"/>
      <c r="V306" s="231"/>
      <c r="W306" s="231"/>
      <c r="X306" s="231"/>
      <c r="Y306" s="231"/>
      <c r="Z306" s="231"/>
      <c r="AA306" s="238"/>
      <c r="AT306" s="239" t="s">
        <v>214</v>
      </c>
      <c r="AU306" s="239" t="s">
        <v>149</v>
      </c>
      <c r="AV306" s="10" t="s">
        <v>149</v>
      </c>
      <c r="AW306" s="10" t="s">
        <v>36</v>
      </c>
      <c r="AX306" s="10" t="s">
        <v>80</v>
      </c>
      <c r="AY306" s="239" t="s">
        <v>206</v>
      </c>
    </row>
    <row r="307" s="10" customFormat="1" ht="16.5" customHeight="1">
      <c r="B307" s="230"/>
      <c r="C307" s="231"/>
      <c r="D307" s="231"/>
      <c r="E307" s="232" t="s">
        <v>22</v>
      </c>
      <c r="F307" s="251" t="s">
        <v>579</v>
      </c>
      <c r="G307" s="231"/>
      <c r="H307" s="231"/>
      <c r="I307" s="231"/>
      <c r="J307" s="231"/>
      <c r="K307" s="235">
        <v>2</v>
      </c>
      <c r="L307" s="231"/>
      <c r="M307" s="231"/>
      <c r="N307" s="231"/>
      <c r="O307" s="231"/>
      <c r="P307" s="231"/>
      <c r="Q307" s="231"/>
      <c r="R307" s="236"/>
      <c r="T307" s="237"/>
      <c r="U307" s="231"/>
      <c r="V307" s="231"/>
      <c r="W307" s="231"/>
      <c r="X307" s="231"/>
      <c r="Y307" s="231"/>
      <c r="Z307" s="231"/>
      <c r="AA307" s="238"/>
      <c r="AT307" s="239" t="s">
        <v>214</v>
      </c>
      <c r="AU307" s="239" t="s">
        <v>149</v>
      </c>
      <c r="AV307" s="10" t="s">
        <v>149</v>
      </c>
      <c r="AW307" s="10" t="s">
        <v>36</v>
      </c>
      <c r="AX307" s="10" t="s">
        <v>80</v>
      </c>
      <c r="AY307" s="239" t="s">
        <v>206</v>
      </c>
    </row>
    <row r="308" s="11" customFormat="1" ht="16.5" customHeight="1">
      <c r="B308" s="252"/>
      <c r="C308" s="253"/>
      <c r="D308" s="253"/>
      <c r="E308" s="254" t="s">
        <v>22</v>
      </c>
      <c r="F308" s="255" t="s">
        <v>289</v>
      </c>
      <c r="G308" s="253"/>
      <c r="H308" s="253"/>
      <c r="I308" s="253"/>
      <c r="J308" s="253"/>
      <c r="K308" s="256">
        <v>6</v>
      </c>
      <c r="L308" s="253"/>
      <c r="M308" s="253"/>
      <c r="N308" s="253"/>
      <c r="O308" s="253"/>
      <c r="P308" s="253"/>
      <c r="Q308" s="253"/>
      <c r="R308" s="257"/>
      <c r="T308" s="258"/>
      <c r="U308" s="253"/>
      <c r="V308" s="253"/>
      <c r="W308" s="253"/>
      <c r="X308" s="253"/>
      <c r="Y308" s="253"/>
      <c r="Z308" s="253"/>
      <c r="AA308" s="259"/>
      <c r="AT308" s="260" t="s">
        <v>214</v>
      </c>
      <c r="AU308" s="260" t="s">
        <v>149</v>
      </c>
      <c r="AV308" s="11" t="s">
        <v>211</v>
      </c>
      <c r="AW308" s="11" t="s">
        <v>36</v>
      </c>
      <c r="AX308" s="11" t="s">
        <v>88</v>
      </c>
      <c r="AY308" s="260" t="s">
        <v>206</v>
      </c>
    </row>
    <row r="309" s="1" customFormat="1" ht="38.25" customHeight="1">
      <c r="B309" s="46"/>
      <c r="C309" s="242" t="s">
        <v>580</v>
      </c>
      <c r="D309" s="242" t="s">
        <v>263</v>
      </c>
      <c r="E309" s="243" t="s">
        <v>581</v>
      </c>
      <c r="F309" s="244" t="s">
        <v>582</v>
      </c>
      <c r="G309" s="244"/>
      <c r="H309" s="244"/>
      <c r="I309" s="244"/>
      <c r="J309" s="245" t="s">
        <v>321</v>
      </c>
      <c r="K309" s="246">
        <v>6</v>
      </c>
      <c r="L309" s="247">
        <v>0</v>
      </c>
      <c r="M309" s="248"/>
      <c r="N309" s="249">
        <f>ROUND(L309*K309,2)</f>
        <v>0</v>
      </c>
      <c r="O309" s="226"/>
      <c r="P309" s="226"/>
      <c r="Q309" s="226"/>
      <c r="R309" s="48"/>
      <c r="T309" s="227" t="s">
        <v>22</v>
      </c>
      <c r="U309" s="56" t="s">
        <v>45</v>
      </c>
      <c r="V309" s="47"/>
      <c r="W309" s="228">
        <f>V309*K309</f>
        <v>0</v>
      </c>
      <c r="X309" s="228">
        <v>0.033599999999999998</v>
      </c>
      <c r="Y309" s="228">
        <f>X309*K309</f>
        <v>0.2016</v>
      </c>
      <c r="Z309" s="228">
        <v>0</v>
      </c>
      <c r="AA309" s="229">
        <f>Z309*K309</f>
        <v>0</v>
      </c>
      <c r="AR309" s="22" t="s">
        <v>240</v>
      </c>
      <c r="AT309" s="22" t="s">
        <v>263</v>
      </c>
      <c r="AU309" s="22" t="s">
        <v>149</v>
      </c>
      <c r="AY309" s="22" t="s">
        <v>206</v>
      </c>
      <c r="BE309" s="142">
        <f>IF(U309="základní",N309,0)</f>
        <v>0</v>
      </c>
      <c r="BF309" s="142">
        <f>IF(U309="snížená",N309,0)</f>
        <v>0</v>
      </c>
      <c r="BG309" s="142">
        <f>IF(U309="zákl. přenesená",N309,0)</f>
        <v>0</v>
      </c>
      <c r="BH309" s="142">
        <f>IF(U309="sníž. přenesená",N309,0)</f>
        <v>0</v>
      </c>
      <c r="BI309" s="142">
        <f>IF(U309="nulová",N309,0)</f>
        <v>0</v>
      </c>
      <c r="BJ309" s="22" t="s">
        <v>88</v>
      </c>
      <c r="BK309" s="142">
        <f>ROUND(L309*K309,2)</f>
        <v>0</v>
      </c>
      <c r="BL309" s="22" t="s">
        <v>211</v>
      </c>
      <c r="BM309" s="22" t="s">
        <v>583</v>
      </c>
    </row>
    <row r="310" s="1" customFormat="1" ht="38.25" customHeight="1">
      <c r="B310" s="46"/>
      <c r="C310" s="219" t="s">
        <v>584</v>
      </c>
      <c r="D310" s="219" t="s">
        <v>207</v>
      </c>
      <c r="E310" s="220" t="s">
        <v>585</v>
      </c>
      <c r="F310" s="221" t="s">
        <v>586</v>
      </c>
      <c r="G310" s="221"/>
      <c r="H310" s="221"/>
      <c r="I310" s="221"/>
      <c r="J310" s="222" t="s">
        <v>260</v>
      </c>
      <c r="K310" s="223">
        <v>895</v>
      </c>
      <c r="L310" s="224">
        <v>0</v>
      </c>
      <c r="M310" s="225"/>
      <c r="N310" s="226">
        <f>ROUND(L310*K310,2)</f>
        <v>0</v>
      </c>
      <c r="O310" s="226"/>
      <c r="P310" s="226"/>
      <c r="Q310" s="226"/>
      <c r="R310" s="48"/>
      <c r="T310" s="227" t="s">
        <v>22</v>
      </c>
      <c r="U310" s="56" t="s">
        <v>45</v>
      </c>
      <c r="V310" s="47"/>
      <c r="W310" s="228">
        <f>V310*K310</f>
        <v>0</v>
      </c>
      <c r="X310" s="228">
        <v>0</v>
      </c>
      <c r="Y310" s="228">
        <f>X310*K310</f>
        <v>0</v>
      </c>
      <c r="Z310" s="228">
        <v>0</v>
      </c>
      <c r="AA310" s="229">
        <f>Z310*K310</f>
        <v>0</v>
      </c>
      <c r="AR310" s="22" t="s">
        <v>211</v>
      </c>
      <c r="AT310" s="22" t="s">
        <v>207</v>
      </c>
      <c r="AU310" s="22" t="s">
        <v>149</v>
      </c>
      <c r="AY310" s="22" t="s">
        <v>206</v>
      </c>
      <c r="BE310" s="142">
        <f>IF(U310="základní",N310,0)</f>
        <v>0</v>
      </c>
      <c r="BF310" s="142">
        <f>IF(U310="snížená",N310,0)</f>
        <v>0</v>
      </c>
      <c r="BG310" s="142">
        <f>IF(U310="zákl. přenesená",N310,0)</f>
        <v>0</v>
      </c>
      <c r="BH310" s="142">
        <f>IF(U310="sníž. přenesená",N310,0)</f>
        <v>0</v>
      </c>
      <c r="BI310" s="142">
        <f>IF(U310="nulová",N310,0)</f>
        <v>0</v>
      </c>
      <c r="BJ310" s="22" t="s">
        <v>88</v>
      </c>
      <c r="BK310" s="142">
        <f>ROUND(L310*K310,2)</f>
        <v>0</v>
      </c>
      <c r="BL310" s="22" t="s">
        <v>211</v>
      </c>
      <c r="BM310" s="22" t="s">
        <v>587</v>
      </c>
    </row>
    <row r="311" s="10" customFormat="1" ht="16.5" customHeight="1">
      <c r="B311" s="230"/>
      <c r="C311" s="231"/>
      <c r="D311" s="231"/>
      <c r="E311" s="232" t="s">
        <v>22</v>
      </c>
      <c r="F311" s="233" t="s">
        <v>588</v>
      </c>
      <c r="G311" s="234"/>
      <c r="H311" s="234"/>
      <c r="I311" s="234"/>
      <c r="J311" s="231"/>
      <c r="K311" s="235">
        <v>838</v>
      </c>
      <c r="L311" s="231"/>
      <c r="M311" s="231"/>
      <c r="N311" s="231"/>
      <c r="O311" s="231"/>
      <c r="P311" s="231"/>
      <c r="Q311" s="231"/>
      <c r="R311" s="236"/>
      <c r="T311" s="237"/>
      <c r="U311" s="231"/>
      <c r="V311" s="231"/>
      <c r="W311" s="231"/>
      <c r="X311" s="231"/>
      <c r="Y311" s="231"/>
      <c r="Z311" s="231"/>
      <c r="AA311" s="238"/>
      <c r="AT311" s="239" t="s">
        <v>214</v>
      </c>
      <c r="AU311" s="239" t="s">
        <v>149</v>
      </c>
      <c r="AV311" s="10" t="s">
        <v>149</v>
      </c>
      <c r="AW311" s="10" t="s">
        <v>36</v>
      </c>
      <c r="AX311" s="10" t="s">
        <v>80</v>
      </c>
      <c r="AY311" s="239" t="s">
        <v>206</v>
      </c>
    </row>
    <row r="312" s="10" customFormat="1" ht="16.5" customHeight="1">
      <c r="B312" s="230"/>
      <c r="C312" s="231"/>
      <c r="D312" s="231"/>
      <c r="E312" s="232" t="s">
        <v>22</v>
      </c>
      <c r="F312" s="251" t="s">
        <v>467</v>
      </c>
      <c r="G312" s="231"/>
      <c r="H312" s="231"/>
      <c r="I312" s="231"/>
      <c r="J312" s="231"/>
      <c r="K312" s="235">
        <v>57</v>
      </c>
      <c r="L312" s="231"/>
      <c r="M312" s="231"/>
      <c r="N312" s="231"/>
      <c r="O312" s="231"/>
      <c r="P312" s="231"/>
      <c r="Q312" s="231"/>
      <c r="R312" s="236"/>
      <c r="T312" s="237"/>
      <c r="U312" s="231"/>
      <c r="V312" s="231"/>
      <c r="W312" s="231"/>
      <c r="X312" s="231"/>
      <c r="Y312" s="231"/>
      <c r="Z312" s="231"/>
      <c r="AA312" s="238"/>
      <c r="AT312" s="239" t="s">
        <v>214</v>
      </c>
      <c r="AU312" s="239" t="s">
        <v>149</v>
      </c>
      <c r="AV312" s="10" t="s">
        <v>149</v>
      </c>
      <c r="AW312" s="10" t="s">
        <v>36</v>
      </c>
      <c r="AX312" s="10" t="s">
        <v>80</v>
      </c>
      <c r="AY312" s="239" t="s">
        <v>206</v>
      </c>
    </row>
    <row r="313" s="11" customFormat="1" ht="16.5" customHeight="1">
      <c r="B313" s="252"/>
      <c r="C313" s="253"/>
      <c r="D313" s="253"/>
      <c r="E313" s="254" t="s">
        <v>22</v>
      </c>
      <c r="F313" s="255" t="s">
        <v>289</v>
      </c>
      <c r="G313" s="253"/>
      <c r="H313" s="253"/>
      <c r="I313" s="253"/>
      <c r="J313" s="253"/>
      <c r="K313" s="256">
        <v>895</v>
      </c>
      <c r="L313" s="253"/>
      <c r="M313" s="253"/>
      <c r="N313" s="253"/>
      <c r="O313" s="253"/>
      <c r="P313" s="253"/>
      <c r="Q313" s="253"/>
      <c r="R313" s="257"/>
      <c r="T313" s="258"/>
      <c r="U313" s="253"/>
      <c r="V313" s="253"/>
      <c r="W313" s="253"/>
      <c r="X313" s="253"/>
      <c r="Y313" s="253"/>
      <c r="Z313" s="253"/>
      <c r="AA313" s="259"/>
      <c r="AT313" s="260" t="s">
        <v>214</v>
      </c>
      <c r="AU313" s="260" t="s">
        <v>149</v>
      </c>
      <c r="AV313" s="11" t="s">
        <v>211</v>
      </c>
      <c r="AW313" s="11" t="s">
        <v>36</v>
      </c>
      <c r="AX313" s="11" t="s">
        <v>88</v>
      </c>
      <c r="AY313" s="260" t="s">
        <v>206</v>
      </c>
    </row>
    <row r="314" s="1" customFormat="1" ht="38.25" customHeight="1">
      <c r="B314" s="46"/>
      <c r="C314" s="219" t="s">
        <v>589</v>
      </c>
      <c r="D314" s="219" t="s">
        <v>207</v>
      </c>
      <c r="E314" s="220" t="s">
        <v>590</v>
      </c>
      <c r="F314" s="221" t="s">
        <v>591</v>
      </c>
      <c r="G314" s="221"/>
      <c r="H314" s="221"/>
      <c r="I314" s="221"/>
      <c r="J314" s="222" t="s">
        <v>260</v>
      </c>
      <c r="K314" s="223">
        <v>53700</v>
      </c>
      <c r="L314" s="224">
        <v>0</v>
      </c>
      <c r="M314" s="225"/>
      <c r="N314" s="226">
        <f>ROUND(L314*K314,2)</f>
        <v>0</v>
      </c>
      <c r="O314" s="226"/>
      <c r="P314" s="226"/>
      <c r="Q314" s="226"/>
      <c r="R314" s="48"/>
      <c r="T314" s="227" t="s">
        <v>22</v>
      </c>
      <c r="U314" s="56" t="s">
        <v>45</v>
      </c>
      <c r="V314" s="47"/>
      <c r="W314" s="228">
        <f>V314*K314</f>
        <v>0</v>
      </c>
      <c r="X314" s="228">
        <v>0</v>
      </c>
      <c r="Y314" s="228">
        <f>X314*K314</f>
        <v>0</v>
      </c>
      <c r="Z314" s="228">
        <v>0</v>
      </c>
      <c r="AA314" s="229">
        <f>Z314*K314</f>
        <v>0</v>
      </c>
      <c r="AR314" s="22" t="s">
        <v>211</v>
      </c>
      <c r="AT314" s="22" t="s">
        <v>207</v>
      </c>
      <c r="AU314" s="22" t="s">
        <v>149</v>
      </c>
      <c r="AY314" s="22" t="s">
        <v>206</v>
      </c>
      <c r="BE314" s="142">
        <f>IF(U314="základní",N314,0)</f>
        <v>0</v>
      </c>
      <c r="BF314" s="142">
        <f>IF(U314="snížená",N314,0)</f>
        <v>0</v>
      </c>
      <c r="BG314" s="142">
        <f>IF(U314="zákl. přenesená",N314,0)</f>
        <v>0</v>
      </c>
      <c r="BH314" s="142">
        <f>IF(U314="sníž. přenesená",N314,0)</f>
        <v>0</v>
      </c>
      <c r="BI314" s="142">
        <f>IF(U314="nulová",N314,0)</f>
        <v>0</v>
      </c>
      <c r="BJ314" s="22" t="s">
        <v>88</v>
      </c>
      <c r="BK314" s="142">
        <f>ROUND(L314*K314,2)</f>
        <v>0</v>
      </c>
      <c r="BL314" s="22" t="s">
        <v>211</v>
      </c>
      <c r="BM314" s="22" t="s">
        <v>592</v>
      </c>
    </row>
    <row r="315" s="1" customFormat="1" ht="38.25" customHeight="1">
      <c r="B315" s="46"/>
      <c r="C315" s="219" t="s">
        <v>593</v>
      </c>
      <c r="D315" s="219" t="s">
        <v>207</v>
      </c>
      <c r="E315" s="220" t="s">
        <v>594</v>
      </c>
      <c r="F315" s="221" t="s">
        <v>595</v>
      </c>
      <c r="G315" s="221"/>
      <c r="H315" s="221"/>
      <c r="I315" s="221"/>
      <c r="J315" s="222" t="s">
        <v>260</v>
      </c>
      <c r="K315" s="223">
        <v>895</v>
      </c>
      <c r="L315" s="224">
        <v>0</v>
      </c>
      <c r="M315" s="225"/>
      <c r="N315" s="226">
        <f>ROUND(L315*K315,2)</f>
        <v>0</v>
      </c>
      <c r="O315" s="226"/>
      <c r="P315" s="226"/>
      <c r="Q315" s="226"/>
      <c r="R315" s="48"/>
      <c r="T315" s="227" t="s">
        <v>22</v>
      </c>
      <c r="U315" s="56" t="s">
        <v>45</v>
      </c>
      <c r="V315" s="47"/>
      <c r="W315" s="228">
        <f>V315*K315</f>
        <v>0</v>
      </c>
      <c r="X315" s="228">
        <v>0</v>
      </c>
      <c r="Y315" s="228">
        <f>X315*K315</f>
        <v>0</v>
      </c>
      <c r="Z315" s="228">
        <v>0</v>
      </c>
      <c r="AA315" s="229">
        <f>Z315*K315</f>
        <v>0</v>
      </c>
      <c r="AR315" s="22" t="s">
        <v>211</v>
      </c>
      <c r="AT315" s="22" t="s">
        <v>207</v>
      </c>
      <c r="AU315" s="22" t="s">
        <v>149</v>
      </c>
      <c r="AY315" s="22" t="s">
        <v>206</v>
      </c>
      <c r="BE315" s="142">
        <f>IF(U315="základní",N315,0)</f>
        <v>0</v>
      </c>
      <c r="BF315" s="142">
        <f>IF(U315="snížená",N315,0)</f>
        <v>0</v>
      </c>
      <c r="BG315" s="142">
        <f>IF(U315="zákl. přenesená",N315,0)</f>
        <v>0</v>
      </c>
      <c r="BH315" s="142">
        <f>IF(U315="sníž. přenesená",N315,0)</f>
        <v>0</v>
      </c>
      <c r="BI315" s="142">
        <f>IF(U315="nulová",N315,0)</f>
        <v>0</v>
      </c>
      <c r="BJ315" s="22" t="s">
        <v>88</v>
      </c>
      <c r="BK315" s="142">
        <f>ROUND(L315*K315,2)</f>
        <v>0</v>
      </c>
      <c r="BL315" s="22" t="s">
        <v>211</v>
      </c>
      <c r="BM315" s="22" t="s">
        <v>596</v>
      </c>
    </row>
    <row r="316" s="1" customFormat="1" ht="38.25" customHeight="1">
      <c r="B316" s="46"/>
      <c r="C316" s="219" t="s">
        <v>597</v>
      </c>
      <c r="D316" s="219" t="s">
        <v>207</v>
      </c>
      <c r="E316" s="220" t="s">
        <v>598</v>
      </c>
      <c r="F316" s="221" t="s">
        <v>599</v>
      </c>
      <c r="G316" s="221"/>
      <c r="H316" s="221"/>
      <c r="I316" s="221"/>
      <c r="J316" s="222" t="s">
        <v>260</v>
      </c>
      <c r="K316" s="223">
        <v>862.57000000000005</v>
      </c>
      <c r="L316" s="224">
        <v>0</v>
      </c>
      <c r="M316" s="225"/>
      <c r="N316" s="226">
        <f>ROUND(L316*K316,2)</f>
        <v>0</v>
      </c>
      <c r="O316" s="226"/>
      <c r="P316" s="226"/>
      <c r="Q316" s="226"/>
      <c r="R316" s="48"/>
      <c r="T316" s="227" t="s">
        <v>22</v>
      </c>
      <c r="U316" s="56" t="s">
        <v>45</v>
      </c>
      <c r="V316" s="47"/>
      <c r="W316" s="228">
        <f>V316*K316</f>
        <v>0</v>
      </c>
      <c r="X316" s="228">
        <v>0.00012999999999999999</v>
      </c>
      <c r="Y316" s="228">
        <f>X316*K316</f>
        <v>0.1121341</v>
      </c>
      <c r="Z316" s="228">
        <v>0</v>
      </c>
      <c r="AA316" s="229">
        <f>Z316*K316</f>
        <v>0</v>
      </c>
      <c r="AR316" s="22" t="s">
        <v>211</v>
      </c>
      <c r="AT316" s="22" t="s">
        <v>207</v>
      </c>
      <c r="AU316" s="22" t="s">
        <v>149</v>
      </c>
      <c r="AY316" s="22" t="s">
        <v>206</v>
      </c>
      <c r="BE316" s="142">
        <f>IF(U316="základní",N316,0)</f>
        <v>0</v>
      </c>
      <c r="BF316" s="142">
        <f>IF(U316="snížená",N316,0)</f>
        <v>0</v>
      </c>
      <c r="BG316" s="142">
        <f>IF(U316="zákl. přenesená",N316,0)</f>
        <v>0</v>
      </c>
      <c r="BH316" s="142">
        <f>IF(U316="sníž. přenesená",N316,0)</f>
        <v>0</v>
      </c>
      <c r="BI316" s="142">
        <f>IF(U316="nulová",N316,0)</f>
        <v>0</v>
      </c>
      <c r="BJ316" s="22" t="s">
        <v>88</v>
      </c>
      <c r="BK316" s="142">
        <f>ROUND(L316*K316,2)</f>
        <v>0</v>
      </c>
      <c r="BL316" s="22" t="s">
        <v>211</v>
      </c>
      <c r="BM316" s="22" t="s">
        <v>600</v>
      </c>
    </row>
    <row r="317" s="10" customFormat="1" ht="16.5" customHeight="1">
      <c r="B317" s="230"/>
      <c r="C317" s="231"/>
      <c r="D317" s="231"/>
      <c r="E317" s="232" t="s">
        <v>22</v>
      </c>
      <c r="F317" s="233" t="s">
        <v>601</v>
      </c>
      <c r="G317" s="234"/>
      <c r="H317" s="234"/>
      <c r="I317" s="234"/>
      <c r="J317" s="231"/>
      <c r="K317" s="235">
        <v>862.57000000000005</v>
      </c>
      <c r="L317" s="231"/>
      <c r="M317" s="231"/>
      <c r="N317" s="231"/>
      <c r="O317" s="231"/>
      <c r="P317" s="231"/>
      <c r="Q317" s="231"/>
      <c r="R317" s="236"/>
      <c r="T317" s="237"/>
      <c r="U317" s="231"/>
      <c r="V317" s="231"/>
      <c r="W317" s="231"/>
      <c r="X317" s="231"/>
      <c r="Y317" s="231"/>
      <c r="Z317" s="231"/>
      <c r="AA317" s="238"/>
      <c r="AT317" s="239" t="s">
        <v>214</v>
      </c>
      <c r="AU317" s="239" t="s">
        <v>149</v>
      </c>
      <c r="AV317" s="10" t="s">
        <v>149</v>
      </c>
      <c r="AW317" s="10" t="s">
        <v>36</v>
      </c>
      <c r="AX317" s="10" t="s">
        <v>88</v>
      </c>
      <c r="AY317" s="239" t="s">
        <v>206</v>
      </c>
    </row>
    <row r="318" s="1" customFormat="1" ht="25.5" customHeight="1">
      <c r="B318" s="46"/>
      <c r="C318" s="219" t="s">
        <v>602</v>
      </c>
      <c r="D318" s="219" t="s">
        <v>207</v>
      </c>
      <c r="E318" s="220" t="s">
        <v>603</v>
      </c>
      <c r="F318" s="221" t="s">
        <v>604</v>
      </c>
      <c r="G318" s="221"/>
      <c r="H318" s="221"/>
      <c r="I318" s="221"/>
      <c r="J318" s="222" t="s">
        <v>260</v>
      </c>
      <c r="K318" s="223">
        <v>884.59000000000003</v>
      </c>
      <c r="L318" s="224">
        <v>0</v>
      </c>
      <c r="M318" s="225"/>
      <c r="N318" s="226">
        <f>ROUND(L318*K318,2)</f>
        <v>0</v>
      </c>
      <c r="O318" s="226"/>
      <c r="P318" s="226"/>
      <c r="Q318" s="226"/>
      <c r="R318" s="48"/>
      <c r="T318" s="227" t="s">
        <v>22</v>
      </c>
      <c r="U318" s="56" t="s">
        <v>45</v>
      </c>
      <c r="V318" s="47"/>
      <c r="W318" s="228">
        <f>V318*K318</f>
        <v>0</v>
      </c>
      <c r="X318" s="228">
        <v>4.0000000000000003E-05</v>
      </c>
      <c r="Y318" s="228">
        <f>X318*K318</f>
        <v>0.035383600000000001</v>
      </c>
      <c r="Z318" s="228">
        <v>0</v>
      </c>
      <c r="AA318" s="229">
        <f>Z318*K318</f>
        <v>0</v>
      </c>
      <c r="AR318" s="22" t="s">
        <v>211</v>
      </c>
      <c r="AT318" s="22" t="s">
        <v>207</v>
      </c>
      <c r="AU318" s="22" t="s">
        <v>149</v>
      </c>
      <c r="AY318" s="22" t="s">
        <v>206</v>
      </c>
      <c r="BE318" s="142">
        <f>IF(U318="základní",N318,0)</f>
        <v>0</v>
      </c>
      <c r="BF318" s="142">
        <f>IF(U318="snížená",N318,0)</f>
        <v>0</v>
      </c>
      <c r="BG318" s="142">
        <f>IF(U318="zákl. přenesená",N318,0)</f>
        <v>0</v>
      </c>
      <c r="BH318" s="142">
        <f>IF(U318="sníž. přenesená",N318,0)</f>
        <v>0</v>
      </c>
      <c r="BI318" s="142">
        <f>IF(U318="nulová",N318,0)</f>
        <v>0</v>
      </c>
      <c r="BJ318" s="22" t="s">
        <v>88</v>
      </c>
      <c r="BK318" s="142">
        <f>ROUND(L318*K318,2)</f>
        <v>0</v>
      </c>
      <c r="BL318" s="22" t="s">
        <v>211</v>
      </c>
      <c r="BM318" s="22" t="s">
        <v>605</v>
      </c>
    </row>
    <row r="319" s="9" customFormat="1" ht="29.88" customHeight="1">
      <c r="B319" s="205"/>
      <c r="C319" s="206"/>
      <c r="D319" s="216" t="s">
        <v>166</v>
      </c>
      <c r="E319" s="216"/>
      <c r="F319" s="216"/>
      <c r="G319" s="216"/>
      <c r="H319" s="216"/>
      <c r="I319" s="216"/>
      <c r="J319" s="216"/>
      <c r="K319" s="216"/>
      <c r="L319" s="216"/>
      <c r="M319" s="216"/>
      <c r="N319" s="240">
        <f>BK319</f>
        <v>0</v>
      </c>
      <c r="O319" s="241"/>
      <c r="P319" s="241"/>
      <c r="Q319" s="241"/>
      <c r="R319" s="209"/>
      <c r="T319" s="210"/>
      <c r="U319" s="206"/>
      <c r="V319" s="206"/>
      <c r="W319" s="211">
        <f>W320</f>
        <v>0</v>
      </c>
      <c r="X319" s="206"/>
      <c r="Y319" s="211">
        <f>Y320</f>
        <v>0</v>
      </c>
      <c r="Z319" s="206"/>
      <c r="AA319" s="212">
        <f>AA320</f>
        <v>0</v>
      </c>
      <c r="AR319" s="213" t="s">
        <v>88</v>
      </c>
      <c r="AT319" s="214" t="s">
        <v>79</v>
      </c>
      <c r="AU319" s="214" t="s">
        <v>88</v>
      </c>
      <c r="AY319" s="213" t="s">
        <v>206</v>
      </c>
      <c r="BK319" s="215">
        <f>BK320</f>
        <v>0</v>
      </c>
    </row>
    <row r="320" s="1" customFormat="1" ht="25.5" customHeight="1">
      <c r="B320" s="46"/>
      <c r="C320" s="219" t="s">
        <v>606</v>
      </c>
      <c r="D320" s="219" t="s">
        <v>207</v>
      </c>
      <c r="E320" s="220" t="s">
        <v>607</v>
      </c>
      <c r="F320" s="221" t="s">
        <v>608</v>
      </c>
      <c r="G320" s="221"/>
      <c r="H320" s="221"/>
      <c r="I320" s="221"/>
      <c r="J320" s="222" t="s">
        <v>238</v>
      </c>
      <c r="K320" s="223">
        <v>727.02499999999998</v>
      </c>
      <c r="L320" s="224">
        <v>0</v>
      </c>
      <c r="M320" s="225"/>
      <c r="N320" s="226">
        <f>ROUND(L320*K320,2)</f>
        <v>0</v>
      </c>
      <c r="O320" s="226"/>
      <c r="P320" s="226"/>
      <c r="Q320" s="226"/>
      <c r="R320" s="48"/>
      <c r="T320" s="227" t="s">
        <v>22</v>
      </c>
      <c r="U320" s="56" t="s">
        <v>45</v>
      </c>
      <c r="V320" s="47"/>
      <c r="W320" s="228">
        <f>V320*K320</f>
        <v>0</v>
      </c>
      <c r="X320" s="228">
        <v>0</v>
      </c>
      <c r="Y320" s="228">
        <f>X320*K320</f>
        <v>0</v>
      </c>
      <c r="Z320" s="228">
        <v>0</v>
      </c>
      <c r="AA320" s="229">
        <f>Z320*K320</f>
        <v>0</v>
      </c>
      <c r="AR320" s="22" t="s">
        <v>211</v>
      </c>
      <c r="AT320" s="22" t="s">
        <v>207</v>
      </c>
      <c r="AU320" s="22" t="s">
        <v>149</v>
      </c>
      <c r="AY320" s="22" t="s">
        <v>206</v>
      </c>
      <c r="BE320" s="142">
        <f>IF(U320="základní",N320,0)</f>
        <v>0</v>
      </c>
      <c r="BF320" s="142">
        <f>IF(U320="snížená",N320,0)</f>
        <v>0</v>
      </c>
      <c r="BG320" s="142">
        <f>IF(U320="zákl. přenesená",N320,0)</f>
        <v>0</v>
      </c>
      <c r="BH320" s="142">
        <f>IF(U320="sníž. přenesená",N320,0)</f>
        <v>0</v>
      </c>
      <c r="BI320" s="142">
        <f>IF(U320="nulová",N320,0)</f>
        <v>0</v>
      </c>
      <c r="BJ320" s="22" t="s">
        <v>88</v>
      </c>
      <c r="BK320" s="142">
        <f>ROUND(L320*K320,2)</f>
        <v>0</v>
      </c>
      <c r="BL320" s="22" t="s">
        <v>211</v>
      </c>
      <c r="BM320" s="22" t="s">
        <v>609</v>
      </c>
    </row>
    <row r="321" s="9" customFormat="1" ht="37.44001" customHeight="1">
      <c r="B321" s="205"/>
      <c r="C321" s="206"/>
      <c r="D321" s="207" t="s">
        <v>167</v>
      </c>
      <c r="E321" s="207"/>
      <c r="F321" s="207"/>
      <c r="G321" s="207"/>
      <c r="H321" s="207"/>
      <c r="I321" s="207"/>
      <c r="J321" s="207"/>
      <c r="K321" s="207"/>
      <c r="L321" s="207"/>
      <c r="M321" s="207"/>
      <c r="N321" s="261">
        <f>BK321</f>
        <v>0</v>
      </c>
      <c r="O321" s="262"/>
      <c r="P321" s="262"/>
      <c r="Q321" s="262"/>
      <c r="R321" s="209"/>
      <c r="T321" s="210"/>
      <c r="U321" s="206"/>
      <c r="V321" s="206"/>
      <c r="W321" s="211">
        <f>W322+W348+W377+W387+W430+W464+W549+W635+W642+W650+W656+W680+W688+W700</f>
        <v>0</v>
      </c>
      <c r="X321" s="206"/>
      <c r="Y321" s="211">
        <f>Y322+Y348+Y377+Y387+Y430+Y464+Y549+Y635+Y642+Y650+Y656+Y680+Y688+Y700</f>
        <v>116.0102905</v>
      </c>
      <c r="Z321" s="206"/>
      <c r="AA321" s="212">
        <f>AA322+AA348+AA377+AA387+AA430+AA464+AA549+AA635+AA642+AA650+AA656+AA680+AA688+AA700</f>
        <v>0</v>
      </c>
      <c r="AR321" s="213" t="s">
        <v>149</v>
      </c>
      <c r="AT321" s="214" t="s">
        <v>79</v>
      </c>
      <c r="AU321" s="214" t="s">
        <v>80</v>
      </c>
      <c r="AY321" s="213" t="s">
        <v>206</v>
      </c>
      <c r="BK321" s="215">
        <f>BK322+BK348+BK377+BK387+BK430+BK464+BK549+BK635+BK642+BK650+BK656+BK680+BK688+BK700</f>
        <v>0</v>
      </c>
    </row>
    <row r="322" s="9" customFormat="1" ht="19.92" customHeight="1">
      <c r="B322" s="205"/>
      <c r="C322" s="206"/>
      <c r="D322" s="216" t="s">
        <v>168</v>
      </c>
      <c r="E322" s="216"/>
      <c r="F322" s="216"/>
      <c r="G322" s="216"/>
      <c r="H322" s="216"/>
      <c r="I322" s="216"/>
      <c r="J322" s="216"/>
      <c r="K322" s="216"/>
      <c r="L322" s="216"/>
      <c r="M322" s="216"/>
      <c r="N322" s="217">
        <f>BK322</f>
        <v>0</v>
      </c>
      <c r="O322" s="218"/>
      <c r="P322" s="218"/>
      <c r="Q322" s="218"/>
      <c r="R322" s="209"/>
      <c r="T322" s="210"/>
      <c r="U322" s="206"/>
      <c r="V322" s="206"/>
      <c r="W322" s="211">
        <f>SUM(W323:W347)</f>
        <v>0</v>
      </c>
      <c r="X322" s="206"/>
      <c r="Y322" s="211">
        <f>SUM(Y323:Y347)</f>
        <v>9.7124062000000002</v>
      </c>
      <c r="Z322" s="206"/>
      <c r="AA322" s="212">
        <f>SUM(AA323:AA347)</f>
        <v>0</v>
      </c>
      <c r="AR322" s="213" t="s">
        <v>149</v>
      </c>
      <c r="AT322" s="214" t="s">
        <v>79</v>
      </c>
      <c r="AU322" s="214" t="s">
        <v>88</v>
      </c>
      <c r="AY322" s="213" t="s">
        <v>206</v>
      </c>
      <c r="BK322" s="215">
        <f>SUM(BK323:BK347)</f>
        <v>0</v>
      </c>
    </row>
    <row r="323" s="1" customFormat="1" ht="38.25" customHeight="1">
      <c r="B323" s="46"/>
      <c r="C323" s="219" t="s">
        <v>610</v>
      </c>
      <c r="D323" s="219" t="s">
        <v>207</v>
      </c>
      <c r="E323" s="220" t="s">
        <v>611</v>
      </c>
      <c r="F323" s="221" t="s">
        <v>612</v>
      </c>
      <c r="G323" s="221"/>
      <c r="H323" s="221"/>
      <c r="I323" s="221"/>
      <c r="J323" s="222" t="s">
        <v>260</v>
      </c>
      <c r="K323" s="223">
        <v>550</v>
      </c>
      <c r="L323" s="224">
        <v>0</v>
      </c>
      <c r="M323" s="225"/>
      <c r="N323" s="226">
        <f>ROUND(L323*K323,2)</f>
        <v>0</v>
      </c>
      <c r="O323" s="226"/>
      <c r="P323" s="226"/>
      <c r="Q323" s="226"/>
      <c r="R323" s="48"/>
      <c r="T323" s="227" t="s">
        <v>22</v>
      </c>
      <c r="U323" s="56" t="s">
        <v>45</v>
      </c>
      <c r="V323" s="47"/>
      <c r="W323" s="228">
        <f>V323*K323</f>
        <v>0</v>
      </c>
      <c r="X323" s="228">
        <v>0</v>
      </c>
      <c r="Y323" s="228">
        <f>X323*K323</f>
        <v>0</v>
      </c>
      <c r="Z323" s="228">
        <v>0</v>
      </c>
      <c r="AA323" s="229">
        <f>Z323*K323</f>
        <v>0</v>
      </c>
      <c r="AR323" s="22" t="s">
        <v>278</v>
      </c>
      <c r="AT323" s="22" t="s">
        <v>207</v>
      </c>
      <c r="AU323" s="22" t="s">
        <v>149</v>
      </c>
      <c r="AY323" s="22" t="s">
        <v>206</v>
      </c>
      <c r="BE323" s="142">
        <f>IF(U323="základní",N323,0)</f>
        <v>0</v>
      </c>
      <c r="BF323" s="142">
        <f>IF(U323="snížená",N323,0)</f>
        <v>0</v>
      </c>
      <c r="BG323" s="142">
        <f>IF(U323="zákl. přenesená",N323,0)</f>
        <v>0</v>
      </c>
      <c r="BH323" s="142">
        <f>IF(U323="sníž. přenesená",N323,0)</f>
        <v>0</v>
      </c>
      <c r="BI323" s="142">
        <f>IF(U323="nulová",N323,0)</f>
        <v>0</v>
      </c>
      <c r="BJ323" s="22" t="s">
        <v>88</v>
      </c>
      <c r="BK323" s="142">
        <f>ROUND(L323*K323,2)</f>
        <v>0</v>
      </c>
      <c r="BL323" s="22" t="s">
        <v>278</v>
      </c>
      <c r="BM323" s="22" t="s">
        <v>613</v>
      </c>
    </row>
    <row r="324" s="1" customFormat="1" ht="16.5" customHeight="1">
      <c r="B324" s="46"/>
      <c r="C324" s="242" t="s">
        <v>614</v>
      </c>
      <c r="D324" s="242" t="s">
        <v>263</v>
      </c>
      <c r="E324" s="243" t="s">
        <v>615</v>
      </c>
      <c r="F324" s="244" t="s">
        <v>616</v>
      </c>
      <c r="G324" s="244"/>
      <c r="H324" s="244"/>
      <c r="I324" s="244"/>
      <c r="J324" s="245" t="s">
        <v>238</v>
      </c>
      <c r="K324" s="246">
        <v>0.16500000000000001</v>
      </c>
      <c r="L324" s="247">
        <v>0</v>
      </c>
      <c r="M324" s="248"/>
      <c r="N324" s="249">
        <f>ROUND(L324*K324,2)</f>
        <v>0</v>
      </c>
      <c r="O324" s="226"/>
      <c r="P324" s="226"/>
      <c r="Q324" s="226"/>
      <c r="R324" s="48"/>
      <c r="T324" s="227" t="s">
        <v>22</v>
      </c>
      <c r="U324" s="56" t="s">
        <v>45</v>
      </c>
      <c r="V324" s="47"/>
      <c r="W324" s="228">
        <f>V324*K324</f>
        <v>0</v>
      </c>
      <c r="X324" s="228">
        <v>1</v>
      </c>
      <c r="Y324" s="228">
        <f>X324*K324</f>
        <v>0.16500000000000001</v>
      </c>
      <c r="Z324" s="228">
        <v>0</v>
      </c>
      <c r="AA324" s="229">
        <f>Z324*K324</f>
        <v>0</v>
      </c>
      <c r="AR324" s="22" t="s">
        <v>367</v>
      </c>
      <c r="AT324" s="22" t="s">
        <v>263</v>
      </c>
      <c r="AU324" s="22" t="s">
        <v>149</v>
      </c>
      <c r="AY324" s="22" t="s">
        <v>206</v>
      </c>
      <c r="BE324" s="142">
        <f>IF(U324="základní",N324,0)</f>
        <v>0</v>
      </c>
      <c r="BF324" s="142">
        <f>IF(U324="snížená",N324,0)</f>
        <v>0</v>
      </c>
      <c r="BG324" s="142">
        <f>IF(U324="zákl. přenesená",N324,0)</f>
        <v>0</v>
      </c>
      <c r="BH324" s="142">
        <f>IF(U324="sníž. přenesená",N324,0)</f>
        <v>0</v>
      </c>
      <c r="BI324" s="142">
        <f>IF(U324="nulová",N324,0)</f>
        <v>0</v>
      </c>
      <c r="BJ324" s="22" t="s">
        <v>88</v>
      </c>
      <c r="BK324" s="142">
        <f>ROUND(L324*K324,2)</f>
        <v>0</v>
      </c>
      <c r="BL324" s="22" t="s">
        <v>278</v>
      </c>
      <c r="BM324" s="22" t="s">
        <v>617</v>
      </c>
    </row>
    <row r="325" s="1" customFormat="1" ht="24" customHeight="1">
      <c r="B325" s="46"/>
      <c r="C325" s="47"/>
      <c r="D325" s="47"/>
      <c r="E325" s="47"/>
      <c r="F325" s="250" t="s">
        <v>618</v>
      </c>
      <c r="G325" s="67"/>
      <c r="H325" s="67"/>
      <c r="I325" s="67"/>
      <c r="J325" s="47"/>
      <c r="K325" s="47"/>
      <c r="L325" s="47"/>
      <c r="M325" s="47"/>
      <c r="N325" s="47"/>
      <c r="O325" s="47"/>
      <c r="P325" s="47"/>
      <c r="Q325" s="47"/>
      <c r="R325" s="48"/>
      <c r="T325" s="189"/>
      <c r="U325" s="47"/>
      <c r="V325" s="47"/>
      <c r="W325" s="47"/>
      <c r="X325" s="47"/>
      <c r="Y325" s="47"/>
      <c r="Z325" s="47"/>
      <c r="AA325" s="100"/>
      <c r="AT325" s="22" t="s">
        <v>268</v>
      </c>
      <c r="AU325" s="22" t="s">
        <v>149</v>
      </c>
    </row>
    <row r="326" s="1" customFormat="1" ht="25.5" customHeight="1">
      <c r="B326" s="46"/>
      <c r="C326" s="219" t="s">
        <v>619</v>
      </c>
      <c r="D326" s="219" t="s">
        <v>207</v>
      </c>
      <c r="E326" s="220" t="s">
        <v>620</v>
      </c>
      <c r="F326" s="221" t="s">
        <v>621</v>
      </c>
      <c r="G326" s="221"/>
      <c r="H326" s="221"/>
      <c r="I326" s="221"/>
      <c r="J326" s="222" t="s">
        <v>260</v>
      </c>
      <c r="K326" s="223">
        <v>261.625</v>
      </c>
      <c r="L326" s="224">
        <v>0</v>
      </c>
      <c r="M326" s="225"/>
      <c r="N326" s="226">
        <f>ROUND(L326*K326,2)</f>
        <v>0</v>
      </c>
      <c r="O326" s="226"/>
      <c r="P326" s="226"/>
      <c r="Q326" s="226"/>
      <c r="R326" s="48"/>
      <c r="T326" s="227" t="s">
        <v>22</v>
      </c>
      <c r="U326" s="56" t="s">
        <v>45</v>
      </c>
      <c r="V326" s="47"/>
      <c r="W326" s="228">
        <f>V326*K326</f>
        <v>0</v>
      </c>
      <c r="X326" s="228">
        <v>0</v>
      </c>
      <c r="Y326" s="228">
        <f>X326*K326</f>
        <v>0</v>
      </c>
      <c r="Z326" s="228">
        <v>0</v>
      </c>
      <c r="AA326" s="229">
        <f>Z326*K326</f>
        <v>0</v>
      </c>
      <c r="AR326" s="22" t="s">
        <v>278</v>
      </c>
      <c r="AT326" s="22" t="s">
        <v>207</v>
      </c>
      <c r="AU326" s="22" t="s">
        <v>149</v>
      </c>
      <c r="AY326" s="22" t="s">
        <v>206</v>
      </c>
      <c r="BE326" s="142">
        <f>IF(U326="základní",N326,0)</f>
        <v>0</v>
      </c>
      <c r="BF326" s="142">
        <f>IF(U326="snížená",N326,0)</f>
        <v>0</v>
      </c>
      <c r="BG326" s="142">
        <f>IF(U326="zákl. přenesená",N326,0)</f>
        <v>0</v>
      </c>
      <c r="BH326" s="142">
        <f>IF(U326="sníž. přenesená",N326,0)</f>
        <v>0</v>
      </c>
      <c r="BI326" s="142">
        <f>IF(U326="nulová",N326,0)</f>
        <v>0</v>
      </c>
      <c r="BJ326" s="22" t="s">
        <v>88</v>
      </c>
      <c r="BK326" s="142">
        <f>ROUND(L326*K326,2)</f>
        <v>0</v>
      </c>
      <c r="BL326" s="22" t="s">
        <v>278</v>
      </c>
      <c r="BM326" s="22" t="s">
        <v>622</v>
      </c>
    </row>
    <row r="327" s="10" customFormat="1" ht="25.5" customHeight="1">
      <c r="B327" s="230"/>
      <c r="C327" s="231"/>
      <c r="D327" s="231"/>
      <c r="E327" s="232" t="s">
        <v>22</v>
      </c>
      <c r="F327" s="233" t="s">
        <v>623</v>
      </c>
      <c r="G327" s="234"/>
      <c r="H327" s="234"/>
      <c r="I327" s="234"/>
      <c r="J327" s="231"/>
      <c r="K327" s="235">
        <v>204.625</v>
      </c>
      <c r="L327" s="231"/>
      <c r="M327" s="231"/>
      <c r="N327" s="231"/>
      <c r="O327" s="231"/>
      <c r="P327" s="231"/>
      <c r="Q327" s="231"/>
      <c r="R327" s="236"/>
      <c r="T327" s="237"/>
      <c r="U327" s="231"/>
      <c r="V327" s="231"/>
      <c r="W327" s="231"/>
      <c r="X327" s="231"/>
      <c r="Y327" s="231"/>
      <c r="Z327" s="231"/>
      <c r="AA327" s="238"/>
      <c r="AT327" s="239" t="s">
        <v>214</v>
      </c>
      <c r="AU327" s="239" t="s">
        <v>149</v>
      </c>
      <c r="AV327" s="10" t="s">
        <v>149</v>
      </c>
      <c r="AW327" s="10" t="s">
        <v>36</v>
      </c>
      <c r="AX327" s="10" t="s">
        <v>80</v>
      </c>
      <c r="AY327" s="239" t="s">
        <v>206</v>
      </c>
    </row>
    <row r="328" s="10" customFormat="1" ht="16.5" customHeight="1">
      <c r="B328" s="230"/>
      <c r="C328" s="231"/>
      <c r="D328" s="231"/>
      <c r="E328" s="232" t="s">
        <v>22</v>
      </c>
      <c r="F328" s="251" t="s">
        <v>467</v>
      </c>
      <c r="G328" s="231"/>
      <c r="H328" s="231"/>
      <c r="I328" s="231"/>
      <c r="J328" s="231"/>
      <c r="K328" s="235">
        <v>57</v>
      </c>
      <c r="L328" s="231"/>
      <c r="M328" s="231"/>
      <c r="N328" s="231"/>
      <c r="O328" s="231"/>
      <c r="P328" s="231"/>
      <c r="Q328" s="231"/>
      <c r="R328" s="236"/>
      <c r="T328" s="237"/>
      <c r="U328" s="231"/>
      <c r="V328" s="231"/>
      <c r="W328" s="231"/>
      <c r="X328" s="231"/>
      <c r="Y328" s="231"/>
      <c r="Z328" s="231"/>
      <c r="AA328" s="238"/>
      <c r="AT328" s="239" t="s">
        <v>214</v>
      </c>
      <c r="AU328" s="239" t="s">
        <v>149</v>
      </c>
      <c r="AV328" s="10" t="s">
        <v>149</v>
      </c>
      <c r="AW328" s="10" t="s">
        <v>36</v>
      </c>
      <c r="AX328" s="10" t="s">
        <v>80</v>
      </c>
      <c r="AY328" s="239" t="s">
        <v>206</v>
      </c>
    </row>
    <row r="329" s="11" customFormat="1" ht="16.5" customHeight="1">
      <c r="B329" s="252"/>
      <c r="C329" s="253"/>
      <c r="D329" s="253"/>
      <c r="E329" s="254" t="s">
        <v>22</v>
      </c>
      <c r="F329" s="255" t="s">
        <v>289</v>
      </c>
      <c r="G329" s="253"/>
      <c r="H329" s="253"/>
      <c r="I329" s="253"/>
      <c r="J329" s="253"/>
      <c r="K329" s="256">
        <v>261.625</v>
      </c>
      <c r="L329" s="253"/>
      <c r="M329" s="253"/>
      <c r="N329" s="253"/>
      <c r="O329" s="253"/>
      <c r="P329" s="253"/>
      <c r="Q329" s="253"/>
      <c r="R329" s="257"/>
      <c r="T329" s="258"/>
      <c r="U329" s="253"/>
      <c r="V329" s="253"/>
      <c r="W329" s="253"/>
      <c r="X329" s="253"/>
      <c r="Y329" s="253"/>
      <c r="Z329" s="253"/>
      <c r="AA329" s="259"/>
      <c r="AT329" s="260" t="s">
        <v>214</v>
      </c>
      <c r="AU329" s="260" t="s">
        <v>149</v>
      </c>
      <c r="AV329" s="11" t="s">
        <v>211</v>
      </c>
      <c r="AW329" s="11" t="s">
        <v>36</v>
      </c>
      <c r="AX329" s="11" t="s">
        <v>88</v>
      </c>
      <c r="AY329" s="260" t="s">
        <v>206</v>
      </c>
    </row>
    <row r="330" s="1" customFormat="1" ht="16.5" customHeight="1">
      <c r="B330" s="46"/>
      <c r="C330" s="242" t="s">
        <v>624</v>
      </c>
      <c r="D330" s="242" t="s">
        <v>263</v>
      </c>
      <c r="E330" s="243" t="s">
        <v>615</v>
      </c>
      <c r="F330" s="244" t="s">
        <v>616</v>
      </c>
      <c r="G330" s="244"/>
      <c r="H330" s="244"/>
      <c r="I330" s="244"/>
      <c r="J330" s="245" t="s">
        <v>238</v>
      </c>
      <c r="K330" s="246">
        <v>0.091999999999999998</v>
      </c>
      <c r="L330" s="247">
        <v>0</v>
      </c>
      <c r="M330" s="248"/>
      <c r="N330" s="249">
        <f>ROUND(L330*K330,2)</f>
        <v>0</v>
      </c>
      <c r="O330" s="226"/>
      <c r="P330" s="226"/>
      <c r="Q330" s="226"/>
      <c r="R330" s="48"/>
      <c r="T330" s="227" t="s">
        <v>22</v>
      </c>
      <c r="U330" s="56" t="s">
        <v>45</v>
      </c>
      <c r="V330" s="47"/>
      <c r="W330" s="228">
        <f>V330*K330</f>
        <v>0</v>
      </c>
      <c r="X330" s="228">
        <v>1</v>
      </c>
      <c r="Y330" s="228">
        <f>X330*K330</f>
        <v>0.091999999999999998</v>
      </c>
      <c r="Z330" s="228">
        <v>0</v>
      </c>
      <c r="AA330" s="229">
        <f>Z330*K330</f>
        <v>0</v>
      </c>
      <c r="AR330" s="22" t="s">
        <v>367</v>
      </c>
      <c r="AT330" s="22" t="s">
        <v>263</v>
      </c>
      <c r="AU330" s="22" t="s">
        <v>149</v>
      </c>
      <c r="AY330" s="22" t="s">
        <v>206</v>
      </c>
      <c r="BE330" s="142">
        <f>IF(U330="základní",N330,0)</f>
        <v>0</v>
      </c>
      <c r="BF330" s="142">
        <f>IF(U330="snížená",N330,0)</f>
        <v>0</v>
      </c>
      <c r="BG330" s="142">
        <f>IF(U330="zákl. přenesená",N330,0)</f>
        <v>0</v>
      </c>
      <c r="BH330" s="142">
        <f>IF(U330="sníž. přenesená",N330,0)</f>
        <v>0</v>
      </c>
      <c r="BI330" s="142">
        <f>IF(U330="nulová",N330,0)</f>
        <v>0</v>
      </c>
      <c r="BJ330" s="22" t="s">
        <v>88</v>
      </c>
      <c r="BK330" s="142">
        <f>ROUND(L330*K330,2)</f>
        <v>0</v>
      </c>
      <c r="BL330" s="22" t="s">
        <v>278</v>
      </c>
      <c r="BM330" s="22" t="s">
        <v>625</v>
      </c>
    </row>
    <row r="331" s="1" customFormat="1" ht="24" customHeight="1">
      <c r="B331" s="46"/>
      <c r="C331" s="47"/>
      <c r="D331" s="47"/>
      <c r="E331" s="47"/>
      <c r="F331" s="250" t="s">
        <v>618</v>
      </c>
      <c r="G331" s="67"/>
      <c r="H331" s="67"/>
      <c r="I331" s="67"/>
      <c r="J331" s="47"/>
      <c r="K331" s="47"/>
      <c r="L331" s="47"/>
      <c r="M331" s="47"/>
      <c r="N331" s="47"/>
      <c r="O331" s="47"/>
      <c r="P331" s="47"/>
      <c r="Q331" s="47"/>
      <c r="R331" s="48"/>
      <c r="T331" s="189"/>
      <c r="U331" s="47"/>
      <c r="V331" s="47"/>
      <c r="W331" s="47"/>
      <c r="X331" s="47"/>
      <c r="Y331" s="47"/>
      <c r="Z331" s="47"/>
      <c r="AA331" s="100"/>
      <c r="AT331" s="22" t="s">
        <v>268</v>
      </c>
      <c r="AU331" s="22" t="s">
        <v>149</v>
      </c>
    </row>
    <row r="332" s="1" customFormat="1" ht="25.5" customHeight="1">
      <c r="B332" s="46"/>
      <c r="C332" s="219" t="s">
        <v>626</v>
      </c>
      <c r="D332" s="219" t="s">
        <v>207</v>
      </c>
      <c r="E332" s="220" t="s">
        <v>627</v>
      </c>
      <c r="F332" s="221" t="s">
        <v>628</v>
      </c>
      <c r="G332" s="221"/>
      <c r="H332" s="221"/>
      <c r="I332" s="221"/>
      <c r="J332" s="222" t="s">
        <v>260</v>
      </c>
      <c r="K332" s="223">
        <v>1100</v>
      </c>
      <c r="L332" s="224">
        <v>0</v>
      </c>
      <c r="M332" s="225"/>
      <c r="N332" s="226">
        <f>ROUND(L332*K332,2)</f>
        <v>0</v>
      </c>
      <c r="O332" s="226"/>
      <c r="P332" s="226"/>
      <c r="Q332" s="226"/>
      <c r="R332" s="48"/>
      <c r="T332" s="227" t="s">
        <v>22</v>
      </c>
      <c r="U332" s="56" t="s">
        <v>45</v>
      </c>
      <c r="V332" s="47"/>
      <c r="W332" s="228">
        <f>V332*K332</f>
        <v>0</v>
      </c>
      <c r="X332" s="228">
        <v>0.00040000000000000002</v>
      </c>
      <c r="Y332" s="228">
        <f>X332*K332</f>
        <v>0.44</v>
      </c>
      <c r="Z332" s="228">
        <v>0</v>
      </c>
      <c r="AA332" s="229">
        <f>Z332*K332</f>
        <v>0</v>
      </c>
      <c r="AR332" s="22" t="s">
        <v>278</v>
      </c>
      <c r="AT332" s="22" t="s">
        <v>207</v>
      </c>
      <c r="AU332" s="22" t="s">
        <v>149</v>
      </c>
      <c r="AY332" s="22" t="s">
        <v>206</v>
      </c>
      <c r="BE332" s="142">
        <f>IF(U332="základní",N332,0)</f>
        <v>0</v>
      </c>
      <c r="BF332" s="142">
        <f>IF(U332="snížená",N332,0)</f>
        <v>0</v>
      </c>
      <c r="BG332" s="142">
        <f>IF(U332="zákl. přenesená",N332,0)</f>
        <v>0</v>
      </c>
      <c r="BH332" s="142">
        <f>IF(U332="sníž. přenesená",N332,0)</f>
        <v>0</v>
      </c>
      <c r="BI332" s="142">
        <f>IF(U332="nulová",N332,0)</f>
        <v>0</v>
      </c>
      <c r="BJ332" s="22" t="s">
        <v>88</v>
      </c>
      <c r="BK332" s="142">
        <f>ROUND(L332*K332,2)</f>
        <v>0</v>
      </c>
      <c r="BL332" s="22" t="s">
        <v>278</v>
      </c>
      <c r="BM332" s="22" t="s">
        <v>629</v>
      </c>
    </row>
    <row r="333" s="10" customFormat="1" ht="16.5" customHeight="1">
      <c r="B333" s="230"/>
      <c r="C333" s="231"/>
      <c r="D333" s="231"/>
      <c r="E333" s="232" t="s">
        <v>22</v>
      </c>
      <c r="F333" s="233" t="s">
        <v>630</v>
      </c>
      <c r="G333" s="234"/>
      <c r="H333" s="234"/>
      <c r="I333" s="234"/>
      <c r="J333" s="231"/>
      <c r="K333" s="235">
        <v>1100</v>
      </c>
      <c r="L333" s="231"/>
      <c r="M333" s="231"/>
      <c r="N333" s="231"/>
      <c r="O333" s="231"/>
      <c r="P333" s="231"/>
      <c r="Q333" s="231"/>
      <c r="R333" s="236"/>
      <c r="T333" s="237"/>
      <c r="U333" s="231"/>
      <c r="V333" s="231"/>
      <c r="W333" s="231"/>
      <c r="X333" s="231"/>
      <c r="Y333" s="231"/>
      <c r="Z333" s="231"/>
      <c r="AA333" s="238"/>
      <c r="AT333" s="239" t="s">
        <v>214</v>
      </c>
      <c r="AU333" s="239" t="s">
        <v>149</v>
      </c>
      <c r="AV333" s="10" t="s">
        <v>149</v>
      </c>
      <c r="AW333" s="10" t="s">
        <v>36</v>
      </c>
      <c r="AX333" s="10" t="s">
        <v>88</v>
      </c>
      <c r="AY333" s="239" t="s">
        <v>206</v>
      </c>
    </row>
    <row r="334" s="1" customFormat="1" ht="25.5" customHeight="1">
      <c r="B334" s="46"/>
      <c r="C334" s="242" t="s">
        <v>631</v>
      </c>
      <c r="D334" s="242" t="s">
        <v>263</v>
      </c>
      <c r="E334" s="243" t="s">
        <v>632</v>
      </c>
      <c r="F334" s="244" t="s">
        <v>633</v>
      </c>
      <c r="G334" s="244"/>
      <c r="H334" s="244"/>
      <c r="I334" s="244"/>
      <c r="J334" s="245" t="s">
        <v>260</v>
      </c>
      <c r="K334" s="246">
        <v>1265</v>
      </c>
      <c r="L334" s="247">
        <v>0</v>
      </c>
      <c r="M334" s="248"/>
      <c r="N334" s="249">
        <f>ROUND(L334*K334,2)</f>
        <v>0</v>
      </c>
      <c r="O334" s="226"/>
      <c r="P334" s="226"/>
      <c r="Q334" s="226"/>
      <c r="R334" s="48"/>
      <c r="T334" s="227" t="s">
        <v>22</v>
      </c>
      <c r="U334" s="56" t="s">
        <v>45</v>
      </c>
      <c r="V334" s="47"/>
      <c r="W334" s="228">
        <f>V334*K334</f>
        <v>0</v>
      </c>
      <c r="X334" s="228">
        <v>0.0044999999999999997</v>
      </c>
      <c r="Y334" s="228">
        <f>X334*K334</f>
        <v>5.6924999999999999</v>
      </c>
      <c r="Z334" s="228">
        <v>0</v>
      </c>
      <c r="AA334" s="229">
        <f>Z334*K334</f>
        <v>0</v>
      </c>
      <c r="AR334" s="22" t="s">
        <v>367</v>
      </c>
      <c r="AT334" s="22" t="s">
        <v>263</v>
      </c>
      <c r="AU334" s="22" t="s">
        <v>149</v>
      </c>
      <c r="AY334" s="22" t="s">
        <v>206</v>
      </c>
      <c r="BE334" s="142">
        <f>IF(U334="základní",N334,0)</f>
        <v>0</v>
      </c>
      <c r="BF334" s="142">
        <f>IF(U334="snížená",N334,0)</f>
        <v>0</v>
      </c>
      <c r="BG334" s="142">
        <f>IF(U334="zákl. přenesená",N334,0)</f>
        <v>0</v>
      </c>
      <c r="BH334" s="142">
        <f>IF(U334="sníž. přenesená",N334,0)</f>
        <v>0</v>
      </c>
      <c r="BI334" s="142">
        <f>IF(U334="nulová",N334,0)</f>
        <v>0</v>
      </c>
      <c r="BJ334" s="22" t="s">
        <v>88</v>
      </c>
      <c r="BK334" s="142">
        <f>ROUND(L334*K334,2)</f>
        <v>0</v>
      </c>
      <c r="BL334" s="22" t="s">
        <v>278</v>
      </c>
      <c r="BM334" s="22" t="s">
        <v>634</v>
      </c>
    </row>
    <row r="335" s="1" customFormat="1" ht="25.5" customHeight="1">
      <c r="B335" s="46"/>
      <c r="C335" s="219" t="s">
        <v>635</v>
      </c>
      <c r="D335" s="219" t="s">
        <v>207</v>
      </c>
      <c r="E335" s="220" t="s">
        <v>636</v>
      </c>
      <c r="F335" s="221" t="s">
        <v>637</v>
      </c>
      <c r="G335" s="221"/>
      <c r="H335" s="221"/>
      <c r="I335" s="221"/>
      <c r="J335" s="222" t="s">
        <v>260</v>
      </c>
      <c r="K335" s="223">
        <v>523.25</v>
      </c>
      <c r="L335" s="224">
        <v>0</v>
      </c>
      <c r="M335" s="225"/>
      <c r="N335" s="226">
        <f>ROUND(L335*K335,2)</f>
        <v>0</v>
      </c>
      <c r="O335" s="226"/>
      <c r="P335" s="226"/>
      <c r="Q335" s="226"/>
      <c r="R335" s="48"/>
      <c r="T335" s="227" t="s">
        <v>22</v>
      </c>
      <c r="U335" s="56" t="s">
        <v>45</v>
      </c>
      <c r="V335" s="47"/>
      <c r="W335" s="228">
        <f>V335*K335</f>
        <v>0</v>
      </c>
      <c r="X335" s="228">
        <v>0.00040000000000000002</v>
      </c>
      <c r="Y335" s="228">
        <f>X335*K335</f>
        <v>0.20930000000000001</v>
      </c>
      <c r="Z335" s="228">
        <v>0</v>
      </c>
      <c r="AA335" s="229">
        <f>Z335*K335</f>
        <v>0</v>
      </c>
      <c r="AR335" s="22" t="s">
        <v>278</v>
      </c>
      <c r="AT335" s="22" t="s">
        <v>207</v>
      </c>
      <c r="AU335" s="22" t="s">
        <v>149</v>
      </c>
      <c r="AY335" s="22" t="s">
        <v>206</v>
      </c>
      <c r="BE335" s="142">
        <f>IF(U335="základní",N335,0)</f>
        <v>0</v>
      </c>
      <c r="BF335" s="142">
        <f>IF(U335="snížená",N335,0)</f>
        <v>0</v>
      </c>
      <c r="BG335" s="142">
        <f>IF(U335="zákl. přenesená",N335,0)</f>
        <v>0</v>
      </c>
      <c r="BH335" s="142">
        <f>IF(U335="sníž. přenesená",N335,0)</f>
        <v>0</v>
      </c>
      <c r="BI335" s="142">
        <f>IF(U335="nulová",N335,0)</f>
        <v>0</v>
      </c>
      <c r="BJ335" s="22" t="s">
        <v>88</v>
      </c>
      <c r="BK335" s="142">
        <f>ROUND(L335*K335,2)</f>
        <v>0</v>
      </c>
      <c r="BL335" s="22" t="s">
        <v>278</v>
      </c>
      <c r="BM335" s="22" t="s">
        <v>638</v>
      </c>
    </row>
    <row r="336" s="10" customFormat="1" ht="16.5" customHeight="1">
      <c r="B336" s="230"/>
      <c r="C336" s="231"/>
      <c r="D336" s="231"/>
      <c r="E336" s="232" t="s">
        <v>22</v>
      </c>
      <c r="F336" s="233" t="s">
        <v>639</v>
      </c>
      <c r="G336" s="234"/>
      <c r="H336" s="234"/>
      <c r="I336" s="234"/>
      <c r="J336" s="231"/>
      <c r="K336" s="235">
        <v>523.25</v>
      </c>
      <c r="L336" s="231"/>
      <c r="M336" s="231"/>
      <c r="N336" s="231"/>
      <c r="O336" s="231"/>
      <c r="P336" s="231"/>
      <c r="Q336" s="231"/>
      <c r="R336" s="236"/>
      <c r="T336" s="237"/>
      <c r="U336" s="231"/>
      <c r="V336" s="231"/>
      <c r="W336" s="231"/>
      <c r="X336" s="231"/>
      <c r="Y336" s="231"/>
      <c r="Z336" s="231"/>
      <c r="AA336" s="238"/>
      <c r="AT336" s="239" t="s">
        <v>214</v>
      </c>
      <c r="AU336" s="239" t="s">
        <v>149</v>
      </c>
      <c r="AV336" s="10" t="s">
        <v>149</v>
      </c>
      <c r="AW336" s="10" t="s">
        <v>36</v>
      </c>
      <c r="AX336" s="10" t="s">
        <v>88</v>
      </c>
      <c r="AY336" s="239" t="s">
        <v>206</v>
      </c>
    </row>
    <row r="337" s="1" customFormat="1" ht="25.5" customHeight="1">
      <c r="B337" s="46"/>
      <c r="C337" s="242" t="s">
        <v>640</v>
      </c>
      <c r="D337" s="242" t="s">
        <v>263</v>
      </c>
      <c r="E337" s="243" t="s">
        <v>632</v>
      </c>
      <c r="F337" s="244" t="s">
        <v>633</v>
      </c>
      <c r="G337" s="244"/>
      <c r="H337" s="244"/>
      <c r="I337" s="244"/>
      <c r="J337" s="245" t="s">
        <v>260</v>
      </c>
      <c r="K337" s="246">
        <v>627.89999999999998</v>
      </c>
      <c r="L337" s="247">
        <v>0</v>
      </c>
      <c r="M337" s="248"/>
      <c r="N337" s="249">
        <f>ROUND(L337*K337,2)</f>
        <v>0</v>
      </c>
      <c r="O337" s="226"/>
      <c r="P337" s="226"/>
      <c r="Q337" s="226"/>
      <c r="R337" s="48"/>
      <c r="T337" s="227" t="s">
        <v>22</v>
      </c>
      <c r="U337" s="56" t="s">
        <v>45</v>
      </c>
      <c r="V337" s="47"/>
      <c r="W337" s="228">
        <f>V337*K337</f>
        <v>0</v>
      </c>
      <c r="X337" s="228">
        <v>0.0044999999999999997</v>
      </c>
      <c r="Y337" s="228">
        <f>X337*K337</f>
        <v>2.8255499999999998</v>
      </c>
      <c r="Z337" s="228">
        <v>0</v>
      </c>
      <c r="AA337" s="229">
        <f>Z337*K337</f>
        <v>0</v>
      </c>
      <c r="AR337" s="22" t="s">
        <v>367</v>
      </c>
      <c r="AT337" s="22" t="s">
        <v>263</v>
      </c>
      <c r="AU337" s="22" t="s">
        <v>149</v>
      </c>
      <c r="AY337" s="22" t="s">
        <v>206</v>
      </c>
      <c r="BE337" s="142">
        <f>IF(U337="základní",N337,0)</f>
        <v>0</v>
      </c>
      <c r="BF337" s="142">
        <f>IF(U337="snížená",N337,0)</f>
        <v>0</v>
      </c>
      <c r="BG337" s="142">
        <f>IF(U337="zákl. přenesená",N337,0)</f>
        <v>0</v>
      </c>
      <c r="BH337" s="142">
        <f>IF(U337="sníž. přenesená",N337,0)</f>
        <v>0</v>
      </c>
      <c r="BI337" s="142">
        <f>IF(U337="nulová",N337,0)</f>
        <v>0</v>
      </c>
      <c r="BJ337" s="22" t="s">
        <v>88</v>
      </c>
      <c r="BK337" s="142">
        <f>ROUND(L337*K337,2)</f>
        <v>0</v>
      </c>
      <c r="BL337" s="22" t="s">
        <v>278</v>
      </c>
      <c r="BM337" s="22" t="s">
        <v>641</v>
      </c>
    </row>
    <row r="338" s="1" customFormat="1" ht="38.25" customHeight="1">
      <c r="B338" s="46"/>
      <c r="C338" s="219" t="s">
        <v>642</v>
      </c>
      <c r="D338" s="219" t="s">
        <v>207</v>
      </c>
      <c r="E338" s="220" t="s">
        <v>643</v>
      </c>
      <c r="F338" s="221" t="s">
        <v>644</v>
      </c>
      <c r="G338" s="221"/>
      <c r="H338" s="221"/>
      <c r="I338" s="221"/>
      <c r="J338" s="222" t="s">
        <v>260</v>
      </c>
      <c r="K338" s="223">
        <v>18.300000000000001</v>
      </c>
      <c r="L338" s="224">
        <v>0</v>
      </c>
      <c r="M338" s="225"/>
      <c r="N338" s="226">
        <f>ROUND(L338*K338,2)</f>
        <v>0</v>
      </c>
      <c r="O338" s="226"/>
      <c r="P338" s="226"/>
      <c r="Q338" s="226"/>
      <c r="R338" s="48"/>
      <c r="T338" s="227" t="s">
        <v>22</v>
      </c>
      <c r="U338" s="56" t="s">
        <v>45</v>
      </c>
      <c r="V338" s="47"/>
      <c r="W338" s="228">
        <f>V338*K338</f>
        <v>0</v>
      </c>
      <c r="X338" s="228">
        <v>0</v>
      </c>
      <c r="Y338" s="228">
        <f>X338*K338</f>
        <v>0</v>
      </c>
      <c r="Z338" s="228">
        <v>0</v>
      </c>
      <c r="AA338" s="229">
        <f>Z338*K338</f>
        <v>0</v>
      </c>
      <c r="AR338" s="22" t="s">
        <v>278</v>
      </c>
      <c r="AT338" s="22" t="s">
        <v>207</v>
      </c>
      <c r="AU338" s="22" t="s">
        <v>149</v>
      </c>
      <c r="AY338" s="22" t="s">
        <v>206</v>
      </c>
      <c r="BE338" s="142">
        <f>IF(U338="základní",N338,0)</f>
        <v>0</v>
      </c>
      <c r="BF338" s="142">
        <f>IF(U338="snížená",N338,0)</f>
        <v>0</v>
      </c>
      <c r="BG338" s="142">
        <f>IF(U338="zákl. přenesená",N338,0)</f>
        <v>0</v>
      </c>
      <c r="BH338" s="142">
        <f>IF(U338="sníž. přenesená",N338,0)</f>
        <v>0</v>
      </c>
      <c r="BI338" s="142">
        <f>IF(U338="nulová",N338,0)</f>
        <v>0</v>
      </c>
      <c r="BJ338" s="22" t="s">
        <v>88</v>
      </c>
      <c r="BK338" s="142">
        <f>ROUND(L338*K338,2)</f>
        <v>0</v>
      </c>
      <c r="BL338" s="22" t="s">
        <v>278</v>
      </c>
      <c r="BM338" s="22" t="s">
        <v>645</v>
      </c>
    </row>
    <row r="339" s="10" customFormat="1" ht="16.5" customHeight="1">
      <c r="B339" s="230"/>
      <c r="C339" s="231"/>
      <c r="D339" s="231"/>
      <c r="E339" s="232" t="s">
        <v>22</v>
      </c>
      <c r="F339" s="233" t="s">
        <v>646</v>
      </c>
      <c r="G339" s="234"/>
      <c r="H339" s="234"/>
      <c r="I339" s="234"/>
      <c r="J339" s="231"/>
      <c r="K339" s="235">
        <v>18.300000000000001</v>
      </c>
      <c r="L339" s="231"/>
      <c r="M339" s="231"/>
      <c r="N339" s="231"/>
      <c r="O339" s="231"/>
      <c r="P339" s="231"/>
      <c r="Q339" s="231"/>
      <c r="R339" s="236"/>
      <c r="T339" s="237"/>
      <c r="U339" s="231"/>
      <c r="V339" s="231"/>
      <c r="W339" s="231"/>
      <c r="X339" s="231"/>
      <c r="Y339" s="231"/>
      <c r="Z339" s="231"/>
      <c r="AA339" s="238"/>
      <c r="AT339" s="239" t="s">
        <v>214</v>
      </c>
      <c r="AU339" s="239" t="s">
        <v>149</v>
      </c>
      <c r="AV339" s="10" t="s">
        <v>149</v>
      </c>
      <c r="AW339" s="10" t="s">
        <v>36</v>
      </c>
      <c r="AX339" s="10" t="s">
        <v>88</v>
      </c>
      <c r="AY339" s="239" t="s">
        <v>206</v>
      </c>
    </row>
    <row r="340" s="1" customFormat="1" ht="16.5" customHeight="1">
      <c r="B340" s="46"/>
      <c r="C340" s="242" t="s">
        <v>647</v>
      </c>
      <c r="D340" s="242" t="s">
        <v>263</v>
      </c>
      <c r="E340" s="243" t="s">
        <v>648</v>
      </c>
      <c r="F340" s="244" t="s">
        <v>649</v>
      </c>
      <c r="G340" s="244"/>
      <c r="H340" s="244"/>
      <c r="I340" s="244"/>
      <c r="J340" s="245" t="s">
        <v>650</v>
      </c>
      <c r="K340" s="246">
        <v>73.200000000000003</v>
      </c>
      <c r="L340" s="247">
        <v>0</v>
      </c>
      <c r="M340" s="248"/>
      <c r="N340" s="249">
        <f>ROUND(L340*K340,2)</f>
        <v>0</v>
      </c>
      <c r="O340" s="226"/>
      <c r="P340" s="226"/>
      <c r="Q340" s="226"/>
      <c r="R340" s="48"/>
      <c r="T340" s="227" t="s">
        <v>22</v>
      </c>
      <c r="U340" s="56" t="s">
        <v>45</v>
      </c>
      <c r="V340" s="47"/>
      <c r="W340" s="228">
        <f>V340*K340</f>
        <v>0</v>
      </c>
      <c r="X340" s="228">
        <v>0.001</v>
      </c>
      <c r="Y340" s="228">
        <f>X340*K340</f>
        <v>0.073200000000000001</v>
      </c>
      <c r="Z340" s="228">
        <v>0</v>
      </c>
      <c r="AA340" s="229">
        <f>Z340*K340</f>
        <v>0</v>
      </c>
      <c r="AR340" s="22" t="s">
        <v>367</v>
      </c>
      <c r="AT340" s="22" t="s">
        <v>263</v>
      </c>
      <c r="AU340" s="22" t="s">
        <v>149</v>
      </c>
      <c r="AY340" s="22" t="s">
        <v>206</v>
      </c>
      <c r="BE340" s="142">
        <f>IF(U340="základní",N340,0)</f>
        <v>0</v>
      </c>
      <c r="BF340" s="142">
        <f>IF(U340="snížená",N340,0)</f>
        <v>0</v>
      </c>
      <c r="BG340" s="142">
        <f>IF(U340="zákl. přenesená",N340,0)</f>
        <v>0</v>
      </c>
      <c r="BH340" s="142">
        <f>IF(U340="sníž. přenesená",N340,0)</f>
        <v>0</v>
      </c>
      <c r="BI340" s="142">
        <f>IF(U340="nulová",N340,0)</f>
        <v>0</v>
      </c>
      <c r="BJ340" s="22" t="s">
        <v>88</v>
      </c>
      <c r="BK340" s="142">
        <f>ROUND(L340*K340,2)</f>
        <v>0</v>
      </c>
      <c r="BL340" s="22" t="s">
        <v>278</v>
      </c>
      <c r="BM340" s="22" t="s">
        <v>651</v>
      </c>
    </row>
    <row r="341" s="1" customFormat="1" ht="25.5" customHeight="1">
      <c r="B341" s="46"/>
      <c r="C341" s="219" t="s">
        <v>652</v>
      </c>
      <c r="D341" s="219" t="s">
        <v>207</v>
      </c>
      <c r="E341" s="220" t="s">
        <v>653</v>
      </c>
      <c r="F341" s="221" t="s">
        <v>654</v>
      </c>
      <c r="G341" s="221"/>
      <c r="H341" s="221"/>
      <c r="I341" s="221"/>
      <c r="J341" s="222" t="s">
        <v>260</v>
      </c>
      <c r="K341" s="223">
        <v>204.625</v>
      </c>
      <c r="L341" s="224">
        <v>0</v>
      </c>
      <c r="M341" s="225"/>
      <c r="N341" s="226">
        <f>ROUND(L341*K341,2)</f>
        <v>0</v>
      </c>
      <c r="O341" s="226"/>
      <c r="P341" s="226"/>
      <c r="Q341" s="226"/>
      <c r="R341" s="48"/>
      <c r="T341" s="227" t="s">
        <v>22</v>
      </c>
      <c r="U341" s="56" t="s">
        <v>45</v>
      </c>
      <c r="V341" s="47"/>
      <c r="W341" s="228">
        <f>V341*K341</f>
        <v>0</v>
      </c>
      <c r="X341" s="228">
        <v>0</v>
      </c>
      <c r="Y341" s="228">
        <f>X341*K341</f>
        <v>0</v>
      </c>
      <c r="Z341" s="228">
        <v>0</v>
      </c>
      <c r="AA341" s="229">
        <f>Z341*K341</f>
        <v>0</v>
      </c>
      <c r="AR341" s="22" t="s">
        <v>278</v>
      </c>
      <c r="AT341" s="22" t="s">
        <v>207</v>
      </c>
      <c r="AU341" s="22" t="s">
        <v>149</v>
      </c>
      <c r="AY341" s="22" t="s">
        <v>206</v>
      </c>
      <c r="BE341" s="142">
        <f>IF(U341="základní",N341,0)</f>
        <v>0</v>
      </c>
      <c r="BF341" s="142">
        <f>IF(U341="snížená",N341,0)</f>
        <v>0</v>
      </c>
      <c r="BG341" s="142">
        <f>IF(U341="zákl. přenesená",N341,0)</f>
        <v>0</v>
      </c>
      <c r="BH341" s="142">
        <f>IF(U341="sníž. přenesená",N341,0)</f>
        <v>0</v>
      </c>
      <c r="BI341" s="142">
        <f>IF(U341="nulová",N341,0)</f>
        <v>0</v>
      </c>
      <c r="BJ341" s="22" t="s">
        <v>88</v>
      </c>
      <c r="BK341" s="142">
        <f>ROUND(L341*K341,2)</f>
        <v>0</v>
      </c>
      <c r="BL341" s="22" t="s">
        <v>278</v>
      </c>
      <c r="BM341" s="22" t="s">
        <v>655</v>
      </c>
    </row>
    <row r="342" s="10" customFormat="1" ht="25.5" customHeight="1">
      <c r="B342" s="230"/>
      <c r="C342" s="231"/>
      <c r="D342" s="231"/>
      <c r="E342" s="232" t="s">
        <v>22</v>
      </c>
      <c r="F342" s="233" t="s">
        <v>623</v>
      </c>
      <c r="G342" s="234"/>
      <c r="H342" s="234"/>
      <c r="I342" s="234"/>
      <c r="J342" s="231"/>
      <c r="K342" s="235">
        <v>204.625</v>
      </c>
      <c r="L342" s="231"/>
      <c r="M342" s="231"/>
      <c r="N342" s="231"/>
      <c r="O342" s="231"/>
      <c r="P342" s="231"/>
      <c r="Q342" s="231"/>
      <c r="R342" s="236"/>
      <c r="T342" s="237"/>
      <c r="U342" s="231"/>
      <c r="V342" s="231"/>
      <c r="W342" s="231"/>
      <c r="X342" s="231"/>
      <c r="Y342" s="231"/>
      <c r="Z342" s="231"/>
      <c r="AA342" s="238"/>
      <c r="AT342" s="239" t="s">
        <v>214</v>
      </c>
      <c r="AU342" s="239" t="s">
        <v>149</v>
      </c>
      <c r="AV342" s="10" t="s">
        <v>149</v>
      </c>
      <c r="AW342" s="10" t="s">
        <v>36</v>
      </c>
      <c r="AX342" s="10" t="s">
        <v>88</v>
      </c>
      <c r="AY342" s="239" t="s">
        <v>206</v>
      </c>
    </row>
    <row r="343" s="1" customFormat="1" ht="25.5" customHeight="1">
      <c r="B343" s="46"/>
      <c r="C343" s="242" t="s">
        <v>656</v>
      </c>
      <c r="D343" s="242" t="s">
        <v>263</v>
      </c>
      <c r="E343" s="243" t="s">
        <v>657</v>
      </c>
      <c r="F343" s="244" t="s">
        <v>658</v>
      </c>
      <c r="G343" s="244"/>
      <c r="H343" s="244"/>
      <c r="I343" s="244"/>
      <c r="J343" s="245" t="s">
        <v>260</v>
      </c>
      <c r="K343" s="246">
        <v>214.856</v>
      </c>
      <c r="L343" s="247">
        <v>0</v>
      </c>
      <c r="M343" s="248"/>
      <c r="N343" s="249">
        <f>ROUND(L343*K343,2)</f>
        <v>0</v>
      </c>
      <c r="O343" s="226"/>
      <c r="P343" s="226"/>
      <c r="Q343" s="226"/>
      <c r="R343" s="48"/>
      <c r="T343" s="227" t="s">
        <v>22</v>
      </c>
      <c r="U343" s="56" t="s">
        <v>45</v>
      </c>
      <c r="V343" s="47"/>
      <c r="W343" s="228">
        <f>V343*K343</f>
        <v>0</v>
      </c>
      <c r="X343" s="228">
        <v>0.00020000000000000001</v>
      </c>
      <c r="Y343" s="228">
        <f>X343*K343</f>
        <v>0.042971200000000001</v>
      </c>
      <c r="Z343" s="228">
        <v>0</v>
      </c>
      <c r="AA343" s="229">
        <f>Z343*K343</f>
        <v>0</v>
      </c>
      <c r="AR343" s="22" t="s">
        <v>367</v>
      </c>
      <c r="AT343" s="22" t="s">
        <v>263</v>
      </c>
      <c r="AU343" s="22" t="s">
        <v>149</v>
      </c>
      <c r="AY343" s="22" t="s">
        <v>206</v>
      </c>
      <c r="BE343" s="142">
        <f>IF(U343="základní",N343,0)</f>
        <v>0</v>
      </c>
      <c r="BF343" s="142">
        <f>IF(U343="snížená",N343,0)</f>
        <v>0</v>
      </c>
      <c r="BG343" s="142">
        <f>IF(U343="zákl. přenesená",N343,0)</f>
        <v>0</v>
      </c>
      <c r="BH343" s="142">
        <f>IF(U343="sníž. přenesená",N343,0)</f>
        <v>0</v>
      </c>
      <c r="BI343" s="142">
        <f>IF(U343="nulová",N343,0)</f>
        <v>0</v>
      </c>
      <c r="BJ343" s="22" t="s">
        <v>88</v>
      </c>
      <c r="BK343" s="142">
        <f>ROUND(L343*K343,2)</f>
        <v>0</v>
      </c>
      <c r="BL343" s="22" t="s">
        <v>278</v>
      </c>
      <c r="BM343" s="22" t="s">
        <v>659</v>
      </c>
    </row>
    <row r="344" s="1" customFormat="1" ht="48" customHeight="1">
      <c r="B344" s="46"/>
      <c r="C344" s="47"/>
      <c r="D344" s="47"/>
      <c r="E344" s="47"/>
      <c r="F344" s="250" t="s">
        <v>660</v>
      </c>
      <c r="G344" s="67"/>
      <c r="H344" s="67"/>
      <c r="I344" s="67"/>
      <c r="J344" s="47"/>
      <c r="K344" s="47"/>
      <c r="L344" s="47"/>
      <c r="M344" s="47"/>
      <c r="N344" s="47"/>
      <c r="O344" s="47"/>
      <c r="P344" s="47"/>
      <c r="Q344" s="47"/>
      <c r="R344" s="48"/>
      <c r="T344" s="189"/>
      <c r="U344" s="47"/>
      <c r="V344" s="47"/>
      <c r="W344" s="47"/>
      <c r="X344" s="47"/>
      <c r="Y344" s="47"/>
      <c r="Z344" s="47"/>
      <c r="AA344" s="100"/>
      <c r="AT344" s="22" t="s">
        <v>268</v>
      </c>
      <c r="AU344" s="22" t="s">
        <v>149</v>
      </c>
    </row>
    <row r="345" s="1" customFormat="1" ht="25.5" customHeight="1">
      <c r="B345" s="46"/>
      <c r="C345" s="219" t="s">
        <v>661</v>
      </c>
      <c r="D345" s="219" t="s">
        <v>207</v>
      </c>
      <c r="E345" s="220" t="s">
        <v>662</v>
      </c>
      <c r="F345" s="221" t="s">
        <v>663</v>
      </c>
      <c r="G345" s="221"/>
      <c r="H345" s="221"/>
      <c r="I345" s="221"/>
      <c r="J345" s="222" t="s">
        <v>260</v>
      </c>
      <c r="K345" s="223">
        <v>204.625</v>
      </c>
      <c r="L345" s="224">
        <v>0</v>
      </c>
      <c r="M345" s="225"/>
      <c r="N345" s="226">
        <f>ROUND(L345*K345,2)</f>
        <v>0</v>
      </c>
      <c r="O345" s="226"/>
      <c r="P345" s="226"/>
      <c r="Q345" s="226"/>
      <c r="R345" s="48"/>
      <c r="T345" s="227" t="s">
        <v>22</v>
      </c>
      <c r="U345" s="56" t="s">
        <v>45</v>
      </c>
      <c r="V345" s="47"/>
      <c r="W345" s="228">
        <f>V345*K345</f>
        <v>0</v>
      </c>
      <c r="X345" s="228">
        <v>0.00012</v>
      </c>
      <c r="Y345" s="228">
        <f>X345*K345</f>
        <v>0.024555</v>
      </c>
      <c r="Z345" s="228">
        <v>0</v>
      </c>
      <c r="AA345" s="229">
        <f>Z345*K345</f>
        <v>0</v>
      </c>
      <c r="AR345" s="22" t="s">
        <v>278</v>
      </c>
      <c r="AT345" s="22" t="s">
        <v>207</v>
      </c>
      <c r="AU345" s="22" t="s">
        <v>149</v>
      </c>
      <c r="AY345" s="22" t="s">
        <v>206</v>
      </c>
      <c r="BE345" s="142">
        <f>IF(U345="základní",N345,0)</f>
        <v>0</v>
      </c>
      <c r="BF345" s="142">
        <f>IF(U345="snížená",N345,0)</f>
        <v>0</v>
      </c>
      <c r="BG345" s="142">
        <f>IF(U345="zákl. přenesená",N345,0)</f>
        <v>0</v>
      </c>
      <c r="BH345" s="142">
        <f>IF(U345="sníž. přenesená",N345,0)</f>
        <v>0</v>
      </c>
      <c r="BI345" s="142">
        <f>IF(U345="nulová",N345,0)</f>
        <v>0</v>
      </c>
      <c r="BJ345" s="22" t="s">
        <v>88</v>
      </c>
      <c r="BK345" s="142">
        <f>ROUND(L345*K345,2)</f>
        <v>0</v>
      </c>
      <c r="BL345" s="22" t="s">
        <v>278</v>
      </c>
      <c r="BM345" s="22" t="s">
        <v>664</v>
      </c>
    </row>
    <row r="346" s="1" customFormat="1" ht="25.5" customHeight="1">
      <c r="B346" s="46"/>
      <c r="C346" s="242" t="s">
        <v>665</v>
      </c>
      <c r="D346" s="242" t="s">
        <v>263</v>
      </c>
      <c r="E346" s="243" t="s">
        <v>666</v>
      </c>
      <c r="F346" s="244" t="s">
        <v>667</v>
      </c>
      <c r="G346" s="244"/>
      <c r="H346" s="244"/>
      <c r="I346" s="244"/>
      <c r="J346" s="245" t="s">
        <v>260</v>
      </c>
      <c r="K346" s="246">
        <v>245.55000000000001</v>
      </c>
      <c r="L346" s="247">
        <v>0</v>
      </c>
      <c r="M346" s="248"/>
      <c r="N346" s="249">
        <f>ROUND(L346*K346,2)</f>
        <v>0</v>
      </c>
      <c r="O346" s="226"/>
      <c r="P346" s="226"/>
      <c r="Q346" s="226"/>
      <c r="R346" s="48"/>
      <c r="T346" s="227" t="s">
        <v>22</v>
      </c>
      <c r="U346" s="56" t="s">
        <v>45</v>
      </c>
      <c r="V346" s="47"/>
      <c r="W346" s="228">
        <f>V346*K346</f>
        <v>0</v>
      </c>
      <c r="X346" s="228">
        <v>0.00059999999999999995</v>
      </c>
      <c r="Y346" s="228">
        <f>X346*K346</f>
        <v>0.14732999999999999</v>
      </c>
      <c r="Z346" s="228">
        <v>0</v>
      </c>
      <c r="AA346" s="229">
        <f>Z346*K346</f>
        <v>0</v>
      </c>
      <c r="AR346" s="22" t="s">
        <v>367</v>
      </c>
      <c r="AT346" s="22" t="s">
        <v>263</v>
      </c>
      <c r="AU346" s="22" t="s">
        <v>149</v>
      </c>
      <c r="AY346" s="22" t="s">
        <v>206</v>
      </c>
      <c r="BE346" s="142">
        <f>IF(U346="základní",N346,0)</f>
        <v>0</v>
      </c>
      <c r="BF346" s="142">
        <f>IF(U346="snížená",N346,0)</f>
        <v>0</v>
      </c>
      <c r="BG346" s="142">
        <f>IF(U346="zákl. přenesená",N346,0)</f>
        <v>0</v>
      </c>
      <c r="BH346" s="142">
        <f>IF(U346="sníž. přenesená",N346,0)</f>
        <v>0</v>
      </c>
      <c r="BI346" s="142">
        <f>IF(U346="nulová",N346,0)</f>
        <v>0</v>
      </c>
      <c r="BJ346" s="22" t="s">
        <v>88</v>
      </c>
      <c r="BK346" s="142">
        <f>ROUND(L346*K346,2)</f>
        <v>0</v>
      </c>
      <c r="BL346" s="22" t="s">
        <v>278</v>
      </c>
      <c r="BM346" s="22" t="s">
        <v>668</v>
      </c>
    </row>
    <row r="347" s="1" customFormat="1" ht="38.25" customHeight="1">
      <c r="B347" s="46"/>
      <c r="C347" s="219" t="s">
        <v>669</v>
      </c>
      <c r="D347" s="219" t="s">
        <v>207</v>
      </c>
      <c r="E347" s="220" t="s">
        <v>670</v>
      </c>
      <c r="F347" s="221" t="s">
        <v>671</v>
      </c>
      <c r="G347" s="221"/>
      <c r="H347" s="221"/>
      <c r="I347" s="221"/>
      <c r="J347" s="222" t="s">
        <v>238</v>
      </c>
      <c r="K347" s="223">
        <v>9.7119999999999997</v>
      </c>
      <c r="L347" s="224">
        <v>0</v>
      </c>
      <c r="M347" s="225"/>
      <c r="N347" s="226">
        <f>ROUND(L347*K347,2)</f>
        <v>0</v>
      </c>
      <c r="O347" s="226"/>
      <c r="P347" s="226"/>
      <c r="Q347" s="226"/>
      <c r="R347" s="48"/>
      <c r="T347" s="227" t="s">
        <v>22</v>
      </c>
      <c r="U347" s="56" t="s">
        <v>45</v>
      </c>
      <c r="V347" s="47"/>
      <c r="W347" s="228">
        <f>V347*K347</f>
        <v>0</v>
      </c>
      <c r="X347" s="228">
        <v>0</v>
      </c>
      <c r="Y347" s="228">
        <f>X347*K347</f>
        <v>0</v>
      </c>
      <c r="Z347" s="228">
        <v>0</v>
      </c>
      <c r="AA347" s="229">
        <f>Z347*K347</f>
        <v>0</v>
      </c>
      <c r="AR347" s="22" t="s">
        <v>278</v>
      </c>
      <c r="AT347" s="22" t="s">
        <v>207</v>
      </c>
      <c r="AU347" s="22" t="s">
        <v>149</v>
      </c>
      <c r="AY347" s="22" t="s">
        <v>206</v>
      </c>
      <c r="BE347" s="142">
        <f>IF(U347="základní",N347,0)</f>
        <v>0</v>
      </c>
      <c r="BF347" s="142">
        <f>IF(U347="snížená",N347,0)</f>
        <v>0</v>
      </c>
      <c r="BG347" s="142">
        <f>IF(U347="zákl. přenesená",N347,0)</f>
        <v>0</v>
      </c>
      <c r="BH347" s="142">
        <f>IF(U347="sníž. přenesená",N347,0)</f>
        <v>0</v>
      </c>
      <c r="BI347" s="142">
        <f>IF(U347="nulová",N347,0)</f>
        <v>0</v>
      </c>
      <c r="BJ347" s="22" t="s">
        <v>88</v>
      </c>
      <c r="BK347" s="142">
        <f>ROUND(L347*K347,2)</f>
        <v>0</v>
      </c>
      <c r="BL347" s="22" t="s">
        <v>278</v>
      </c>
      <c r="BM347" s="22" t="s">
        <v>672</v>
      </c>
    </row>
    <row r="348" s="9" customFormat="1" ht="29.88" customHeight="1">
      <c r="B348" s="205"/>
      <c r="C348" s="206"/>
      <c r="D348" s="216" t="s">
        <v>169</v>
      </c>
      <c r="E348" s="216"/>
      <c r="F348" s="216"/>
      <c r="G348" s="216"/>
      <c r="H348" s="216"/>
      <c r="I348" s="216"/>
      <c r="J348" s="216"/>
      <c r="K348" s="216"/>
      <c r="L348" s="216"/>
      <c r="M348" s="216"/>
      <c r="N348" s="240">
        <f>BK348</f>
        <v>0</v>
      </c>
      <c r="O348" s="241"/>
      <c r="P348" s="241"/>
      <c r="Q348" s="241"/>
      <c r="R348" s="209"/>
      <c r="T348" s="210"/>
      <c r="U348" s="206"/>
      <c r="V348" s="206"/>
      <c r="W348" s="211">
        <f>SUM(W349:W376)</f>
        <v>0</v>
      </c>
      <c r="X348" s="206"/>
      <c r="Y348" s="211">
        <f>SUM(Y349:Y376)</f>
        <v>9.3229384400000015</v>
      </c>
      <c r="Z348" s="206"/>
      <c r="AA348" s="212">
        <f>SUM(AA349:AA376)</f>
        <v>0</v>
      </c>
      <c r="AR348" s="213" t="s">
        <v>149</v>
      </c>
      <c r="AT348" s="214" t="s">
        <v>79</v>
      </c>
      <c r="AU348" s="214" t="s">
        <v>88</v>
      </c>
      <c r="AY348" s="213" t="s">
        <v>206</v>
      </c>
      <c r="BK348" s="215">
        <f>SUM(BK349:BK376)</f>
        <v>0</v>
      </c>
    </row>
    <row r="349" s="1" customFormat="1" ht="38.25" customHeight="1">
      <c r="B349" s="46"/>
      <c r="C349" s="219" t="s">
        <v>673</v>
      </c>
      <c r="D349" s="219" t="s">
        <v>207</v>
      </c>
      <c r="E349" s="220" t="s">
        <v>674</v>
      </c>
      <c r="F349" s="221" t="s">
        <v>675</v>
      </c>
      <c r="G349" s="221"/>
      <c r="H349" s="221"/>
      <c r="I349" s="221"/>
      <c r="J349" s="222" t="s">
        <v>260</v>
      </c>
      <c r="K349" s="223">
        <v>431.79000000000002</v>
      </c>
      <c r="L349" s="224">
        <v>0</v>
      </c>
      <c r="M349" s="225"/>
      <c r="N349" s="226">
        <f>ROUND(L349*K349,2)</f>
        <v>0</v>
      </c>
      <c r="O349" s="226"/>
      <c r="P349" s="226"/>
      <c r="Q349" s="226"/>
      <c r="R349" s="48"/>
      <c r="T349" s="227" t="s">
        <v>22</v>
      </c>
      <c r="U349" s="56" t="s">
        <v>45</v>
      </c>
      <c r="V349" s="47"/>
      <c r="W349" s="228">
        <f>V349*K349</f>
        <v>0</v>
      </c>
      <c r="X349" s="228">
        <v>0</v>
      </c>
      <c r="Y349" s="228">
        <f>X349*K349</f>
        <v>0</v>
      </c>
      <c r="Z349" s="228">
        <v>0</v>
      </c>
      <c r="AA349" s="229">
        <f>Z349*K349</f>
        <v>0</v>
      </c>
      <c r="AR349" s="22" t="s">
        <v>278</v>
      </c>
      <c r="AT349" s="22" t="s">
        <v>207</v>
      </c>
      <c r="AU349" s="22" t="s">
        <v>149</v>
      </c>
      <c r="AY349" s="22" t="s">
        <v>206</v>
      </c>
      <c r="BE349" s="142">
        <f>IF(U349="základní",N349,0)</f>
        <v>0</v>
      </c>
      <c r="BF349" s="142">
        <f>IF(U349="snížená",N349,0)</f>
        <v>0</v>
      </c>
      <c r="BG349" s="142">
        <f>IF(U349="zákl. přenesená",N349,0)</f>
        <v>0</v>
      </c>
      <c r="BH349" s="142">
        <f>IF(U349="sníž. přenesená",N349,0)</f>
        <v>0</v>
      </c>
      <c r="BI349" s="142">
        <f>IF(U349="nulová",N349,0)</f>
        <v>0</v>
      </c>
      <c r="BJ349" s="22" t="s">
        <v>88</v>
      </c>
      <c r="BK349" s="142">
        <f>ROUND(L349*K349,2)</f>
        <v>0</v>
      </c>
      <c r="BL349" s="22" t="s">
        <v>278</v>
      </c>
      <c r="BM349" s="22" t="s">
        <v>676</v>
      </c>
    </row>
    <row r="350" s="10" customFormat="1" ht="16.5" customHeight="1">
      <c r="B350" s="230"/>
      <c r="C350" s="231"/>
      <c r="D350" s="231"/>
      <c r="E350" s="232" t="s">
        <v>22</v>
      </c>
      <c r="F350" s="233" t="s">
        <v>525</v>
      </c>
      <c r="G350" s="234"/>
      <c r="H350" s="234"/>
      <c r="I350" s="234"/>
      <c r="J350" s="231"/>
      <c r="K350" s="235">
        <v>157.13999999999999</v>
      </c>
      <c r="L350" s="231"/>
      <c r="M350" s="231"/>
      <c r="N350" s="231"/>
      <c r="O350" s="231"/>
      <c r="P350" s="231"/>
      <c r="Q350" s="231"/>
      <c r="R350" s="236"/>
      <c r="T350" s="237"/>
      <c r="U350" s="231"/>
      <c r="V350" s="231"/>
      <c r="W350" s="231"/>
      <c r="X350" s="231"/>
      <c r="Y350" s="231"/>
      <c r="Z350" s="231"/>
      <c r="AA350" s="238"/>
      <c r="AT350" s="239" t="s">
        <v>214</v>
      </c>
      <c r="AU350" s="239" t="s">
        <v>149</v>
      </c>
      <c r="AV350" s="10" t="s">
        <v>149</v>
      </c>
      <c r="AW350" s="10" t="s">
        <v>36</v>
      </c>
      <c r="AX350" s="10" t="s">
        <v>80</v>
      </c>
      <c r="AY350" s="239" t="s">
        <v>206</v>
      </c>
    </row>
    <row r="351" s="10" customFormat="1" ht="16.5" customHeight="1">
      <c r="B351" s="230"/>
      <c r="C351" s="231"/>
      <c r="D351" s="231"/>
      <c r="E351" s="232" t="s">
        <v>22</v>
      </c>
      <c r="F351" s="251" t="s">
        <v>515</v>
      </c>
      <c r="G351" s="231"/>
      <c r="H351" s="231"/>
      <c r="I351" s="231"/>
      <c r="J351" s="231"/>
      <c r="K351" s="235">
        <v>253.88999999999999</v>
      </c>
      <c r="L351" s="231"/>
      <c r="M351" s="231"/>
      <c r="N351" s="231"/>
      <c r="O351" s="231"/>
      <c r="P351" s="231"/>
      <c r="Q351" s="231"/>
      <c r="R351" s="236"/>
      <c r="T351" s="237"/>
      <c r="U351" s="231"/>
      <c r="V351" s="231"/>
      <c r="W351" s="231"/>
      <c r="X351" s="231"/>
      <c r="Y351" s="231"/>
      <c r="Z351" s="231"/>
      <c r="AA351" s="238"/>
      <c r="AT351" s="239" t="s">
        <v>214</v>
      </c>
      <c r="AU351" s="239" t="s">
        <v>149</v>
      </c>
      <c r="AV351" s="10" t="s">
        <v>149</v>
      </c>
      <c r="AW351" s="10" t="s">
        <v>36</v>
      </c>
      <c r="AX351" s="10" t="s">
        <v>80</v>
      </c>
      <c r="AY351" s="239" t="s">
        <v>206</v>
      </c>
    </row>
    <row r="352" s="10" customFormat="1" ht="16.5" customHeight="1">
      <c r="B352" s="230"/>
      <c r="C352" s="231"/>
      <c r="D352" s="231"/>
      <c r="E352" s="232" t="s">
        <v>22</v>
      </c>
      <c r="F352" s="251" t="s">
        <v>677</v>
      </c>
      <c r="G352" s="231"/>
      <c r="H352" s="231"/>
      <c r="I352" s="231"/>
      <c r="J352" s="231"/>
      <c r="K352" s="235">
        <v>10.380000000000001</v>
      </c>
      <c r="L352" s="231"/>
      <c r="M352" s="231"/>
      <c r="N352" s="231"/>
      <c r="O352" s="231"/>
      <c r="P352" s="231"/>
      <c r="Q352" s="231"/>
      <c r="R352" s="236"/>
      <c r="T352" s="237"/>
      <c r="U352" s="231"/>
      <c r="V352" s="231"/>
      <c r="W352" s="231"/>
      <c r="X352" s="231"/>
      <c r="Y352" s="231"/>
      <c r="Z352" s="231"/>
      <c r="AA352" s="238"/>
      <c r="AT352" s="239" t="s">
        <v>214</v>
      </c>
      <c r="AU352" s="239" t="s">
        <v>149</v>
      </c>
      <c r="AV352" s="10" t="s">
        <v>149</v>
      </c>
      <c r="AW352" s="10" t="s">
        <v>36</v>
      </c>
      <c r="AX352" s="10" t="s">
        <v>80</v>
      </c>
      <c r="AY352" s="239" t="s">
        <v>206</v>
      </c>
    </row>
    <row r="353" s="10" customFormat="1" ht="16.5" customHeight="1">
      <c r="B353" s="230"/>
      <c r="C353" s="231"/>
      <c r="D353" s="231"/>
      <c r="E353" s="232" t="s">
        <v>22</v>
      </c>
      <c r="F353" s="251" t="s">
        <v>678</v>
      </c>
      <c r="G353" s="231"/>
      <c r="H353" s="231"/>
      <c r="I353" s="231"/>
      <c r="J353" s="231"/>
      <c r="K353" s="235">
        <v>10.380000000000001</v>
      </c>
      <c r="L353" s="231"/>
      <c r="M353" s="231"/>
      <c r="N353" s="231"/>
      <c r="O353" s="231"/>
      <c r="P353" s="231"/>
      <c r="Q353" s="231"/>
      <c r="R353" s="236"/>
      <c r="T353" s="237"/>
      <c r="U353" s="231"/>
      <c r="V353" s="231"/>
      <c r="W353" s="231"/>
      <c r="X353" s="231"/>
      <c r="Y353" s="231"/>
      <c r="Z353" s="231"/>
      <c r="AA353" s="238"/>
      <c r="AT353" s="239" t="s">
        <v>214</v>
      </c>
      <c r="AU353" s="239" t="s">
        <v>149</v>
      </c>
      <c r="AV353" s="10" t="s">
        <v>149</v>
      </c>
      <c r="AW353" s="10" t="s">
        <v>36</v>
      </c>
      <c r="AX353" s="10" t="s">
        <v>80</v>
      </c>
      <c r="AY353" s="239" t="s">
        <v>206</v>
      </c>
    </row>
    <row r="354" s="11" customFormat="1" ht="16.5" customHeight="1">
      <c r="B354" s="252"/>
      <c r="C354" s="253"/>
      <c r="D354" s="253"/>
      <c r="E354" s="254" t="s">
        <v>22</v>
      </c>
      <c r="F354" s="255" t="s">
        <v>289</v>
      </c>
      <c r="G354" s="253"/>
      <c r="H354" s="253"/>
      <c r="I354" s="253"/>
      <c r="J354" s="253"/>
      <c r="K354" s="256">
        <v>431.79000000000002</v>
      </c>
      <c r="L354" s="253"/>
      <c r="M354" s="253"/>
      <c r="N354" s="253"/>
      <c r="O354" s="253"/>
      <c r="P354" s="253"/>
      <c r="Q354" s="253"/>
      <c r="R354" s="257"/>
      <c r="T354" s="258"/>
      <c r="U354" s="253"/>
      <c r="V354" s="253"/>
      <c r="W354" s="253"/>
      <c r="X354" s="253"/>
      <c r="Y354" s="253"/>
      <c r="Z354" s="253"/>
      <c r="AA354" s="259"/>
      <c r="AT354" s="260" t="s">
        <v>214</v>
      </c>
      <c r="AU354" s="260" t="s">
        <v>149</v>
      </c>
      <c r="AV354" s="11" t="s">
        <v>211</v>
      </c>
      <c r="AW354" s="11" t="s">
        <v>36</v>
      </c>
      <c r="AX354" s="11" t="s">
        <v>88</v>
      </c>
      <c r="AY354" s="260" t="s">
        <v>206</v>
      </c>
    </row>
    <row r="355" s="1" customFormat="1" ht="25.5" customHeight="1">
      <c r="B355" s="46"/>
      <c r="C355" s="242" t="s">
        <v>679</v>
      </c>
      <c r="D355" s="242" t="s">
        <v>263</v>
      </c>
      <c r="E355" s="243" t="s">
        <v>680</v>
      </c>
      <c r="F355" s="244" t="s">
        <v>681</v>
      </c>
      <c r="G355" s="244"/>
      <c r="H355" s="244"/>
      <c r="I355" s="244"/>
      <c r="J355" s="245" t="s">
        <v>260</v>
      </c>
      <c r="K355" s="246">
        <v>440.42599999999999</v>
      </c>
      <c r="L355" s="247">
        <v>0</v>
      </c>
      <c r="M355" s="248"/>
      <c r="N355" s="249">
        <f>ROUND(L355*K355,2)</f>
        <v>0</v>
      </c>
      <c r="O355" s="226"/>
      <c r="P355" s="226"/>
      <c r="Q355" s="226"/>
      <c r="R355" s="48"/>
      <c r="T355" s="227" t="s">
        <v>22</v>
      </c>
      <c r="U355" s="56" t="s">
        <v>45</v>
      </c>
      <c r="V355" s="47"/>
      <c r="W355" s="228">
        <f>V355*K355</f>
        <v>0</v>
      </c>
      <c r="X355" s="228">
        <v>0.0025000000000000001</v>
      </c>
      <c r="Y355" s="228">
        <f>X355*K355</f>
        <v>1.101065</v>
      </c>
      <c r="Z355" s="228">
        <v>0</v>
      </c>
      <c r="AA355" s="229">
        <f>Z355*K355</f>
        <v>0</v>
      </c>
      <c r="AR355" s="22" t="s">
        <v>367</v>
      </c>
      <c r="AT355" s="22" t="s">
        <v>263</v>
      </c>
      <c r="AU355" s="22" t="s">
        <v>149</v>
      </c>
      <c r="AY355" s="22" t="s">
        <v>206</v>
      </c>
      <c r="BE355" s="142">
        <f>IF(U355="základní",N355,0)</f>
        <v>0</v>
      </c>
      <c r="BF355" s="142">
        <f>IF(U355="snížená",N355,0)</f>
        <v>0</v>
      </c>
      <c r="BG355" s="142">
        <f>IF(U355="zákl. přenesená",N355,0)</f>
        <v>0</v>
      </c>
      <c r="BH355" s="142">
        <f>IF(U355="sníž. přenesená",N355,0)</f>
        <v>0</v>
      </c>
      <c r="BI355" s="142">
        <f>IF(U355="nulová",N355,0)</f>
        <v>0</v>
      </c>
      <c r="BJ355" s="22" t="s">
        <v>88</v>
      </c>
      <c r="BK355" s="142">
        <f>ROUND(L355*K355,2)</f>
        <v>0</v>
      </c>
      <c r="BL355" s="22" t="s">
        <v>278</v>
      </c>
      <c r="BM355" s="22" t="s">
        <v>682</v>
      </c>
    </row>
    <row r="356" s="1" customFormat="1" ht="16.5" customHeight="1">
      <c r="B356" s="46"/>
      <c r="C356" s="47"/>
      <c r="D356" s="47"/>
      <c r="E356" s="47"/>
      <c r="F356" s="250" t="s">
        <v>683</v>
      </c>
      <c r="G356" s="67"/>
      <c r="H356" s="67"/>
      <c r="I356" s="67"/>
      <c r="J356" s="47"/>
      <c r="K356" s="47"/>
      <c r="L356" s="47"/>
      <c r="M356" s="47"/>
      <c r="N356" s="47"/>
      <c r="O356" s="47"/>
      <c r="P356" s="47"/>
      <c r="Q356" s="47"/>
      <c r="R356" s="48"/>
      <c r="T356" s="189"/>
      <c r="U356" s="47"/>
      <c r="V356" s="47"/>
      <c r="W356" s="47"/>
      <c r="X356" s="47"/>
      <c r="Y356" s="47"/>
      <c r="Z356" s="47"/>
      <c r="AA356" s="100"/>
      <c r="AT356" s="22" t="s">
        <v>268</v>
      </c>
      <c r="AU356" s="22" t="s">
        <v>149</v>
      </c>
    </row>
    <row r="357" s="1" customFormat="1" ht="38.25" customHeight="1">
      <c r="B357" s="46"/>
      <c r="C357" s="219" t="s">
        <v>684</v>
      </c>
      <c r="D357" s="219" t="s">
        <v>207</v>
      </c>
      <c r="E357" s="220" t="s">
        <v>674</v>
      </c>
      <c r="F357" s="221" t="s">
        <v>675</v>
      </c>
      <c r="G357" s="221"/>
      <c r="H357" s="221"/>
      <c r="I357" s="221"/>
      <c r="J357" s="222" t="s">
        <v>260</v>
      </c>
      <c r="K357" s="223">
        <v>424.44999999999999</v>
      </c>
      <c r="L357" s="224">
        <v>0</v>
      </c>
      <c r="M357" s="225"/>
      <c r="N357" s="226">
        <f>ROUND(L357*K357,2)</f>
        <v>0</v>
      </c>
      <c r="O357" s="226"/>
      <c r="P357" s="226"/>
      <c r="Q357" s="226"/>
      <c r="R357" s="48"/>
      <c r="T357" s="227" t="s">
        <v>22</v>
      </c>
      <c r="U357" s="56" t="s">
        <v>45</v>
      </c>
      <c r="V357" s="47"/>
      <c r="W357" s="228">
        <f>V357*K357</f>
        <v>0</v>
      </c>
      <c r="X357" s="228">
        <v>0</v>
      </c>
      <c r="Y357" s="228">
        <f>X357*K357</f>
        <v>0</v>
      </c>
      <c r="Z357" s="228">
        <v>0</v>
      </c>
      <c r="AA357" s="229">
        <f>Z357*K357</f>
        <v>0</v>
      </c>
      <c r="AR357" s="22" t="s">
        <v>278</v>
      </c>
      <c r="AT357" s="22" t="s">
        <v>207</v>
      </c>
      <c r="AU357" s="22" t="s">
        <v>149</v>
      </c>
      <c r="AY357" s="22" t="s">
        <v>206</v>
      </c>
      <c r="BE357" s="142">
        <f>IF(U357="základní",N357,0)</f>
        <v>0</v>
      </c>
      <c r="BF357" s="142">
        <f>IF(U357="snížená",N357,0)</f>
        <v>0</v>
      </c>
      <c r="BG357" s="142">
        <f>IF(U357="zákl. přenesená",N357,0)</f>
        <v>0</v>
      </c>
      <c r="BH357" s="142">
        <f>IF(U357="sníž. přenesená",N357,0)</f>
        <v>0</v>
      </c>
      <c r="BI357" s="142">
        <f>IF(U357="nulová",N357,0)</f>
        <v>0</v>
      </c>
      <c r="BJ357" s="22" t="s">
        <v>88</v>
      </c>
      <c r="BK357" s="142">
        <f>ROUND(L357*K357,2)</f>
        <v>0</v>
      </c>
      <c r="BL357" s="22" t="s">
        <v>278</v>
      </c>
      <c r="BM357" s="22" t="s">
        <v>685</v>
      </c>
    </row>
    <row r="358" s="10" customFormat="1" ht="16.5" customHeight="1">
      <c r="B358" s="230"/>
      <c r="C358" s="231"/>
      <c r="D358" s="231"/>
      <c r="E358" s="232" t="s">
        <v>22</v>
      </c>
      <c r="F358" s="233" t="s">
        <v>530</v>
      </c>
      <c r="G358" s="234"/>
      <c r="H358" s="234"/>
      <c r="I358" s="234"/>
      <c r="J358" s="231"/>
      <c r="K358" s="235">
        <v>125.66</v>
      </c>
      <c r="L358" s="231"/>
      <c r="M358" s="231"/>
      <c r="N358" s="231"/>
      <c r="O358" s="231"/>
      <c r="P358" s="231"/>
      <c r="Q358" s="231"/>
      <c r="R358" s="236"/>
      <c r="T358" s="237"/>
      <c r="U358" s="231"/>
      <c r="V358" s="231"/>
      <c r="W358" s="231"/>
      <c r="X358" s="231"/>
      <c r="Y358" s="231"/>
      <c r="Z358" s="231"/>
      <c r="AA358" s="238"/>
      <c r="AT358" s="239" t="s">
        <v>214</v>
      </c>
      <c r="AU358" s="239" t="s">
        <v>149</v>
      </c>
      <c r="AV358" s="10" t="s">
        <v>149</v>
      </c>
      <c r="AW358" s="10" t="s">
        <v>36</v>
      </c>
      <c r="AX358" s="10" t="s">
        <v>80</v>
      </c>
      <c r="AY358" s="239" t="s">
        <v>206</v>
      </c>
    </row>
    <row r="359" s="10" customFormat="1" ht="16.5" customHeight="1">
      <c r="B359" s="230"/>
      <c r="C359" s="231"/>
      <c r="D359" s="231"/>
      <c r="E359" s="232" t="s">
        <v>22</v>
      </c>
      <c r="F359" s="251" t="s">
        <v>520</v>
      </c>
      <c r="G359" s="231"/>
      <c r="H359" s="231"/>
      <c r="I359" s="231"/>
      <c r="J359" s="231"/>
      <c r="K359" s="235">
        <v>298.79000000000002</v>
      </c>
      <c r="L359" s="231"/>
      <c r="M359" s="231"/>
      <c r="N359" s="231"/>
      <c r="O359" s="231"/>
      <c r="P359" s="231"/>
      <c r="Q359" s="231"/>
      <c r="R359" s="236"/>
      <c r="T359" s="237"/>
      <c r="U359" s="231"/>
      <c r="V359" s="231"/>
      <c r="W359" s="231"/>
      <c r="X359" s="231"/>
      <c r="Y359" s="231"/>
      <c r="Z359" s="231"/>
      <c r="AA359" s="238"/>
      <c r="AT359" s="239" t="s">
        <v>214</v>
      </c>
      <c r="AU359" s="239" t="s">
        <v>149</v>
      </c>
      <c r="AV359" s="10" t="s">
        <v>149</v>
      </c>
      <c r="AW359" s="10" t="s">
        <v>36</v>
      </c>
      <c r="AX359" s="10" t="s">
        <v>80</v>
      </c>
      <c r="AY359" s="239" t="s">
        <v>206</v>
      </c>
    </row>
    <row r="360" s="11" customFormat="1" ht="16.5" customHeight="1">
      <c r="B360" s="252"/>
      <c r="C360" s="253"/>
      <c r="D360" s="253"/>
      <c r="E360" s="254" t="s">
        <v>22</v>
      </c>
      <c r="F360" s="255" t="s">
        <v>289</v>
      </c>
      <c r="G360" s="253"/>
      <c r="H360" s="253"/>
      <c r="I360" s="253"/>
      <c r="J360" s="253"/>
      <c r="K360" s="256">
        <v>424.44999999999999</v>
      </c>
      <c r="L360" s="253"/>
      <c r="M360" s="253"/>
      <c r="N360" s="253"/>
      <c r="O360" s="253"/>
      <c r="P360" s="253"/>
      <c r="Q360" s="253"/>
      <c r="R360" s="257"/>
      <c r="T360" s="258"/>
      <c r="U360" s="253"/>
      <c r="V360" s="253"/>
      <c r="W360" s="253"/>
      <c r="X360" s="253"/>
      <c r="Y360" s="253"/>
      <c r="Z360" s="253"/>
      <c r="AA360" s="259"/>
      <c r="AT360" s="260" t="s">
        <v>214</v>
      </c>
      <c r="AU360" s="260" t="s">
        <v>149</v>
      </c>
      <c r="AV360" s="11" t="s">
        <v>211</v>
      </c>
      <c r="AW360" s="11" t="s">
        <v>36</v>
      </c>
      <c r="AX360" s="11" t="s">
        <v>88</v>
      </c>
      <c r="AY360" s="260" t="s">
        <v>206</v>
      </c>
    </row>
    <row r="361" s="1" customFormat="1" ht="25.5" customHeight="1">
      <c r="B361" s="46"/>
      <c r="C361" s="242" t="s">
        <v>686</v>
      </c>
      <c r="D361" s="242" t="s">
        <v>263</v>
      </c>
      <c r="E361" s="243" t="s">
        <v>687</v>
      </c>
      <c r="F361" s="244" t="s">
        <v>688</v>
      </c>
      <c r="G361" s="244"/>
      <c r="H361" s="244"/>
      <c r="I361" s="244"/>
      <c r="J361" s="245" t="s">
        <v>260</v>
      </c>
      <c r="K361" s="246">
        <v>432.93900000000002</v>
      </c>
      <c r="L361" s="247">
        <v>0</v>
      </c>
      <c r="M361" s="248"/>
      <c r="N361" s="249">
        <f>ROUND(L361*K361,2)</f>
        <v>0</v>
      </c>
      <c r="O361" s="226"/>
      <c r="P361" s="226"/>
      <c r="Q361" s="226"/>
      <c r="R361" s="48"/>
      <c r="T361" s="227" t="s">
        <v>22</v>
      </c>
      <c r="U361" s="56" t="s">
        <v>45</v>
      </c>
      <c r="V361" s="47"/>
      <c r="W361" s="228">
        <f>V361*K361</f>
        <v>0</v>
      </c>
      <c r="X361" s="228">
        <v>0.00096000000000000002</v>
      </c>
      <c r="Y361" s="228">
        <f>X361*K361</f>
        <v>0.41562144000000001</v>
      </c>
      <c r="Z361" s="228">
        <v>0</v>
      </c>
      <c r="AA361" s="229">
        <f>Z361*K361</f>
        <v>0</v>
      </c>
      <c r="AR361" s="22" t="s">
        <v>367</v>
      </c>
      <c r="AT361" s="22" t="s">
        <v>263</v>
      </c>
      <c r="AU361" s="22" t="s">
        <v>149</v>
      </c>
      <c r="AY361" s="22" t="s">
        <v>206</v>
      </c>
      <c r="BE361" s="142">
        <f>IF(U361="základní",N361,0)</f>
        <v>0</v>
      </c>
      <c r="BF361" s="142">
        <f>IF(U361="snížená",N361,0)</f>
        <v>0</v>
      </c>
      <c r="BG361" s="142">
        <f>IF(U361="zákl. přenesená",N361,0)</f>
        <v>0</v>
      </c>
      <c r="BH361" s="142">
        <f>IF(U361="sníž. přenesená",N361,0)</f>
        <v>0</v>
      </c>
      <c r="BI361" s="142">
        <f>IF(U361="nulová",N361,0)</f>
        <v>0</v>
      </c>
      <c r="BJ361" s="22" t="s">
        <v>88</v>
      </c>
      <c r="BK361" s="142">
        <f>ROUND(L361*K361,2)</f>
        <v>0</v>
      </c>
      <c r="BL361" s="22" t="s">
        <v>278</v>
      </c>
      <c r="BM361" s="22" t="s">
        <v>689</v>
      </c>
    </row>
    <row r="362" s="1" customFormat="1" ht="16.5" customHeight="1">
      <c r="B362" s="46"/>
      <c r="C362" s="47"/>
      <c r="D362" s="47"/>
      <c r="E362" s="47"/>
      <c r="F362" s="250" t="s">
        <v>690</v>
      </c>
      <c r="G362" s="67"/>
      <c r="H362" s="67"/>
      <c r="I362" s="67"/>
      <c r="J362" s="47"/>
      <c r="K362" s="47"/>
      <c r="L362" s="47"/>
      <c r="M362" s="47"/>
      <c r="N362" s="47"/>
      <c r="O362" s="47"/>
      <c r="P362" s="47"/>
      <c r="Q362" s="47"/>
      <c r="R362" s="48"/>
      <c r="T362" s="189"/>
      <c r="U362" s="47"/>
      <c r="V362" s="47"/>
      <c r="W362" s="47"/>
      <c r="X362" s="47"/>
      <c r="Y362" s="47"/>
      <c r="Z362" s="47"/>
      <c r="AA362" s="100"/>
      <c r="AT362" s="22" t="s">
        <v>268</v>
      </c>
      <c r="AU362" s="22" t="s">
        <v>149</v>
      </c>
    </row>
    <row r="363" s="1" customFormat="1" ht="38.25" customHeight="1">
      <c r="B363" s="46"/>
      <c r="C363" s="219" t="s">
        <v>691</v>
      </c>
      <c r="D363" s="219" t="s">
        <v>207</v>
      </c>
      <c r="E363" s="220" t="s">
        <v>674</v>
      </c>
      <c r="F363" s="221" t="s">
        <v>675</v>
      </c>
      <c r="G363" s="221"/>
      <c r="H363" s="221"/>
      <c r="I363" s="221"/>
      <c r="J363" s="222" t="s">
        <v>260</v>
      </c>
      <c r="K363" s="223">
        <v>10</v>
      </c>
      <c r="L363" s="224">
        <v>0</v>
      </c>
      <c r="M363" s="225"/>
      <c r="N363" s="226">
        <f>ROUND(L363*K363,2)</f>
        <v>0</v>
      </c>
      <c r="O363" s="226"/>
      <c r="P363" s="226"/>
      <c r="Q363" s="226"/>
      <c r="R363" s="48"/>
      <c r="T363" s="227" t="s">
        <v>22</v>
      </c>
      <c r="U363" s="56" t="s">
        <v>45</v>
      </c>
      <c r="V363" s="47"/>
      <c r="W363" s="228">
        <f>V363*K363</f>
        <v>0</v>
      </c>
      <c r="X363" s="228">
        <v>0</v>
      </c>
      <c r="Y363" s="228">
        <f>X363*K363</f>
        <v>0</v>
      </c>
      <c r="Z363" s="228">
        <v>0</v>
      </c>
      <c r="AA363" s="229">
        <f>Z363*K363</f>
        <v>0</v>
      </c>
      <c r="AR363" s="22" t="s">
        <v>278</v>
      </c>
      <c r="AT363" s="22" t="s">
        <v>207</v>
      </c>
      <c r="AU363" s="22" t="s">
        <v>149</v>
      </c>
      <c r="AY363" s="22" t="s">
        <v>206</v>
      </c>
      <c r="BE363" s="142">
        <f>IF(U363="základní",N363,0)</f>
        <v>0</v>
      </c>
      <c r="BF363" s="142">
        <f>IF(U363="snížená",N363,0)</f>
        <v>0</v>
      </c>
      <c r="BG363" s="142">
        <f>IF(U363="zákl. přenesená",N363,0)</f>
        <v>0</v>
      </c>
      <c r="BH363" s="142">
        <f>IF(U363="sníž. přenesená",N363,0)</f>
        <v>0</v>
      </c>
      <c r="BI363" s="142">
        <f>IF(U363="nulová",N363,0)</f>
        <v>0</v>
      </c>
      <c r="BJ363" s="22" t="s">
        <v>88</v>
      </c>
      <c r="BK363" s="142">
        <f>ROUND(L363*K363,2)</f>
        <v>0</v>
      </c>
      <c r="BL363" s="22" t="s">
        <v>278</v>
      </c>
      <c r="BM363" s="22" t="s">
        <v>692</v>
      </c>
    </row>
    <row r="364" s="1" customFormat="1" ht="25.5" customHeight="1">
      <c r="B364" s="46"/>
      <c r="C364" s="242" t="s">
        <v>693</v>
      </c>
      <c r="D364" s="242" t="s">
        <v>263</v>
      </c>
      <c r="E364" s="243" t="s">
        <v>694</v>
      </c>
      <c r="F364" s="244" t="s">
        <v>695</v>
      </c>
      <c r="G364" s="244"/>
      <c r="H364" s="244"/>
      <c r="I364" s="244"/>
      <c r="J364" s="245" t="s">
        <v>260</v>
      </c>
      <c r="K364" s="246">
        <v>5.0999999999999996</v>
      </c>
      <c r="L364" s="247">
        <v>0</v>
      </c>
      <c r="M364" s="248"/>
      <c r="N364" s="249">
        <f>ROUND(L364*K364,2)</f>
        <v>0</v>
      </c>
      <c r="O364" s="226"/>
      <c r="P364" s="226"/>
      <c r="Q364" s="226"/>
      <c r="R364" s="48"/>
      <c r="T364" s="227" t="s">
        <v>22</v>
      </c>
      <c r="U364" s="56" t="s">
        <v>45</v>
      </c>
      <c r="V364" s="47"/>
      <c r="W364" s="228">
        <f>V364*K364</f>
        <v>0</v>
      </c>
      <c r="X364" s="228">
        <v>0.0011999999999999999</v>
      </c>
      <c r="Y364" s="228">
        <f>X364*K364</f>
        <v>0.0061199999999999987</v>
      </c>
      <c r="Z364" s="228">
        <v>0</v>
      </c>
      <c r="AA364" s="229">
        <f>Z364*K364</f>
        <v>0</v>
      </c>
      <c r="AR364" s="22" t="s">
        <v>367</v>
      </c>
      <c r="AT364" s="22" t="s">
        <v>263</v>
      </c>
      <c r="AU364" s="22" t="s">
        <v>149</v>
      </c>
      <c r="AY364" s="22" t="s">
        <v>206</v>
      </c>
      <c r="BE364" s="142">
        <f>IF(U364="základní",N364,0)</f>
        <v>0</v>
      </c>
      <c r="BF364" s="142">
        <f>IF(U364="snížená",N364,0)</f>
        <v>0</v>
      </c>
      <c r="BG364" s="142">
        <f>IF(U364="zákl. přenesená",N364,0)</f>
        <v>0</v>
      </c>
      <c r="BH364" s="142">
        <f>IF(U364="sníž. přenesená",N364,0)</f>
        <v>0</v>
      </c>
      <c r="BI364" s="142">
        <f>IF(U364="nulová",N364,0)</f>
        <v>0</v>
      </c>
      <c r="BJ364" s="22" t="s">
        <v>88</v>
      </c>
      <c r="BK364" s="142">
        <f>ROUND(L364*K364,2)</f>
        <v>0</v>
      </c>
      <c r="BL364" s="22" t="s">
        <v>278</v>
      </c>
      <c r="BM364" s="22" t="s">
        <v>696</v>
      </c>
    </row>
    <row r="365" s="1" customFormat="1" ht="16.5" customHeight="1">
      <c r="B365" s="46"/>
      <c r="C365" s="47"/>
      <c r="D365" s="47"/>
      <c r="E365" s="47"/>
      <c r="F365" s="250" t="s">
        <v>697</v>
      </c>
      <c r="G365" s="67"/>
      <c r="H365" s="67"/>
      <c r="I365" s="67"/>
      <c r="J365" s="47"/>
      <c r="K365" s="47"/>
      <c r="L365" s="47"/>
      <c r="M365" s="47"/>
      <c r="N365" s="47"/>
      <c r="O365" s="47"/>
      <c r="P365" s="47"/>
      <c r="Q365" s="47"/>
      <c r="R365" s="48"/>
      <c r="T365" s="189"/>
      <c r="U365" s="47"/>
      <c r="V365" s="47"/>
      <c r="W365" s="47"/>
      <c r="X365" s="47"/>
      <c r="Y365" s="47"/>
      <c r="Z365" s="47"/>
      <c r="AA365" s="100"/>
      <c r="AT365" s="22" t="s">
        <v>268</v>
      </c>
      <c r="AU365" s="22" t="s">
        <v>149</v>
      </c>
    </row>
    <row r="366" s="1" customFormat="1" ht="25.5" customHeight="1">
      <c r="B366" s="46"/>
      <c r="C366" s="242" t="s">
        <v>698</v>
      </c>
      <c r="D366" s="242" t="s">
        <v>263</v>
      </c>
      <c r="E366" s="243" t="s">
        <v>699</v>
      </c>
      <c r="F366" s="244" t="s">
        <v>700</v>
      </c>
      <c r="G366" s="244"/>
      <c r="H366" s="244"/>
      <c r="I366" s="244"/>
      <c r="J366" s="245" t="s">
        <v>260</v>
      </c>
      <c r="K366" s="246">
        <v>5.0999999999999996</v>
      </c>
      <c r="L366" s="247">
        <v>0</v>
      </c>
      <c r="M366" s="248"/>
      <c r="N366" s="249">
        <f>ROUND(L366*K366,2)</f>
        <v>0</v>
      </c>
      <c r="O366" s="226"/>
      <c r="P366" s="226"/>
      <c r="Q366" s="226"/>
      <c r="R366" s="48"/>
      <c r="T366" s="227" t="s">
        <v>22</v>
      </c>
      <c r="U366" s="56" t="s">
        <v>45</v>
      </c>
      <c r="V366" s="47"/>
      <c r="W366" s="228">
        <f>V366*K366</f>
        <v>0</v>
      </c>
      <c r="X366" s="228">
        <v>0.0030000000000000001</v>
      </c>
      <c r="Y366" s="228">
        <f>X366*K366</f>
        <v>0.015299999999999999</v>
      </c>
      <c r="Z366" s="228">
        <v>0</v>
      </c>
      <c r="AA366" s="229">
        <f>Z366*K366</f>
        <v>0</v>
      </c>
      <c r="AR366" s="22" t="s">
        <v>367</v>
      </c>
      <c r="AT366" s="22" t="s">
        <v>263</v>
      </c>
      <c r="AU366" s="22" t="s">
        <v>149</v>
      </c>
      <c r="AY366" s="22" t="s">
        <v>206</v>
      </c>
      <c r="BE366" s="142">
        <f>IF(U366="základní",N366,0)</f>
        <v>0</v>
      </c>
      <c r="BF366" s="142">
        <f>IF(U366="snížená",N366,0)</f>
        <v>0</v>
      </c>
      <c r="BG366" s="142">
        <f>IF(U366="zákl. přenesená",N366,0)</f>
        <v>0</v>
      </c>
      <c r="BH366" s="142">
        <f>IF(U366="sníž. přenesená",N366,0)</f>
        <v>0</v>
      </c>
      <c r="BI366" s="142">
        <f>IF(U366="nulová",N366,0)</f>
        <v>0</v>
      </c>
      <c r="BJ366" s="22" t="s">
        <v>88</v>
      </c>
      <c r="BK366" s="142">
        <f>ROUND(L366*K366,2)</f>
        <v>0</v>
      </c>
      <c r="BL366" s="22" t="s">
        <v>278</v>
      </c>
      <c r="BM366" s="22" t="s">
        <v>701</v>
      </c>
    </row>
    <row r="367" s="1" customFormat="1" ht="16.5" customHeight="1">
      <c r="B367" s="46"/>
      <c r="C367" s="47"/>
      <c r="D367" s="47"/>
      <c r="E367" s="47"/>
      <c r="F367" s="250" t="s">
        <v>702</v>
      </c>
      <c r="G367" s="67"/>
      <c r="H367" s="67"/>
      <c r="I367" s="67"/>
      <c r="J367" s="47"/>
      <c r="K367" s="47"/>
      <c r="L367" s="47"/>
      <c r="M367" s="47"/>
      <c r="N367" s="47"/>
      <c r="O367" s="47"/>
      <c r="P367" s="47"/>
      <c r="Q367" s="47"/>
      <c r="R367" s="48"/>
      <c r="T367" s="189"/>
      <c r="U367" s="47"/>
      <c r="V367" s="47"/>
      <c r="W367" s="47"/>
      <c r="X367" s="47"/>
      <c r="Y367" s="47"/>
      <c r="Z367" s="47"/>
      <c r="AA367" s="100"/>
      <c r="AT367" s="22" t="s">
        <v>268</v>
      </c>
      <c r="AU367" s="22" t="s">
        <v>149</v>
      </c>
    </row>
    <row r="368" s="1" customFormat="1" ht="38.25" customHeight="1">
      <c r="B368" s="46"/>
      <c r="C368" s="219" t="s">
        <v>703</v>
      </c>
      <c r="D368" s="219" t="s">
        <v>207</v>
      </c>
      <c r="E368" s="220" t="s">
        <v>704</v>
      </c>
      <c r="F368" s="221" t="s">
        <v>705</v>
      </c>
      <c r="G368" s="221"/>
      <c r="H368" s="221"/>
      <c r="I368" s="221"/>
      <c r="J368" s="222" t="s">
        <v>260</v>
      </c>
      <c r="K368" s="223">
        <v>528</v>
      </c>
      <c r="L368" s="224">
        <v>0</v>
      </c>
      <c r="M368" s="225"/>
      <c r="N368" s="226">
        <f>ROUND(L368*K368,2)</f>
        <v>0</v>
      </c>
      <c r="O368" s="226"/>
      <c r="P368" s="226"/>
      <c r="Q368" s="226"/>
      <c r="R368" s="48"/>
      <c r="T368" s="227" t="s">
        <v>22</v>
      </c>
      <c r="U368" s="56" t="s">
        <v>45</v>
      </c>
      <c r="V368" s="47"/>
      <c r="W368" s="228">
        <f>V368*K368</f>
        <v>0</v>
      </c>
      <c r="X368" s="228">
        <v>0.00011</v>
      </c>
      <c r="Y368" s="228">
        <f>X368*K368</f>
        <v>0.05808</v>
      </c>
      <c r="Z368" s="228">
        <v>0</v>
      </c>
      <c r="AA368" s="229">
        <f>Z368*K368</f>
        <v>0</v>
      </c>
      <c r="AR368" s="22" t="s">
        <v>278</v>
      </c>
      <c r="AT368" s="22" t="s">
        <v>207</v>
      </c>
      <c r="AU368" s="22" t="s">
        <v>149</v>
      </c>
      <c r="AY368" s="22" t="s">
        <v>206</v>
      </c>
      <c r="BE368" s="142">
        <f>IF(U368="základní",N368,0)</f>
        <v>0</v>
      </c>
      <c r="BF368" s="142">
        <f>IF(U368="snížená",N368,0)</f>
        <v>0</v>
      </c>
      <c r="BG368" s="142">
        <f>IF(U368="zákl. přenesená",N368,0)</f>
        <v>0</v>
      </c>
      <c r="BH368" s="142">
        <f>IF(U368="sníž. přenesená",N368,0)</f>
        <v>0</v>
      </c>
      <c r="BI368" s="142">
        <f>IF(U368="nulová",N368,0)</f>
        <v>0</v>
      </c>
      <c r="BJ368" s="22" t="s">
        <v>88</v>
      </c>
      <c r="BK368" s="142">
        <f>ROUND(L368*K368,2)</f>
        <v>0</v>
      </c>
      <c r="BL368" s="22" t="s">
        <v>278</v>
      </c>
      <c r="BM368" s="22" t="s">
        <v>706</v>
      </c>
    </row>
    <row r="369" s="1" customFormat="1" ht="25.5" customHeight="1">
      <c r="B369" s="46"/>
      <c r="C369" s="242" t="s">
        <v>707</v>
      </c>
      <c r="D369" s="242" t="s">
        <v>263</v>
      </c>
      <c r="E369" s="243" t="s">
        <v>708</v>
      </c>
      <c r="F369" s="244" t="s">
        <v>709</v>
      </c>
      <c r="G369" s="244"/>
      <c r="H369" s="244"/>
      <c r="I369" s="244"/>
      <c r="J369" s="245" t="s">
        <v>260</v>
      </c>
      <c r="K369" s="246">
        <v>538.55999999999995</v>
      </c>
      <c r="L369" s="247">
        <v>0</v>
      </c>
      <c r="M369" s="248"/>
      <c r="N369" s="249">
        <f>ROUND(L369*K369,2)</f>
        <v>0</v>
      </c>
      <c r="O369" s="226"/>
      <c r="P369" s="226"/>
      <c r="Q369" s="226"/>
      <c r="R369" s="48"/>
      <c r="T369" s="227" t="s">
        <v>22</v>
      </c>
      <c r="U369" s="56" t="s">
        <v>45</v>
      </c>
      <c r="V369" s="47"/>
      <c r="W369" s="228">
        <f>V369*K369</f>
        <v>0</v>
      </c>
      <c r="X369" s="228">
        <v>0.0035000000000000001</v>
      </c>
      <c r="Y369" s="228">
        <f>X369*K369</f>
        <v>1.8849599999999998</v>
      </c>
      <c r="Z369" s="228">
        <v>0</v>
      </c>
      <c r="AA369" s="229">
        <f>Z369*K369</f>
        <v>0</v>
      </c>
      <c r="AR369" s="22" t="s">
        <v>367</v>
      </c>
      <c r="AT369" s="22" t="s">
        <v>263</v>
      </c>
      <c r="AU369" s="22" t="s">
        <v>149</v>
      </c>
      <c r="AY369" s="22" t="s">
        <v>206</v>
      </c>
      <c r="BE369" s="142">
        <f>IF(U369="základní",N369,0)</f>
        <v>0</v>
      </c>
      <c r="BF369" s="142">
        <f>IF(U369="snížená",N369,0)</f>
        <v>0</v>
      </c>
      <c r="BG369" s="142">
        <f>IF(U369="zákl. přenesená",N369,0)</f>
        <v>0</v>
      </c>
      <c r="BH369" s="142">
        <f>IF(U369="sníž. přenesená",N369,0)</f>
        <v>0</v>
      </c>
      <c r="BI369" s="142">
        <f>IF(U369="nulová",N369,0)</f>
        <v>0</v>
      </c>
      <c r="BJ369" s="22" t="s">
        <v>88</v>
      </c>
      <c r="BK369" s="142">
        <f>ROUND(L369*K369,2)</f>
        <v>0</v>
      </c>
      <c r="BL369" s="22" t="s">
        <v>278</v>
      </c>
      <c r="BM369" s="22" t="s">
        <v>710</v>
      </c>
    </row>
    <row r="370" s="1" customFormat="1" ht="38.25" customHeight="1">
      <c r="B370" s="46"/>
      <c r="C370" s="219" t="s">
        <v>711</v>
      </c>
      <c r="D370" s="219" t="s">
        <v>207</v>
      </c>
      <c r="E370" s="220" t="s">
        <v>712</v>
      </c>
      <c r="F370" s="221" t="s">
        <v>713</v>
      </c>
      <c r="G370" s="221"/>
      <c r="H370" s="221"/>
      <c r="I370" s="221"/>
      <c r="J370" s="222" t="s">
        <v>260</v>
      </c>
      <c r="K370" s="223">
        <v>528</v>
      </c>
      <c r="L370" s="224">
        <v>0</v>
      </c>
      <c r="M370" s="225"/>
      <c r="N370" s="226">
        <f>ROUND(L370*K370,2)</f>
        <v>0</v>
      </c>
      <c r="O370" s="226"/>
      <c r="P370" s="226"/>
      <c r="Q370" s="226"/>
      <c r="R370" s="48"/>
      <c r="T370" s="227" t="s">
        <v>22</v>
      </c>
      <c r="U370" s="56" t="s">
        <v>45</v>
      </c>
      <c r="V370" s="47"/>
      <c r="W370" s="228">
        <f>V370*K370</f>
        <v>0</v>
      </c>
      <c r="X370" s="228">
        <v>0.00018000000000000001</v>
      </c>
      <c r="Y370" s="228">
        <f>X370*K370</f>
        <v>0.095039999999999999</v>
      </c>
      <c r="Z370" s="228">
        <v>0</v>
      </c>
      <c r="AA370" s="229">
        <f>Z370*K370</f>
        <v>0</v>
      </c>
      <c r="AR370" s="22" t="s">
        <v>278</v>
      </c>
      <c r="AT370" s="22" t="s">
        <v>207</v>
      </c>
      <c r="AU370" s="22" t="s">
        <v>149</v>
      </c>
      <c r="AY370" s="22" t="s">
        <v>206</v>
      </c>
      <c r="BE370" s="142">
        <f>IF(U370="základní",N370,0)</f>
        <v>0</v>
      </c>
      <c r="BF370" s="142">
        <f>IF(U370="snížená",N370,0)</f>
        <v>0</v>
      </c>
      <c r="BG370" s="142">
        <f>IF(U370="zákl. přenesená",N370,0)</f>
        <v>0</v>
      </c>
      <c r="BH370" s="142">
        <f>IF(U370="sníž. přenesená",N370,0)</f>
        <v>0</v>
      </c>
      <c r="BI370" s="142">
        <f>IF(U370="nulová",N370,0)</f>
        <v>0</v>
      </c>
      <c r="BJ370" s="22" t="s">
        <v>88</v>
      </c>
      <c r="BK370" s="142">
        <f>ROUND(L370*K370,2)</f>
        <v>0</v>
      </c>
      <c r="BL370" s="22" t="s">
        <v>278</v>
      </c>
      <c r="BM370" s="22" t="s">
        <v>714</v>
      </c>
    </row>
    <row r="371" s="1" customFormat="1" ht="25.5" customHeight="1">
      <c r="B371" s="46"/>
      <c r="C371" s="242" t="s">
        <v>715</v>
      </c>
      <c r="D371" s="242" t="s">
        <v>263</v>
      </c>
      <c r="E371" s="243" t="s">
        <v>716</v>
      </c>
      <c r="F371" s="244" t="s">
        <v>717</v>
      </c>
      <c r="G371" s="244"/>
      <c r="H371" s="244"/>
      <c r="I371" s="244"/>
      <c r="J371" s="245" t="s">
        <v>260</v>
      </c>
      <c r="K371" s="246">
        <v>538.55999999999995</v>
      </c>
      <c r="L371" s="247">
        <v>0</v>
      </c>
      <c r="M371" s="248"/>
      <c r="N371" s="249">
        <f>ROUND(L371*K371,2)</f>
        <v>0</v>
      </c>
      <c r="O371" s="226"/>
      <c r="P371" s="226"/>
      <c r="Q371" s="226"/>
      <c r="R371" s="48"/>
      <c r="T371" s="227" t="s">
        <v>22</v>
      </c>
      <c r="U371" s="56" t="s">
        <v>45</v>
      </c>
      <c r="V371" s="47"/>
      <c r="W371" s="228">
        <f>V371*K371</f>
        <v>0</v>
      </c>
      <c r="X371" s="228">
        <v>0.0060000000000000001</v>
      </c>
      <c r="Y371" s="228">
        <f>X371*K371</f>
        <v>3.2313599999999996</v>
      </c>
      <c r="Z371" s="228">
        <v>0</v>
      </c>
      <c r="AA371" s="229">
        <f>Z371*K371</f>
        <v>0</v>
      </c>
      <c r="AR371" s="22" t="s">
        <v>367</v>
      </c>
      <c r="AT371" s="22" t="s">
        <v>263</v>
      </c>
      <c r="AU371" s="22" t="s">
        <v>149</v>
      </c>
      <c r="AY371" s="22" t="s">
        <v>206</v>
      </c>
      <c r="BE371" s="142">
        <f>IF(U371="základní",N371,0)</f>
        <v>0</v>
      </c>
      <c r="BF371" s="142">
        <f>IF(U371="snížená",N371,0)</f>
        <v>0</v>
      </c>
      <c r="BG371" s="142">
        <f>IF(U371="zákl. přenesená",N371,0)</f>
        <v>0</v>
      </c>
      <c r="BH371" s="142">
        <f>IF(U371="sníž. přenesená",N371,0)</f>
        <v>0</v>
      </c>
      <c r="BI371" s="142">
        <f>IF(U371="nulová",N371,0)</f>
        <v>0</v>
      </c>
      <c r="BJ371" s="22" t="s">
        <v>88</v>
      </c>
      <c r="BK371" s="142">
        <f>ROUND(L371*K371,2)</f>
        <v>0</v>
      </c>
      <c r="BL371" s="22" t="s">
        <v>278</v>
      </c>
      <c r="BM371" s="22" t="s">
        <v>718</v>
      </c>
    </row>
    <row r="372" s="1" customFormat="1" ht="38.25" customHeight="1">
      <c r="B372" s="46"/>
      <c r="C372" s="219" t="s">
        <v>719</v>
      </c>
      <c r="D372" s="219" t="s">
        <v>207</v>
      </c>
      <c r="E372" s="220" t="s">
        <v>720</v>
      </c>
      <c r="F372" s="221" t="s">
        <v>721</v>
      </c>
      <c r="G372" s="221"/>
      <c r="H372" s="221"/>
      <c r="I372" s="221"/>
      <c r="J372" s="222" t="s">
        <v>260</v>
      </c>
      <c r="K372" s="223">
        <v>528</v>
      </c>
      <c r="L372" s="224">
        <v>0</v>
      </c>
      <c r="M372" s="225"/>
      <c r="N372" s="226">
        <f>ROUND(L372*K372,2)</f>
        <v>0</v>
      </c>
      <c r="O372" s="226"/>
      <c r="P372" s="226"/>
      <c r="Q372" s="226"/>
      <c r="R372" s="48"/>
      <c r="T372" s="227" t="s">
        <v>22</v>
      </c>
      <c r="U372" s="56" t="s">
        <v>45</v>
      </c>
      <c r="V372" s="47"/>
      <c r="W372" s="228">
        <f>V372*K372</f>
        <v>0</v>
      </c>
      <c r="X372" s="228">
        <v>0</v>
      </c>
      <c r="Y372" s="228">
        <f>X372*K372</f>
        <v>0</v>
      </c>
      <c r="Z372" s="228">
        <v>0</v>
      </c>
      <c r="AA372" s="229">
        <f>Z372*K372</f>
        <v>0</v>
      </c>
      <c r="AR372" s="22" t="s">
        <v>278</v>
      </c>
      <c r="AT372" s="22" t="s">
        <v>207</v>
      </c>
      <c r="AU372" s="22" t="s">
        <v>149</v>
      </c>
      <c r="AY372" s="22" t="s">
        <v>206</v>
      </c>
      <c r="BE372" s="142">
        <f>IF(U372="základní",N372,0)</f>
        <v>0</v>
      </c>
      <c r="BF372" s="142">
        <f>IF(U372="snížená",N372,0)</f>
        <v>0</v>
      </c>
      <c r="BG372" s="142">
        <f>IF(U372="zákl. přenesená",N372,0)</f>
        <v>0</v>
      </c>
      <c r="BH372" s="142">
        <f>IF(U372="sníž. přenesená",N372,0)</f>
        <v>0</v>
      </c>
      <c r="BI372" s="142">
        <f>IF(U372="nulová",N372,0)</f>
        <v>0</v>
      </c>
      <c r="BJ372" s="22" t="s">
        <v>88</v>
      </c>
      <c r="BK372" s="142">
        <f>ROUND(L372*K372,2)</f>
        <v>0</v>
      </c>
      <c r="BL372" s="22" t="s">
        <v>278</v>
      </c>
      <c r="BM372" s="22" t="s">
        <v>722</v>
      </c>
    </row>
    <row r="373" s="1" customFormat="1" ht="38.25" customHeight="1">
      <c r="B373" s="46"/>
      <c r="C373" s="242" t="s">
        <v>723</v>
      </c>
      <c r="D373" s="242" t="s">
        <v>263</v>
      </c>
      <c r="E373" s="243" t="s">
        <v>724</v>
      </c>
      <c r="F373" s="244" t="s">
        <v>725</v>
      </c>
      <c r="G373" s="244"/>
      <c r="H373" s="244"/>
      <c r="I373" s="244"/>
      <c r="J373" s="245" t="s">
        <v>260</v>
      </c>
      <c r="K373" s="246">
        <v>607.20000000000005</v>
      </c>
      <c r="L373" s="247">
        <v>0</v>
      </c>
      <c r="M373" s="248"/>
      <c r="N373" s="249">
        <f>ROUND(L373*K373,2)</f>
        <v>0</v>
      </c>
      <c r="O373" s="226"/>
      <c r="P373" s="226"/>
      <c r="Q373" s="226"/>
      <c r="R373" s="48"/>
      <c r="T373" s="227" t="s">
        <v>22</v>
      </c>
      <c r="U373" s="56" t="s">
        <v>45</v>
      </c>
      <c r="V373" s="47"/>
      <c r="W373" s="228">
        <f>V373*K373</f>
        <v>0</v>
      </c>
      <c r="X373" s="228">
        <v>0.0040000000000000001</v>
      </c>
      <c r="Y373" s="228">
        <f>X373*K373</f>
        <v>2.4288000000000003</v>
      </c>
      <c r="Z373" s="228">
        <v>0</v>
      </c>
      <c r="AA373" s="229">
        <f>Z373*K373</f>
        <v>0</v>
      </c>
      <c r="AR373" s="22" t="s">
        <v>367</v>
      </c>
      <c r="AT373" s="22" t="s">
        <v>263</v>
      </c>
      <c r="AU373" s="22" t="s">
        <v>149</v>
      </c>
      <c r="AY373" s="22" t="s">
        <v>206</v>
      </c>
      <c r="BE373" s="142">
        <f>IF(U373="základní",N373,0)</f>
        <v>0</v>
      </c>
      <c r="BF373" s="142">
        <f>IF(U373="snížená",N373,0)</f>
        <v>0</v>
      </c>
      <c r="BG373" s="142">
        <f>IF(U373="zákl. přenesená",N373,0)</f>
        <v>0</v>
      </c>
      <c r="BH373" s="142">
        <f>IF(U373="sníž. přenesená",N373,0)</f>
        <v>0</v>
      </c>
      <c r="BI373" s="142">
        <f>IF(U373="nulová",N373,0)</f>
        <v>0</v>
      </c>
      <c r="BJ373" s="22" t="s">
        <v>88</v>
      </c>
      <c r="BK373" s="142">
        <f>ROUND(L373*K373,2)</f>
        <v>0</v>
      </c>
      <c r="BL373" s="22" t="s">
        <v>278</v>
      </c>
      <c r="BM373" s="22" t="s">
        <v>726</v>
      </c>
    </row>
    <row r="374" s="1" customFormat="1" ht="38.25" customHeight="1">
      <c r="B374" s="46"/>
      <c r="C374" s="219" t="s">
        <v>727</v>
      </c>
      <c r="D374" s="219" t="s">
        <v>207</v>
      </c>
      <c r="E374" s="220" t="s">
        <v>728</v>
      </c>
      <c r="F374" s="221" t="s">
        <v>729</v>
      </c>
      <c r="G374" s="221"/>
      <c r="H374" s="221"/>
      <c r="I374" s="221"/>
      <c r="J374" s="222" t="s">
        <v>260</v>
      </c>
      <c r="K374" s="223">
        <v>528</v>
      </c>
      <c r="L374" s="224">
        <v>0</v>
      </c>
      <c r="M374" s="225"/>
      <c r="N374" s="226">
        <f>ROUND(L374*K374,2)</f>
        <v>0</v>
      </c>
      <c r="O374" s="226"/>
      <c r="P374" s="226"/>
      <c r="Q374" s="226"/>
      <c r="R374" s="48"/>
      <c r="T374" s="227" t="s">
        <v>22</v>
      </c>
      <c r="U374" s="56" t="s">
        <v>45</v>
      </c>
      <c r="V374" s="47"/>
      <c r="W374" s="228">
        <f>V374*K374</f>
        <v>0</v>
      </c>
      <c r="X374" s="228">
        <v>1.0000000000000001E-05</v>
      </c>
      <c r="Y374" s="228">
        <f>X374*K374</f>
        <v>0.0052800000000000008</v>
      </c>
      <c r="Z374" s="228">
        <v>0</v>
      </c>
      <c r="AA374" s="229">
        <f>Z374*K374</f>
        <v>0</v>
      </c>
      <c r="AR374" s="22" t="s">
        <v>278</v>
      </c>
      <c r="AT374" s="22" t="s">
        <v>207</v>
      </c>
      <c r="AU374" s="22" t="s">
        <v>149</v>
      </c>
      <c r="AY374" s="22" t="s">
        <v>206</v>
      </c>
      <c r="BE374" s="142">
        <f>IF(U374="základní",N374,0)</f>
        <v>0</v>
      </c>
      <c r="BF374" s="142">
        <f>IF(U374="snížená",N374,0)</f>
        <v>0</v>
      </c>
      <c r="BG374" s="142">
        <f>IF(U374="zákl. přenesená",N374,0)</f>
        <v>0</v>
      </c>
      <c r="BH374" s="142">
        <f>IF(U374="sníž. přenesená",N374,0)</f>
        <v>0</v>
      </c>
      <c r="BI374" s="142">
        <f>IF(U374="nulová",N374,0)</f>
        <v>0</v>
      </c>
      <c r="BJ374" s="22" t="s">
        <v>88</v>
      </c>
      <c r="BK374" s="142">
        <f>ROUND(L374*K374,2)</f>
        <v>0</v>
      </c>
      <c r="BL374" s="22" t="s">
        <v>278</v>
      </c>
      <c r="BM374" s="22" t="s">
        <v>730</v>
      </c>
    </row>
    <row r="375" s="1" customFormat="1" ht="16.5" customHeight="1">
      <c r="B375" s="46"/>
      <c r="C375" s="242" t="s">
        <v>731</v>
      </c>
      <c r="D375" s="242" t="s">
        <v>263</v>
      </c>
      <c r="E375" s="243" t="s">
        <v>732</v>
      </c>
      <c r="F375" s="244" t="s">
        <v>733</v>
      </c>
      <c r="G375" s="244"/>
      <c r="H375" s="244"/>
      <c r="I375" s="244"/>
      <c r="J375" s="245" t="s">
        <v>260</v>
      </c>
      <c r="K375" s="246">
        <v>580.79999999999995</v>
      </c>
      <c r="L375" s="247">
        <v>0</v>
      </c>
      <c r="M375" s="248"/>
      <c r="N375" s="249">
        <f>ROUND(L375*K375,2)</f>
        <v>0</v>
      </c>
      <c r="O375" s="226"/>
      <c r="P375" s="226"/>
      <c r="Q375" s="226"/>
      <c r="R375" s="48"/>
      <c r="T375" s="227" t="s">
        <v>22</v>
      </c>
      <c r="U375" s="56" t="s">
        <v>45</v>
      </c>
      <c r="V375" s="47"/>
      <c r="W375" s="228">
        <f>V375*K375</f>
        <v>0</v>
      </c>
      <c r="X375" s="228">
        <v>0.00013999999999999999</v>
      </c>
      <c r="Y375" s="228">
        <f>X375*K375</f>
        <v>0.081311999999999982</v>
      </c>
      <c r="Z375" s="228">
        <v>0</v>
      </c>
      <c r="AA375" s="229">
        <f>Z375*K375</f>
        <v>0</v>
      </c>
      <c r="AR375" s="22" t="s">
        <v>367</v>
      </c>
      <c r="AT375" s="22" t="s">
        <v>263</v>
      </c>
      <c r="AU375" s="22" t="s">
        <v>149</v>
      </c>
      <c r="AY375" s="22" t="s">
        <v>206</v>
      </c>
      <c r="BE375" s="142">
        <f>IF(U375="základní",N375,0)</f>
        <v>0</v>
      </c>
      <c r="BF375" s="142">
        <f>IF(U375="snížená",N375,0)</f>
        <v>0</v>
      </c>
      <c r="BG375" s="142">
        <f>IF(U375="zákl. přenesená",N375,0)</f>
        <v>0</v>
      </c>
      <c r="BH375" s="142">
        <f>IF(U375="sníž. přenesená",N375,0)</f>
        <v>0</v>
      </c>
      <c r="BI375" s="142">
        <f>IF(U375="nulová",N375,0)</f>
        <v>0</v>
      </c>
      <c r="BJ375" s="22" t="s">
        <v>88</v>
      </c>
      <c r="BK375" s="142">
        <f>ROUND(L375*K375,2)</f>
        <v>0</v>
      </c>
      <c r="BL375" s="22" t="s">
        <v>278</v>
      </c>
      <c r="BM375" s="22" t="s">
        <v>734</v>
      </c>
    </row>
    <row r="376" s="1" customFormat="1" ht="25.5" customHeight="1">
      <c r="B376" s="46"/>
      <c r="C376" s="219" t="s">
        <v>735</v>
      </c>
      <c r="D376" s="219" t="s">
        <v>207</v>
      </c>
      <c r="E376" s="220" t="s">
        <v>736</v>
      </c>
      <c r="F376" s="221" t="s">
        <v>737</v>
      </c>
      <c r="G376" s="221"/>
      <c r="H376" s="221"/>
      <c r="I376" s="221"/>
      <c r="J376" s="222" t="s">
        <v>238</v>
      </c>
      <c r="K376" s="223">
        <v>9.3230000000000004</v>
      </c>
      <c r="L376" s="224">
        <v>0</v>
      </c>
      <c r="M376" s="225"/>
      <c r="N376" s="226">
        <f>ROUND(L376*K376,2)</f>
        <v>0</v>
      </c>
      <c r="O376" s="226"/>
      <c r="P376" s="226"/>
      <c r="Q376" s="226"/>
      <c r="R376" s="48"/>
      <c r="T376" s="227" t="s">
        <v>22</v>
      </c>
      <c r="U376" s="56" t="s">
        <v>45</v>
      </c>
      <c r="V376" s="47"/>
      <c r="W376" s="228">
        <f>V376*K376</f>
        <v>0</v>
      </c>
      <c r="X376" s="228">
        <v>0</v>
      </c>
      <c r="Y376" s="228">
        <f>X376*K376</f>
        <v>0</v>
      </c>
      <c r="Z376" s="228">
        <v>0</v>
      </c>
      <c r="AA376" s="229">
        <f>Z376*K376</f>
        <v>0</v>
      </c>
      <c r="AR376" s="22" t="s">
        <v>278</v>
      </c>
      <c r="AT376" s="22" t="s">
        <v>207</v>
      </c>
      <c r="AU376" s="22" t="s">
        <v>149</v>
      </c>
      <c r="AY376" s="22" t="s">
        <v>206</v>
      </c>
      <c r="BE376" s="142">
        <f>IF(U376="základní",N376,0)</f>
        <v>0</v>
      </c>
      <c r="BF376" s="142">
        <f>IF(U376="snížená",N376,0)</f>
        <v>0</v>
      </c>
      <c r="BG376" s="142">
        <f>IF(U376="zákl. přenesená",N376,0)</f>
        <v>0</v>
      </c>
      <c r="BH376" s="142">
        <f>IF(U376="sníž. přenesená",N376,0)</f>
        <v>0</v>
      </c>
      <c r="BI376" s="142">
        <f>IF(U376="nulová",N376,0)</f>
        <v>0</v>
      </c>
      <c r="BJ376" s="22" t="s">
        <v>88</v>
      </c>
      <c r="BK376" s="142">
        <f>ROUND(L376*K376,2)</f>
        <v>0</v>
      </c>
      <c r="BL376" s="22" t="s">
        <v>278</v>
      </c>
      <c r="BM376" s="22" t="s">
        <v>738</v>
      </c>
    </row>
    <row r="377" s="9" customFormat="1" ht="29.88" customHeight="1">
      <c r="B377" s="205"/>
      <c r="C377" s="206"/>
      <c r="D377" s="216" t="s">
        <v>170</v>
      </c>
      <c r="E377" s="216"/>
      <c r="F377" s="216"/>
      <c r="G377" s="216"/>
      <c r="H377" s="216"/>
      <c r="I377" s="216"/>
      <c r="J377" s="216"/>
      <c r="K377" s="216"/>
      <c r="L377" s="216"/>
      <c r="M377" s="216"/>
      <c r="N377" s="240">
        <f>BK377</f>
        <v>0</v>
      </c>
      <c r="O377" s="241"/>
      <c r="P377" s="241"/>
      <c r="Q377" s="241"/>
      <c r="R377" s="209"/>
      <c r="T377" s="210"/>
      <c r="U377" s="206"/>
      <c r="V377" s="206"/>
      <c r="W377" s="211">
        <f>SUM(W378:W386)</f>
        <v>0</v>
      </c>
      <c r="X377" s="206"/>
      <c r="Y377" s="211">
        <f>SUM(Y378:Y386)</f>
        <v>30.079500000000003</v>
      </c>
      <c r="Z377" s="206"/>
      <c r="AA377" s="212">
        <f>SUM(AA378:AA386)</f>
        <v>0</v>
      </c>
      <c r="AR377" s="213" t="s">
        <v>149</v>
      </c>
      <c r="AT377" s="214" t="s">
        <v>79</v>
      </c>
      <c r="AU377" s="214" t="s">
        <v>88</v>
      </c>
      <c r="AY377" s="213" t="s">
        <v>206</v>
      </c>
      <c r="BK377" s="215">
        <f>SUM(BK378:BK386)</f>
        <v>0</v>
      </c>
    </row>
    <row r="378" s="1" customFormat="1" ht="25.5" customHeight="1">
      <c r="B378" s="46"/>
      <c r="C378" s="219" t="s">
        <v>739</v>
      </c>
      <c r="D378" s="219" t="s">
        <v>207</v>
      </c>
      <c r="E378" s="220" t="s">
        <v>740</v>
      </c>
      <c r="F378" s="221" t="s">
        <v>741</v>
      </c>
      <c r="G378" s="221"/>
      <c r="H378" s="221"/>
      <c r="I378" s="221"/>
      <c r="J378" s="222" t="s">
        <v>260</v>
      </c>
      <c r="K378" s="223">
        <v>528</v>
      </c>
      <c r="L378" s="224">
        <v>0</v>
      </c>
      <c r="M378" s="225"/>
      <c r="N378" s="226">
        <f>ROUND(L378*K378,2)</f>
        <v>0</v>
      </c>
      <c r="O378" s="226"/>
      <c r="P378" s="226"/>
      <c r="Q378" s="226"/>
      <c r="R378" s="48"/>
      <c r="T378" s="227" t="s">
        <v>22</v>
      </c>
      <c r="U378" s="56" t="s">
        <v>45</v>
      </c>
      <c r="V378" s="47"/>
      <c r="W378" s="228">
        <f>V378*K378</f>
        <v>0</v>
      </c>
      <c r="X378" s="228">
        <v>0</v>
      </c>
      <c r="Y378" s="228">
        <f>X378*K378</f>
        <v>0</v>
      </c>
      <c r="Z378" s="228">
        <v>0</v>
      </c>
      <c r="AA378" s="229">
        <f>Z378*K378</f>
        <v>0</v>
      </c>
      <c r="AR378" s="22" t="s">
        <v>278</v>
      </c>
      <c r="AT378" s="22" t="s">
        <v>207</v>
      </c>
      <c r="AU378" s="22" t="s">
        <v>149</v>
      </c>
      <c r="AY378" s="22" t="s">
        <v>206</v>
      </c>
      <c r="BE378" s="142">
        <f>IF(U378="základní",N378,0)</f>
        <v>0</v>
      </c>
      <c r="BF378" s="142">
        <f>IF(U378="snížená",N378,0)</f>
        <v>0</v>
      </c>
      <c r="BG378" s="142">
        <f>IF(U378="zákl. přenesená",N378,0)</f>
        <v>0</v>
      </c>
      <c r="BH378" s="142">
        <f>IF(U378="sníž. přenesená",N378,0)</f>
        <v>0</v>
      </c>
      <c r="BI378" s="142">
        <f>IF(U378="nulová",N378,0)</f>
        <v>0</v>
      </c>
      <c r="BJ378" s="22" t="s">
        <v>88</v>
      </c>
      <c r="BK378" s="142">
        <f>ROUND(L378*K378,2)</f>
        <v>0</v>
      </c>
      <c r="BL378" s="22" t="s">
        <v>278</v>
      </c>
      <c r="BM378" s="22" t="s">
        <v>742</v>
      </c>
    </row>
    <row r="379" s="1" customFormat="1" ht="25.5" customHeight="1">
      <c r="B379" s="46"/>
      <c r="C379" s="242" t="s">
        <v>743</v>
      </c>
      <c r="D379" s="242" t="s">
        <v>263</v>
      </c>
      <c r="E379" s="243" t="s">
        <v>744</v>
      </c>
      <c r="F379" s="244" t="s">
        <v>745</v>
      </c>
      <c r="G379" s="244"/>
      <c r="H379" s="244"/>
      <c r="I379" s="244"/>
      <c r="J379" s="245" t="s">
        <v>210</v>
      </c>
      <c r="K379" s="246">
        <v>15.84</v>
      </c>
      <c r="L379" s="247">
        <v>0</v>
      </c>
      <c r="M379" s="248"/>
      <c r="N379" s="249">
        <f>ROUND(L379*K379,2)</f>
        <v>0</v>
      </c>
      <c r="O379" s="226"/>
      <c r="P379" s="226"/>
      <c r="Q379" s="226"/>
      <c r="R379" s="48"/>
      <c r="T379" s="227" t="s">
        <v>22</v>
      </c>
      <c r="U379" s="56" t="s">
        <v>45</v>
      </c>
      <c r="V379" s="47"/>
      <c r="W379" s="228">
        <f>V379*K379</f>
        <v>0</v>
      </c>
      <c r="X379" s="228">
        <v>0.55000000000000004</v>
      </c>
      <c r="Y379" s="228">
        <f>X379*K379</f>
        <v>8.7119999999999997</v>
      </c>
      <c r="Z379" s="228">
        <v>0</v>
      </c>
      <c r="AA379" s="229">
        <f>Z379*K379</f>
        <v>0</v>
      </c>
      <c r="AR379" s="22" t="s">
        <v>367</v>
      </c>
      <c r="AT379" s="22" t="s">
        <v>263</v>
      </c>
      <c r="AU379" s="22" t="s">
        <v>149</v>
      </c>
      <c r="AY379" s="22" t="s">
        <v>206</v>
      </c>
      <c r="BE379" s="142">
        <f>IF(U379="základní",N379,0)</f>
        <v>0</v>
      </c>
      <c r="BF379" s="142">
        <f>IF(U379="snížená",N379,0)</f>
        <v>0</v>
      </c>
      <c r="BG379" s="142">
        <f>IF(U379="zákl. přenesená",N379,0)</f>
        <v>0</v>
      </c>
      <c r="BH379" s="142">
        <f>IF(U379="sníž. přenesená",N379,0)</f>
        <v>0</v>
      </c>
      <c r="BI379" s="142">
        <f>IF(U379="nulová",N379,0)</f>
        <v>0</v>
      </c>
      <c r="BJ379" s="22" t="s">
        <v>88</v>
      </c>
      <c r="BK379" s="142">
        <f>ROUND(L379*K379,2)</f>
        <v>0</v>
      </c>
      <c r="BL379" s="22" t="s">
        <v>278</v>
      </c>
      <c r="BM379" s="22" t="s">
        <v>746</v>
      </c>
    </row>
    <row r="380" s="1" customFormat="1" ht="25.5" customHeight="1">
      <c r="B380" s="46"/>
      <c r="C380" s="219" t="s">
        <v>747</v>
      </c>
      <c r="D380" s="219" t="s">
        <v>207</v>
      </c>
      <c r="E380" s="220" t="s">
        <v>748</v>
      </c>
      <c r="F380" s="221" t="s">
        <v>749</v>
      </c>
      <c r="G380" s="221"/>
      <c r="H380" s="221"/>
      <c r="I380" s="221"/>
      <c r="J380" s="222" t="s">
        <v>260</v>
      </c>
      <c r="K380" s="223">
        <v>528</v>
      </c>
      <c r="L380" s="224">
        <v>0</v>
      </c>
      <c r="M380" s="225"/>
      <c r="N380" s="226">
        <f>ROUND(L380*K380,2)</f>
        <v>0</v>
      </c>
      <c r="O380" s="226"/>
      <c r="P380" s="226"/>
      <c r="Q380" s="226"/>
      <c r="R380" s="48"/>
      <c r="T380" s="227" t="s">
        <v>22</v>
      </c>
      <c r="U380" s="56" t="s">
        <v>45</v>
      </c>
      <c r="V380" s="47"/>
      <c r="W380" s="228">
        <f>V380*K380</f>
        <v>0</v>
      </c>
      <c r="X380" s="228">
        <v>0</v>
      </c>
      <c r="Y380" s="228">
        <f>X380*K380</f>
        <v>0</v>
      </c>
      <c r="Z380" s="228">
        <v>0</v>
      </c>
      <c r="AA380" s="229">
        <f>Z380*K380</f>
        <v>0</v>
      </c>
      <c r="AR380" s="22" t="s">
        <v>278</v>
      </c>
      <c r="AT380" s="22" t="s">
        <v>207</v>
      </c>
      <c r="AU380" s="22" t="s">
        <v>149</v>
      </c>
      <c r="AY380" s="22" t="s">
        <v>206</v>
      </c>
      <c r="BE380" s="142">
        <f>IF(U380="základní",N380,0)</f>
        <v>0</v>
      </c>
      <c r="BF380" s="142">
        <f>IF(U380="snížená",N380,0)</f>
        <v>0</v>
      </c>
      <c r="BG380" s="142">
        <f>IF(U380="zákl. přenesená",N380,0)</f>
        <v>0</v>
      </c>
      <c r="BH380" s="142">
        <f>IF(U380="sníž. přenesená",N380,0)</f>
        <v>0</v>
      </c>
      <c r="BI380" s="142">
        <f>IF(U380="nulová",N380,0)</f>
        <v>0</v>
      </c>
      <c r="BJ380" s="22" t="s">
        <v>88</v>
      </c>
      <c r="BK380" s="142">
        <f>ROUND(L380*K380,2)</f>
        <v>0</v>
      </c>
      <c r="BL380" s="22" t="s">
        <v>278</v>
      </c>
      <c r="BM380" s="22" t="s">
        <v>750</v>
      </c>
    </row>
    <row r="381" s="1" customFormat="1" ht="25.5" customHeight="1">
      <c r="B381" s="46"/>
      <c r="C381" s="242" t="s">
        <v>751</v>
      </c>
      <c r="D381" s="242" t="s">
        <v>263</v>
      </c>
      <c r="E381" s="243" t="s">
        <v>752</v>
      </c>
      <c r="F381" s="244" t="s">
        <v>753</v>
      </c>
      <c r="G381" s="244"/>
      <c r="H381" s="244"/>
      <c r="I381" s="244"/>
      <c r="J381" s="245" t="s">
        <v>210</v>
      </c>
      <c r="K381" s="246">
        <v>21.120000000000001</v>
      </c>
      <c r="L381" s="247">
        <v>0</v>
      </c>
      <c r="M381" s="248"/>
      <c r="N381" s="249">
        <f>ROUND(L381*K381,2)</f>
        <v>0</v>
      </c>
      <c r="O381" s="226"/>
      <c r="P381" s="226"/>
      <c r="Q381" s="226"/>
      <c r="R381" s="48"/>
      <c r="T381" s="227" t="s">
        <v>22</v>
      </c>
      <c r="U381" s="56" t="s">
        <v>45</v>
      </c>
      <c r="V381" s="47"/>
      <c r="W381" s="228">
        <f>V381*K381</f>
        <v>0</v>
      </c>
      <c r="X381" s="228">
        <v>0.55000000000000004</v>
      </c>
      <c r="Y381" s="228">
        <f>X381*K381</f>
        <v>11.616000000000001</v>
      </c>
      <c r="Z381" s="228">
        <v>0</v>
      </c>
      <c r="AA381" s="229">
        <f>Z381*K381</f>
        <v>0</v>
      </c>
      <c r="AR381" s="22" t="s">
        <v>367</v>
      </c>
      <c r="AT381" s="22" t="s">
        <v>263</v>
      </c>
      <c r="AU381" s="22" t="s">
        <v>149</v>
      </c>
      <c r="AY381" s="22" t="s">
        <v>206</v>
      </c>
      <c r="BE381" s="142">
        <f>IF(U381="základní",N381,0)</f>
        <v>0</v>
      </c>
      <c r="BF381" s="142">
        <f>IF(U381="snížená",N381,0)</f>
        <v>0</v>
      </c>
      <c r="BG381" s="142">
        <f>IF(U381="zákl. přenesená",N381,0)</f>
        <v>0</v>
      </c>
      <c r="BH381" s="142">
        <f>IF(U381="sníž. přenesená",N381,0)</f>
        <v>0</v>
      </c>
      <c r="BI381" s="142">
        <f>IF(U381="nulová",N381,0)</f>
        <v>0</v>
      </c>
      <c r="BJ381" s="22" t="s">
        <v>88</v>
      </c>
      <c r="BK381" s="142">
        <f>ROUND(L381*K381,2)</f>
        <v>0</v>
      </c>
      <c r="BL381" s="22" t="s">
        <v>278</v>
      </c>
      <c r="BM381" s="22" t="s">
        <v>754</v>
      </c>
    </row>
    <row r="382" s="1" customFormat="1" ht="25.5" customHeight="1">
      <c r="B382" s="46"/>
      <c r="C382" s="219" t="s">
        <v>755</v>
      </c>
      <c r="D382" s="219" t="s">
        <v>207</v>
      </c>
      <c r="E382" s="220" t="s">
        <v>756</v>
      </c>
      <c r="F382" s="221" t="s">
        <v>757</v>
      </c>
      <c r="G382" s="221"/>
      <c r="H382" s="221"/>
      <c r="I382" s="221"/>
      <c r="J382" s="222" t="s">
        <v>260</v>
      </c>
      <c r="K382" s="223">
        <v>90</v>
      </c>
      <c r="L382" s="224">
        <v>0</v>
      </c>
      <c r="M382" s="225"/>
      <c r="N382" s="226">
        <f>ROUND(L382*K382,2)</f>
        <v>0</v>
      </c>
      <c r="O382" s="226"/>
      <c r="P382" s="226"/>
      <c r="Q382" s="226"/>
      <c r="R382" s="48"/>
      <c r="T382" s="227" t="s">
        <v>22</v>
      </c>
      <c r="U382" s="56" t="s">
        <v>45</v>
      </c>
      <c r="V382" s="47"/>
      <c r="W382" s="228">
        <f>V382*K382</f>
        <v>0</v>
      </c>
      <c r="X382" s="228">
        <v>0</v>
      </c>
      <c r="Y382" s="228">
        <f>X382*K382</f>
        <v>0</v>
      </c>
      <c r="Z382" s="228">
        <v>0</v>
      </c>
      <c r="AA382" s="229">
        <f>Z382*K382</f>
        <v>0</v>
      </c>
      <c r="AR382" s="22" t="s">
        <v>278</v>
      </c>
      <c r="AT382" s="22" t="s">
        <v>207</v>
      </c>
      <c r="AU382" s="22" t="s">
        <v>149</v>
      </c>
      <c r="AY382" s="22" t="s">
        <v>206</v>
      </c>
      <c r="BE382" s="142">
        <f>IF(U382="základní",N382,0)</f>
        <v>0</v>
      </c>
      <c r="BF382" s="142">
        <f>IF(U382="snížená",N382,0)</f>
        <v>0</v>
      </c>
      <c r="BG382" s="142">
        <f>IF(U382="zákl. přenesená",N382,0)</f>
        <v>0</v>
      </c>
      <c r="BH382" s="142">
        <f>IF(U382="sníž. přenesená",N382,0)</f>
        <v>0</v>
      </c>
      <c r="BI382" s="142">
        <f>IF(U382="nulová",N382,0)</f>
        <v>0</v>
      </c>
      <c r="BJ382" s="22" t="s">
        <v>88</v>
      </c>
      <c r="BK382" s="142">
        <f>ROUND(L382*K382,2)</f>
        <v>0</v>
      </c>
      <c r="BL382" s="22" t="s">
        <v>278</v>
      </c>
      <c r="BM382" s="22" t="s">
        <v>758</v>
      </c>
    </row>
    <row r="383" s="1" customFormat="1" ht="25.5" customHeight="1">
      <c r="B383" s="46"/>
      <c r="C383" s="242" t="s">
        <v>759</v>
      </c>
      <c r="D383" s="242" t="s">
        <v>263</v>
      </c>
      <c r="E383" s="243" t="s">
        <v>744</v>
      </c>
      <c r="F383" s="244" t="s">
        <v>745</v>
      </c>
      <c r="G383" s="244"/>
      <c r="H383" s="244"/>
      <c r="I383" s="244"/>
      <c r="J383" s="245" t="s">
        <v>210</v>
      </c>
      <c r="K383" s="246">
        <v>1.8899999999999999</v>
      </c>
      <c r="L383" s="247">
        <v>0</v>
      </c>
      <c r="M383" s="248"/>
      <c r="N383" s="249">
        <f>ROUND(L383*K383,2)</f>
        <v>0</v>
      </c>
      <c r="O383" s="226"/>
      <c r="P383" s="226"/>
      <c r="Q383" s="226"/>
      <c r="R383" s="48"/>
      <c r="T383" s="227" t="s">
        <v>22</v>
      </c>
      <c r="U383" s="56" t="s">
        <v>45</v>
      </c>
      <c r="V383" s="47"/>
      <c r="W383" s="228">
        <f>V383*K383</f>
        <v>0</v>
      </c>
      <c r="X383" s="228">
        <v>0.55000000000000004</v>
      </c>
      <c r="Y383" s="228">
        <f>X383*K383</f>
        <v>1.0395000000000001</v>
      </c>
      <c r="Z383" s="228">
        <v>0</v>
      </c>
      <c r="AA383" s="229">
        <f>Z383*K383</f>
        <v>0</v>
      </c>
      <c r="AR383" s="22" t="s">
        <v>367</v>
      </c>
      <c r="AT383" s="22" t="s">
        <v>263</v>
      </c>
      <c r="AU383" s="22" t="s">
        <v>149</v>
      </c>
      <c r="AY383" s="22" t="s">
        <v>206</v>
      </c>
      <c r="BE383" s="142">
        <f>IF(U383="základní",N383,0)</f>
        <v>0</v>
      </c>
      <c r="BF383" s="142">
        <f>IF(U383="snížená",N383,0)</f>
        <v>0</v>
      </c>
      <c r="BG383" s="142">
        <f>IF(U383="zákl. přenesená",N383,0)</f>
        <v>0</v>
      </c>
      <c r="BH383" s="142">
        <f>IF(U383="sníž. přenesená",N383,0)</f>
        <v>0</v>
      </c>
      <c r="BI383" s="142">
        <f>IF(U383="nulová",N383,0)</f>
        <v>0</v>
      </c>
      <c r="BJ383" s="22" t="s">
        <v>88</v>
      </c>
      <c r="BK383" s="142">
        <f>ROUND(L383*K383,2)</f>
        <v>0</v>
      </c>
      <c r="BL383" s="22" t="s">
        <v>278</v>
      </c>
      <c r="BM383" s="22" t="s">
        <v>760</v>
      </c>
    </row>
    <row r="384" s="1" customFormat="1" ht="38.25" customHeight="1">
      <c r="B384" s="46"/>
      <c r="C384" s="219" t="s">
        <v>761</v>
      </c>
      <c r="D384" s="219" t="s">
        <v>207</v>
      </c>
      <c r="E384" s="220" t="s">
        <v>762</v>
      </c>
      <c r="F384" s="221" t="s">
        <v>763</v>
      </c>
      <c r="G384" s="221"/>
      <c r="H384" s="221"/>
      <c r="I384" s="221"/>
      <c r="J384" s="222" t="s">
        <v>260</v>
      </c>
      <c r="K384" s="223">
        <v>528</v>
      </c>
      <c r="L384" s="224">
        <v>0</v>
      </c>
      <c r="M384" s="225"/>
      <c r="N384" s="226">
        <f>ROUND(L384*K384,2)</f>
        <v>0</v>
      </c>
      <c r="O384" s="226"/>
      <c r="P384" s="226"/>
      <c r="Q384" s="226"/>
      <c r="R384" s="48"/>
      <c r="T384" s="227" t="s">
        <v>22</v>
      </c>
      <c r="U384" s="56" t="s">
        <v>45</v>
      </c>
      <c r="V384" s="47"/>
      <c r="W384" s="228">
        <f>V384*K384</f>
        <v>0</v>
      </c>
      <c r="X384" s="228">
        <v>0</v>
      </c>
      <c r="Y384" s="228">
        <f>X384*K384</f>
        <v>0</v>
      </c>
      <c r="Z384" s="228">
        <v>0</v>
      </c>
      <c r="AA384" s="229">
        <f>Z384*K384</f>
        <v>0</v>
      </c>
      <c r="AR384" s="22" t="s">
        <v>278</v>
      </c>
      <c r="AT384" s="22" t="s">
        <v>207</v>
      </c>
      <c r="AU384" s="22" t="s">
        <v>149</v>
      </c>
      <c r="AY384" s="22" t="s">
        <v>206</v>
      </c>
      <c r="BE384" s="142">
        <f>IF(U384="základní",N384,0)</f>
        <v>0</v>
      </c>
      <c r="BF384" s="142">
        <f>IF(U384="snížená",N384,0)</f>
        <v>0</v>
      </c>
      <c r="BG384" s="142">
        <f>IF(U384="zákl. přenesená",N384,0)</f>
        <v>0</v>
      </c>
      <c r="BH384" s="142">
        <f>IF(U384="sníž. přenesená",N384,0)</f>
        <v>0</v>
      </c>
      <c r="BI384" s="142">
        <f>IF(U384="nulová",N384,0)</f>
        <v>0</v>
      </c>
      <c r="BJ384" s="22" t="s">
        <v>88</v>
      </c>
      <c r="BK384" s="142">
        <f>ROUND(L384*K384,2)</f>
        <v>0</v>
      </c>
      <c r="BL384" s="22" t="s">
        <v>278</v>
      </c>
      <c r="BM384" s="22" t="s">
        <v>764</v>
      </c>
    </row>
    <row r="385" s="1" customFormat="1" ht="25.5" customHeight="1">
      <c r="B385" s="46"/>
      <c r="C385" s="242" t="s">
        <v>765</v>
      </c>
      <c r="D385" s="242" t="s">
        <v>263</v>
      </c>
      <c r="E385" s="243" t="s">
        <v>766</v>
      </c>
      <c r="F385" s="244" t="s">
        <v>767</v>
      </c>
      <c r="G385" s="244"/>
      <c r="H385" s="244"/>
      <c r="I385" s="244"/>
      <c r="J385" s="245" t="s">
        <v>210</v>
      </c>
      <c r="K385" s="246">
        <v>15.84</v>
      </c>
      <c r="L385" s="247">
        <v>0</v>
      </c>
      <c r="M385" s="248"/>
      <c r="N385" s="249">
        <f>ROUND(L385*K385,2)</f>
        <v>0</v>
      </c>
      <c r="O385" s="226"/>
      <c r="P385" s="226"/>
      <c r="Q385" s="226"/>
      <c r="R385" s="48"/>
      <c r="T385" s="227" t="s">
        <v>22</v>
      </c>
      <c r="U385" s="56" t="s">
        <v>45</v>
      </c>
      <c r="V385" s="47"/>
      <c r="W385" s="228">
        <f>V385*K385</f>
        <v>0</v>
      </c>
      <c r="X385" s="228">
        <v>0.55000000000000004</v>
      </c>
      <c r="Y385" s="228">
        <f>X385*K385</f>
        <v>8.7119999999999997</v>
      </c>
      <c r="Z385" s="228">
        <v>0</v>
      </c>
      <c r="AA385" s="229">
        <f>Z385*K385</f>
        <v>0</v>
      </c>
      <c r="AR385" s="22" t="s">
        <v>367</v>
      </c>
      <c r="AT385" s="22" t="s">
        <v>263</v>
      </c>
      <c r="AU385" s="22" t="s">
        <v>149</v>
      </c>
      <c r="AY385" s="22" t="s">
        <v>206</v>
      </c>
      <c r="BE385" s="142">
        <f>IF(U385="základní",N385,0)</f>
        <v>0</v>
      </c>
      <c r="BF385" s="142">
        <f>IF(U385="snížená",N385,0)</f>
        <v>0</v>
      </c>
      <c r="BG385" s="142">
        <f>IF(U385="zákl. přenesená",N385,0)</f>
        <v>0</v>
      </c>
      <c r="BH385" s="142">
        <f>IF(U385="sníž. přenesená",N385,0)</f>
        <v>0</v>
      </c>
      <c r="BI385" s="142">
        <f>IF(U385="nulová",N385,0)</f>
        <v>0</v>
      </c>
      <c r="BJ385" s="22" t="s">
        <v>88</v>
      </c>
      <c r="BK385" s="142">
        <f>ROUND(L385*K385,2)</f>
        <v>0</v>
      </c>
      <c r="BL385" s="22" t="s">
        <v>278</v>
      </c>
      <c r="BM385" s="22" t="s">
        <v>768</v>
      </c>
    </row>
    <row r="386" s="1" customFormat="1" ht="25.5" customHeight="1">
      <c r="B386" s="46"/>
      <c r="C386" s="219" t="s">
        <v>769</v>
      </c>
      <c r="D386" s="219" t="s">
        <v>207</v>
      </c>
      <c r="E386" s="220" t="s">
        <v>770</v>
      </c>
      <c r="F386" s="221" t="s">
        <v>771</v>
      </c>
      <c r="G386" s="221"/>
      <c r="H386" s="221"/>
      <c r="I386" s="221"/>
      <c r="J386" s="222" t="s">
        <v>238</v>
      </c>
      <c r="K386" s="223">
        <v>30.079999999999998</v>
      </c>
      <c r="L386" s="224">
        <v>0</v>
      </c>
      <c r="M386" s="225"/>
      <c r="N386" s="226">
        <f>ROUND(L386*K386,2)</f>
        <v>0</v>
      </c>
      <c r="O386" s="226"/>
      <c r="P386" s="226"/>
      <c r="Q386" s="226"/>
      <c r="R386" s="48"/>
      <c r="T386" s="227" t="s">
        <v>22</v>
      </c>
      <c r="U386" s="56" t="s">
        <v>45</v>
      </c>
      <c r="V386" s="47"/>
      <c r="W386" s="228">
        <f>V386*K386</f>
        <v>0</v>
      </c>
      <c r="X386" s="228">
        <v>0</v>
      </c>
      <c r="Y386" s="228">
        <f>X386*K386</f>
        <v>0</v>
      </c>
      <c r="Z386" s="228">
        <v>0</v>
      </c>
      <c r="AA386" s="229">
        <f>Z386*K386</f>
        <v>0</v>
      </c>
      <c r="AR386" s="22" t="s">
        <v>278</v>
      </c>
      <c r="AT386" s="22" t="s">
        <v>207</v>
      </c>
      <c r="AU386" s="22" t="s">
        <v>149</v>
      </c>
      <c r="AY386" s="22" t="s">
        <v>206</v>
      </c>
      <c r="BE386" s="142">
        <f>IF(U386="základní",N386,0)</f>
        <v>0</v>
      </c>
      <c r="BF386" s="142">
        <f>IF(U386="snížená",N386,0)</f>
        <v>0</v>
      </c>
      <c r="BG386" s="142">
        <f>IF(U386="zákl. přenesená",N386,0)</f>
        <v>0</v>
      </c>
      <c r="BH386" s="142">
        <f>IF(U386="sníž. přenesená",N386,0)</f>
        <v>0</v>
      </c>
      <c r="BI386" s="142">
        <f>IF(U386="nulová",N386,0)</f>
        <v>0</v>
      </c>
      <c r="BJ386" s="22" t="s">
        <v>88</v>
      </c>
      <c r="BK386" s="142">
        <f>ROUND(L386*K386,2)</f>
        <v>0</v>
      </c>
      <c r="BL386" s="22" t="s">
        <v>278</v>
      </c>
      <c r="BM386" s="22" t="s">
        <v>772</v>
      </c>
    </row>
    <row r="387" s="9" customFormat="1" ht="29.88" customHeight="1">
      <c r="B387" s="205"/>
      <c r="C387" s="206"/>
      <c r="D387" s="216" t="s">
        <v>171</v>
      </c>
      <c r="E387" s="216"/>
      <c r="F387" s="216"/>
      <c r="G387" s="216"/>
      <c r="H387" s="216"/>
      <c r="I387" s="216"/>
      <c r="J387" s="216"/>
      <c r="K387" s="216"/>
      <c r="L387" s="216"/>
      <c r="M387" s="216"/>
      <c r="N387" s="240">
        <f>BK387</f>
        <v>0</v>
      </c>
      <c r="O387" s="241"/>
      <c r="P387" s="241"/>
      <c r="Q387" s="241"/>
      <c r="R387" s="209"/>
      <c r="T387" s="210"/>
      <c r="U387" s="206"/>
      <c r="V387" s="206"/>
      <c r="W387" s="211">
        <f>SUM(W388:W429)</f>
        <v>0</v>
      </c>
      <c r="X387" s="206"/>
      <c r="Y387" s="211">
        <f>SUM(Y388:Y429)</f>
        <v>17.850504619999999</v>
      </c>
      <c r="Z387" s="206"/>
      <c r="AA387" s="212">
        <f>SUM(AA388:AA429)</f>
        <v>0</v>
      </c>
      <c r="AR387" s="213" t="s">
        <v>149</v>
      </c>
      <c r="AT387" s="214" t="s">
        <v>79</v>
      </c>
      <c r="AU387" s="214" t="s">
        <v>88</v>
      </c>
      <c r="AY387" s="213" t="s">
        <v>206</v>
      </c>
      <c r="BK387" s="215">
        <f>SUM(BK388:BK429)</f>
        <v>0</v>
      </c>
    </row>
    <row r="388" s="1" customFormat="1" ht="38.25" customHeight="1">
      <c r="B388" s="46"/>
      <c r="C388" s="219" t="s">
        <v>773</v>
      </c>
      <c r="D388" s="219" t="s">
        <v>207</v>
      </c>
      <c r="E388" s="220" t="s">
        <v>774</v>
      </c>
      <c r="F388" s="221" t="s">
        <v>775</v>
      </c>
      <c r="G388" s="221"/>
      <c r="H388" s="221"/>
      <c r="I388" s="221"/>
      <c r="J388" s="222" t="s">
        <v>260</v>
      </c>
      <c r="K388" s="223">
        <v>1.8</v>
      </c>
      <c r="L388" s="224">
        <v>0</v>
      </c>
      <c r="M388" s="225"/>
      <c r="N388" s="226">
        <f>ROUND(L388*K388,2)</f>
        <v>0</v>
      </c>
      <c r="O388" s="226"/>
      <c r="P388" s="226"/>
      <c r="Q388" s="226"/>
      <c r="R388" s="48"/>
      <c r="T388" s="227" t="s">
        <v>22</v>
      </c>
      <c r="U388" s="56" t="s">
        <v>45</v>
      </c>
      <c r="V388" s="47"/>
      <c r="W388" s="228">
        <f>V388*K388</f>
        <v>0</v>
      </c>
      <c r="X388" s="228">
        <v>0.02478</v>
      </c>
      <c r="Y388" s="228">
        <f>X388*K388</f>
        <v>0.044603999999999998</v>
      </c>
      <c r="Z388" s="228">
        <v>0</v>
      </c>
      <c r="AA388" s="229">
        <f>Z388*K388</f>
        <v>0</v>
      </c>
      <c r="AR388" s="22" t="s">
        <v>278</v>
      </c>
      <c r="AT388" s="22" t="s">
        <v>207</v>
      </c>
      <c r="AU388" s="22" t="s">
        <v>149</v>
      </c>
      <c r="AY388" s="22" t="s">
        <v>206</v>
      </c>
      <c r="BE388" s="142">
        <f>IF(U388="základní",N388,0)</f>
        <v>0</v>
      </c>
      <c r="BF388" s="142">
        <f>IF(U388="snížená",N388,0)</f>
        <v>0</v>
      </c>
      <c r="BG388" s="142">
        <f>IF(U388="zákl. přenesená",N388,0)</f>
        <v>0</v>
      </c>
      <c r="BH388" s="142">
        <f>IF(U388="sníž. přenesená",N388,0)</f>
        <v>0</v>
      </c>
      <c r="BI388" s="142">
        <f>IF(U388="nulová",N388,0)</f>
        <v>0</v>
      </c>
      <c r="BJ388" s="22" t="s">
        <v>88</v>
      </c>
      <c r="BK388" s="142">
        <f>ROUND(L388*K388,2)</f>
        <v>0</v>
      </c>
      <c r="BL388" s="22" t="s">
        <v>278</v>
      </c>
      <c r="BM388" s="22" t="s">
        <v>776</v>
      </c>
    </row>
    <row r="389" s="10" customFormat="1" ht="16.5" customHeight="1">
      <c r="B389" s="230"/>
      <c r="C389" s="231"/>
      <c r="D389" s="231"/>
      <c r="E389" s="232" t="s">
        <v>22</v>
      </c>
      <c r="F389" s="233" t="s">
        <v>777</v>
      </c>
      <c r="G389" s="234"/>
      <c r="H389" s="234"/>
      <c r="I389" s="234"/>
      <c r="J389" s="231"/>
      <c r="K389" s="235">
        <v>1.8</v>
      </c>
      <c r="L389" s="231"/>
      <c r="M389" s="231"/>
      <c r="N389" s="231"/>
      <c r="O389" s="231"/>
      <c r="P389" s="231"/>
      <c r="Q389" s="231"/>
      <c r="R389" s="236"/>
      <c r="T389" s="237"/>
      <c r="U389" s="231"/>
      <c r="V389" s="231"/>
      <c r="W389" s="231"/>
      <c r="X389" s="231"/>
      <c r="Y389" s="231"/>
      <c r="Z389" s="231"/>
      <c r="AA389" s="238"/>
      <c r="AT389" s="239" t="s">
        <v>214</v>
      </c>
      <c r="AU389" s="239" t="s">
        <v>149</v>
      </c>
      <c r="AV389" s="10" t="s">
        <v>149</v>
      </c>
      <c r="AW389" s="10" t="s">
        <v>36</v>
      </c>
      <c r="AX389" s="10" t="s">
        <v>88</v>
      </c>
      <c r="AY389" s="239" t="s">
        <v>206</v>
      </c>
    </row>
    <row r="390" s="1" customFormat="1" ht="38.25" customHeight="1">
      <c r="B390" s="46"/>
      <c r="C390" s="219" t="s">
        <v>778</v>
      </c>
      <c r="D390" s="219" t="s">
        <v>207</v>
      </c>
      <c r="E390" s="220" t="s">
        <v>779</v>
      </c>
      <c r="F390" s="221" t="s">
        <v>780</v>
      </c>
      <c r="G390" s="221"/>
      <c r="H390" s="221"/>
      <c r="I390" s="221"/>
      <c r="J390" s="222" t="s">
        <v>260</v>
      </c>
      <c r="K390" s="223">
        <v>24.5</v>
      </c>
      <c r="L390" s="224">
        <v>0</v>
      </c>
      <c r="M390" s="225"/>
      <c r="N390" s="226">
        <f>ROUND(L390*K390,2)</f>
        <v>0</v>
      </c>
      <c r="O390" s="226"/>
      <c r="P390" s="226"/>
      <c r="Q390" s="226"/>
      <c r="R390" s="48"/>
      <c r="T390" s="227" t="s">
        <v>22</v>
      </c>
      <c r="U390" s="56" t="s">
        <v>45</v>
      </c>
      <c r="V390" s="47"/>
      <c r="W390" s="228">
        <f>V390*K390</f>
        <v>0</v>
      </c>
      <c r="X390" s="228">
        <v>0.049630000000000001</v>
      </c>
      <c r="Y390" s="228">
        <f>X390*K390</f>
        <v>1.215935</v>
      </c>
      <c r="Z390" s="228">
        <v>0</v>
      </c>
      <c r="AA390" s="229">
        <f>Z390*K390</f>
        <v>0</v>
      </c>
      <c r="AR390" s="22" t="s">
        <v>278</v>
      </c>
      <c r="AT390" s="22" t="s">
        <v>207</v>
      </c>
      <c r="AU390" s="22" t="s">
        <v>149</v>
      </c>
      <c r="AY390" s="22" t="s">
        <v>206</v>
      </c>
      <c r="BE390" s="142">
        <f>IF(U390="základní",N390,0)</f>
        <v>0</v>
      </c>
      <c r="BF390" s="142">
        <f>IF(U390="snížená",N390,0)</f>
        <v>0</v>
      </c>
      <c r="BG390" s="142">
        <f>IF(U390="zákl. přenesená",N390,0)</f>
        <v>0</v>
      </c>
      <c r="BH390" s="142">
        <f>IF(U390="sníž. přenesená",N390,0)</f>
        <v>0</v>
      </c>
      <c r="BI390" s="142">
        <f>IF(U390="nulová",N390,0)</f>
        <v>0</v>
      </c>
      <c r="BJ390" s="22" t="s">
        <v>88</v>
      </c>
      <c r="BK390" s="142">
        <f>ROUND(L390*K390,2)</f>
        <v>0</v>
      </c>
      <c r="BL390" s="22" t="s">
        <v>278</v>
      </c>
      <c r="BM390" s="22" t="s">
        <v>781</v>
      </c>
    </row>
    <row r="391" s="10" customFormat="1" ht="16.5" customHeight="1">
      <c r="B391" s="230"/>
      <c r="C391" s="231"/>
      <c r="D391" s="231"/>
      <c r="E391" s="232" t="s">
        <v>22</v>
      </c>
      <c r="F391" s="233" t="s">
        <v>782</v>
      </c>
      <c r="G391" s="234"/>
      <c r="H391" s="234"/>
      <c r="I391" s="234"/>
      <c r="J391" s="231"/>
      <c r="K391" s="235">
        <v>24.5</v>
      </c>
      <c r="L391" s="231"/>
      <c r="M391" s="231"/>
      <c r="N391" s="231"/>
      <c r="O391" s="231"/>
      <c r="P391" s="231"/>
      <c r="Q391" s="231"/>
      <c r="R391" s="236"/>
      <c r="T391" s="237"/>
      <c r="U391" s="231"/>
      <c r="V391" s="231"/>
      <c r="W391" s="231"/>
      <c r="X391" s="231"/>
      <c r="Y391" s="231"/>
      <c r="Z391" s="231"/>
      <c r="AA391" s="238"/>
      <c r="AT391" s="239" t="s">
        <v>214</v>
      </c>
      <c r="AU391" s="239" t="s">
        <v>149</v>
      </c>
      <c r="AV391" s="10" t="s">
        <v>149</v>
      </c>
      <c r="AW391" s="10" t="s">
        <v>36</v>
      </c>
      <c r="AX391" s="10" t="s">
        <v>88</v>
      </c>
      <c r="AY391" s="239" t="s">
        <v>206</v>
      </c>
    </row>
    <row r="392" s="1" customFormat="1" ht="25.5" customHeight="1">
      <c r="B392" s="46"/>
      <c r="C392" s="219" t="s">
        <v>783</v>
      </c>
      <c r="D392" s="219" t="s">
        <v>207</v>
      </c>
      <c r="E392" s="220" t="s">
        <v>784</v>
      </c>
      <c r="F392" s="221" t="s">
        <v>785</v>
      </c>
      <c r="G392" s="221"/>
      <c r="H392" s="221"/>
      <c r="I392" s="221"/>
      <c r="J392" s="222" t="s">
        <v>260</v>
      </c>
      <c r="K392" s="223">
        <v>11.311999999999999</v>
      </c>
      <c r="L392" s="224">
        <v>0</v>
      </c>
      <c r="M392" s="225"/>
      <c r="N392" s="226">
        <f>ROUND(L392*K392,2)</f>
        <v>0</v>
      </c>
      <c r="O392" s="226"/>
      <c r="P392" s="226"/>
      <c r="Q392" s="226"/>
      <c r="R392" s="48"/>
      <c r="T392" s="227" t="s">
        <v>22</v>
      </c>
      <c r="U392" s="56" t="s">
        <v>45</v>
      </c>
      <c r="V392" s="47"/>
      <c r="W392" s="228">
        <f>V392*K392</f>
        <v>0</v>
      </c>
      <c r="X392" s="228">
        <v>0.011809999999999999</v>
      </c>
      <c r="Y392" s="228">
        <f>X392*K392</f>
        <v>0.13359471999999997</v>
      </c>
      <c r="Z392" s="228">
        <v>0</v>
      </c>
      <c r="AA392" s="229">
        <f>Z392*K392</f>
        <v>0</v>
      </c>
      <c r="AR392" s="22" t="s">
        <v>278</v>
      </c>
      <c r="AT392" s="22" t="s">
        <v>207</v>
      </c>
      <c r="AU392" s="22" t="s">
        <v>149</v>
      </c>
      <c r="AY392" s="22" t="s">
        <v>206</v>
      </c>
      <c r="BE392" s="142">
        <f>IF(U392="základní",N392,0)</f>
        <v>0</v>
      </c>
      <c r="BF392" s="142">
        <f>IF(U392="snížená",N392,0)</f>
        <v>0</v>
      </c>
      <c r="BG392" s="142">
        <f>IF(U392="zákl. přenesená",N392,0)</f>
        <v>0</v>
      </c>
      <c r="BH392" s="142">
        <f>IF(U392="sníž. přenesená",N392,0)</f>
        <v>0</v>
      </c>
      <c r="BI392" s="142">
        <f>IF(U392="nulová",N392,0)</f>
        <v>0</v>
      </c>
      <c r="BJ392" s="22" t="s">
        <v>88</v>
      </c>
      <c r="BK392" s="142">
        <f>ROUND(L392*K392,2)</f>
        <v>0</v>
      </c>
      <c r="BL392" s="22" t="s">
        <v>278</v>
      </c>
      <c r="BM392" s="22" t="s">
        <v>786</v>
      </c>
    </row>
    <row r="393" s="10" customFormat="1" ht="16.5" customHeight="1">
      <c r="B393" s="230"/>
      <c r="C393" s="231"/>
      <c r="D393" s="231"/>
      <c r="E393" s="232" t="s">
        <v>22</v>
      </c>
      <c r="F393" s="233" t="s">
        <v>787</v>
      </c>
      <c r="G393" s="234"/>
      <c r="H393" s="234"/>
      <c r="I393" s="234"/>
      <c r="J393" s="231"/>
      <c r="K393" s="235">
        <v>11.311999999999999</v>
      </c>
      <c r="L393" s="231"/>
      <c r="M393" s="231"/>
      <c r="N393" s="231"/>
      <c r="O393" s="231"/>
      <c r="P393" s="231"/>
      <c r="Q393" s="231"/>
      <c r="R393" s="236"/>
      <c r="T393" s="237"/>
      <c r="U393" s="231"/>
      <c r="V393" s="231"/>
      <c r="W393" s="231"/>
      <c r="X393" s="231"/>
      <c r="Y393" s="231"/>
      <c r="Z393" s="231"/>
      <c r="AA393" s="238"/>
      <c r="AT393" s="239" t="s">
        <v>214</v>
      </c>
      <c r="AU393" s="239" t="s">
        <v>149</v>
      </c>
      <c r="AV393" s="10" t="s">
        <v>149</v>
      </c>
      <c r="AW393" s="10" t="s">
        <v>36</v>
      </c>
      <c r="AX393" s="10" t="s">
        <v>88</v>
      </c>
      <c r="AY393" s="239" t="s">
        <v>206</v>
      </c>
    </row>
    <row r="394" s="1" customFormat="1" ht="38.25" customHeight="1">
      <c r="B394" s="46"/>
      <c r="C394" s="219" t="s">
        <v>788</v>
      </c>
      <c r="D394" s="219" t="s">
        <v>207</v>
      </c>
      <c r="E394" s="220" t="s">
        <v>789</v>
      </c>
      <c r="F394" s="221" t="s">
        <v>790</v>
      </c>
      <c r="G394" s="221"/>
      <c r="H394" s="221"/>
      <c r="I394" s="221"/>
      <c r="J394" s="222" t="s">
        <v>260</v>
      </c>
      <c r="K394" s="223">
        <v>159.59999999999999</v>
      </c>
      <c r="L394" s="224">
        <v>0</v>
      </c>
      <c r="M394" s="225"/>
      <c r="N394" s="226">
        <f>ROUND(L394*K394,2)</f>
        <v>0</v>
      </c>
      <c r="O394" s="226"/>
      <c r="P394" s="226"/>
      <c r="Q394" s="226"/>
      <c r="R394" s="48"/>
      <c r="T394" s="227" t="s">
        <v>22</v>
      </c>
      <c r="U394" s="56" t="s">
        <v>45</v>
      </c>
      <c r="V394" s="47"/>
      <c r="W394" s="228">
        <f>V394*K394</f>
        <v>0</v>
      </c>
      <c r="X394" s="228">
        <v>0.03397</v>
      </c>
      <c r="Y394" s="228">
        <f>X394*K394</f>
        <v>5.4216119999999997</v>
      </c>
      <c r="Z394" s="228">
        <v>0</v>
      </c>
      <c r="AA394" s="229">
        <f>Z394*K394</f>
        <v>0</v>
      </c>
      <c r="AR394" s="22" t="s">
        <v>278</v>
      </c>
      <c r="AT394" s="22" t="s">
        <v>207</v>
      </c>
      <c r="AU394" s="22" t="s">
        <v>149</v>
      </c>
      <c r="AY394" s="22" t="s">
        <v>206</v>
      </c>
      <c r="BE394" s="142">
        <f>IF(U394="základní",N394,0)</f>
        <v>0</v>
      </c>
      <c r="BF394" s="142">
        <f>IF(U394="snížená",N394,0)</f>
        <v>0</v>
      </c>
      <c r="BG394" s="142">
        <f>IF(U394="zákl. přenesená",N394,0)</f>
        <v>0</v>
      </c>
      <c r="BH394" s="142">
        <f>IF(U394="sníž. přenesená",N394,0)</f>
        <v>0</v>
      </c>
      <c r="BI394" s="142">
        <f>IF(U394="nulová",N394,0)</f>
        <v>0</v>
      </c>
      <c r="BJ394" s="22" t="s">
        <v>88</v>
      </c>
      <c r="BK394" s="142">
        <f>ROUND(L394*K394,2)</f>
        <v>0</v>
      </c>
      <c r="BL394" s="22" t="s">
        <v>278</v>
      </c>
      <c r="BM394" s="22" t="s">
        <v>791</v>
      </c>
    </row>
    <row r="395" s="10" customFormat="1" ht="16.5" customHeight="1">
      <c r="B395" s="230"/>
      <c r="C395" s="231"/>
      <c r="D395" s="231"/>
      <c r="E395" s="232" t="s">
        <v>22</v>
      </c>
      <c r="F395" s="233" t="s">
        <v>792</v>
      </c>
      <c r="G395" s="234"/>
      <c r="H395" s="234"/>
      <c r="I395" s="234"/>
      <c r="J395" s="231"/>
      <c r="K395" s="235">
        <v>159.59999999999999</v>
      </c>
      <c r="L395" s="231"/>
      <c r="M395" s="231"/>
      <c r="N395" s="231"/>
      <c r="O395" s="231"/>
      <c r="P395" s="231"/>
      <c r="Q395" s="231"/>
      <c r="R395" s="236"/>
      <c r="T395" s="237"/>
      <c r="U395" s="231"/>
      <c r="V395" s="231"/>
      <c r="W395" s="231"/>
      <c r="X395" s="231"/>
      <c r="Y395" s="231"/>
      <c r="Z395" s="231"/>
      <c r="AA395" s="238"/>
      <c r="AT395" s="239" t="s">
        <v>214</v>
      </c>
      <c r="AU395" s="239" t="s">
        <v>149</v>
      </c>
      <c r="AV395" s="10" t="s">
        <v>149</v>
      </c>
      <c r="AW395" s="10" t="s">
        <v>36</v>
      </c>
      <c r="AX395" s="10" t="s">
        <v>88</v>
      </c>
      <c r="AY395" s="239" t="s">
        <v>206</v>
      </c>
    </row>
    <row r="396" s="1" customFormat="1" ht="38.25" customHeight="1">
      <c r="B396" s="46"/>
      <c r="C396" s="219" t="s">
        <v>793</v>
      </c>
      <c r="D396" s="219" t="s">
        <v>207</v>
      </c>
      <c r="E396" s="220" t="s">
        <v>794</v>
      </c>
      <c r="F396" s="221" t="s">
        <v>795</v>
      </c>
      <c r="G396" s="221"/>
      <c r="H396" s="221"/>
      <c r="I396" s="221"/>
      <c r="J396" s="222" t="s">
        <v>260</v>
      </c>
      <c r="K396" s="223">
        <v>52.265000000000001</v>
      </c>
      <c r="L396" s="224">
        <v>0</v>
      </c>
      <c r="M396" s="225"/>
      <c r="N396" s="226">
        <f>ROUND(L396*K396,2)</f>
        <v>0</v>
      </c>
      <c r="O396" s="226"/>
      <c r="P396" s="226"/>
      <c r="Q396" s="226"/>
      <c r="R396" s="48"/>
      <c r="T396" s="227" t="s">
        <v>22</v>
      </c>
      <c r="U396" s="56" t="s">
        <v>45</v>
      </c>
      <c r="V396" s="47"/>
      <c r="W396" s="228">
        <f>V396*K396</f>
        <v>0</v>
      </c>
      <c r="X396" s="228">
        <v>0.027709999999999999</v>
      </c>
      <c r="Y396" s="228">
        <f>X396*K396</f>
        <v>1.4482631499999998</v>
      </c>
      <c r="Z396" s="228">
        <v>0</v>
      </c>
      <c r="AA396" s="229">
        <f>Z396*K396</f>
        <v>0</v>
      </c>
      <c r="AR396" s="22" t="s">
        <v>278</v>
      </c>
      <c r="AT396" s="22" t="s">
        <v>207</v>
      </c>
      <c r="AU396" s="22" t="s">
        <v>149</v>
      </c>
      <c r="AY396" s="22" t="s">
        <v>206</v>
      </c>
      <c r="BE396" s="142">
        <f>IF(U396="základní",N396,0)</f>
        <v>0</v>
      </c>
      <c r="BF396" s="142">
        <f>IF(U396="snížená",N396,0)</f>
        <v>0</v>
      </c>
      <c r="BG396" s="142">
        <f>IF(U396="zákl. přenesená",N396,0)</f>
        <v>0</v>
      </c>
      <c r="BH396" s="142">
        <f>IF(U396="sníž. přenesená",N396,0)</f>
        <v>0</v>
      </c>
      <c r="BI396" s="142">
        <f>IF(U396="nulová",N396,0)</f>
        <v>0</v>
      </c>
      <c r="BJ396" s="22" t="s">
        <v>88</v>
      </c>
      <c r="BK396" s="142">
        <f>ROUND(L396*K396,2)</f>
        <v>0</v>
      </c>
      <c r="BL396" s="22" t="s">
        <v>278</v>
      </c>
      <c r="BM396" s="22" t="s">
        <v>796</v>
      </c>
    </row>
    <row r="397" s="10" customFormat="1" ht="38.25" customHeight="1">
      <c r="B397" s="230"/>
      <c r="C397" s="231"/>
      <c r="D397" s="231"/>
      <c r="E397" s="232" t="s">
        <v>22</v>
      </c>
      <c r="F397" s="233" t="s">
        <v>797</v>
      </c>
      <c r="G397" s="234"/>
      <c r="H397" s="234"/>
      <c r="I397" s="234"/>
      <c r="J397" s="231"/>
      <c r="K397" s="235">
        <v>52.265000000000001</v>
      </c>
      <c r="L397" s="231"/>
      <c r="M397" s="231"/>
      <c r="N397" s="231"/>
      <c r="O397" s="231"/>
      <c r="P397" s="231"/>
      <c r="Q397" s="231"/>
      <c r="R397" s="236"/>
      <c r="T397" s="237"/>
      <c r="U397" s="231"/>
      <c r="V397" s="231"/>
      <c r="W397" s="231"/>
      <c r="X397" s="231"/>
      <c r="Y397" s="231"/>
      <c r="Z397" s="231"/>
      <c r="AA397" s="238"/>
      <c r="AT397" s="239" t="s">
        <v>214</v>
      </c>
      <c r="AU397" s="239" t="s">
        <v>149</v>
      </c>
      <c r="AV397" s="10" t="s">
        <v>149</v>
      </c>
      <c r="AW397" s="10" t="s">
        <v>36</v>
      </c>
      <c r="AX397" s="10" t="s">
        <v>88</v>
      </c>
      <c r="AY397" s="239" t="s">
        <v>206</v>
      </c>
    </row>
    <row r="398" s="1" customFormat="1" ht="25.5" customHeight="1">
      <c r="B398" s="46"/>
      <c r="C398" s="219" t="s">
        <v>798</v>
      </c>
      <c r="D398" s="219" t="s">
        <v>207</v>
      </c>
      <c r="E398" s="220" t="s">
        <v>799</v>
      </c>
      <c r="F398" s="221" t="s">
        <v>800</v>
      </c>
      <c r="G398" s="221"/>
      <c r="H398" s="221"/>
      <c r="I398" s="221"/>
      <c r="J398" s="222" t="s">
        <v>260</v>
      </c>
      <c r="K398" s="223">
        <v>127.31999999999999</v>
      </c>
      <c r="L398" s="224">
        <v>0</v>
      </c>
      <c r="M398" s="225"/>
      <c r="N398" s="226">
        <f>ROUND(L398*K398,2)</f>
        <v>0</v>
      </c>
      <c r="O398" s="226"/>
      <c r="P398" s="226"/>
      <c r="Q398" s="226"/>
      <c r="R398" s="48"/>
      <c r="T398" s="227" t="s">
        <v>22</v>
      </c>
      <c r="U398" s="56" t="s">
        <v>45</v>
      </c>
      <c r="V398" s="47"/>
      <c r="W398" s="228">
        <f>V398*K398</f>
        <v>0</v>
      </c>
      <c r="X398" s="228">
        <v>0.01491</v>
      </c>
      <c r="Y398" s="228">
        <f>X398*K398</f>
        <v>1.8983412</v>
      </c>
      <c r="Z398" s="228">
        <v>0</v>
      </c>
      <c r="AA398" s="229">
        <f>Z398*K398</f>
        <v>0</v>
      </c>
      <c r="AR398" s="22" t="s">
        <v>278</v>
      </c>
      <c r="AT398" s="22" t="s">
        <v>207</v>
      </c>
      <c r="AU398" s="22" t="s">
        <v>149</v>
      </c>
      <c r="AY398" s="22" t="s">
        <v>206</v>
      </c>
      <c r="BE398" s="142">
        <f>IF(U398="základní",N398,0)</f>
        <v>0</v>
      </c>
      <c r="BF398" s="142">
        <f>IF(U398="snížená",N398,0)</f>
        <v>0</v>
      </c>
      <c r="BG398" s="142">
        <f>IF(U398="zákl. přenesená",N398,0)</f>
        <v>0</v>
      </c>
      <c r="BH398" s="142">
        <f>IF(U398="sníž. přenesená",N398,0)</f>
        <v>0</v>
      </c>
      <c r="BI398" s="142">
        <f>IF(U398="nulová",N398,0)</f>
        <v>0</v>
      </c>
      <c r="BJ398" s="22" t="s">
        <v>88</v>
      </c>
      <c r="BK398" s="142">
        <f>ROUND(L398*K398,2)</f>
        <v>0</v>
      </c>
      <c r="BL398" s="22" t="s">
        <v>278</v>
      </c>
      <c r="BM398" s="22" t="s">
        <v>801</v>
      </c>
    </row>
    <row r="399" s="10" customFormat="1" ht="25.5" customHeight="1">
      <c r="B399" s="230"/>
      <c r="C399" s="231"/>
      <c r="D399" s="231"/>
      <c r="E399" s="232" t="s">
        <v>22</v>
      </c>
      <c r="F399" s="233" t="s">
        <v>802</v>
      </c>
      <c r="G399" s="234"/>
      <c r="H399" s="234"/>
      <c r="I399" s="234"/>
      <c r="J399" s="231"/>
      <c r="K399" s="235">
        <v>127.31999999999999</v>
      </c>
      <c r="L399" s="231"/>
      <c r="M399" s="231"/>
      <c r="N399" s="231"/>
      <c r="O399" s="231"/>
      <c r="P399" s="231"/>
      <c r="Q399" s="231"/>
      <c r="R399" s="236"/>
      <c r="T399" s="237"/>
      <c r="U399" s="231"/>
      <c r="V399" s="231"/>
      <c r="W399" s="231"/>
      <c r="X399" s="231"/>
      <c r="Y399" s="231"/>
      <c r="Z399" s="231"/>
      <c r="AA399" s="238"/>
      <c r="AT399" s="239" t="s">
        <v>214</v>
      </c>
      <c r="AU399" s="239" t="s">
        <v>149</v>
      </c>
      <c r="AV399" s="10" t="s">
        <v>149</v>
      </c>
      <c r="AW399" s="10" t="s">
        <v>36</v>
      </c>
      <c r="AX399" s="10" t="s">
        <v>88</v>
      </c>
      <c r="AY399" s="239" t="s">
        <v>206</v>
      </c>
    </row>
    <row r="400" s="1" customFormat="1" ht="25.5" customHeight="1">
      <c r="B400" s="46"/>
      <c r="C400" s="219" t="s">
        <v>803</v>
      </c>
      <c r="D400" s="219" t="s">
        <v>207</v>
      </c>
      <c r="E400" s="220" t="s">
        <v>804</v>
      </c>
      <c r="F400" s="221" t="s">
        <v>805</v>
      </c>
      <c r="G400" s="221"/>
      <c r="H400" s="221"/>
      <c r="I400" s="221"/>
      <c r="J400" s="222" t="s">
        <v>260</v>
      </c>
      <c r="K400" s="223">
        <v>51.969999999999999</v>
      </c>
      <c r="L400" s="224">
        <v>0</v>
      </c>
      <c r="M400" s="225"/>
      <c r="N400" s="226">
        <f>ROUND(L400*K400,2)</f>
        <v>0</v>
      </c>
      <c r="O400" s="226"/>
      <c r="P400" s="226"/>
      <c r="Q400" s="226"/>
      <c r="R400" s="48"/>
      <c r="T400" s="227" t="s">
        <v>22</v>
      </c>
      <c r="U400" s="56" t="s">
        <v>45</v>
      </c>
      <c r="V400" s="47"/>
      <c r="W400" s="228">
        <f>V400*K400</f>
        <v>0</v>
      </c>
      <c r="X400" s="228">
        <v>0.012919999999999999</v>
      </c>
      <c r="Y400" s="228">
        <f>X400*K400</f>
        <v>0.67145239999999995</v>
      </c>
      <c r="Z400" s="228">
        <v>0</v>
      </c>
      <c r="AA400" s="229">
        <f>Z400*K400</f>
        <v>0</v>
      </c>
      <c r="AR400" s="22" t="s">
        <v>278</v>
      </c>
      <c r="AT400" s="22" t="s">
        <v>207</v>
      </c>
      <c r="AU400" s="22" t="s">
        <v>149</v>
      </c>
      <c r="AY400" s="22" t="s">
        <v>206</v>
      </c>
      <c r="BE400" s="142">
        <f>IF(U400="základní",N400,0)</f>
        <v>0</v>
      </c>
      <c r="BF400" s="142">
        <f>IF(U400="snížená",N400,0)</f>
        <v>0</v>
      </c>
      <c r="BG400" s="142">
        <f>IF(U400="zákl. přenesená",N400,0)</f>
        <v>0</v>
      </c>
      <c r="BH400" s="142">
        <f>IF(U400="sníž. přenesená",N400,0)</f>
        <v>0</v>
      </c>
      <c r="BI400" s="142">
        <f>IF(U400="nulová",N400,0)</f>
        <v>0</v>
      </c>
      <c r="BJ400" s="22" t="s">
        <v>88</v>
      </c>
      <c r="BK400" s="142">
        <f>ROUND(L400*K400,2)</f>
        <v>0</v>
      </c>
      <c r="BL400" s="22" t="s">
        <v>278</v>
      </c>
      <c r="BM400" s="22" t="s">
        <v>806</v>
      </c>
    </row>
    <row r="401" s="10" customFormat="1" ht="16.5" customHeight="1">
      <c r="B401" s="230"/>
      <c r="C401" s="231"/>
      <c r="D401" s="231"/>
      <c r="E401" s="232" t="s">
        <v>22</v>
      </c>
      <c r="F401" s="233" t="s">
        <v>807</v>
      </c>
      <c r="G401" s="234"/>
      <c r="H401" s="234"/>
      <c r="I401" s="234"/>
      <c r="J401" s="231"/>
      <c r="K401" s="235">
        <v>51.969999999999999</v>
      </c>
      <c r="L401" s="231"/>
      <c r="M401" s="231"/>
      <c r="N401" s="231"/>
      <c r="O401" s="231"/>
      <c r="P401" s="231"/>
      <c r="Q401" s="231"/>
      <c r="R401" s="236"/>
      <c r="T401" s="237"/>
      <c r="U401" s="231"/>
      <c r="V401" s="231"/>
      <c r="W401" s="231"/>
      <c r="X401" s="231"/>
      <c r="Y401" s="231"/>
      <c r="Z401" s="231"/>
      <c r="AA401" s="238"/>
      <c r="AT401" s="239" t="s">
        <v>214</v>
      </c>
      <c r="AU401" s="239" t="s">
        <v>149</v>
      </c>
      <c r="AV401" s="10" t="s">
        <v>149</v>
      </c>
      <c r="AW401" s="10" t="s">
        <v>36</v>
      </c>
      <c r="AX401" s="10" t="s">
        <v>88</v>
      </c>
      <c r="AY401" s="239" t="s">
        <v>206</v>
      </c>
    </row>
    <row r="402" s="1" customFormat="1" ht="25.5" customHeight="1">
      <c r="B402" s="46"/>
      <c r="C402" s="219" t="s">
        <v>808</v>
      </c>
      <c r="D402" s="219" t="s">
        <v>207</v>
      </c>
      <c r="E402" s="220" t="s">
        <v>809</v>
      </c>
      <c r="F402" s="221" t="s">
        <v>810</v>
      </c>
      <c r="G402" s="221"/>
      <c r="H402" s="221"/>
      <c r="I402" s="221"/>
      <c r="J402" s="222" t="s">
        <v>243</v>
      </c>
      <c r="K402" s="223">
        <v>434.60000000000002</v>
      </c>
      <c r="L402" s="224">
        <v>0</v>
      </c>
      <c r="M402" s="225"/>
      <c r="N402" s="226">
        <f>ROUND(L402*K402,2)</f>
        <v>0</v>
      </c>
      <c r="O402" s="226"/>
      <c r="P402" s="226"/>
      <c r="Q402" s="226"/>
      <c r="R402" s="48"/>
      <c r="T402" s="227" t="s">
        <v>22</v>
      </c>
      <c r="U402" s="56" t="s">
        <v>45</v>
      </c>
      <c r="V402" s="47"/>
      <c r="W402" s="228">
        <f>V402*K402</f>
        <v>0</v>
      </c>
      <c r="X402" s="228">
        <v>0.00025999999999999998</v>
      </c>
      <c r="Y402" s="228">
        <f>X402*K402</f>
        <v>0.112996</v>
      </c>
      <c r="Z402" s="228">
        <v>0</v>
      </c>
      <c r="AA402" s="229">
        <f>Z402*K402</f>
        <v>0</v>
      </c>
      <c r="AR402" s="22" t="s">
        <v>278</v>
      </c>
      <c r="AT402" s="22" t="s">
        <v>207</v>
      </c>
      <c r="AU402" s="22" t="s">
        <v>149</v>
      </c>
      <c r="AY402" s="22" t="s">
        <v>206</v>
      </c>
      <c r="BE402" s="142">
        <f>IF(U402="základní",N402,0)</f>
        <v>0</v>
      </c>
      <c r="BF402" s="142">
        <f>IF(U402="snížená",N402,0)</f>
        <v>0</v>
      </c>
      <c r="BG402" s="142">
        <f>IF(U402="zákl. přenesená",N402,0)</f>
        <v>0</v>
      </c>
      <c r="BH402" s="142">
        <f>IF(U402="sníž. přenesená",N402,0)</f>
        <v>0</v>
      </c>
      <c r="BI402" s="142">
        <f>IF(U402="nulová",N402,0)</f>
        <v>0</v>
      </c>
      <c r="BJ402" s="22" t="s">
        <v>88</v>
      </c>
      <c r="BK402" s="142">
        <f>ROUND(L402*K402,2)</f>
        <v>0</v>
      </c>
      <c r="BL402" s="22" t="s">
        <v>278</v>
      </c>
      <c r="BM402" s="22" t="s">
        <v>811</v>
      </c>
    </row>
    <row r="403" s="10" customFormat="1" ht="16.5" customHeight="1">
      <c r="B403" s="230"/>
      <c r="C403" s="231"/>
      <c r="D403" s="231"/>
      <c r="E403" s="232" t="s">
        <v>22</v>
      </c>
      <c r="F403" s="233" t="s">
        <v>812</v>
      </c>
      <c r="G403" s="234"/>
      <c r="H403" s="234"/>
      <c r="I403" s="234"/>
      <c r="J403" s="231"/>
      <c r="K403" s="235">
        <v>434.60000000000002</v>
      </c>
      <c r="L403" s="231"/>
      <c r="M403" s="231"/>
      <c r="N403" s="231"/>
      <c r="O403" s="231"/>
      <c r="P403" s="231"/>
      <c r="Q403" s="231"/>
      <c r="R403" s="236"/>
      <c r="T403" s="237"/>
      <c r="U403" s="231"/>
      <c r="V403" s="231"/>
      <c r="W403" s="231"/>
      <c r="X403" s="231"/>
      <c r="Y403" s="231"/>
      <c r="Z403" s="231"/>
      <c r="AA403" s="238"/>
      <c r="AT403" s="239" t="s">
        <v>214</v>
      </c>
      <c r="AU403" s="239" t="s">
        <v>149</v>
      </c>
      <c r="AV403" s="10" t="s">
        <v>149</v>
      </c>
      <c r="AW403" s="10" t="s">
        <v>36</v>
      </c>
      <c r="AX403" s="10" t="s">
        <v>88</v>
      </c>
      <c r="AY403" s="239" t="s">
        <v>206</v>
      </c>
    </row>
    <row r="404" s="1" customFormat="1" ht="25.5" customHeight="1">
      <c r="B404" s="46"/>
      <c r="C404" s="219" t="s">
        <v>813</v>
      </c>
      <c r="D404" s="219" t="s">
        <v>207</v>
      </c>
      <c r="E404" s="220" t="s">
        <v>814</v>
      </c>
      <c r="F404" s="221" t="s">
        <v>815</v>
      </c>
      <c r="G404" s="221"/>
      <c r="H404" s="221"/>
      <c r="I404" s="221"/>
      <c r="J404" s="222" t="s">
        <v>243</v>
      </c>
      <c r="K404" s="223">
        <v>554.24000000000001</v>
      </c>
      <c r="L404" s="224">
        <v>0</v>
      </c>
      <c r="M404" s="225"/>
      <c r="N404" s="226">
        <f>ROUND(L404*K404,2)</f>
        <v>0</v>
      </c>
      <c r="O404" s="226"/>
      <c r="P404" s="226"/>
      <c r="Q404" s="226"/>
      <c r="R404" s="48"/>
      <c r="T404" s="227" t="s">
        <v>22</v>
      </c>
      <c r="U404" s="56" t="s">
        <v>45</v>
      </c>
      <c r="V404" s="47"/>
      <c r="W404" s="228">
        <f>V404*K404</f>
        <v>0</v>
      </c>
      <c r="X404" s="228">
        <v>0.00025999999999999998</v>
      </c>
      <c r="Y404" s="228">
        <f>X404*K404</f>
        <v>0.14410239999999999</v>
      </c>
      <c r="Z404" s="228">
        <v>0</v>
      </c>
      <c r="AA404" s="229">
        <f>Z404*K404</f>
        <v>0</v>
      </c>
      <c r="AR404" s="22" t="s">
        <v>278</v>
      </c>
      <c r="AT404" s="22" t="s">
        <v>207</v>
      </c>
      <c r="AU404" s="22" t="s">
        <v>149</v>
      </c>
      <c r="AY404" s="22" t="s">
        <v>206</v>
      </c>
      <c r="BE404" s="142">
        <f>IF(U404="základní",N404,0)</f>
        <v>0</v>
      </c>
      <c r="BF404" s="142">
        <f>IF(U404="snížená",N404,0)</f>
        <v>0</v>
      </c>
      <c r="BG404" s="142">
        <f>IF(U404="zákl. přenesená",N404,0)</f>
        <v>0</v>
      </c>
      <c r="BH404" s="142">
        <f>IF(U404="sníž. přenesená",N404,0)</f>
        <v>0</v>
      </c>
      <c r="BI404" s="142">
        <f>IF(U404="nulová",N404,0)</f>
        <v>0</v>
      </c>
      <c r="BJ404" s="22" t="s">
        <v>88</v>
      </c>
      <c r="BK404" s="142">
        <f>ROUND(L404*K404,2)</f>
        <v>0</v>
      </c>
      <c r="BL404" s="22" t="s">
        <v>278</v>
      </c>
      <c r="BM404" s="22" t="s">
        <v>816</v>
      </c>
    </row>
    <row r="405" s="1" customFormat="1" ht="25.5" customHeight="1">
      <c r="B405" s="46"/>
      <c r="C405" s="219" t="s">
        <v>817</v>
      </c>
      <c r="D405" s="219" t="s">
        <v>207</v>
      </c>
      <c r="E405" s="220" t="s">
        <v>818</v>
      </c>
      <c r="F405" s="221" t="s">
        <v>819</v>
      </c>
      <c r="G405" s="221"/>
      <c r="H405" s="221"/>
      <c r="I405" s="221"/>
      <c r="J405" s="222" t="s">
        <v>243</v>
      </c>
      <c r="K405" s="223">
        <v>9.5</v>
      </c>
      <c r="L405" s="224">
        <v>0</v>
      </c>
      <c r="M405" s="225"/>
      <c r="N405" s="226">
        <f>ROUND(L405*K405,2)</f>
        <v>0</v>
      </c>
      <c r="O405" s="226"/>
      <c r="P405" s="226"/>
      <c r="Q405" s="226"/>
      <c r="R405" s="48"/>
      <c r="T405" s="227" t="s">
        <v>22</v>
      </c>
      <c r="U405" s="56" t="s">
        <v>45</v>
      </c>
      <c r="V405" s="47"/>
      <c r="W405" s="228">
        <f>V405*K405</f>
        <v>0</v>
      </c>
      <c r="X405" s="228">
        <v>0.00107</v>
      </c>
      <c r="Y405" s="228">
        <f>X405*K405</f>
        <v>0.010165</v>
      </c>
      <c r="Z405" s="228">
        <v>0</v>
      </c>
      <c r="AA405" s="229">
        <f>Z405*K405</f>
        <v>0</v>
      </c>
      <c r="AR405" s="22" t="s">
        <v>278</v>
      </c>
      <c r="AT405" s="22" t="s">
        <v>207</v>
      </c>
      <c r="AU405" s="22" t="s">
        <v>149</v>
      </c>
      <c r="AY405" s="22" t="s">
        <v>206</v>
      </c>
      <c r="BE405" s="142">
        <f>IF(U405="základní",N405,0)</f>
        <v>0</v>
      </c>
      <c r="BF405" s="142">
        <f>IF(U405="snížená",N405,0)</f>
        <v>0</v>
      </c>
      <c r="BG405" s="142">
        <f>IF(U405="zákl. přenesená",N405,0)</f>
        <v>0</v>
      </c>
      <c r="BH405" s="142">
        <f>IF(U405="sníž. přenesená",N405,0)</f>
        <v>0</v>
      </c>
      <c r="BI405" s="142">
        <f>IF(U405="nulová",N405,0)</f>
        <v>0</v>
      </c>
      <c r="BJ405" s="22" t="s">
        <v>88</v>
      </c>
      <c r="BK405" s="142">
        <f>ROUND(L405*K405,2)</f>
        <v>0</v>
      </c>
      <c r="BL405" s="22" t="s">
        <v>278</v>
      </c>
      <c r="BM405" s="22" t="s">
        <v>820</v>
      </c>
    </row>
    <row r="406" s="1" customFormat="1" ht="38.25" customHeight="1">
      <c r="B406" s="46"/>
      <c r="C406" s="219" t="s">
        <v>821</v>
      </c>
      <c r="D406" s="219" t="s">
        <v>207</v>
      </c>
      <c r="E406" s="220" t="s">
        <v>822</v>
      </c>
      <c r="F406" s="221" t="s">
        <v>823</v>
      </c>
      <c r="G406" s="221"/>
      <c r="H406" s="221"/>
      <c r="I406" s="221"/>
      <c r="J406" s="222" t="s">
        <v>260</v>
      </c>
      <c r="K406" s="223">
        <v>284.45999999999998</v>
      </c>
      <c r="L406" s="224">
        <v>0</v>
      </c>
      <c r="M406" s="225"/>
      <c r="N406" s="226">
        <f>ROUND(L406*K406,2)</f>
        <v>0</v>
      </c>
      <c r="O406" s="226"/>
      <c r="P406" s="226"/>
      <c r="Q406" s="226"/>
      <c r="R406" s="48"/>
      <c r="T406" s="227" t="s">
        <v>22</v>
      </c>
      <c r="U406" s="56" t="s">
        <v>45</v>
      </c>
      <c r="V406" s="47"/>
      <c r="W406" s="228">
        <f>V406*K406</f>
        <v>0</v>
      </c>
      <c r="X406" s="228">
        <v>0.0027599999999999999</v>
      </c>
      <c r="Y406" s="228">
        <f>X406*K406</f>
        <v>0.78510959999999985</v>
      </c>
      <c r="Z406" s="228">
        <v>0</v>
      </c>
      <c r="AA406" s="229">
        <f>Z406*K406</f>
        <v>0</v>
      </c>
      <c r="AR406" s="22" t="s">
        <v>278</v>
      </c>
      <c r="AT406" s="22" t="s">
        <v>207</v>
      </c>
      <c r="AU406" s="22" t="s">
        <v>149</v>
      </c>
      <c r="AY406" s="22" t="s">
        <v>206</v>
      </c>
      <c r="BE406" s="142">
        <f>IF(U406="základní",N406,0)</f>
        <v>0</v>
      </c>
      <c r="BF406" s="142">
        <f>IF(U406="snížená",N406,0)</f>
        <v>0</v>
      </c>
      <c r="BG406" s="142">
        <f>IF(U406="zákl. přenesená",N406,0)</f>
        <v>0</v>
      </c>
      <c r="BH406" s="142">
        <f>IF(U406="sníž. přenesená",N406,0)</f>
        <v>0</v>
      </c>
      <c r="BI406" s="142">
        <f>IF(U406="nulová",N406,0)</f>
        <v>0</v>
      </c>
      <c r="BJ406" s="22" t="s">
        <v>88</v>
      </c>
      <c r="BK406" s="142">
        <f>ROUND(L406*K406,2)</f>
        <v>0</v>
      </c>
      <c r="BL406" s="22" t="s">
        <v>278</v>
      </c>
      <c r="BM406" s="22" t="s">
        <v>824</v>
      </c>
    </row>
    <row r="407" s="10" customFormat="1" ht="16.5" customHeight="1">
      <c r="B407" s="230"/>
      <c r="C407" s="231"/>
      <c r="D407" s="231"/>
      <c r="E407" s="232" t="s">
        <v>22</v>
      </c>
      <c r="F407" s="233" t="s">
        <v>825</v>
      </c>
      <c r="G407" s="234"/>
      <c r="H407" s="234"/>
      <c r="I407" s="234"/>
      <c r="J407" s="231"/>
      <c r="K407" s="235">
        <v>284.45999999999998</v>
      </c>
      <c r="L407" s="231"/>
      <c r="M407" s="231"/>
      <c r="N407" s="231"/>
      <c r="O407" s="231"/>
      <c r="P407" s="231"/>
      <c r="Q407" s="231"/>
      <c r="R407" s="236"/>
      <c r="T407" s="237"/>
      <c r="U407" s="231"/>
      <c r="V407" s="231"/>
      <c r="W407" s="231"/>
      <c r="X407" s="231"/>
      <c r="Y407" s="231"/>
      <c r="Z407" s="231"/>
      <c r="AA407" s="238"/>
      <c r="AT407" s="239" t="s">
        <v>214</v>
      </c>
      <c r="AU407" s="239" t="s">
        <v>149</v>
      </c>
      <c r="AV407" s="10" t="s">
        <v>149</v>
      </c>
      <c r="AW407" s="10" t="s">
        <v>36</v>
      </c>
      <c r="AX407" s="10" t="s">
        <v>88</v>
      </c>
      <c r="AY407" s="239" t="s">
        <v>206</v>
      </c>
    </row>
    <row r="408" s="1" customFormat="1" ht="25.5" customHeight="1">
      <c r="B408" s="46"/>
      <c r="C408" s="242" t="s">
        <v>826</v>
      </c>
      <c r="D408" s="242" t="s">
        <v>263</v>
      </c>
      <c r="E408" s="243" t="s">
        <v>827</v>
      </c>
      <c r="F408" s="244" t="s">
        <v>828</v>
      </c>
      <c r="G408" s="244"/>
      <c r="H408" s="244"/>
      <c r="I408" s="244"/>
      <c r="J408" s="245" t="s">
        <v>260</v>
      </c>
      <c r="K408" s="246">
        <v>298.68299999999999</v>
      </c>
      <c r="L408" s="247">
        <v>0</v>
      </c>
      <c r="M408" s="248"/>
      <c r="N408" s="249">
        <f>ROUND(L408*K408,2)</f>
        <v>0</v>
      </c>
      <c r="O408" s="226"/>
      <c r="P408" s="226"/>
      <c r="Q408" s="226"/>
      <c r="R408" s="48"/>
      <c r="T408" s="227" t="s">
        <v>22</v>
      </c>
      <c r="U408" s="56" t="s">
        <v>45</v>
      </c>
      <c r="V408" s="47"/>
      <c r="W408" s="228">
        <f>V408*K408</f>
        <v>0</v>
      </c>
      <c r="X408" s="228">
        <v>0.0097999999999999997</v>
      </c>
      <c r="Y408" s="228">
        <f>X408*K408</f>
        <v>2.9270934</v>
      </c>
      <c r="Z408" s="228">
        <v>0</v>
      </c>
      <c r="AA408" s="229">
        <f>Z408*K408</f>
        <v>0</v>
      </c>
      <c r="AR408" s="22" t="s">
        <v>367</v>
      </c>
      <c r="AT408" s="22" t="s">
        <v>263</v>
      </c>
      <c r="AU408" s="22" t="s">
        <v>149</v>
      </c>
      <c r="AY408" s="22" t="s">
        <v>206</v>
      </c>
      <c r="BE408" s="142">
        <f>IF(U408="základní",N408,0)</f>
        <v>0</v>
      </c>
      <c r="BF408" s="142">
        <f>IF(U408="snížená",N408,0)</f>
        <v>0</v>
      </c>
      <c r="BG408" s="142">
        <f>IF(U408="zákl. přenesená",N408,0)</f>
        <v>0</v>
      </c>
      <c r="BH408" s="142">
        <f>IF(U408="sníž. přenesená",N408,0)</f>
        <v>0</v>
      </c>
      <c r="BI408" s="142">
        <f>IF(U408="nulová",N408,0)</f>
        <v>0</v>
      </c>
      <c r="BJ408" s="22" t="s">
        <v>88</v>
      </c>
      <c r="BK408" s="142">
        <f>ROUND(L408*K408,2)</f>
        <v>0</v>
      </c>
      <c r="BL408" s="22" t="s">
        <v>278</v>
      </c>
      <c r="BM408" s="22" t="s">
        <v>829</v>
      </c>
    </row>
    <row r="409" s="1" customFormat="1" ht="38.25" customHeight="1">
      <c r="B409" s="46"/>
      <c r="C409" s="219" t="s">
        <v>830</v>
      </c>
      <c r="D409" s="219" t="s">
        <v>207</v>
      </c>
      <c r="E409" s="220" t="s">
        <v>822</v>
      </c>
      <c r="F409" s="221" t="s">
        <v>823</v>
      </c>
      <c r="G409" s="221"/>
      <c r="H409" s="221"/>
      <c r="I409" s="221"/>
      <c r="J409" s="222" t="s">
        <v>260</v>
      </c>
      <c r="K409" s="223">
        <v>46.799999999999997</v>
      </c>
      <c r="L409" s="224">
        <v>0</v>
      </c>
      <c r="M409" s="225"/>
      <c r="N409" s="226">
        <f>ROUND(L409*K409,2)</f>
        <v>0</v>
      </c>
      <c r="O409" s="226"/>
      <c r="P409" s="226"/>
      <c r="Q409" s="226"/>
      <c r="R409" s="48"/>
      <c r="T409" s="227" t="s">
        <v>22</v>
      </c>
      <c r="U409" s="56" t="s">
        <v>45</v>
      </c>
      <c r="V409" s="47"/>
      <c r="W409" s="228">
        <f>V409*K409</f>
        <v>0</v>
      </c>
      <c r="X409" s="228">
        <v>0.0027599999999999999</v>
      </c>
      <c r="Y409" s="228">
        <f>X409*K409</f>
        <v>0.12916799999999998</v>
      </c>
      <c r="Z409" s="228">
        <v>0</v>
      </c>
      <c r="AA409" s="229">
        <f>Z409*K409</f>
        <v>0</v>
      </c>
      <c r="AR409" s="22" t="s">
        <v>278</v>
      </c>
      <c r="AT409" s="22" t="s">
        <v>207</v>
      </c>
      <c r="AU409" s="22" t="s">
        <v>149</v>
      </c>
      <c r="AY409" s="22" t="s">
        <v>206</v>
      </c>
      <c r="BE409" s="142">
        <f>IF(U409="základní",N409,0)</f>
        <v>0</v>
      </c>
      <c r="BF409" s="142">
        <f>IF(U409="snížená",N409,0)</f>
        <v>0</v>
      </c>
      <c r="BG409" s="142">
        <f>IF(U409="zákl. přenesená",N409,0)</f>
        <v>0</v>
      </c>
      <c r="BH409" s="142">
        <f>IF(U409="sníž. přenesená",N409,0)</f>
        <v>0</v>
      </c>
      <c r="BI409" s="142">
        <f>IF(U409="nulová",N409,0)</f>
        <v>0</v>
      </c>
      <c r="BJ409" s="22" t="s">
        <v>88</v>
      </c>
      <c r="BK409" s="142">
        <f>ROUND(L409*K409,2)</f>
        <v>0</v>
      </c>
      <c r="BL409" s="22" t="s">
        <v>278</v>
      </c>
      <c r="BM409" s="22" t="s">
        <v>831</v>
      </c>
    </row>
    <row r="410" s="10" customFormat="1" ht="16.5" customHeight="1">
      <c r="B410" s="230"/>
      <c r="C410" s="231"/>
      <c r="D410" s="231"/>
      <c r="E410" s="232" t="s">
        <v>22</v>
      </c>
      <c r="F410" s="233" t="s">
        <v>832</v>
      </c>
      <c r="G410" s="234"/>
      <c r="H410" s="234"/>
      <c r="I410" s="234"/>
      <c r="J410" s="231"/>
      <c r="K410" s="235">
        <v>46.799999999999997</v>
      </c>
      <c r="L410" s="231"/>
      <c r="M410" s="231"/>
      <c r="N410" s="231"/>
      <c r="O410" s="231"/>
      <c r="P410" s="231"/>
      <c r="Q410" s="231"/>
      <c r="R410" s="236"/>
      <c r="T410" s="237"/>
      <c r="U410" s="231"/>
      <c r="V410" s="231"/>
      <c r="W410" s="231"/>
      <c r="X410" s="231"/>
      <c r="Y410" s="231"/>
      <c r="Z410" s="231"/>
      <c r="AA410" s="238"/>
      <c r="AT410" s="239" t="s">
        <v>214</v>
      </c>
      <c r="AU410" s="239" t="s">
        <v>149</v>
      </c>
      <c r="AV410" s="10" t="s">
        <v>149</v>
      </c>
      <c r="AW410" s="10" t="s">
        <v>36</v>
      </c>
      <c r="AX410" s="10" t="s">
        <v>88</v>
      </c>
      <c r="AY410" s="239" t="s">
        <v>206</v>
      </c>
    </row>
    <row r="411" s="1" customFormat="1" ht="25.5" customHeight="1">
      <c r="B411" s="46"/>
      <c r="C411" s="242" t="s">
        <v>833</v>
      </c>
      <c r="D411" s="242" t="s">
        <v>263</v>
      </c>
      <c r="E411" s="243" t="s">
        <v>834</v>
      </c>
      <c r="F411" s="244" t="s">
        <v>835</v>
      </c>
      <c r="G411" s="244"/>
      <c r="H411" s="244"/>
      <c r="I411" s="244"/>
      <c r="J411" s="245" t="s">
        <v>260</v>
      </c>
      <c r="K411" s="246">
        <v>49.140000000000001</v>
      </c>
      <c r="L411" s="247">
        <v>0</v>
      </c>
      <c r="M411" s="248"/>
      <c r="N411" s="249">
        <f>ROUND(L411*K411,2)</f>
        <v>0</v>
      </c>
      <c r="O411" s="226"/>
      <c r="P411" s="226"/>
      <c r="Q411" s="226"/>
      <c r="R411" s="48"/>
      <c r="T411" s="227" t="s">
        <v>22</v>
      </c>
      <c r="U411" s="56" t="s">
        <v>45</v>
      </c>
      <c r="V411" s="47"/>
      <c r="W411" s="228">
        <f>V411*K411</f>
        <v>0</v>
      </c>
      <c r="X411" s="228">
        <v>0.0080000000000000002</v>
      </c>
      <c r="Y411" s="228">
        <f>X411*K411</f>
        <v>0.39312000000000002</v>
      </c>
      <c r="Z411" s="228">
        <v>0</v>
      </c>
      <c r="AA411" s="229">
        <f>Z411*K411</f>
        <v>0</v>
      </c>
      <c r="AR411" s="22" t="s">
        <v>367</v>
      </c>
      <c r="AT411" s="22" t="s">
        <v>263</v>
      </c>
      <c r="AU411" s="22" t="s">
        <v>149</v>
      </c>
      <c r="AY411" s="22" t="s">
        <v>206</v>
      </c>
      <c r="BE411" s="142">
        <f>IF(U411="základní",N411,0)</f>
        <v>0</v>
      </c>
      <c r="BF411" s="142">
        <f>IF(U411="snížená",N411,0)</f>
        <v>0</v>
      </c>
      <c r="BG411" s="142">
        <f>IF(U411="zákl. přenesená",N411,0)</f>
        <v>0</v>
      </c>
      <c r="BH411" s="142">
        <f>IF(U411="sníž. přenesená",N411,0)</f>
        <v>0</v>
      </c>
      <c r="BI411" s="142">
        <f>IF(U411="nulová",N411,0)</f>
        <v>0</v>
      </c>
      <c r="BJ411" s="22" t="s">
        <v>88</v>
      </c>
      <c r="BK411" s="142">
        <f>ROUND(L411*K411,2)</f>
        <v>0</v>
      </c>
      <c r="BL411" s="22" t="s">
        <v>278</v>
      </c>
      <c r="BM411" s="22" t="s">
        <v>836</v>
      </c>
    </row>
    <row r="412" s="1" customFormat="1" ht="25.5" customHeight="1">
      <c r="B412" s="46"/>
      <c r="C412" s="219" t="s">
        <v>837</v>
      </c>
      <c r="D412" s="219" t="s">
        <v>207</v>
      </c>
      <c r="E412" s="220" t="s">
        <v>838</v>
      </c>
      <c r="F412" s="221" t="s">
        <v>839</v>
      </c>
      <c r="G412" s="221"/>
      <c r="H412" s="221"/>
      <c r="I412" s="221"/>
      <c r="J412" s="222" t="s">
        <v>260</v>
      </c>
      <c r="K412" s="223">
        <v>493.01999999999998</v>
      </c>
      <c r="L412" s="224">
        <v>0</v>
      </c>
      <c r="M412" s="225"/>
      <c r="N412" s="226">
        <f>ROUND(L412*K412,2)</f>
        <v>0</v>
      </c>
      <c r="O412" s="226"/>
      <c r="P412" s="226"/>
      <c r="Q412" s="226"/>
      <c r="R412" s="48"/>
      <c r="T412" s="227" t="s">
        <v>22</v>
      </c>
      <c r="U412" s="56" t="s">
        <v>45</v>
      </c>
      <c r="V412" s="47"/>
      <c r="W412" s="228">
        <f>V412*K412</f>
        <v>0</v>
      </c>
      <c r="X412" s="228">
        <v>0</v>
      </c>
      <c r="Y412" s="228">
        <f>X412*K412</f>
        <v>0</v>
      </c>
      <c r="Z412" s="228">
        <v>0</v>
      </c>
      <c r="AA412" s="229">
        <f>Z412*K412</f>
        <v>0</v>
      </c>
      <c r="AR412" s="22" t="s">
        <v>278</v>
      </c>
      <c r="AT412" s="22" t="s">
        <v>207</v>
      </c>
      <c r="AU412" s="22" t="s">
        <v>149</v>
      </c>
      <c r="AY412" s="22" t="s">
        <v>206</v>
      </c>
      <c r="BE412" s="142">
        <f>IF(U412="základní",N412,0)</f>
        <v>0</v>
      </c>
      <c r="BF412" s="142">
        <f>IF(U412="snížená",N412,0)</f>
        <v>0</v>
      </c>
      <c r="BG412" s="142">
        <f>IF(U412="zákl. přenesená",N412,0)</f>
        <v>0</v>
      </c>
      <c r="BH412" s="142">
        <f>IF(U412="sníž. přenesená",N412,0)</f>
        <v>0</v>
      </c>
      <c r="BI412" s="142">
        <f>IF(U412="nulová",N412,0)</f>
        <v>0</v>
      </c>
      <c r="BJ412" s="22" t="s">
        <v>88</v>
      </c>
      <c r="BK412" s="142">
        <f>ROUND(L412*K412,2)</f>
        <v>0</v>
      </c>
      <c r="BL412" s="22" t="s">
        <v>278</v>
      </c>
      <c r="BM412" s="22" t="s">
        <v>840</v>
      </c>
    </row>
    <row r="413" s="10" customFormat="1" ht="25.5" customHeight="1">
      <c r="B413" s="230"/>
      <c r="C413" s="231"/>
      <c r="D413" s="231"/>
      <c r="E413" s="232" t="s">
        <v>22</v>
      </c>
      <c r="F413" s="233" t="s">
        <v>841</v>
      </c>
      <c r="G413" s="234"/>
      <c r="H413" s="234"/>
      <c r="I413" s="234"/>
      <c r="J413" s="231"/>
      <c r="K413" s="235">
        <v>493.01999999999998</v>
      </c>
      <c r="L413" s="231"/>
      <c r="M413" s="231"/>
      <c r="N413" s="231"/>
      <c r="O413" s="231"/>
      <c r="P413" s="231"/>
      <c r="Q413" s="231"/>
      <c r="R413" s="236"/>
      <c r="T413" s="237"/>
      <c r="U413" s="231"/>
      <c r="V413" s="231"/>
      <c r="W413" s="231"/>
      <c r="X413" s="231"/>
      <c r="Y413" s="231"/>
      <c r="Z413" s="231"/>
      <c r="AA413" s="238"/>
      <c r="AT413" s="239" t="s">
        <v>214</v>
      </c>
      <c r="AU413" s="239" t="s">
        <v>149</v>
      </c>
      <c r="AV413" s="10" t="s">
        <v>149</v>
      </c>
      <c r="AW413" s="10" t="s">
        <v>36</v>
      </c>
      <c r="AX413" s="10" t="s">
        <v>88</v>
      </c>
      <c r="AY413" s="239" t="s">
        <v>206</v>
      </c>
    </row>
    <row r="414" s="1" customFormat="1" ht="25.5" customHeight="1">
      <c r="B414" s="46"/>
      <c r="C414" s="242" t="s">
        <v>842</v>
      </c>
      <c r="D414" s="242" t="s">
        <v>263</v>
      </c>
      <c r="E414" s="243" t="s">
        <v>843</v>
      </c>
      <c r="F414" s="244" t="s">
        <v>844</v>
      </c>
      <c r="G414" s="244"/>
      <c r="H414" s="244"/>
      <c r="I414" s="244"/>
      <c r="J414" s="245" t="s">
        <v>260</v>
      </c>
      <c r="K414" s="246">
        <v>502.88</v>
      </c>
      <c r="L414" s="247">
        <v>0</v>
      </c>
      <c r="M414" s="248"/>
      <c r="N414" s="249">
        <f>ROUND(L414*K414,2)</f>
        <v>0</v>
      </c>
      <c r="O414" s="226"/>
      <c r="P414" s="226"/>
      <c r="Q414" s="226"/>
      <c r="R414" s="48"/>
      <c r="T414" s="227" t="s">
        <v>22</v>
      </c>
      <c r="U414" s="56" t="s">
        <v>45</v>
      </c>
      <c r="V414" s="47"/>
      <c r="W414" s="228">
        <f>V414*K414</f>
        <v>0</v>
      </c>
      <c r="X414" s="228">
        <v>0.0030000000000000001</v>
      </c>
      <c r="Y414" s="228">
        <f>X414*K414</f>
        <v>1.50864</v>
      </c>
      <c r="Z414" s="228">
        <v>0</v>
      </c>
      <c r="AA414" s="229">
        <f>Z414*K414</f>
        <v>0</v>
      </c>
      <c r="AR414" s="22" t="s">
        <v>367</v>
      </c>
      <c r="AT414" s="22" t="s">
        <v>263</v>
      </c>
      <c r="AU414" s="22" t="s">
        <v>149</v>
      </c>
      <c r="AY414" s="22" t="s">
        <v>206</v>
      </c>
      <c r="BE414" s="142">
        <f>IF(U414="základní",N414,0)</f>
        <v>0</v>
      </c>
      <c r="BF414" s="142">
        <f>IF(U414="snížená",N414,0)</f>
        <v>0</v>
      </c>
      <c r="BG414" s="142">
        <f>IF(U414="zákl. přenesená",N414,0)</f>
        <v>0</v>
      </c>
      <c r="BH414" s="142">
        <f>IF(U414="sníž. přenesená",N414,0)</f>
        <v>0</v>
      </c>
      <c r="BI414" s="142">
        <f>IF(U414="nulová",N414,0)</f>
        <v>0</v>
      </c>
      <c r="BJ414" s="22" t="s">
        <v>88</v>
      </c>
      <c r="BK414" s="142">
        <f>ROUND(L414*K414,2)</f>
        <v>0</v>
      </c>
      <c r="BL414" s="22" t="s">
        <v>278</v>
      </c>
      <c r="BM414" s="22" t="s">
        <v>845</v>
      </c>
    </row>
    <row r="415" s="1" customFormat="1" ht="25.5" customHeight="1">
      <c r="B415" s="46"/>
      <c r="C415" s="219" t="s">
        <v>846</v>
      </c>
      <c r="D415" s="219" t="s">
        <v>207</v>
      </c>
      <c r="E415" s="220" t="s">
        <v>847</v>
      </c>
      <c r="F415" s="221" t="s">
        <v>848</v>
      </c>
      <c r="G415" s="221"/>
      <c r="H415" s="221"/>
      <c r="I415" s="221"/>
      <c r="J415" s="222" t="s">
        <v>243</v>
      </c>
      <c r="K415" s="223">
        <v>18.899999999999999</v>
      </c>
      <c r="L415" s="224">
        <v>0</v>
      </c>
      <c r="M415" s="225"/>
      <c r="N415" s="226">
        <f>ROUND(L415*K415,2)</f>
        <v>0</v>
      </c>
      <c r="O415" s="226"/>
      <c r="P415" s="226"/>
      <c r="Q415" s="226"/>
      <c r="R415" s="48"/>
      <c r="T415" s="227" t="s">
        <v>22</v>
      </c>
      <c r="U415" s="56" t="s">
        <v>45</v>
      </c>
      <c r="V415" s="47"/>
      <c r="W415" s="228">
        <f>V415*K415</f>
        <v>0</v>
      </c>
      <c r="X415" s="228">
        <v>0.01396</v>
      </c>
      <c r="Y415" s="228">
        <f>X415*K415</f>
        <v>0.26384399999999997</v>
      </c>
      <c r="Z415" s="228">
        <v>0</v>
      </c>
      <c r="AA415" s="229">
        <f>Z415*K415</f>
        <v>0</v>
      </c>
      <c r="AR415" s="22" t="s">
        <v>278</v>
      </c>
      <c r="AT415" s="22" t="s">
        <v>207</v>
      </c>
      <c r="AU415" s="22" t="s">
        <v>149</v>
      </c>
      <c r="AY415" s="22" t="s">
        <v>206</v>
      </c>
      <c r="BE415" s="142">
        <f>IF(U415="základní",N415,0)</f>
        <v>0</v>
      </c>
      <c r="BF415" s="142">
        <f>IF(U415="snížená",N415,0)</f>
        <v>0</v>
      </c>
      <c r="BG415" s="142">
        <f>IF(U415="zákl. přenesená",N415,0)</f>
        <v>0</v>
      </c>
      <c r="BH415" s="142">
        <f>IF(U415="sníž. přenesená",N415,0)</f>
        <v>0</v>
      </c>
      <c r="BI415" s="142">
        <f>IF(U415="nulová",N415,0)</f>
        <v>0</v>
      </c>
      <c r="BJ415" s="22" t="s">
        <v>88</v>
      </c>
      <c r="BK415" s="142">
        <f>ROUND(L415*K415,2)</f>
        <v>0</v>
      </c>
      <c r="BL415" s="22" t="s">
        <v>278</v>
      </c>
      <c r="BM415" s="22" t="s">
        <v>849</v>
      </c>
    </row>
    <row r="416" s="10" customFormat="1" ht="16.5" customHeight="1">
      <c r="B416" s="230"/>
      <c r="C416" s="231"/>
      <c r="D416" s="231"/>
      <c r="E416" s="232" t="s">
        <v>22</v>
      </c>
      <c r="F416" s="233" t="s">
        <v>850</v>
      </c>
      <c r="G416" s="234"/>
      <c r="H416" s="234"/>
      <c r="I416" s="234"/>
      <c r="J416" s="231"/>
      <c r="K416" s="235">
        <v>18.899999999999999</v>
      </c>
      <c r="L416" s="231"/>
      <c r="M416" s="231"/>
      <c r="N416" s="231"/>
      <c r="O416" s="231"/>
      <c r="P416" s="231"/>
      <c r="Q416" s="231"/>
      <c r="R416" s="236"/>
      <c r="T416" s="237"/>
      <c r="U416" s="231"/>
      <c r="V416" s="231"/>
      <c r="W416" s="231"/>
      <c r="X416" s="231"/>
      <c r="Y416" s="231"/>
      <c r="Z416" s="231"/>
      <c r="AA416" s="238"/>
      <c r="AT416" s="239" t="s">
        <v>214</v>
      </c>
      <c r="AU416" s="239" t="s">
        <v>149</v>
      </c>
      <c r="AV416" s="10" t="s">
        <v>149</v>
      </c>
      <c r="AW416" s="10" t="s">
        <v>36</v>
      </c>
      <c r="AX416" s="10" t="s">
        <v>88</v>
      </c>
      <c r="AY416" s="239" t="s">
        <v>206</v>
      </c>
    </row>
    <row r="417" s="1" customFormat="1" ht="25.5" customHeight="1">
      <c r="B417" s="46"/>
      <c r="C417" s="219" t="s">
        <v>851</v>
      </c>
      <c r="D417" s="219" t="s">
        <v>207</v>
      </c>
      <c r="E417" s="220" t="s">
        <v>852</v>
      </c>
      <c r="F417" s="221" t="s">
        <v>853</v>
      </c>
      <c r="G417" s="221"/>
      <c r="H417" s="221"/>
      <c r="I417" s="221"/>
      <c r="J417" s="222" t="s">
        <v>321</v>
      </c>
      <c r="K417" s="223">
        <v>1</v>
      </c>
      <c r="L417" s="224">
        <v>0</v>
      </c>
      <c r="M417" s="225"/>
      <c r="N417" s="226">
        <f>ROUND(L417*K417,2)</f>
        <v>0</v>
      </c>
      <c r="O417" s="226"/>
      <c r="P417" s="226"/>
      <c r="Q417" s="226"/>
      <c r="R417" s="48"/>
      <c r="T417" s="227" t="s">
        <v>22</v>
      </c>
      <c r="U417" s="56" t="s">
        <v>45</v>
      </c>
      <c r="V417" s="47"/>
      <c r="W417" s="228">
        <f>V417*K417</f>
        <v>0</v>
      </c>
      <c r="X417" s="228">
        <v>0.00052999999999999998</v>
      </c>
      <c r="Y417" s="228">
        <f>X417*K417</f>
        <v>0.00052999999999999998</v>
      </c>
      <c r="Z417" s="228">
        <v>0</v>
      </c>
      <c r="AA417" s="229">
        <f>Z417*K417</f>
        <v>0</v>
      </c>
      <c r="AR417" s="22" t="s">
        <v>278</v>
      </c>
      <c r="AT417" s="22" t="s">
        <v>207</v>
      </c>
      <c r="AU417" s="22" t="s">
        <v>149</v>
      </c>
      <c r="AY417" s="22" t="s">
        <v>206</v>
      </c>
      <c r="BE417" s="142">
        <f>IF(U417="základní",N417,0)</f>
        <v>0</v>
      </c>
      <c r="BF417" s="142">
        <f>IF(U417="snížená",N417,0)</f>
        <v>0</v>
      </c>
      <c r="BG417" s="142">
        <f>IF(U417="zákl. přenesená",N417,0)</f>
        <v>0</v>
      </c>
      <c r="BH417" s="142">
        <f>IF(U417="sníž. přenesená",N417,0)</f>
        <v>0</v>
      </c>
      <c r="BI417" s="142">
        <f>IF(U417="nulová",N417,0)</f>
        <v>0</v>
      </c>
      <c r="BJ417" s="22" t="s">
        <v>88</v>
      </c>
      <c r="BK417" s="142">
        <f>ROUND(L417*K417,2)</f>
        <v>0</v>
      </c>
      <c r="BL417" s="22" t="s">
        <v>278</v>
      </c>
      <c r="BM417" s="22" t="s">
        <v>854</v>
      </c>
    </row>
    <row r="418" s="1" customFormat="1" ht="25.5" customHeight="1">
      <c r="B418" s="46"/>
      <c r="C418" s="242" t="s">
        <v>855</v>
      </c>
      <c r="D418" s="242" t="s">
        <v>263</v>
      </c>
      <c r="E418" s="243" t="s">
        <v>856</v>
      </c>
      <c r="F418" s="244" t="s">
        <v>857</v>
      </c>
      <c r="G418" s="244"/>
      <c r="H418" s="244"/>
      <c r="I418" s="244"/>
      <c r="J418" s="245" t="s">
        <v>321</v>
      </c>
      <c r="K418" s="246">
        <v>1</v>
      </c>
      <c r="L418" s="247">
        <v>0</v>
      </c>
      <c r="M418" s="248"/>
      <c r="N418" s="249">
        <f>ROUND(L418*K418,2)</f>
        <v>0</v>
      </c>
      <c r="O418" s="226"/>
      <c r="P418" s="226"/>
      <c r="Q418" s="226"/>
      <c r="R418" s="48"/>
      <c r="T418" s="227" t="s">
        <v>22</v>
      </c>
      <c r="U418" s="56" t="s">
        <v>45</v>
      </c>
      <c r="V418" s="47"/>
      <c r="W418" s="228">
        <f>V418*K418</f>
        <v>0</v>
      </c>
      <c r="X418" s="228">
        <v>0.0011000000000000001</v>
      </c>
      <c r="Y418" s="228">
        <f>X418*K418</f>
        <v>0.0011000000000000001</v>
      </c>
      <c r="Z418" s="228">
        <v>0</v>
      </c>
      <c r="AA418" s="229">
        <f>Z418*K418</f>
        <v>0</v>
      </c>
      <c r="AR418" s="22" t="s">
        <v>367</v>
      </c>
      <c r="AT418" s="22" t="s">
        <v>263</v>
      </c>
      <c r="AU418" s="22" t="s">
        <v>149</v>
      </c>
      <c r="AY418" s="22" t="s">
        <v>206</v>
      </c>
      <c r="BE418" s="142">
        <f>IF(U418="základní",N418,0)</f>
        <v>0</v>
      </c>
      <c r="BF418" s="142">
        <f>IF(U418="snížená",N418,0)</f>
        <v>0</v>
      </c>
      <c r="BG418" s="142">
        <f>IF(U418="zákl. přenesená",N418,0)</f>
        <v>0</v>
      </c>
      <c r="BH418" s="142">
        <f>IF(U418="sníž. přenesená",N418,0)</f>
        <v>0</v>
      </c>
      <c r="BI418" s="142">
        <f>IF(U418="nulová",N418,0)</f>
        <v>0</v>
      </c>
      <c r="BJ418" s="22" t="s">
        <v>88</v>
      </c>
      <c r="BK418" s="142">
        <f>ROUND(L418*K418,2)</f>
        <v>0</v>
      </c>
      <c r="BL418" s="22" t="s">
        <v>278</v>
      </c>
      <c r="BM418" s="22" t="s">
        <v>858</v>
      </c>
    </row>
    <row r="419" s="1" customFormat="1" ht="25.5" customHeight="1">
      <c r="B419" s="46"/>
      <c r="C419" s="219" t="s">
        <v>859</v>
      </c>
      <c r="D419" s="219" t="s">
        <v>207</v>
      </c>
      <c r="E419" s="220" t="s">
        <v>860</v>
      </c>
      <c r="F419" s="221" t="s">
        <v>861</v>
      </c>
      <c r="G419" s="221"/>
      <c r="H419" s="221"/>
      <c r="I419" s="221"/>
      <c r="J419" s="222" t="s">
        <v>321</v>
      </c>
      <c r="K419" s="223">
        <v>10</v>
      </c>
      <c r="L419" s="224">
        <v>0</v>
      </c>
      <c r="M419" s="225"/>
      <c r="N419" s="226">
        <f>ROUND(L419*K419,2)</f>
        <v>0</v>
      </c>
      <c r="O419" s="226"/>
      <c r="P419" s="226"/>
      <c r="Q419" s="226"/>
      <c r="R419" s="48"/>
      <c r="T419" s="227" t="s">
        <v>22</v>
      </c>
      <c r="U419" s="56" t="s">
        <v>45</v>
      </c>
      <c r="V419" s="47"/>
      <c r="W419" s="228">
        <f>V419*K419</f>
        <v>0</v>
      </c>
      <c r="X419" s="228">
        <v>4.0000000000000003E-05</v>
      </c>
      <c r="Y419" s="228">
        <f>X419*K419</f>
        <v>0.00040000000000000002</v>
      </c>
      <c r="Z419" s="228">
        <v>0</v>
      </c>
      <c r="AA419" s="229">
        <f>Z419*K419</f>
        <v>0</v>
      </c>
      <c r="AR419" s="22" t="s">
        <v>278</v>
      </c>
      <c r="AT419" s="22" t="s">
        <v>207</v>
      </c>
      <c r="AU419" s="22" t="s">
        <v>149</v>
      </c>
      <c r="AY419" s="22" t="s">
        <v>206</v>
      </c>
      <c r="BE419" s="142">
        <f>IF(U419="základní",N419,0)</f>
        <v>0</v>
      </c>
      <c r="BF419" s="142">
        <f>IF(U419="snížená",N419,0)</f>
        <v>0</v>
      </c>
      <c r="BG419" s="142">
        <f>IF(U419="zákl. přenesená",N419,0)</f>
        <v>0</v>
      </c>
      <c r="BH419" s="142">
        <f>IF(U419="sníž. přenesená",N419,0)</f>
        <v>0</v>
      </c>
      <c r="BI419" s="142">
        <f>IF(U419="nulová",N419,0)</f>
        <v>0</v>
      </c>
      <c r="BJ419" s="22" t="s">
        <v>88</v>
      </c>
      <c r="BK419" s="142">
        <f>ROUND(L419*K419,2)</f>
        <v>0</v>
      </c>
      <c r="BL419" s="22" t="s">
        <v>278</v>
      </c>
      <c r="BM419" s="22" t="s">
        <v>862</v>
      </c>
    </row>
    <row r="420" s="1" customFormat="1" ht="25.5" customHeight="1">
      <c r="B420" s="46"/>
      <c r="C420" s="242" t="s">
        <v>863</v>
      </c>
      <c r="D420" s="242" t="s">
        <v>263</v>
      </c>
      <c r="E420" s="243" t="s">
        <v>864</v>
      </c>
      <c r="F420" s="244" t="s">
        <v>865</v>
      </c>
      <c r="G420" s="244"/>
      <c r="H420" s="244"/>
      <c r="I420" s="244"/>
      <c r="J420" s="245" t="s">
        <v>321</v>
      </c>
      <c r="K420" s="246">
        <v>10</v>
      </c>
      <c r="L420" s="247">
        <v>0</v>
      </c>
      <c r="M420" s="248"/>
      <c r="N420" s="249">
        <f>ROUND(L420*K420,2)</f>
        <v>0</v>
      </c>
      <c r="O420" s="226"/>
      <c r="P420" s="226"/>
      <c r="Q420" s="226"/>
      <c r="R420" s="48"/>
      <c r="T420" s="227" t="s">
        <v>22</v>
      </c>
      <c r="U420" s="56" t="s">
        <v>45</v>
      </c>
      <c r="V420" s="47"/>
      <c r="W420" s="228">
        <f>V420*K420</f>
        <v>0</v>
      </c>
      <c r="X420" s="228">
        <v>0.0089999999999999993</v>
      </c>
      <c r="Y420" s="228">
        <f>X420*K420</f>
        <v>0.089999999999999997</v>
      </c>
      <c r="Z420" s="228">
        <v>0</v>
      </c>
      <c r="AA420" s="229">
        <f>Z420*K420</f>
        <v>0</v>
      </c>
      <c r="AR420" s="22" t="s">
        <v>367</v>
      </c>
      <c r="AT420" s="22" t="s">
        <v>263</v>
      </c>
      <c r="AU420" s="22" t="s">
        <v>149</v>
      </c>
      <c r="AY420" s="22" t="s">
        <v>206</v>
      </c>
      <c r="BE420" s="142">
        <f>IF(U420="základní",N420,0)</f>
        <v>0</v>
      </c>
      <c r="BF420" s="142">
        <f>IF(U420="snížená",N420,0)</f>
        <v>0</v>
      </c>
      <c r="BG420" s="142">
        <f>IF(U420="zákl. přenesená",N420,0)</f>
        <v>0</v>
      </c>
      <c r="BH420" s="142">
        <f>IF(U420="sníž. přenesená",N420,0)</f>
        <v>0</v>
      </c>
      <c r="BI420" s="142">
        <f>IF(U420="nulová",N420,0)</f>
        <v>0</v>
      </c>
      <c r="BJ420" s="22" t="s">
        <v>88</v>
      </c>
      <c r="BK420" s="142">
        <f>ROUND(L420*K420,2)</f>
        <v>0</v>
      </c>
      <c r="BL420" s="22" t="s">
        <v>278</v>
      </c>
      <c r="BM420" s="22" t="s">
        <v>866</v>
      </c>
    </row>
    <row r="421" s="1" customFormat="1" ht="72" customHeight="1">
      <c r="B421" s="46"/>
      <c r="C421" s="47"/>
      <c r="D421" s="47"/>
      <c r="E421" s="47"/>
      <c r="F421" s="250" t="s">
        <v>867</v>
      </c>
      <c r="G421" s="67"/>
      <c r="H421" s="67"/>
      <c r="I421" s="67"/>
      <c r="J421" s="47"/>
      <c r="K421" s="47"/>
      <c r="L421" s="47"/>
      <c r="M421" s="47"/>
      <c r="N421" s="47"/>
      <c r="O421" s="47"/>
      <c r="P421" s="47"/>
      <c r="Q421" s="47"/>
      <c r="R421" s="48"/>
      <c r="T421" s="189"/>
      <c r="U421" s="47"/>
      <c r="V421" s="47"/>
      <c r="W421" s="47"/>
      <c r="X421" s="47"/>
      <c r="Y421" s="47"/>
      <c r="Z421" s="47"/>
      <c r="AA421" s="100"/>
      <c r="AT421" s="22" t="s">
        <v>268</v>
      </c>
      <c r="AU421" s="22" t="s">
        <v>149</v>
      </c>
    </row>
    <row r="422" s="1" customFormat="1" ht="25.5" customHeight="1">
      <c r="B422" s="46"/>
      <c r="C422" s="219" t="s">
        <v>868</v>
      </c>
      <c r="D422" s="219" t="s">
        <v>207</v>
      </c>
      <c r="E422" s="220" t="s">
        <v>869</v>
      </c>
      <c r="F422" s="221" t="s">
        <v>870</v>
      </c>
      <c r="G422" s="221"/>
      <c r="H422" s="221"/>
      <c r="I422" s="221"/>
      <c r="J422" s="222" t="s">
        <v>321</v>
      </c>
      <c r="K422" s="223">
        <v>20</v>
      </c>
      <c r="L422" s="224">
        <v>0</v>
      </c>
      <c r="M422" s="225"/>
      <c r="N422" s="226">
        <f>ROUND(L422*K422,2)</f>
        <v>0</v>
      </c>
      <c r="O422" s="226"/>
      <c r="P422" s="226"/>
      <c r="Q422" s="226"/>
      <c r="R422" s="48"/>
      <c r="T422" s="227" t="s">
        <v>22</v>
      </c>
      <c r="U422" s="56" t="s">
        <v>45</v>
      </c>
      <c r="V422" s="47"/>
      <c r="W422" s="228">
        <f>V422*K422</f>
        <v>0</v>
      </c>
      <c r="X422" s="228">
        <v>1.0000000000000001E-05</v>
      </c>
      <c r="Y422" s="228">
        <f>X422*K422</f>
        <v>0.00020000000000000001</v>
      </c>
      <c r="Z422" s="228">
        <v>0</v>
      </c>
      <c r="AA422" s="229">
        <f>Z422*K422</f>
        <v>0</v>
      </c>
      <c r="AR422" s="22" t="s">
        <v>278</v>
      </c>
      <c r="AT422" s="22" t="s">
        <v>207</v>
      </c>
      <c r="AU422" s="22" t="s">
        <v>149</v>
      </c>
      <c r="AY422" s="22" t="s">
        <v>206</v>
      </c>
      <c r="BE422" s="142">
        <f>IF(U422="základní",N422,0)</f>
        <v>0</v>
      </c>
      <c r="BF422" s="142">
        <f>IF(U422="snížená",N422,0)</f>
        <v>0</v>
      </c>
      <c r="BG422" s="142">
        <f>IF(U422="zákl. přenesená",N422,0)</f>
        <v>0</v>
      </c>
      <c r="BH422" s="142">
        <f>IF(U422="sníž. přenesená",N422,0)</f>
        <v>0</v>
      </c>
      <c r="BI422" s="142">
        <f>IF(U422="nulová",N422,0)</f>
        <v>0</v>
      </c>
      <c r="BJ422" s="22" t="s">
        <v>88</v>
      </c>
      <c r="BK422" s="142">
        <f>ROUND(L422*K422,2)</f>
        <v>0</v>
      </c>
      <c r="BL422" s="22" t="s">
        <v>278</v>
      </c>
      <c r="BM422" s="22" t="s">
        <v>871</v>
      </c>
    </row>
    <row r="423" s="1" customFormat="1" ht="25.5" customHeight="1">
      <c r="B423" s="46"/>
      <c r="C423" s="219" t="s">
        <v>872</v>
      </c>
      <c r="D423" s="219" t="s">
        <v>207</v>
      </c>
      <c r="E423" s="220" t="s">
        <v>873</v>
      </c>
      <c r="F423" s="221" t="s">
        <v>874</v>
      </c>
      <c r="G423" s="221"/>
      <c r="H423" s="221"/>
      <c r="I423" s="221"/>
      <c r="J423" s="222" t="s">
        <v>321</v>
      </c>
      <c r="K423" s="223">
        <v>4</v>
      </c>
      <c r="L423" s="224">
        <v>0</v>
      </c>
      <c r="M423" s="225"/>
      <c r="N423" s="226">
        <f>ROUND(L423*K423,2)</f>
        <v>0</v>
      </c>
      <c r="O423" s="226"/>
      <c r="P423" s="226"/>
      <c r="Q423" s="226"/>
      <c r="R423" s="48"/>
      <c r="T423" s="227" t="s">
        <v>22</v>
      </c>
      <c r="U423" s="56" t="s">
        <v>45</v>
      </c>
      <c r="V423" s="47"/>
      <c r="W423" s="228">
        <f>V423*K423</f>
        <v>0</v>
      </c>
      <c r="X423" s="228">
        <v>1.0000000000000001E-05</v>
      </c>
      <c r="Y423" s="228">
        <f>X423*K423</f>
        <v>4.0000000000000003E-05</v>
      </c>
      <c r="Z423" s="228">
        <v>0</v>
      </c>
      <c r="AA423" s="229">
        <f>Z423*K423</f>
        <v>0</v>
      </c>
      <c r="AR423" s="22" t="s">
        <v>278</v>
      </c>
      <c r="AT423" s="22" t="s">
        <v>207</v>
      </c>
      <c r="AU423" s="22" t="s">
        <v>149</v>
      </c>
      <c r="AY423" s="22" t="s">
        <v>206</v>
      </c>
      <c r="BE423" s="142">
        <f>IF(U423="základní",N423,0)</f>
        <v>0</v>
      </c>
      <c r="BF423" s="142">
        <f>IF(U423="snížená",N423,0)</f>
        <v>0</v>
      </c>
      <c r="BG423" s="142">
        <f>IF(U423="zákl. přenesená",N423,0)</f>
        <v>0</v>
      </c>
      <c r="BH423" s="142">
        <f>IF(U423="sníž. přenesená",N423,0)</f>
        <v>0</v>
      </c>
      <c r="BI423" s="142">
        <f>IF(U423="nulová",N423,0)</f>
        <v>0</v>
      </c>
      <c r="BJ423" s="22" t="s">
        <v>88</v>
      </c>
      <c r="BK423" s="142">
        <f>ROUND(L423*K423,2)</f>
        <v>0</v>
      </c>
      <c r="BL423" s="22" t="s">
        <v>278</v>
      </c>
      <c r="BM423" s="22" t="s">
        <v>875</v>
      </c>
    </row>
    <row r="424" s="1" customFormat="1" ht="25.5" customHeight="1">
      <c r="B424" s="46"/>
      <c r="C424" s="219" t="s">
        <v>876</v>
      </c>
      <c r="D424" s="219" t="s">
        <v>207</v>
      </c>
      <c r="E424" s="220" t="s">
        <v>877</v>
      </c>
      <c r="F424" s="221" t="s">
        <v>878</v>
      </c>
      <c r="G424" s="221"/>
      <c r="H424" s="221"/>
      <c r="I424" s="221"/>
      <c r="J424" s="222" t="s">
        <v>321</v>
      </c>
      <c r="K424" s="223">
        <v>10</v>
      </c>
      <c r="L424" s="224">
        <v>0</v>
      </c>
      <c r="M424" s="225"/>
      <c r="N424" s="226">
        <f>ROUND(L424*K424,2)</f>
        <v>0</v>
      </c>
      <c r="O424" s="226"/>
      <c r="P424" s="226"/>
      <c r="Q424" s="226"/>
      <c r="R424" s="48"/>
      <c r="T424" s="227" t="s">
        <v>22</v>
      </c>
      <c r="U424" s="56" t="s">
        <v>45</v>
      </c>
      <c r="V424" s="47"/>
      <c r="W424" s="228">
        <f>V424*K424</f>
        <v>0</v>
      </c>
      <c r="X424" s="228">
        <v>1.0000000000000001E-05</v>
      </c>
      <c r="Y424" s="228">
        <f>X424*K424</f>
        <v>0.00010000000000000001</v>
      </c>
      <c r="Z424" s="228">
        <v>0</v>
      </c>
      <c r="AA424" s="229">
        <f>Z424*K424</f>
        <v>0</v>
      </c>
      <c r="AR424" s="22" t="s">
        <v>278</v>
      </c>
      <c r="AT424" s="22" t="s">
        <v>207</v>
      </c>
      <c r="AU424" s="22" t="s">
        <v>149</v>
      </c>
      <c r="AY424" s="22" t="s">
        <v>206</v>
      </c>
      <c r="BE424" s="142">
        <f>IF(U424="základní",N424,0)</f>
        <v>0</v>
      </c>
      <c r="BF424" s="142">
        <f>IF(U424="snížená",N424,0)</f>
        <v>0</v>
      </c>
      <c r="BG424" s="142">
        <f>IF(U424="zákl. přenesená",N424,0)</f>
        <v>0</v>
      </c>
      <c r="BH424" s="142">
        <f>IF(U424="sníž. přenesená",N424,0)</f>
        <v>0</v>
      </c>
      <c r="BI424" s="142">
        <f>IF(U424="nulová",N424,0)</f>
        <v>0</v>
      </c>
      <c r="BJ424" s="22" t="s">
        <v>88</v>
      </c>
      <c r="BK424" s="142">
        <f>ROUND(L424*K424,2)</f>
        <v>0</v>
      </c>
      <c r="BL424" s="22" t="s">
        <v>278</v>
      </c>
      <c r="BM424" s="22" t="s">
        <v>879</v>
      </c>
    </row>
    <row r="425" s="1" customFormat="1" ht="38.25" customHeight="1">
      <c r="B425" s="46"/>
      <c r="C425" s="219" t="s">
        <v>880</v>
      </c>
      <c r="D425" s="219" t="s">
        <v>207</v>
      </c>
      <c r="E425" s="220" t="s">
        <v>881</v>
      </c>
      <c r="F425" s="221" t="s">
        <v>882</v>
      </c>
      <c r="G425" s="221"/>
      <c r="H425" s="221"/>
      <c r="I425" s="221"/>
      <c r="J425" s="222" t="s">
        <v>321</v>
      </c>
      <c r="K425" s="223">
        <v>2</v>
      </c>
      <c r="L425" s="224">
        <v>0</v>
      </c>
      <c r="M425" s="225"/>
      <c r="N425" s="226">
        <f>ROUND(L425*K425,2)</f>
        <v>0</v>
      </c>
      <c r="O425" s="226"/>
      <c r="P425" s="226"/>
      <c r="Q425" s="226"/>
      <c r="R425" s="48"/>
      <c r="T425" s="227" t="s">
        <v>22</v>
      </c>
      <c r="U425" s="56" t="s">
        <v>45</v>
      </c>
      <c r="V425" s="47"/>
      <c r="W425" s="228">
        <f>V425*K425</f>
        <v>0</v>
      </c>
      <c r="X425" s="228">
        <v>1.0000000000000001E-05</v>
      </c>
      <c r="Y425" s="228">
        <f>X425*K425</f>
        <v>2.0000000000000002E-05</v>
      </c>
      <c r="Z425" s="228">
        <v>0</v>
      </c>
      <c r="AA425" s="229">
        <f>Z425*K425</f>
        <v>0</v>
      </c>
      <c r="AR425" s="22" t="s">
        <v>278</v>
      </c>
      <c r="AT425" s="22" t="s">
        <v>207</v>
      </c>
      <c r="AU425" s="22" t="s">
        <v>149</v>
      </c>
      <c r="AY425" s="22" t="s">
        <v>206</v>
      </c>
      <c r="BE425" s="142">
        <f>IF(U425="základní",N425,0)</f>
        <v>0</v>
      </c>
      <c r="BF425" s="142">
        <f>IF(U425="snížená",N425,0)</f>
        <v>0</v>
      </c>
      <c r="BG425" s="142">
        <f>IF(U425="zákl. přenesená",N425,0)</f>
        <v>0</v>
      </c>
      <c r="BH425" s="142">
        <f>IF(U425="sníž. přenesená",N425,0)</f>
        <v>0</v>
      </c>
      <c r="BI425" s="142">
        <f>IF(U425="nulová",N425,0)</f>
        <v>0</v>
      </c>
      <c r="BJ425" s="22" t="s">
        <v>88</v>
      </c>
      <c r="BK425" s="142">
        <f>ROUND(L425*K425,2)</f>
        <v>0</v>
      </c>
      <c r="BL425" s="22" t="s">
        <v>278</v>
      </c>
      <c r="BM425" s="22" t="s">
        <v>883</v>
      </c>
    </row>
    <row r="426" s="1" customFormat="1" ht="38.25" customHeight="1">
      <c r="B426" s="46"/>
      <c r="C426" s="219" t="s">
        <v>884</v>
      </c>
      <c r="D426" s="219" t="s">
        <v>207</v>
      </c>
      <c r="E426" s="220" t="s">
        <v>885</v>
      </c>
      <c r="F426" s="221" t="s">
        <v>886</v>
      </c>
      <c r="G426" s="221"/>
      <c r="H426" s="221"/>
      <c r="I426" s="221"/>
      <c r="J426" s="222" t="s">
        <v>260</v>
      </c>
      <c r="K426" s="223">
        <v>223.97</v>
      </c>
      <c r="L426" s="224">
        <v>0</v>
      </c>
      <c r="M426" s="225"/>
      <c r="N426" s="226">
        <f>ROUND(L426*K426,2)</f>
        <v>0</v>
      </c>
      <c r="O426" s="226"/>
      <c r="P426" s="226"/>
      <c r="Q426" s="226"/>
      <c r="R426" s="48"/>
      <c r="T426" s="227" t="s">
        <v>22</v>
      </c>
      <c r="U426" s="56" t="s">
        <v>45</v>
      </c>
      <c r="V426" s="47"/>
      <c r="W426" s="228">
        <f>V426*K426</f>
        <v>0</v>
      </c>
      <c r="X426" s="228">
        <v>0.00117</v>
      </c>
      <c r="Y426" s="228">
        <f>X426*K426</f>
        <v>0.26204490000000003</v>
      </c>
      <c r="Z426" s="228">
        <v>0</v>
      </c>
      <c r="AA426" s="229">
        <f>Z426*K426</f>
        <v>0</v>
      </c>
      <c r="AR426" s="22" t="s">
        <v>278</v>
      </c>
      <c r="AT426" s="22" t="s">
        <v>207</v>
      </c>
      <c r="AU426" s="22" t="s">
        <v>149</v>
      </c>
      <c r="AY426" s="22" t="s">
        <v>206</v>
      </c>
      <c r="BE426" s="142">
        <f>IF(U426="základní",N426,0)</f>
        <v>0</v>
      </c>
      <c r="BF426" s="142">
        <f>IF(U426="snížená",N426,0)</f>
        <v>0</v>
      </c>
      <c r="BG426" s="142">
        <f>IF(U426="zákl. přenesená",N426,0)</f>
        <v>0</v>
      </c>
      <c r="BH426" s="142">
        <f>IF(U426="sníž. přenesená",N426,0)</f>
        <v>0</v>
      </c>
      <c r="BI426" s="142">
        <f>IF(U426="nulová",N426,0)</f>
        <v>0</v>
      </c>
      <c r="BJ426" s="22" t="s">
        <v>88</v>
      </c>
      <c r="BK426" s="142">
        <f>ROUND(L426*K426,2)</f>
        <v>0</v>
      </c>
      <c r="BL426" s="22" t="s">
        <v>278</v>
      </c>
      <c r="BM426" s="22" t="s">
        <v>887</v>
      </c>
    </row>
    <row r="427" s="10" customFormat="1" ht="16.5" customHeight="1">
      <c r="B427" s="230"/>
      <c r="C427" s="231"/>
      <c r="D427" s="231"/>
      <c r="E427" s="232" t="s">
        <v>22</v>
      </c>
      <c r="F427" s="233" t="s">
        <v>888</v>
      </c>
      <c r="G427" s="234"/>
      <c r="H427" s="234"/>
      <c r="I427" s="234"/>
      <c r="J427" s="231"/>
      <c r="K427" s="235">
        <v>223.97</v>
      </c>
      <c r="L427" s="231"/>
      <c r="M427" s="231"/>
      <c r="N427" s="231"/>
      <c r="O427" s="231"/>
      <c r="P427" s="231"/>
      <c r="Q427" s="231"/>
      <c r="R427" s="236"/>
      <c r="T427" s="237"/>
      <c r="U427" s="231"/>
      <c r="V427" s="231"/>
      <c r="W427" s="231"/>
      <c r="X427" s="231"/>
      <c r="Y427" s="231"/>
      <c r="Z427" s="231"/>
      <c r="AA427" s="238"/>
      <c r="AT427" s="239" t="s">
        <v>214</v>
      </c>
      <c r="AU427" s="239" t="s">
        <v>149</v>
      </c>
      <c r="AV427" s="10" t="s">
        <v>149</v>
      </c>
      <c r="AW427" s="10" t="s">
        <v>36</v>
      </c>
      <c r="AX427" s="10" t="s">
        <v>88</v>
      </c>
      <c r="AY427" s="239" t="s">
        <v>206</v>
      </c>
    </row>
    <row r="428" s="1" customFormat="1" ht="25.5" customHeight="1">
      <c r="B428" s="46"/>
      <c r="C428" s="242" t="s">
        <v>889</v>
      </c>
      <c r="D428" s="242" t="s">
        <v>263</v>
      </c>
      <c r="E428" s="243" t="s">
        <v>890</v>
      </c>
      <c r="F428" s="244" t="s">
        <v>891</v>
      </c>
      <c r="G428" s="244"/>
      <c r="H428" s="244"/>
      <c r="I428" s="244"/>
      <c r="J428" s="245" t="s">
        <v>260</v>
      </c>
      <c r="K428" s="246">
        <v>235.16900000000001</v>
      </c>
      <c r="L428" s="247">
        <v>0</v>
      </c>
      <c r="M428" s="248"/>
      <c r="N428" s="249">
        <f>ROUND(L428*K428,2)</f>
        <v>0</v>
      </c>
      <c r="O428" s="226"/>
      <c r="P428" s="226"/>
      <c r="Q428" s="226"/>
      <c r="R428" s="48"/>
      <c r="T428" s="227" t="s">
        <v>22</v>
      </c>
      <c r="U428" s="56" t="s">
        <v>45</v>
      </c>
      <c r="V428" s="47"/>
      <c r="W428" s="228">
        <f>V428*K428</f>
        <v>0</v>
      </c>
      <c r="X428" s="228">
        <v>0.00165</v>
      </c>
      <c r="Y428" s="228">
        <f>X428*K428</f>
        <v>0.38802885000000004</v>
      </c>
      <c r="Z428" s="228">
        <v>0</v>
      </c>
      <c r="AA428" s="229">
        <f>Z428*K428</f>
        <v>0</v>
      </c>
      <c r="AR428" s="22" t="s">
        <v>367</v>
      </c>
      <c r="AT428" s="22" t="s">
        <v>263</v>
      </c>
      <c r="AU428" s="22" t="s">
        <v>149</v>
      </c>
      <c r="AY428" s="22" t="s">
        <v>206</v>
      </c>
      <c r="BE428" s="142">
        <f>IF(U428="základní",N428,0)</f>
        <v>0</v>
      </c>
      <c r="BF428" s="142">
        <f>IF(U428="snížená",N428,0)</f>
        <v>0</v>
      </c>
      <c r="BG428" s="142">
        <f>IF(U428="zákl. přenesená",N428,0)</f>
        <v>0</v>
      </c>
      <c r="BH428" s="142">
        <f>IF(U428="sníž. přenesená",N428,0)</f>
        <v>0</v>
      </c>
      <c r="BI428" s="142">
        <f>IF(U428="nulová",N428,0)</f>
        <v>0</v>
      </c>
      <c r="BJ428" s="22" t="s">
        <v>88</v>
      </c>
      <c r="BK428" s="142">
        <f>ROUND(L428*K428,2)</f>
        <v>0</v>
      </c>
      <c r="BL428" s="22" t="s">
        <v>278</v>
      </c>
      <c r="BM428" s="22" t="s">
        <v>892</v>
      </c>
    </row>
    <row r="429" s="1" customFormat="1" ht="25.5" customHeight="1">
      <c r="B429" s="46"/>
      <c r="C429" s="219" t="s">
        <v>893</v>
      </c>
      <c r="D429" s="219" t="s">
        <v>207</v>
      </c>
      <c r="E429" s="220" t="s">
        <v>894</v>
      </c>
      <c r="F429" s="221" t="s">
        <v>895</v>
      </c>
      <c r="G429" s="221"/>
      <c r="H429" s="221"/>
      <c r="I429" s="221"/>
      <c r="J429" s="222" t="s">
        <v>238</v>
      </c>
      <c r="K429" s="223">
        <v>17.850999999999999</v>
      </c>
      <c r="L429" s="224">
        <v>0</v>
      </c>
      <c r="M429" s="225"/>
      <c r="N429" s="226">
        <f>ROUND(L429*K429,2)</f>
        <v>0</v>
      </c>
      <c r="O429" s="226"/>
      <c r="P429" s="226"/>
      <c r="Q429" s="226"/>
      <c r="R429" s="48"/>
      <c r="T429" s="227" t="s">
        <v>22</v>
      </c>
      <c r="U429" s="56" t="s">
        <v>45</v>
      </c>
      <c r="V429" s="47"/>
      <c r="W429" s="228">
        <f>V429*K429</f>
        <v>0</v>
      </c>
      <c r="X429" s="228">
        <v>0</v>
      </c>
      <c r="Y429" s="228">
        <f>X429*K429</f>
        <v>0</v>
      </c>
      <c r="Z429" s="228">
        <v>0</v>
      </c>
      <c r="AA429" s="229">
        <f>Z429*K429</f>
        <v>0</v>
      </c>
      <c r="AR429" s="22" t="s">
        <v>278</v>
      </c>
      <c r="AT429" s="22" t="s">
        <v>207</v>
      </c>
      <c r="AU429" s="22" t="s">
        <v>149</v>
      </c>
      <c r="AY429" s="22" t="s">
        <v>206</v>
      </c>
      <c r="BE429" s="142">
        <f>IF(U429="základní",N429,0)</f>
        <v>0</v>
      </c>
      <c r="BF429" s="142">
        <f>IF(U429="snížená",N429,0)</f>
        <v>0</v>
      </c>
      <c r="BG429" s="142">
        <f>IF(U429="zákl. přenesená",N429,0)</f>
        <v>0</v>
      </c>
      <c r="BH429" s="142">
        <f>IF(U429="sníž. přenesená",N429,0)</f>
        <v>0</v>
      </c>
      <c r="BI429" s="142">
        <f>IF(U429="nulová",N429,0)</f>
        <v>0</v>
      </c>
      <c r="BJ429" s="22" t="s">
        <v>88</v>
      </c>
      <c r="BK429" s="142">
        <f>ROUND(L429*K429,2)</f>
        <v>0</v>
      </c>
      <c r="BL429" s="22" t="s">
        <v>278</v>
      </c>
      <c r="BM429" s="22" t="s">
        <v>896</v>
      </c>
    </row>
    <row r="430" s="9" customFormat="1" ht="29.88" customHeight="1">
      <c r="B430" s="205"/>
      <c r="C430" s="206"/>
      <c r="D430" s="216" t="s">
        <v>172</v>
      </c>
      <c r="E430" s="216"/>
      <c r="F430" s="216"/>
      <c r="G430" s="216"/>
      <c r="H430" s="216"/>
      <c r="I430" s="216"/>
      <c r="J430" s="216"/>
      <c r="K430" s="216"/>
      <c r="L430" s="216"/>
      <c r="M430" s="216"/>
      <c r="N430" s="240">
        <f>BK430</f>
        <v>0</v>
      </c>
      <c r="O430" s="241"/>
      <c r="P430" s="241"/>
      <c r="Q430" s="241"/>
      <c r="R430" s="209"/>
      <c r="T430" s="210"/>
      <c r="U430" s="206"/>
      <c r="V430" s="206"/>
      <c r="W430" s="211">
        <f>SUM(W431:W463)</f>
        <v>0</v>
      </c>
      <c r="X430" s="206"/>
      <c r="Y430" s="211">
        <f>SUM(Y431:Y463)</f>
        <v>2.5596773999999995</v>
      </c>
      <c r="Z430" s="206"/>
      <c r="AA430" s="212">
        <f>SUM(AA431:AA463)</f>
        <v>0</v>
      </c>
      <c r="AR430" s="213" t="s">
        <v>149</v>
      </c>
      <c r="AT430" s="214" t="s">
        <v>79</v>
      </c>
      <c r="AU430" s="214" t="s">
        <v>88</v>
      </c>
      <c r="AY430" s="213" t="s">
        <v>206</v>
      </c>
      <c r="BK430" s="215">
        <f>SUM(BK431:BK463)</f>
        <v>0</v>
      </c>
    </row>
    <row r="431" s="1" customFormat="1" ht="38.25" customHeight="1">
      <c r="B431" s="46"/>
      <c r="C431" s="219" t="s">
        <v>897</v>
      </c>
      <c r="D431" s="219" t="s">
        <v>207</v>
      </c>
      <c r="E431" s="220" t="s">
        <v>898</v>
      </c>
      <c r="F431" s="221" t="s">
        <v>899</v>
      </c>
      <c r="G431" s="221"/>
      <c r="H431" s="221"/>
      <c r="I431" s="221"/>
      <c r="J431" s="222" t="s">
        <v>243</v>
      </c>
      <c r="K431" s="223">
        <v>528</v>
      </c>
      <c r="L431" s="224">
        <v>0</v>
      </c>
      <c r="M431" s="225"/>
      <c r="N431" s="226">
        <f>ROUND(L431*K431,2)</f>
        <v>0</v>
      </c>
      <c r="O431" s="226"/>
      <c r="P431" s="226"/>
      <c r="Q431" s="226"/>
      <c r="R431" s="48"/>
      <c r="T431" s="227" t="s">
        <v>22</v>
      </c>
      <c r="U431" s="56" t="s">
        <v>45</v>
      </c>
      <c r="V431" s="47"/>
      <c r="W431" s="228">
        <f>V431*K431</f>
        <v>0</v>
      </c>
      <c r="X431" s="228">
        <v>0.00042000000000000002</v>
      </c>
      <c r="Y431" s="228">
        <f>X431*K431</f>
        <v>0.22176000000000001</v>
      </c>
      <c r="Z431" s="228">
        <v>0</v>
      </c>
      <c r="AA431" s="229">
        <f>Z431*K431</f>
        <v>0</v>
      </c>
      <c r="AR431" s="22" t="s">
        <v>278</v>
      </c>
      <c r="AT431" s="22" t="s">
        <v>207</v>
      </c>
      <c r="AU431" s="22" t="s">
        <v>149</v>
      </c>
      <c r="AY431" s="22" t="s">
        <v>206</v>
      </c>
      <c r="BE431" s="142">
        <f>IF(U431="základní",N431,0)</f>
        <v>0</v>
      </c>
      <c r="BF431" s="142">
        <f>IF(U431="snížená",N431,0)</f>
        <v>0</v>
      </c>
      <c r="BG431" s="142">
        <f>IF(U431="zákl. přenesená",N431,0)</f>
        <v>0</v>
      </c>
      <c r="BH431" s="142">
        <f>IF(U431="sníž. přenesená",N431,0)</f>
        <v>0</v>
      </c>
      <c r="BI431" s="142">
        <f>IF(U431="nulová",N431,0)</f>
        <v>0</v>
      </c>
      <c r="BJ431" s="22" t="s">
        <v>88</v>
      </c>
      <c r="BK431" s="142">
        <f>ROUND(L431*K431,2)</f>
        <v>0</v>
      </c>
      <c r="BL431" s="22" t="s">
        <v>278</v>
      </c>
      <c r="BM431" s="22" t="s">
        <v>900</v>
      </c>
    </row>
    <row r="432" s="1" customFormat="1" ht="38.25" customHeight="1">
      <c r="B432" s="46"/>
      <c r="C432" s="219" t="s">
        <v>901</v>
      </c>
      <c r="D432" s="219" t="s">
        <v>207</v>
      </c>
      <c r="E432" s="220" t="s">
        <v>902</v>
      </c>
      <c r="F432" s="221" t="s">
        <v>903</v>
      </c>
      <c r="G432" s="221"/>
      <c r="H432" s="221"/>
      <c r="I432" s="221"/>
      <c r="J432" s="222" t="s">
        <v>243</v>
      </c>
      <c r="K432" s="223">
        <v>90</v>
      </c>
      <c r="L432" s="224">
        <v>0</v>
      </c>
      <c r="M432" s="225"/>
      <c r="N432" s="226">
        <f>ROUND(L432*K432,2)</f>
        <v>0</v>
      </c>
      <c r="O432" s="226"/>
      <c r="P432" s="226"/>
      <c r="Q432" s="226"/>
      <c r="R432" s="48"/>
      <c r="T432" s="227" t="s">
        <v>22</v>
      </c>
      <c r="U432" s="56" t="s">
        <v>45</v>
      </c>
      <c r="V432" s="47"/>
      <c r="W432" s="228">
        <f>V432*K432</f>
        <v>0</v>
      </c>
      <c r="X432" s="228">
        <v>0.00063000000000000003</v>
      </c>
      <c r="Y432" s="228">
        <f>X432*K432</f>
        <v>0.0567</v>
      </c>
      <c r="Z432" s="228">
        <v>0</v>
      </c>
      <c r="AA432" s="229">
        <f>Z432*K432</f>
        <v>0</v>
      </c>
      <c r="AR432" s="22" t="s">
        <v>278</v>
      </c>
      <c r="AT432" s="22" t="s">
        <v>207</v>
      </c>
      <c r="AU432" s="22" t="s">
        <v>149</v>
      </c>
      <c r="AY432" s="22" t="s">
        <v>206</v>
      </c>
      <c r="BE432" s="142">
        <f>IF(U432="základní",N432,0)</f>
        <v>0</v>
      </c>
      <c r="BF432" s="142">
        <f>IF(U432="snížená",N432,0)</f>
        <v>0</v>
      </c>
      <c r="BG432" s="142">
        <f>IF(U432="zákl. přenesená",N432,0)</f>
        <v>0</v>
      </c>
      <c r="BH432" s="142">
        <f>IF(U432="sníž. přenesená",N432,0)</f>
        <v>0</v>
      </c>
      <c r="BI432" s="142">
        <f>IF(U432="nulová",N432,0)</f>
        <v>0</v>
      </c>
      <c r="BJ432" s="22" t="s">
        <v>88</v>
      </c>
      <c r="BK432" s="142">
        <f>ROUND(L432*K432,2)</f>
        <v>0</v>
      </c>
      <c r="BL432" s="22" t="s">
        <v>278</v>
      </c>
      <c r="BM432" s="22" t="s">
        <v>904</v>
      </c>
    </row>
    <row r="433" s="1" customFormat="1" ht="38.25" customHeight="1">
      <c r="B433" s="46"/>
      <c r="C433" s="219" t="s">
        <v>905</v>
      </c>
      <c r="D433" s="219" t="s">
        <v>207</v>
      </c>
      <c r="E433" s="220" t="s">
        <v>906</v>
      </c>
      <c r="F433" s="221" t="s">
        <v>907</v>
      </c>
      <c r="G433" s="221"/>
      <c r="H433" s="221"/>
      <c r="I433" s="221"/>
      <c r="J433" s="222" t="s">
        <v>260</v>
      </c>
      <c r="K433" s="223">
        <v>528</v>
      </c>
      <c r="L433" s="224">
        <v>0</v>
      </c>
      <c r="M433" s="225"/>
      <c r="N433" s="226">
        <f>ROUND(L433*K433,2)</f>
        <v>0</v>
      </c>
      <c r="O433" s="226"/>
      <c r="P433" s="226"/>
      <c r="Q433" s="226"/>
      <c r="R433" s="48"/>
      <c r="T433" s="227" t="s">
        <v>22</v>
      </c>
      <c r="U433" s="56" t="s">
        <v>45</v>
      </c>
      <c r="V433" s="47"/>
      <c r="W433" s="228">
        <f>V433*K433</f>
        <v>0</v>
      </c>
      <c r="X433" s="228">
        <v>0.0026800000000000001</v>
      </c>
      <c r="Y433" s="228">
        <f>X433*K433</f>
        <v>1.4150400000000001</v>
      </c>
      <c r="Z433" s="228">
        <v>0</v>
      </c>
      <c r="AA433" s="229">
        <f>Z433*K433</f>
        <v>0</v>
      </c>
      <c r="AR433" s="22" t="s">
        <v>278</v>
      </c>
      <c r="AT433" s="22" t="s">
        <v>207</v>
      </c>
      <c r="AU433" s="22" t="s">
        <v>149</v>
      </c>
      <c r="AY433" s="22" t="s">
        <v>206</v>
      </c>
      <c r="BE433" s="142">
        <f>IF(U433="základní",N433,0)</f>
        <v>0</v>
      </c>
      <c r="BF433" s="142">
        <f>IF(U433="snížená",N433,0)</f>
        <v>0</v>
      </c>
      <c r="BG433" s="142">
        <f>IF(U433="zákl. přenesená",N433,0)</f>
        <v>0</v>
      </c>
      <c r="BH433" s="142">
        <f>IF(U433="sníž. přenesená",N433,0)</f>
        <v>0</v>
      </c>
      <c r="BI433" s="142">
        <f>IF(U433="nulová",N433,0)</f>
        <v>0</v>
      </c>
      <c r="BJ433" s="22" t="s">
        <v>88</v>
      </c>
      <c r="BK433" s="142">
        <f>ROUND(L433*K433,2)</f>
        <v>0</v>
      </c>
      <c r="BL433" s="22" t="s">
        <v>278</v>
      </c>
      <c r="BM433" s="22" t="s">
        <v>908</v>
      </c>
    </row>
    <row r="434" s="10" customFormat="1" ht="16.5" customHeight="1">
      <c r="B434" s="230"/>
      <c r="C434" s="231"/>
      <c r="D434" s="231"/>
      <c r="E434" s="232" t="s">
        <v>22</v>
      </c>
      <c r="F434" s="233" t="s">
        <v>909</v>
      </c>
      <c r="G434" s="234"/>
      <c r="H434" s="234"/>
      <c r="I434" s="234"/>
      <c r="J434" s="231"/>
      <c r="K434" s="235">
        <v>528</v>
      </c>
      <c r="L434" s="231"/>
      <c r="M434" s="231"/>
      <c r="N434" s="231"/>
      <c r="O434" s="231"/>
      <c r="P434" s="231"/>
      <c r="Q434" s="231"/>
      <c r="R434" s="236"/>
      <c r="T434" s="237"/>
      <c r="U434" s="231"/>
      <c r="V434" s="231"/>
      <c r="W434" s="231"/>
      <c r="X434" s="231"/>
      <c r="Y434" s="231"/>
      <c r="Z434" s="231"/>
      <c r="AA434" s="238"/>
      <c r="AT434" s="239" t="s">
        <v>214</v>
      </c>
      <c r="AU434" s="239" t="s">
        <v>149</v>
      </c>
      <c r="AV434" s="10" t="s">
        <v>149</v>
      </c>
      <c r="AW434" s="10" t="s">
        <v>36</v>
      </c>
      <c r="AX434" s="10" t="s">
        <v>88</v>
      </c>
      <c r="AY434" s="239" t="s">
        <v>206</v>
      </c>
    </row>
    <row r="435" s="1" customFormat="1" ht="25.5" customHeight="1">
      <c r="B435" s="46"/>
      <c r="C435" s="219" t="s">
        <v>910</v>
      </c>
      <c r="D435" s="219" t="s">
        <v>207</v>
      </c>
      <c r="E435" s="220" t="s">
        <v>911</v>
      </c>
      <c r="F435" s="221" t="s">
        <v>912</v>
      </c>
      <c r="G435" s="221"/>
      <c r="H435" s="221"/>
      <c r="I435" s="221"/>
      <c r="J435" s="222" t="s">
        <v>243</v>
      </c>
      <c r="K435" s="223">
        <v>44</v>
      </c>
      <c r="L435" s="224">
        <v>0</v>
      </c>
      <c r="M435" s="225"/>
      <c r="N435" s="226">
        <f>ROUND(L435*K435,2)</f>
        <v>0</v>
      </c>
      <c r="O435" s="226"/>
      <c r="P435" s="226"/>
      <c r="Q435" s="226"/>
      <c r="R435" s="48"/>
      <c r="T435" s="227" t="s">
        <v>22</v>
      </c>
      <c r="U435" s="56" t="s">
        <v>45</v>
      </c>
      <c r="V435" s="47"/>
      <c r="W435" s="228">
        <f>V435*K435</f>
        <v>0</v>
      </c>
      <c r="X435" s="228">
        <v>0.00181</v>
      </c>
      <c r="Y435" s="228">
        <f>X435*K435</f>
        <v>0.079640000000000002</v>
      </c>
      <c r="Z435" s="228">
        <v>0</v>
      </c>
      <c r="AA435" s="229">
        <f>Z435*K435</f>
        <v>0</v>
      </c>
      <c r="AR435" s="22" t="s">
        <v>278</v>
      </c>
      <c r="AT435" s="22" t="s">
        <v>207</v>
      </c>
      <c r="AU435" s="22" t="s">
        <v>149</v>
      </c>
      <c r="AY435" s="22" t="s">
        <v>206</v>
      </c>
      <c r="BE435" s="142">
        <f>IF(U435="základní",N435,0)</f>
        <v>0</v>
      </c>
      <c r="BF435" s="142">
        <f>IF(U435="snížená",N435,0)</f>
        <v>0</v>
      </c>
      <c r="BG435" s="142">
        <f>IF(U435="zákl. přenesená",N435,0)</f>
        <v>0</v>
      </c>
      <c r="BH435" s="142">
        <f>IF(U435="sníž. přenesená",N435,0)</f>
        <v>0</v>
      </c>
      <c r="BI435" s="142">
        <f>IF(U435="nulová",N435,0)</f>
        <v>0</v>
      </c>
      <c r="BJ435" s="22" t="s">
        <v>88</v>
      </c>
      <c r="BK435" s="142">
        <f>ROUND(L435*K435,2)</f>
        <v>0</v>
      </c>
      <c r="BL435" s="22" t="s">
        <v>278</v>
      </c>
      <c r="BM435" s="22" t="s">
        <v>913</v>
      </c>
    </row>
    <row r="436" s="1" customFormat="1" ht="25.5" customHeight="1">
      <c r="B436" s="46"/>
      <c r="C436" s="219" t="s">
        <v>914</v>
      </c>
      <c r="D436" s="219" t="s">
        <v>207</v>
      </c>
      <c r="E436" s="220" t="s">
        <v>915</v>
      </c>
      <c r="F436" s="221" t="s">
        <v>916</v>
      </c>
      <c r="G436" s="221"/>
      <c r="H436" s="221"/>
      <c r="I436" s="221"/>
      <c r="J436" s="222" t="s">
        <v>321</v>
      </c>
      <c r="K436" s="223">
        <v>1</v>
      </c>
      <c r="L436" s="224">
        <v>0</v>
      </c>
      <c r="M436" s="225"/>
      <c r="N436" s="226">
        <f>ROUND(L436*K436,2)</f>
        <v>0</v>
      </c>
      <c r="O436" s="226"/>
      <c r="P436" s="226"/>
      <c r="Q436" s="226"/>
      <c r="R436" s="48"/>
      <c r="T436" s="227" t="s">
        <v>22</v>
      </c>
      <c r="U436" s="56" t="s">
        <v>45</v>
      </c>
      <c r="V436" s="47"/>
      <c r="W436" s="228">
        <f>V436*K436</f>
        <v>0</v>
      </c>
      <c r="X436" s="228">
        <v>0.0087600000000000004</v>
      </c>
      <c r="Y436" s="228">
        <f>X436*K436</f>
        <v>0.0087600000000000004</v>
      </c>
      <c r="Z436" s="228">
        <v>0</v>
      </c>
      <c r="AA436" s="229">
        <f>Z436*K436</f>
        <v>0</v>
      </c>
      <c r="AR436" s="22" t="s">
        <v>278</v>
      </c>
      <c r="AT436" s="22" t="s">
        <v>207</v>
      </c>
      <c r="AU436" s="22" t="s">
        <v>149</v>
      </c>
      <c r="AY436" s="22" t="s">
        <v>206</v>
      </c>
      <c r="BE436" s="142">
        <f>IF(U436="základní",N436,0)</f>
        <v>0</v>
      </c>
      <c r="BF436" s="142">
        <f>IF(U436="snížená",N436,0)</f>
        <v>0</v>
      </c>
      <c r="BG436" s="142">
        <f>IF(U436="zákl. přenesená",N436,0)</f>
        <v>0</v>
      </c>
      <c r="BH436" s="142">
        <f>IF(U436="sníž. přenesená",N436,0)</f>
        <v>0</v>
      </c>
      <c r="BI436" s="142">
        <f>IF(U436="nulová",N436,0)</f>
        <v>0</v>
      </c>
      <c r="BJ436" s="22" t="s">
        <v>88</v>
      </c>
      <c r="BK436" s="142">
        <f>ROUND(L436*K436,2)</f>
        <v>0</v>
      </c>
      <c r="BL436" s="22" t="s">
        <v>278</v>
      </c>
      <c r="BM436" s="22" t="s">
        <v>917</v>
      </c>
    </row>
    <row r="437" s="1" customFormat="1" ht="38.25" customHeight="1">
      <c r="B437" s="46"/>
      <c r="C437" s="219" t="s">
        <v>918</v>
      </c>
      <c r="D437" s="219" t="s">
        <v>207</v>
      </c>
      <c r="E437" s="220" t="s">
        <v>919</v>
      </c>
      <c r="F437" s="221" t="s">
        <v>920</v>
      </c>
      <c r="G437" s="221"/>
      <c r="H437" s="221"/>
      <c r="I437" s="221"/>
      <c r="J437" s="222" t="s">
        <v>243</v>
      </c>
      <c r="K437" s="223">
        <v>114</v>
      </c>
      <c r="L437" s="224">
        <v>0</v>
      </c>
      <c r="M437" s="225"/>
      <c r="N437" s="226">
        <f>ROUND(L437*K437,2)</f>
        <v>0</v>
      </c>
      <c r="O437" s="226"/>
      <c r="P437" s="226"/>
      <c r="Q437" s="226"/>
      <c r="R437" s="48"/>
      <c r="T437" s="227" t="s">
        <v>22</v>
      </c>
      <c r="U437" s="56" t="s">
        <v>45</v>
      </c>
      <c r="V437" s="47"/>
      <c r="W437" s="228">
        <f>V437*K437</f>
        <v>0</v>
      </c>
      <c r="X437" s="228">
        <v>0.0015200000000000001</v>
      </c>
      <c r="Y437" s="228">
        <f>X437*K437</f>
        <v>0.17328000000000002</v>
      </c>
      <c r="Z437" s="228">
        <v>0</v>
      </c>
      <c r="AA437" s="229">
        <f>Z437*K437</f>
        <v>0</v>
      </c>
      <c r="AR437" s="22" t="s">
        <v>278</v>
      </c>
      <c r="AT437" s="22" t="s">
        <v>207</v>
      </c>
      <c r="AU437" s="22" t="s">
        <v>149</v>
      </c>
      <c r="AY437" s="22" t="s">
        <v>206</v>
      </c>
      <c r="BE437" s="142">
        <f>IF(U437="základní",N437,0)</f>
        <v>0</v>
      </c>
      <c r="BF437" s="142">
        <f>IF(U437="snížená",N437,0)</f>
        <v>0</v>
      </c>
      <c r="BG437" s="142">
        <f>IF(U437="zákl. přenesená",N437,0)</f>
        <v>0</v>
      </c>
      <c r="BH437" s="142">
        <f>IF(U437="sníž. přenesená",N437,0)</f>
        <v>0</v>
      </c>
      <c r="BI437" s="142">
        <f>IF(U437="nulová",N437,0)</f>
        <v>0</v>
      </c>
      <c r="BJ437" s="22" t="s">
        <v>88</v>
      </c>
      <c r="BK437" s="142">
        <f>ROUND(L437*K437,2)</f>
        <v>0</v>
      </c>
      <c r="BL437" s="22" t="s">
        <v>278</v>
      </c>
      <c r="BM437" s="22" t="s">
        <v>921</v>
      </c>
    </row>
    <row r="438" s="10" customFormat="1" ht="16.5" customHeight="1">
      <c r="B438" s="230"/>
      <c r="C438" s="231"/>
      <c r="D438" s="231"/>
      <c r="E438" s="232" t="s">
        <v>22</v>
      </c>
      <c r="F438" s="233" t="s">
        <v>922</v>
      </c>
      <c r="G438" s="234"/>
      <c r="H438" s="234"/>
      <c r="I438" s="234"/>
      <c r="J438" s="231"/>
      <c r="K438" s="235">
        <v>24</v>
      </c>
      <c r="L438" s="231"/>
      <c r="M438" s="231"/>
      <c r="N438" s="231"/>
      <c r="O438" s="231"/>
      <c r="P438" s="231"/>
      <c r="Q438" s="231"/>
      <c r="R438" s="236"/>
      <c r="T438" s="237"/>
      <c r="U438" s="231"/>
      <c r="V438" s="231"/>
      <c r="W438" s="231"/>
      <c r="X438" s="231"/>
      <c r="Y438" s="231"/>
      <c r="Z438" s="231"/>
      <c r="AA438" s="238"/>
      <c r="AT438" s="239" t="s">
        <v>214</v>
      </c>
      <c r="AU438" s="239" t="s">
        <v>149</v>
      </c>
      <c r="AV438" s="10" t="s">
        <v>149</v>
      </c>
      <c r="AW438" s="10" t="s">
        <v>36</v>
      </c>
      <c r="AX438" s="10" t="s">
        <v>80</v>
      </c>
      <c r="AY438" s="239" t="s">
        <v>206</v>
      </c>
    </row>
    <row r="439" s="10" customFormat="1" ht="16.5" customHeight="1">
      <c r="B439" s="230"/>
      <c r="C439" s="231"/>
      <c r="D439" s="231"/>
      <c r="E439" s="232" t="s">
        <v>22</v>
      </c>
      <c r="F439" s="251" t="s">
        <v>923</v>
      </c>
      <c r="G439" s="231"/>
      <c r="H439" s="231"/>
      <c r="I439" s="231"/>
      <c r="J439" s="231"/>
      <c r="K439" s="235">
        <v>90</v>
      </c>
      <c r="L439" s="231"/>
      <c r="M439" s="231"/>
      <c r="N439" s="231"/>
      <c r="O439" s="231"/>
      <c r="P439" s="231"/>
      <c r="Q439" s="231"/>
      <c r="R439" s="236"/>
      <c r="T439" s="237"/>
      <c r="U439" s="231"/>
      <c r="V439" s="231"/>
      <c r="W439" s="231"/>
      <c r="X439" s="231"/>
      <c r="Y439" s="231"/>
      <c r="Z439" s="231"/>
      <c r="AA439" s="238"/>
      <c r="AT439" s="239" t="s">
        <v>214</v>
      </c>
      <c r="AU439" s="239" t="s">
        <v>149</v>
      </c>
      <c r="AV439" s="10" t="s">
        <v>149</v>
      </c>
      <c r="AW439" s="10" t="s">
        <v>36</v>
      </c>
      <c r="AX439" s="10" t="s">
        <v>80</v>
      </c>
      <c r="AY439" s="239" t="s">
        <v>206</v>
      </c>
    </row>
    <row r="440" s="11" customFormat="1" ht="16.5" customHeight="1">
      <c r="B440" s="252"/>
      <c r="C440" s="253"/>
      <c r="D440" s="253"/>
      <c r="E440" s="254" t="s">
        <v>22</v>
      </c>
      <c r="F440" s="255" t="s">
        <v>289</v>
      </c>
      <c r="G440" s="253"/>
      <c r="H440" s="253"/>
      <c r="I440" s="253"/>
      <c r="J440" s="253"/>
      <c r="K440" s="256">
        <v>114</v>
      </c>
      <c r="L440" s="253"/>
      <c r="M440" s="253"/>
      <c r="N440" s="253"/>
      <c r="O440" s="253"/>
      <c r="P440" s="253"/>
      <c r="Q440" s="253"/>
      <c r="R440" s="257"/>
      <c r="T440" s="258"/>
      <c r="U440" s="253"/>
      <c r="V440" s="253"/>
      <c r="W440" s="253"/>
      <c r="X440" s="253"/>
      <c r="Y440" s="253"/>
      <c r="Z440" s="253"/>
      <c r="AA440" s="259"/>
      <c r="AT440" s="260" t="s">
        <v>214</v>
      </c>
      <c r="AU440" s="260" t="s">
        <v>149</v>
      </c>
      <c r="AV440" s="11" t="s">
        <v>211</v>
      </c>
      <c r="AW440" s="11" t="s">
        <v>36</v>
      </c>
      <c r="AX440" s="11" t="s">
        <v>88</v>
      </c>
      <c r="AY440" s="260" t="s">
        <v>206</v>
      </c>
    </row>
    <row r="441" s="1" customFormat="1" ht="38.25" customHeight="1">
      <c r="B441" s="46"/>
      <c r="C441" s="219" t="s">
        <v>924</v>
      </c>
      <c r="D441" s="219" t="s">
        <v>207</v>
      </c>
      <c r="E441" s="220" t="s">
        <v>925</v>
      </c>
      <c r="F441" s="221" t="s">
        <v>926</v>
      </c>
      <c r="G441" s="221"/>
      <c r="H441" s="221"/>
      <c r="I441" s="221"/>
      <c r="J441" s="222" t="s">
        <v>321</v>
      </c>
      <c r="K441" s="223">
        <v>8</v>
      </c>
      <c r="L441" s="224">
        <v>0</v>
      </c>
      <c r="M441" s="225"/>
      <c r="N441" s="226">
        <f>ROUND(L441*K441,2)</f>
        <v>0</v>
      </c>
      <c r="O441" s="226"/>
      <c r="P441" s="226"/>
      <c r="Q441" s="226"/>
      <c r="R441" s="48"/>
      <c r="T441" s="227" t="s">
        <v>22</v>
      </c>
      <c r="U441" s="56" t="s">
        <v>45</v>
      </c>
      <c r="V441" s="47"/>
      <c r="W441" s="228">
        <f>V441*K441</f>
        <v>0</v>
      </c>
      <c r="X441" s="228">
        <v>0</v>
      </c>
      <c r="Y441" s="228">
        <f>X441*K441</f>
        <v>0</v>
      </c>
      <c r="Z441" s="228">
        <v>0</v>
      </c>
      <c r="AA441" s="229">
        <f>Z441*K441</f>
        <v>0</v>
      </c>
      <c r="AR441" s="22" t="s">
        <v>278</v>
      </c>
      <c r="AT441" s="22" t="s">
        <v>207</v>
      </c>
      <c r="AU441" s="22" t="s">
        <v>149</v>
      </c>
      <c r="AY441" s="22" t="s">
        <v>206</v>
      </c>
      <c r="BE441" s="142">
        <f>IF(U441="základní",N441,0)</f>
        <v>0</v>
      </c>
      <c r="BF441" s="142">
        <f>IF(U441="snížená",N441,0)</f>
        <v>0</v>
      </c>
      <c r="BG441" s="142">
        <f>IF(U441="zákl. přenesená",N441,0)</f>
        <v>0</v>
      </c>
      <c r="BH441" s="142">
        <f>IF(U441="sníž. přenesená",N441,0)</f>
        <v>0</v>
      </c>
      <c r="BI441" s="142">
        <f>IF(U441="nulová",N441,0)</f>
        <v>0</v>
      </c>
      <c r="BJ441" s="22" t="s">
        <v>88</v>
      </c>
      <c r="BK441" s="142">
        <f>ROUND(L441*K441,2)</f>
        <v>0</v>
      </c>
      <c r="BL441" s="22" t="s">
        <v>278</v>
      </c>
      <c r="BM441" s="22" t="s">
        <v>927</v>
      </c>
    </row>
    <row r="442" s="1" customFormat="1" ht="25.5" customHeight="1">
      <c r="B442" s="46"/>
      <c r="C442" s="219" t="s">
        <v>928</v>
      </c>
      <c r="D442" s="219" t="s">
        <v>207</v>
      </c>
      <c r="E442" s="220" t="s">
        <v>929</v>
      </c>
      <c r="F442" s="221" t="s">
        <v>930</v>
      </c>
      <c r="G442" s="221"/>
      <c r="H442" s="221"/>
      <c r="I442" s="221"/>
      <c r="J442" s="222" t="s">
        <v>243</v>
      </c>
      <c r="K442" s="223">
        <v>114</v>
      </c>
      <c r="L442" s="224">
        <v>0</v>
      </c>
      <c r="M442" s="225"/>
      <c r="N442" s="226">
        <f>ROUND(L442*K442,2)</f>
        <v>0</v>
      </c>
      <c r="O442" s="226"/>
      <c r="P442" s="226"/>
      <c r="Q442" s="226"/>
      <c r="R442" s="48"/>
      <c r="T442" s="227" t="s">
        <v>22</v>
      </c>
      <c r="U442" s="56" t="s">
        <v>45</v>
      </c>
      <c r="V442" s="47"/>
      <c r="W442" s="228">
        <f>V442*K442</f>
        <v>0</v>
      </c>
      <c r="X442" s="228">
        <v>0.00079000000000000001</v>
      </c>
      <c r="Y442" s="228">
        <f>X442*K442</f>
        <v>0.090060000000000001</v>
      </c>
      <c r="Z442" s="228">
        <v>0</v>
      </c>
      <c r="AA442" s="229">
        <f>Z442*K442</f>
        <v>0</v>
      </c>
      <c r="AR442" s="22" t="s">
        <v>278</v>
      </c>
      <c r="AT442" s="22" t="s">
        <v>207</v>
      </c>
      <c r="AU442" s="22" t="s">
        <v>149</v>
      </c>
      <c r="AY442" s="22" t="s">
        <v>206</v>
      </c>
      <c r="BE442" s="142">
        <f>IF(U442="základní",N442,0)</f>
        <v>0</v>
      </c>
      <c r="BF442" s="142">
        <f>IF(U442="snížená",N442,0)</f>
        <v>0</v>
      </c>
      <c r="BG442" s="142">
        <f>IF(U442="zákl. přenesená",N442,0)</f>
        <v>0</v>
      </c>
      <c r="BH442" s="142">
        <f>IF(U442="sníž. přenesená",N442,0)</f>
        <v>0</v>
      </c>
      <c r="BI442" s="142">
        <f>IF(U442="nulová",N442,0)</f>
        <v>0</v>
      </c>
      <c r="BJ442" s="22" t="s">
        <v>88</v>
      </c>
      <c r="BK442" s="142">
        <f>ROUND(L442*K442,2)</f>
        <v>0</v>
      </c>
      <c r="BL442" s="22" t="s">
        <v>278</v>
      </c>
      <c r="BM442" s="22" t="s">
        <v>931</v>
      </c>
    </row>
    <row r="443" s="10" customFormat="1" ht="16.5" customHeight="1">
      <c r="B443" s="230"/>
      <c r="C443" s="231"/>
      <c r="D443" s="231"/>
      <c r="E443" s="232" t="s">
        <v>22</v>
      </c>
      <c r="F443" s="233" t="s">
        <v>932</v>
      </c>
      <c r="G443" s="234"/>
      <c r="H443" s="234"/>
      <c r="I443" s="234"/>
      <c r="J443" s="231"/>
      <c r="K443" s="235">
        <v>114</v>
      </c>
      <c r="L443" s="231"/>
      <c r="M443" s="231"/>
      <c r="N443" s="231"/>
      <c r="O443" s="231"/>
      <c r="P443" s="231"/>
      <c r="Q443" s="231"/>
      <c r="R443" s="236"/>
      <c r="T443" s="237"/>
      <c r="U443" s="231"/>
      <c r="V443" s="231"/>
      <c r="W443" s="231"/>
      <c r="X443" s="231"/>
      <c r="Y443" s="231"/>
      <c r="Z443" s="231"/>
      <c r="AA443" s="238"/>
      <c r="AT443" s="239" t="s">
        <v>214</v>
      </c>
      <c r="AU443" s="239" t="s">
        <v>149</v>
      </c>
      <c r="AV443" s="10" t="s">
        <v>149</v>
      </c>
      <c r="AW443" s="10" t="s">
        <v>36</v>
      </c>
      <c r="AX443" s="10" t="s">
        <v>88</v>
      </c>
      <c r="AY443" s="239" t="s">
        <v>206</v>
      </c>
    </row>
    <row r="444" s="1" customFormat="1" ht="38.25" customHeight="1">
      <c r="B444" s="46"/>
      <c r="C444" s="219" t="s">
        <v>933</v>
      </c>
      <c r="D444" s="219" t="s">
        <v>207</v>
      </c>
      <c r="E444" s="220" t="s">
        <v>934</v>
      </c>
      <c r="F444" s="221" t="s">
        <v>935</v>
      </c>
      <c r="G444" s="221"/>
      <c r="H444" s="221"/>
      <c r="I444" s="221"/>
      <c r="J444" s="222" t="s">
        <v>321</v>
      </c>
      <c r="K444" s="223">
        <v>80</v>
      </c>
      <c r="L444" s="224">
        <v>0</v>
      </c>
      <c r="M444" s="225"/>
      <c r="N444" s="226">
        <f>ROUND(L444*K444,2)</f>
        <v>0</v>
      </c>
      <c r="O444" s="226"/>
      <c r="P444" s="226"/>
      <c r="Q444" s="226"/>
      <c r="R444" s="48"/>
      <c r="T444" s="227" t="s">
        <v>22</v>
      </c>
      <c r="U444" s="56" t="s">
        <v>45</v>
      </c>
      <c r="V444" s="47"/>
      <c r="W444" s="228">
        <f>V444*K444</f>
        <v>0</v>
      </c>
      <c r="X444" s="228">
        <v>0</v>
      </c>
      <c r="Y444" s="228">
        <f>X444*K444</f>
        <v>0</v>
      </c>
      <c r="Z444" s="228">
        <v>0</v>
      </c>
      <c r="AA444" s="229">
        <f>Z444*K444</f>
        <v>0</v>
      </c>
      <c r="AR444" s="22" t="s">
        <v>278</v>
      </c>
      <c r="AT444" s="22" t="s">
        <v>207</v>
      </c>
      <c r="AU444" s="22" t="s">
        <v>149</v>
      </c>
      <c r="AY444" s="22" t="s">
        <v>206</v>
      </c>
      <c r="BE444" s="142">
        <f>IF(U444="základní",N444,0)</f>
        <v>0</v>
      </c>
      <c r="BF444" s="142">
        <f>IF(U444="snížená",N444,0)</f>
        <v>0</v>
      </c>
      <c r="BG444" s="142">
        <f>IF(U444="zákl. přenesená",N444,0)</f>
        <v>0</v>
      </c>
      <c r="BH444" s="142">
        <f>IF(U444="sníž. přenesená",N444,0)</f>
        <v>0</v>
      </c>
      <c r="BI444" s="142">
        <f>IF(U444="nulová",N444,0)</f>
        <v>0</v>
      </c>
      <c r="BJ444" s="22" t="s">
        <v>88</v>
      </c>
      <c r="BK444" s="142">
        <f>ROUND(L444*K444,2)</f>
        <v>0</v>
      </c>
      <c r="BL444" s="22" t="s">
        <v>278</v>
      </c>
      <c r="BM444" s="22" t="s">
        <v>936</v>
      </c>
    </row>
    <row r="445" s="1" customFormat="1" ht="38.25" customHeight="1">
      <c r="B445" s="46"/>
      <c r="C445" s="219" t="s">
        <v>937</v>
      </c>
      <c r="D445" s="219" t="s">
        <v>207</v>
      </c>
      <c r="E445" s="220" t="s">
        <v>938</v>
      </c>
      <c r="F445" s="221" t="s">
        <v>939</v>
      </c>
      <c r="G445" s="221"/>
      <c r="H445" s="221"/>
      <c r="I445" s="221"/>
      <c r="J445" s="222" t="s">
        <v>260</v>
      </c>
      <c r="K445" s="223">
        <v>6.7800000000000002</v>
      </c>
      <c r="L445" s="224">
        <v>0</v>
      </c>
      <c r="M445" s="225"/>
      <c r="N445" s="226">
        <f>ROUND(L445*K445,2)</f>
        <v>0</v>
      </c>
      <c r="O445" s="226"/>
      <c r="P445" s="226"/>
      <c r="Q445" s="226"/>
      <c r="R445" s="48"/>
      <c r="T445" s="227" t="s">
        <v>22</v>
      </c>
      <c r="U445" s="56" t="s">
        <v>45</v>
      </c>
      <c r="V445" s="47"/>
      <c r="W445" s="228">
        <f>V445*K445</f>
        <v>0</v>
      </c>
      <c r="X445" s="228">
        <v>0.00233</v>
      </c>
      <c r="Y445" s="228">
        <f>X445*K445</f>
        <v>0.0157974</v>
      </c>
      <c r="Z445" s="228">
        <v>0</v>
      </c>
      <c r="AA445" s="229">
        <f>Z445*K445</f>
        <v>0</v>
      </c>
      <c r="AR445" s="22" t="s">
        <v>278</v>
      </c>
      <c r="AT445" s="22" t="s">
        <v>207</v>
      </c>
      <c r="AU445" s="22" t="s">
        <v>149</v>
      </c>
      <c r="AY445" s="22" t="s">
        <v>206</v>
      </c>
      <c r="BE445" s="142">
        <f>IF(U445="základní",N445,0)</f>
        <v>0</v>
      </c>
      <c r="BF445" s="142">
        <f>IF(U445="snížená",N445,0)</f>
        <v>0</v>
      </c>
      <c r="BG445" s="142">
        <f>IF(U445="zákl. přenesená",N445,0)</f>
        <v>0</v>
      </c>
      <c r="BH445" s="142">
        <f>IF(U445="sníž. přenesená",N445,0)</f>
        <v>0</v>
      </c>
      <c r="BI445" s="142">
        <f>IF(U445="nulová",N445,0)</f>
        <v>0</v>
      </c>
      <c r="BJ445" s="22" t="s">
        <v>88</v>
      </c>
      <c r="BK445" s="142">
        <f>ROUND(L445*K445,2)</f>
        <v>0</v>
      </c>
      <c r="BL445" s="22" t="s">
        <v>278</v>
      </c>
      <c r="BM445" s="22" t="s">
        <v>940</v>
      </c>
    </row>
    <row r="446" s="10" customFormat="1" ht="16.5" customHeight="1">
      <c r="B446" s="230"/>
      <c r="C446" s="231"/>
      <c r="D446" s="231"/>
      <c r="E446" s="232" t="s">
        <v>22</v>
      </c>
      <c r="F446" s="233" t="s">
        <v>941</v>
      </c>
      <c r="G446" s="234"/>
      <c r="H446" s="234"/>
      <c r="I446" s="234"/>
      <c r="J446" s="231"/>
      <c r="K446" s="235">
        <v>3</v>
      </c>
      <c r="L446" s="231"/>
      <c r="M446" s="231"/>
      <c r="N446" s="231"/>
      <c r="O446" s="231"/>
      <c r="P446" s="231"/>
      <c r="Q446" s="231"/>
      <c r="R446" s="236"/>
      <c r="T446" s="237"/>
      <c r="U446" s="231"/>
      <c r="V446" s="231"/>
      <c r="W446" s="231"/>
      <c r="X446" s="231"/>
      <c r="Y446" s="231"/>
      <c r="Z446" s="231"/>
      <c r="AA446" s="238"/>
      <c r="AT446" s="239" t="s">
        <v>214</v>
      </c>
      <c r="AU446" s="239" t="s">
        <v>149</v>
      </c>
      <c r="AV446" s="10" t="s">
        <v>149</v>
      </c>
      <c r="AW446" s="10" t="s">
        <v>36</v>
      </c>
      <c r="AX446" s="10" t="s">
        <v>80</v>
      </c>
      <c r="AY446" s="239" t="s">
        <v>206</v>
      </c>
    </row>
    <row r="447" s="10" customFormat="1" ht="16.5" customHeight="1">
      <c r="B447" s="230"/>
      <c r="C447" s="231"/>
      <c r="D447" s="231"/>
      <c r="E447" s="232" t="s">
        <v>22</v>
      </c>
      <c r="F447" s="251" t="s">
        <v>942</v>
      </c>
      <c r="G447" s="231"/>
      <c r="H447" s="231"/>
      <c r="I447" s="231"/>
      <c r="J447" s="231"/>
      <c r="K447" s="235">
        <v>3.7799999999999998</v>
      </c>
      <c r="L447" s="231"/>
      <c r="M447" s="231"/>
      <c r="N447" s="231"/>
      <c r="O447" s="231"/>
      <c r="P447" s="231"/>
      <c r="Q447" s="231"/>
      <c r="R447" s="236"/>
      <c r="T447" s="237"/>
      <c r="U447" s="231"/>
      <c r="V447" s="231"/>
      <c r="W447" s="231"/>
      <c r="X447" s="231"/>
      <c r="Y447" s="231"/>
      <c r="Z447" s="231"/>
      <c r="AA447" s="238"/>
      <c r="AT447" s="239" t="s">
        <v>214</v>
      </c>
      <c r="AU447" s="239" t="s">
        <v>149</v>
      </c>
      <c r="AV447" s="10" t="s">
        <v>149</v>
      </c>
      <c r="AW447" s="10" t="s">
        <v>36</v>
      </c>
      <c r="AX447" s="10" t="s">
        <v>80</v>
      </c>
      <c r="AY447" s="239" t="s">
        <v>206</v>
      </c>
    </row>
    <row r="448" s="11" customFormat="1" ht="16.5" customHeight="1">
      <c r="B448" s="252"/>
      <c r="C448" s="253"/>
      <c r="D448" s="253"/>
      <c r="E448" s="254" t="s">
        <v>22</v>
      </c>
      <c r="F448" s="255" t="s">
        <v>289</v>
      </c>
      <c r="G448" s="253"/>
      <c r="H448" s="253"/>
      <c r="I448" s="253"/>
      <c r="J448" s="253"/>
      <c r="K448" s="256">
        <v>6.7800000000000002</v>
      </c>
      <c r="L448" s="253"/>
      <c r="M448" s="253"/>
      <c r="N448" s="253"/>
      <c r="O448" s="253"/>
      <c r="P448" s="253"/>
      <c r="Q448" s="253"/>
      <c r="R448" s="257"/>
      <c r="T448" s="258"/>
      <c r="U448" s="253"/>
      <c r="V448" s="253"/>
      <c r="W448" s="253"/>
      <c r="X448" s="253"/>
      <c r="Y448" s="253"/>
      <c r="Z448" s="253"/>
      <c r="AA448" s="259"/>
      <c r="AT448" s="260" t="s">
        <v>214</v>
      </c>
      <c r="AU448" s="260" t="s">
        <v>149</v>
      </c>
      <c r="AV448" s="11" t="s">
        <v>211</v>
      </c>
      <c r="AW448" s="11" t="s">
        <v>36</v>
      </c>
      <c r="AX448" s="11" t="s">
        <v>88</v>
      </c>
      <c r="AY448" s="260" t="s">
        <v>206</v>
      </c>
    </row>
    <row r="449" s="1" customFormat="1" ht="25.5" customHeight="1">
      <c r="B449" s="46"/>
      <c r="C449" s="219" t="s">
        <v>943</v>
      </c>
      <c r="D449" s="219" t="s">
        <v>207</v>
      </c>
      <c r="E449" s="220" t="s">
        <v>944</v>
      </c>
      <c r="F449" s="221" t="s">
        <v>945</v>
      </c>
      <c r="G449" s="221"/>
      <c r="H449" s="221"/>
      <c r="I449" s="221"/>
      <c r="J449" s="222" t="s">
        <v>321</v>
      </c>
      <c r="K449" s="223">
        <v>6</v>
      </c>
      <c r="L449" s="224">
        <v>0</v>
      </c>
      <c r="M449" s="225"/>
      <c r="N449" s="226">
        <f>ROUND(L449*K449,2)</f>
        <v>0</v>
      </c>
      <c r="O449" s="226"/>
      <c r="P449" s="226"/>
      <c r="Q449" s="226"/>
      <c r="R449" s="48"/>
      <c r="T449" s="227" t="s">
        <v>22</v>
      </c>
      <c r="U449" s="56" t="s">
        <v>45</v>
      </c>
      <c r="V449" s="47"/>
      <c r="W449" s="228">
        <f>V449*K449</f>
        <v>0</v>
      </c>
      <c r="X449" s="228">
        <v>0.0022899999999999999</v>
      </c>
      <c r="Y449" s="228">
        <f>X449*K449</f>
        <v>0.013739999999999999</v>
      </c>
      <c r="Z449" s="228">
        <v>0</v>
      </c>
      <c r="AA449" s="229">
        <f>Z449*K449</f>
        <v>0</v>
      </c>
      <c r="AR449" s="22" t="s">
        <v>278</v>
      </c>
      <c r="AT449" s="22" t="s">
        <v>207</v>
      </c>
      <c r="AU449" s="22" t="s">
        <v>149</v>
      </c>
      <c r="AY449" s="22" t="s">
        <v>206</v>
      </c>
      <c r="BE449" s="142">
        <f>IF(U449="základní",N449,0)</f>
        <v>0</v>
      </c>
      <c r="BF449" s="142">
        <f>IF(U449="snížená",N449,0)</f>
        <v>0</v>
      </c>
      <c r="BG449" s="142">
        <f>IF(U449="zákl. přenesená",N449,0)</f>
        <v>0</v>
      </c>
      <c r="BH449" s="142">
        <f>IF(U449="sníž. přenesená",N449,0)</f>
        <v>0</v>
      </c>
      <c r="BI449" s="142">
        <f>IF(U449="nulová",N449,0)</f>
        <v>0</v>
      </c>
      <c r="BJ449" s="22" t="s">
        <v>88</v>
      </c>
      <c r="BK449" s="142">
        <f>ROUND(L449*K449,2)</f>
        <v>0</v>
      </c>
      <c r="BL449" s="22" t="s">
        <v>278</v>
      </c>
      <c r="BM449" s="22" t="s">
        <v>946</v>
      </c>
    </row>
    <row r="450" s="10" customFormat="1" ht="16.5" customHeight="1">
      <c r="B450" s="230"/>
      <c r="C450" s="231"/>
      <c r="D450" s="231"/>
      <c r="E450" s="232" t="s">
        <v>22</v>
      </c>
      <c r="F450" s="233" t="s">
        <v>947</v>
      </c>
      <c r="G450" s="234"/>
      <c r="H450" s="234"/>
      <c r="I450" s="234"/>
      <c r="J450" s="231"/>
      <c r="K450" s="235">
        <v>3</v>
      </c>
      <c r="L450" s="231"/>
      <c r="M450" s="231"/>
      <c r="N450" s="231"/>
      <c r="O450" s="231"/>
      <c r="P450" s="231"/>
      <c r="Q450" s="231"/>
      <c r="R450" s="236"/>
      <c r="T450" s="237"/>
      <c r="U450" s="231"/>
      <c r="V450" s="231"/>
      <c r="W450" s="231"/>
      <c r="X450" s="231"/>
      <c r="Y450" s="231"/>
      <c r="Z450" s="231"/>
      <c r="AA450" s="238"/>
      <c r="AT450" s="239" t="s">
        <v>214</v>
      </c>
      <c r="AU450" s="239" t="s">
        <v>149</v>
      </c>
      <c r="AV450" s="10" t="s">
        <v>149</v>
      </c>
      <c r="AW450" s="10" t="s">
        <v>36</v>
      </c>
      <c r="AX450" s="10" t="s">
        <v>80</v>
      </c>
      <c r="AY450" s="239" t="s">
        <v>206</v>
      </c>
    </row>
    <row r="451" s="10" customFormat="1" ht="16.5" customHeight="1">
      <c r="B451" s="230"/>
      <c r="C451" s="231"/>
      <c r="D451" s="231"/>
      <c r="E451" s="232" t="s">
        <v>22</v>
      </c>
      <c r="F451" s="251" t="s">
        <v>948</v>
      </c>
      <c r="G451" s="231"/>
      <c r="H451" s="231"/>
      <c r="I451" s="231"/>
      <c r="J451" s="231"/>
      <c r="K451" s="235">
        <v>2</v>
      </c>
      <c r="L451" s="231"/>
      <c r="M451" s="231"/>
      <c r="N451" s="231"/>
      <c r="O451" s="231"/>
      <c r="P451" s="231"/>
      <c r="Q451" s="231"/>
      <c r="R451" s="236"/>
      <c r="T451" s="237"/>
      <c r="U451" s="231"/>
      <c r="V451" s="231"/>
      <c r="W451" s="231"/>
      <c r="X451" s="231"/>
      <c r="Y451" s="231"/>
      <c r="Z451" s="231"/>
      <c r="AA451" s="238"/>
      <c r="AT451" s="239" t="s">
        <v>214</v>
      </c>
      <c r="AU451" s="239" t="s">
        <v>149</v>
      </c>
      <c r="AV451" s="10" t="s">
        <v>149</v>
      </c>
      <c r="AW451" s="10" t="s">
        <v>36</v>
      </c>
      <c r="AX451" s="10" t="s">
        <v>80</v>
      </c>
      <c r="AY451" s="239" t="s">
        <v>206</v>
      </c>
    </row>
    <row r="452" s="10" customFormat="1" ht="16.5" customHeight="1">
      <c r="B452" s="230"/>
      <c r="C452" s="231"/>
      <c r="D452" s="231"/>
      <c r="E452" s="232" t="s">
        <v>22</v>
      </c>
      <c r="F452" s="251" t="s">
        <v>949</v>
      </c>
      <c r="G452" s="231"/>
      <c r="H452" s="231"/>
      <c r="I452" s="231"/>
      <c r="J452" s="231"/>
      <c r="K452" s="235">
        <v>1</v>
      </c>
      <c r="L452" s="231"/>
      <c r="M452" s="231"/>
      <c r="N452" s="231"/>
      <c r="O452" s="231"/>
      <c r="P452" s="231"/>
      <c r="Q452" s="231"/>
      <c r="R452" s="236"/>
      <c r="T452" s="237"/>
      <c r="U452" s="231"/>
      <c r="V452" s="231"/>
      <c r="W452" s="231"/>
      <c r="X452" s="231"/>
      <c r="Y452" s="231"/>
      <c r="Z452" s="231"/>
      <c r="AA452" s="238"/>
      <c r="AT452" s="239" t="s">
        <v>214</v>
      </c>
      <c r="AU452" s="239" t="s">
        <v>149</v>
      </c>
      <c r="AV452" s="10" t="s">
        <v>149</v>
      </c>
      <c r="AW452" s="10" t="s">
        <v>36</v>
      </c>
      <c r="AX452" s="10" t="s">
        <v>80</v>
      </c>
      <c r="AY452" s="239" t="s">
        <v>206</v>
      </c>
    </row>
    <row r="453" s="11" customFormat="1" ht="16.5" customHeight="1">
      <c r="B453" s="252"/>
      <c r="C453" s="253"/>
      <c r="D453" s="253"/>
      <c r="E453" s="254" t="s">
        <v>22</v>
      </c>
      <c r="F453" s="255" t="s">
        <v>289</v>
      </c>
      <c r="G453" s="253"/>
      <c r="H453" s="253"/>
      <c r="I453" s="253"/>
      <c r="J453" s="253"/>
      <c r="K453" s="256">
        <v>6</v>
      </c>
      <c r="L453" s="253"/>
      <c r="M453" s="253"/>
      <c r="N453" s="253"/>
      <c r="O453" s="253"/>
      <c r="P453" s="253"/>
      <c r="Q453" s="253"/>
      <c r="R453" s="257"/>
      <c r="T453" s="258"/>
      <c r="U453" s="253"/>
      <c r="V453" s="253"/>
      <c r="W453" s="253"/>
      <c r="X453" s="253"/>
      <c r="Y453" s="253"/>
      <c r="Z453" s="253"/>
      <c r="AA453" s="259"/>
      <c r="AT453" s="260" t="s">
        <v>214</v>
      </c>
      <c r="AU453" s="260" t="s">
        <v>149</v>
      </c>
      <c r="AV453" s="11" t="s">
        <v>211</v>
      </c>
      <c r="AW453" s="11" t="s">
        <v>36</v>
      </c>
      <c r="AX453" s="11" t="s">
        <v>88</v>
      </c>
      <c r="AY453" s="260" t="s">
        <v>206</v>
      </c>
    </row>
    <row r="454" s="1" customFormat="1" ht="38.25" customHeight="1">
      <c r="B454" s="46"/>
      <c r="C454" s="219" t="s">
        <v>950</v>
      </c>
      <c r="D454" s="219" t="s">
        <v>207</v>
      </c>
      <c r="E454" s="220" t="s">
        <v>951</v>
      </c>
      <c r="F454" s="221" t="s">
        <v>952</v>
      </c>
      <c r="G454" s="221"/>
      <c r="H454" s="221"/>
      <c r="I454" s="221"/>
      <c r="J454" s="222" t="s">
        <v>321</v>
      </c>
      <c r="K454" s="223">
        <v>1</v>
      </c>
      <c r="L454" s="224">
        <v>0</v>
      </c>
      <c r="M454" s="225"/>
      <c r="N454" s="226">
        <f>ROUND(L454*K454,2)</f>
        <v>0</v>
      </c>
      <c r="O454" s="226"/>
      <c r="P454" s="226"/>
      <c r="Q454" s="226"/>
      <c r="R454" s="48"/>
      <c r="T454" s="227" t="s">
        <v>22</v>
      </c>
      <c r="U454" s="56" t="s">
        <v>45</v>
      </c>
      <c r="V454" s="47"/>
      <c r="W454" s="228">
        <f>V454*K454</f>
        <v>0</v>
      </c>
      <c r="X454" s="228">
        <v>0.00528</v>
      </c>
      <c r="Y454" s="228">
        <f>X454*K454</f>
        <v>0.00528</v>
      </c>
      <c r="Z454" s="228">
        <v>0</v>
      </c>
      <c r="AA454" s="229">
        <f>Z454*K454</f>
        <v>0</v>
      </c>
      <c r="AR454" s="22" t="s">
        <v>278</v>
      </c>
      <c r="AT454" s="22" t="s">
        <v>207</v>
      </c>
      <c r="AU454" s="22" t="s">
        <v>149</v>
      </c>
      <c r="AY454" s="22" t="s">
        <v>206</v>
      </c>
      <c r="BE454" s="142">
        <f>IF(U454="základní",N454,0)</f>
        <v>0</v>
      </c>
      <c r="BF454" s="142">
        <f>IF(U454="snížená",N454,0)</f>
        <v>0</v>
      </c>
      <c r="BG454" s="142">
        <f>IF(U454="zákl. přenesená",N454,0)</f>
        <v>0</v>
      </c>
      <c r="BH454" s="142">
        <f>IF(U454="sníž. přenesená",N454,0)</f>
        <v>0</v>
      </c>
      <c r="BI454" s="142">
        <f>IF(U454="nulová",N454,0)</f>
        <v>0</v>
      </c>
      <c r="BJ454" s="22" t="s">
        <v>88</v>
      </c>
      <c r="BK454" s="142">
        <f>ROUND(L454*K454,2)</f>
        <v>0</v>
      </c>
      <c r="BL454" s="22" t="s">
        <v>278</v>
      </c>
      <c r="BM454" s="22" t="s">
        <v>953</v>
      </c>
    </row>
    <row r="455" s="1" customFormat="1" ht="38.25" customHeight="1">
      <c r="B455" s="46"/>
      <c r="C455" s="219" t="s">
        <v>954</v>
      </c>
      <c r="D455" s="219" t="s">
        <v>207</v>
      </c>
      <c r="E455" s="220" t="s">
        <v>955</v>
      </c>
      <c r="F455" s="221" t="s">
        <v>956</v>
      </c>
      <c r="G455" s="221"/>
      <c r="H455" s="221"/>
      <c r="I455" s="221"/>
      <c r="J455" s="222" t="s">
        <v>321</v>
      </c>
      <c r="K455" s="223">
        <v>2</v>
      </c>
      <c r="L455" s="224">
        <v>0</v>
      </c>
      <c r="M455" s="225"/>
      <c r="N455" s="226">
        <f>ROUND(L455*K455,2)</f>
        <v>0</v>
      </c>
      <c r="O455" s="226"/>
      <c r="P455" s="226"/>
      <c r="Q455" s="226"/>
      <c r="R455" s="48"/>
      <c r="T455" s="227" t="s">
        <v>22</v>
      </c>
      <c r="U455" s="56" t="s">
        <v>45</v>
      </c>
      <c r="V455" s="47"/>
      <c r="W455" s="228">
        <f>V455*K455</f>
        <v>0</v>
      </c>
      <c r="X455" s="228">
        <v>0.00233</v>
      </c>
      <c r="Y455" s="228">
        <f>X455*K455</f>
        <v>0.0046600000000000001</v>
      </c>
      <c r="Z455" s="228">
        <v>0</v>
      </c>
      <c r="AA455" s="229">
        <f>Z455*K455</f>
        <v>0</v>
      </c>
      <c r="AR455" s="22" t="s">
        <v>278</v>
      </c>
      <c r="AT455" s="22" t="s">
        <v>207</v>
      </c>
      <c r="AU455" s="22" t="s">
        <v>149</v>
      </c>
      <c r="AY455" s="22" t="s">
        <v>206</v>
      </c>
      <c r="BE455" s="142">
        <f>IF(U455="základní",N455,0)</f>
        <v>0</v>
      </c>
      <c r="BF455" s="142">
        <f>IF(U455="snížená",N455,0)</f>
        <v>0</v>
      </c>
      <c r="BG455" s="142">
        <f>IF(U455="zákl. přenesená",N455,0)</f>
        <v>0</v>
      </c>
      <c r="BH455" s="142">
        <f>IF(U455="sníž. přenesená",N455,0)</f>
        <v>0</v>
      </c>
      <c r="BI455" s="142">
        <f>IF(U455="nulová",N455,0)</f>
        <v>0</v>
      </c>
      <c r="BJ455" s="22" t="s">
        <v>88</v>
      </c>
      <c r="BK455" s="142">
        <f>ROUND(L455*K455,2)</f>
        <v>0</v>
      </c>
      <c r="BL455" s="22" t="s">
        <v>278</v>
      </c>
      <c r="BM455" s="22" t="s">
        <v>957</v>
      </c>
    </row>
    <row r="456" s="1" customFormat="1" ht="16.5" customHeight="1">
      <c r="B456" s="46"/>
      <c r="C456" s="47"/>
      <c r="D456" s="47"/>
      <c r="E456" s="47"/>
      <c r="F456" s="250" t="s">
        <v>958</v>
      </c>
      <c r="G456" s="67"/>
      <c r="H456" s="67"/>
      <c r="I456" s="67"/>
      <c r="J456" s="47"/>
      <c r="K456" s="47"/>
      <c r="L456" s="47"/>
      <c r="M456" s="47"/>
      <c r="N456" s="47"/>
      <c r="O456" s="47"/>
      <c r="P456" s="47"/>
      <c r="Q456" s="47"/>
      <c r="R456" s="48"/>
      <c r="T456" s="189"/>
      <c r="U456" s="47"/>
      <c r="V456" s="47"/>
      <c r="W456" s="47"/>
      <c r="X456" s="47"/>
      <c r="Y456" s="47"/>
      <c r="Z456" s="47"/>
      <c r="AA456" s="100"/>
      <c r="AT456" s="22" t="s">
        <v>268</v>
      </c>
      <c r="AU456" s="22" t="s">
        <v>149</v>
      </c>
    </row>
    <row r="457" s="1" customFormat="1" ht="25.5" customHeight="1">
      <c r="B457" s="46"/>
      <c r="C457" s="219" t="s">
        <v>959</v>
      </c>
      <c r="D457" s="219" t="s">
        <v>207</v>
      </c>
      <c r="E457" s="220" t="s">
        <v>960</v>
      </c>
      <c r="F457" s="221" t="s">
        <v>961</v>
      </c>
      <c r="G457" s="221"/>
      <c r="H457" s="221"/>
      <c r="I457" s="221"/>
      <c r="J457" s="222" t="s">
        <v>243</v>
      </c>
      <c r="K457" s="223">
        <v>90</v>
      </c>
      <c r="L457" s="224">
        <v>0</v>
      </c>
      <c r="M457" s="225"/>
      <c r="N457" s="226">
        <f>ROUND(L457*K457,2)</f>
        <v>0</v>
      </c>
      <c r="O457" s="226"/>
      <c r="P457" s="226"/>
      <c r="Q457" s="226"/>
      <c r="R457" s="48"/>
      <c r="T457" s="227" t="s">
        <v>22</v>
      </c>
      <c r="U457" s="56" t="s">
        <v>45</v>
      </c>
      <c r="V457" s="47"/>
      <c r="W457" s="228">
        <f>V457*K457</f>
        <v>0</v>
      </c>
      <c r="X457" s="228">
        <v>0.0045399999999999998</v>
      </c>
      <c r="Y457" s="228">
        <f>X457*K457</f>
        <v>0.40859999999999996</v>
      </c>
      <c r="Z457" s="228">
        <v>0</v>
      </c>
      <c r="AA457" s="229">
        <f>Z457*K457</f>
        <v>0</v>
      </c>
      <c r="AR457" s="22" t="s">
        <v>278</v>
      </c>
      <c r="AT457" s="22" t="s">
        <v>207</v>
      </c>
      <c r="AU457" s="22" t="s">
        <v>149</v>
      </c>
      <c r="AY457" s="22" t="s">
        <v>206</v>
      </c>
      <c r="BE457" s="142">
        <f>IF(U457="základní",N457,0)</f>
        <v>0</v>
      </c>
      <c r="BF457" s="142">
        <f>IF(U457="snížená",N457,0)</f>
        <v>0</v>
      </c>
      <c r="BG457" s="142">
        <f>IF(U457="zákl. přenesená",N457,0)</f>
        <v>0</v>
      </c>
      <c r="BH457" s="142">
        <f>IF(U457="sníž. přenesená",N457,0)</f>
        <v>0</v>
      </c>
      <c r="BI457" s="142">
        <f>IF(U457="nulová",N457,0)</f>
        <v>0</v>
      </c>
      <c r="BJ457" s="22" t="s">
        <v>88</v>
      </c>
      <c r="BK457" s="142">
        <f>ROUND(L457*K457,2)</f>
        <v>0</v>
      </c>
      <c r="BL457" s="22" t="s">
        <v>278</v>
      </c>
      <c r="BM457" s="22" t="s">
        <v>962</v>
      </c>
    </row>
    <row r="458" s="10" customFormat="1" ht="16.5" customHeight="1">
      <c r="B458" s="230"/>
      <c r="C458" s="231"/>
      <c r="D458" s="231"/>
      <c r="E458" s="232" t="s">
        <v>22</v>
      </c>
      <c r="F458" s="233" t="s">
        <v>963</v>
      </c>
      <c r="G458" s="234"/>
      <c r="H458" s="234"/>
      <c r="I458" s="234"/>
      <c r="J458" s="231"/>
      <c r="K458" s="235">
        <v>90</v>
      </c>
      <c r="L458" s="231"/>
      <c r="M458" s="231"/>
      <c r="N458" s="231"/>
      <c r="O458" s="231"/>
      <c r="P458" s="231"/>
      <c r="Q458" s="231"/>
      <c r="R458" s="236"/>
      <c r="T458" s="237"/>
      <c r="U458" s="231"/>
      <c r="V458" s="231"/>
      <c r="W458" s="231"/>
      <c r="X458" s="231"/>
      <c r="Y458" s="231"/>
      <c r="Z458" s="231"/>
      <c r="AA458" s="238"/>
      <c r="AT458" s="239" t="s">
        <v>214</v>
      </c>
      <c r="AU458" s="239" t="s">
        <v>149</v>
      </c>
      <c r="AV458" s="10" t="s">
        <v>149</v>
      </c>
      <c r="AW458" s="10" t="s">
        <v>36</v>
      </c>
      <c r="AX458" s="10" t="s">
        <v>88</v>
      </c>
      <c r="AY458" s="239" t="s">
        <v>206</v>
      </c>
    </row>
    <row r="459" s="1" customFormat="1" ht="25.5" customHeight="1">
      <c r="B459" s="46"/>
      <c r="C459" s="219" t="s">
        <v>964</v>
      </c>
      <c r="D459" s="219" t="s">
        <v>207</v>
      </c>
      <c r="E459" s="220" t="s">
        <v>965</v>
      </c>
      <c r="F459" s="221" t="s">
        <v>966</v>
      </c>
      <c r="G459" s="221"/>
      <c r="H459" s="221"/>
      <c r="I459" s="221"/>
      <c r="J459" s="222" t="s">
        <v>243</v>
      </c>
      <c r="K459" s="223">
        <v>42</v>
      </c>
      <c r="L459" s="224">
        <v>0</v>
      </c>
      <c r="M459" s="225"/>
      <c r="N459" s="226">
        <f>ROUND(L459*K459,2)</f>
        <v>0</v>
      </c>
      <c r="O459" s="226"/>
      <c r="P459" s="226"/>
      <c r="Q459" s="226"/>
      <c r="R459" s="48"/>
      <c r="T459" s="227" t="s">
        <v>22</v>
      </c>
      <c r="U459" s="56" t="s">
        <v>45</v>
      </c>
      <c r="V459" s="47"/>
      <c r="W459" s="228">
        <f>V459*K459</f>
        <v>0</v>
      </c>
      <c r="X459" s="228">
        <v>0.00158</v>
      </c>
      <c r="Y459" s="228">
        <f>X459*K459</f>
        <v>0.066360000000000002</v>
      </c>
      <c r="Z459" s="228">
        <v>0</v>
      </c>
      <c r="AA459" s="229">
        <f>Z459*K459</f>
        <v>0</v>
      </c>
      <c r="AR459" s="22" t="s">
        <v>278</v>
      </c>
      <c r="AT459" s="22" t="s">
        <v>207</v>
      </c>
      <c r="AU459" s="22" t="s">
        <v>149</v>
      </c>
      <c r="AY459" s="22" t="s">
        <v>206</v>
      </c>
      <c r="BE459" s="142">
        <f>IF(U459="základní",N459,0)</f>
        <v>0</v>
      </c>
      <c r="BF459" s="142">
        <f>IF(U459="snížená",N459,0)</f>
        <v>0</v>
      </c>
      <c r="BG459" s="142">
        <f>IF(U459="zákl. přenesená",N459,0)</f>
        <v>0</v>
      </c>
      <c r="BH459" s="142">
        <f>IF(U459="sníž. přenesená",N459,0)</f>
        <v>0</v>
      </c>
      <c r="BI459" s="142">
        <f>IF(U459="nulová",N459,0)</f>
        <v>0</v>
      </c>
      <c r="BJ459" s="22" t="s">
        <v>88</v>
      </c>
      <c r="BK459" s="142">
        <f>ROUND(L459*K459,2)</f>
        <v>0</v>
      </c>
      <c r="BL459" s="22" t="s">
        <v>278</v>
      </c>
      <c r="BM459" s="22" t="s">
        <v>967</v>
      </c>
    </row>
    <row r="460" s="10" customFormat="1" ht="16.5" customHeight="1">
      <c r="B460" s="230"/>
      <c r="C460" s="231"/>
      <c r="D460" s="231"/>
      <c r="E460" s="232" t="s">
        <v>22</v>
      </c>
      <c r="F460" s="233" t="s">
        <v>968</v>
      </c>
      <c r="G460" s="234"/>
      <c r="H460" s="234"/>
      <c r="I460" s="234"/>
      <c r="J460" s="231"/>
      <c r="K460" s="235">
        <v>16.5</v>
      </c>
      <c r="L460" s="231"/>
      <c r="M460" s="231"/>
      <c r="N460" s="231"/>
      <c r="O460" s="231"/>
      <c r="P460" s="231"/>
      <c r="Q460" s="231"/>
      <c r="R460" s="236"/>
      <c r="T460" s="237"/>
      <c r="U460" s="231"/>
      <c r="V460" s="231"/>
      <c r="W460" s="231"/>
      <c r="X460" s="231"/>
      <c r="Y460" s="231"/>
      <c r="Z460" s="231"/>
      <c r="AA460" s="238"/>
      <c r="AT460" s="239" t="s">
        <v>214</v>
      </c>
      <c r="AU460" s="239" t="s">
        <v>149</v>
      </c>
      <c r="AV460" s="10" t="s">
        <v>149</v>
      </c>
      <c r="AW460" s="10" t="s">
        <v>36</v>
      </c>
      <c r="AX460" s="10" t="s">
        <v>80</v>
      </c>
      <c r="AY460" s="239" t="s">
        <v>206</v>
      </c>
    </row>
    <row r="461" s="10" customFormat="1" ht="16.5" customHeight="1">
      <c r="B461" s="230"/>
      <c r="C461" s="231"/>
      <c r="D461" s="231"/>
      <c r="E461" s="232" t="s">
        <v>22</v>
      </c>
      <c r="F461" s="251" t="s">
        <v>969</v>
      </c>
      <c r="G461" s="231"/>
      <c r="H461" s="231"/>
      <c r="I461" s="231"/>
      <c r="J461" s="231"/>
      <c r="K461" s="235">
        <v>25.5</v>
      </c>
      <c r="L461" s="231"/>
      <c r="M461" s="231"/>
      <c r="N461" s="231"/>
      <c r="O461" s="231"/>
      <c r="P461" s="231"/>
      <c r="Q461" s="231"/>
      <c r="R461" s="236"/>
      <c r="T461" s="237"/>
      <c r="U461" s="231"/>
      <c r="V461" s="231"/>
      <c r="W461" s="231"/>
      <c r="X461" s="231"/>
      <c r="Y461" s="231"/>
      <c r="Z461" s="231"/>
      <c r="AA461" s="238"/>
      <c r="AT461" s="239" t="s">
        <v>214</v>
      </c>
      <c r="AU461" s="239" t="s">
        <v>149</v>
      </c>
      <c r="AV461" s="10" t="s">
        <v>149</v>
      </c>
      <c r="AW461" s="10" t="s">
        <v>36</v>
      </c>
      <c r="AX461" s="10" t="s">
        <v>80</v>
      </c>
      <c r="AY461" s="239" t="s">
        <v>206</v>
      </c>
    </row>
    <row r="462" s="11" customFormat="1" ht="16.5" customHeight="1">
      <c r="B462" s="252"/>
      <c r="C462" s="253"/>
      <c r="D462" s="253"/>
      <c r="E462" s="254" t="s">
        <v>22</v>
      </c>
      <c r="F462" s="255" t="s">
        <v>289</v>
      </c>
      <c r="G462" s="253"/>
      <c r="H462" s="253"/>
      <c r="I462" s="253"/>
      <c r="J462" s="253"/>
      <c r="K462" s="256">
        <v>42</v>
      </c>
      <c r="L462" s="253"/>
      <c r="M462" s="253"/>
      <c r="N462" s="253"/>
      <c r="O462" s="253"/>
      <c r="P462" s="253"/>
      <c r="Q462" s="253"/>
      <c r="R462" s="257"/>
      <c r="T462" s="258"/>
      <c r="U462" s="253"/>
      <c r="V462" s="253"/>
      <c r="W462" s="253"/>
      <c r="X462" s="253"/>
      <c r="Y462" s="253"/>
      <c r="Z462" s="253"/>
      <c r="AA462" s="259"/>
      <c r="AT462" s="260" t="s">
        <v>214</v>
      </c>
      <c r="AU462" s="260" t="s">
        <v>149</v>
      </c>
      <c r="AV462" s="11" t="s">
        <v>211</v>
      </c>
      <c r="AW462" s="11" t="s">
        <v>36</v>
      </c>
      <c r="AX462" s="11" t="s">
        <v>88</v>
      </c>
      <c r="AY462" s="260" t="s">
        <v>206</v>
      </c>
    </row>
    <row r="463" s="1" customFormat="1" ht="25.5" customHeight="1">
      <c r="B463" s="46"/>
      <c r="C463" s="219" t="s">
        <v>970</v>
      </c>
      <c r="D463" s="219" t="s">
        <v>207</v>
      </c>
      <c r="E463" s="220" t="s">
        <v>971</v>
      </c>
      <c r="F463" s="221" t="s">
        <v>972</v>
      </c>
      <c r="G463" s="221"/>
      <c r="H463" s="221"/>
      <c r="I463" s="221"/>
      <c r="J463" s="222" t="s">
        <v>238</v>
      </c>
      <c r="K463" s="223">
        <v>2.5600000000000001</v>
      </c>
      <c r="L463" s="224">
        <v>0</v>
      </c>
      <c r="M463" s="225"/>
      <c r="N463" s="226">
        <f>ROUND(L463*K463,2)</f>
        <v>0</v>
      </c>
      <c r="O463" s="226"/>
      <c r="P463" s="226"/>
      <c r="Q463" s="226"/>
      <c r="R463" s="48"/>
      <c r="T463" s="227" t="s">
        <v>22</v>
      </c>
      <c r="U463" s="56" t="s">
        <v>45</v>
      </c>
      <c r="V463" s="47"/>
      <c r="W463" s="228">
        <f>V463*K463</f>
        <v>0</v>
      </c>
      <c r="X463" s="228">
        <v>0</v>
      </c>
      <c r="Y463" s="228">
        <f>X463*K463</f>
        <v>0</v>
      </c>
      <c r="Z463" s="228">
        <v>0</v>
      </c>
      <c r="AA463" s="229">
        <f>Z463*K463</f>
        <v>0</v>
      </c>
      <c r="AR463" s="22" t="s">
        <v>278</v>
      </c>
      <c r="AT463" s="22" t="s">
        <v>207</v>
      </c>
      <c r="AU463" s="22" t="s">
        <v>149</v>
      </c>
      <c r="AY463" s="22" t="s">
        <v>206</v>
      </c>
      <c r="BE463" s="142">
        <f>IF(U463="základní",N463,0)</f>
        <v>0</v>
      </c>
      <c r="BF463" s="142">
        <f>IF(U463="snížená",N463,0)</f>
        <v>0</v>
      </c>
      <c r="BG463" s="142">
        <f>IF(U463="zákl. přenesená",N463,0)</f>
        <v>0</v>
      </c>
      <c r="BH463" s="142">
        <f>IF(U463="sníž. přenesená",N463,0)</f>
        <v>0</v>
      </c>
      <c r="BI463" s="142">
        <f>IF(U463="nulová",N463,0)</f>
        <v>0</v>
      </c>
      <c r="BJ463" s="22" t="s">
        <v>88</v>
      </c>
      <c r="BK463" s="142">
        <f>ROUND(L463*K463,2)</f>
        <v>0</v>
      </c>
      <c r="BL463" s="22" t="s">
        <v>278</v>
      </c>
      <c r="BM463" s="22" t="s">
        <v>973</v>
      </c>
    </row>
    <row r="464" s="9" customFormat="1" ht="29.88" customHeight="1">
      <c r="B464" s="205"/>
      <c r="C464" s="206"/>
      <c r="D464" s="216" t="s">
        <v>173</v>
      </c>
      <c r="E464" s="216"/>
      <c r="F464" s="216"/>
      <c r="G464" s="216"/>
      <c r="H464" s="216"/>
      <c r="I464" s="216"/>
      <c r="J464" s="216"/>
      <c r="K464" s="216"/>
      <c r="L464" s="216"/>
      <c r="M464" s="216"/>
      <c r="N464" s="240">
        <f>BK464</f>
        <v>0</v>
      </c>
      <c r="O464" s="241"/>
      <c r="P464" s="241"/>
      <c r="Q464" s="241"/>
      <c r="R464" s="209"/>
      <c r="T464" s="210"/>
      <c r="U464" s="206"/>
      <c r="V464" s="206"/>
      <c r="W464" s="211">
        <f>SUM(W465:W548)</f>
        <v>0</v>
      </c>
      <c r="X464" s="206"/>
      <c r="Y464" s="211">
        <f>SUM(Y465:Y548)</f>
        <v>2.13798142</v>
      </c>
      <c r="Z464" s="206"/>
      <c r="AA464" s="212">
        <f>SUM(AA465:AA548)</f>
        <v>0</v>
      </c>
      <c r="AR464" s="213" t="s">
        <v>149</v>
      </c>
      <c r="AT464" s="214" t="s">
        <v>79</v>
      </c>
      <c r="AU464" s="214" t="s">
        <v>88</v>
      </c>
      <c r="AY464" s="213" t="s">
        <v>206</v>
      </c>
      <c r="BK464" s="215">
        <f>SUM(BK465:BK548)</f>
        <v>0</v>
      </c>
    </row>
    <row r="465" s="1" customFormat="1" ht="25.5" customHeight="1">
      <c r="B465" s="46"/>
      <c r="C465" s="219" t="s">
        <v>974</v>
      </c>
      <c r="D465" s="219" t="s">
        <v>207</v>
      </c>
      <c r="E465" s="220" t="s">
        <v>975</v>
      </c>
      <c r="F465" s="221" t="s">
        <v>976</v>
      </c>
      <c r="G465" s="221"/>
      <c r="H465" s="221"/>
      <c r="I465" s="221"/>
      <c r="J465" s="222" t="s">
        <v>243</v>
      </c>
      <c r="K465" s="223">
        <v>26.5</v>
      </c>
      <c r="L465" s="224">
        <v>0</v>
      </c>
      <c r="M465" s="225"/>
      <c r="N465" s="226">
        <f>ROUND(L465*K465,2)</f>
        <v>0</v>
      </c>
      <c r="O465" s="226"/>
      <c r="P465" s="226"/>
      <c r="Q465" s="226"/>
      <c r="R465" s="48"/>
      <c r="T465" s="227" t="s">
        <v>22</v>
      </c>
      <c r="U465" s="56" t="s">
        <v>45</v>
      </c>
      <c r="V465" s="47"/>
      <c r="W465" s="228">
        <f>V465*K465</f>
        <v>0</v>
      </c>
      <c r="X465" s="228">
        <v>0</v>
      </c>
      <c r="Y465" s="228">
        <f>X465*K465</f>
        <v>0</v>
      </c>
      <c r="Z465" s="228">
        <v>0</v>
      </c>
      <c r="AA465" s="229">
        <f>Z465*K465</f>
        <v>0</v>
      </c>
      <c r="AR465" s="22" t="s">
        <v>278</v>
      </c>
      <c r="AT465" s="22" t="s">
        <v>207</v>
      </c>
      <c r="AU465" s="22" t="s">
        <v>149</v>
      </c>
      <c r="AY465" s="22" t="s">
        <v>206</v>
      </c>
      <c r="BE465" s="142">
        <f>IF(U465="základní",N465,0)</f>
        <v>0</v>
      </c>
      <c r="BF465" s="142">
        <f>IF(U465="snížená",N465,0)</f>
        <v>0</v>
      </c>
      <c r="BG465" s="142">
        <f>IF(U465="zákl. přenesená",N465,0)</f>
        <v>0</v>
      </c>
      <c r="BH465" s="142">
        <f>IF(U465="sníž. přenesená",N465,0)</f>
        <v>0</v>
      </c>
      <c r="BI465" s="142">
        <f>IF(U465="nulová",N465,0)</f>
        <v>0</v>
      </c>
      <c r="BJ465" s="22" t="s">
        <v>88</v>
      </c>
      <c r="BK465" s="142">
        <f>ROUND(L465*K465,2)</f>
        <v>0</v>
      </c>
      <c r="BL465" s="22" t="s">
        <v>278</v>
      </c>
      <c r="BM465" s="22" t="s">
        <v>977</v>
      </c>
    </row>
    <row r="466" s="10" customFormat="1" ht="16.5" customHeight="1">
      <c r="B466" s="230"/>
      <c r="C466" s="231"/>
      <c r="D466" s="231"/>
      <c r="E466" s="232" t="s">
        <v>22</v>
      </c>
      <c r="F466" s="233" t="s">
        <v>978</v>
      </c>
      <c r="G466" s="234"/>
      <c r="H466" s="234"/>
      <c r="I466" s="234"/>
      <c r="J466" s="231"/>
      <c r="K466" s="235">
        <v>26.5</v>
      </c>
      <c r="L466" s="231"/>
      <c r="M466" s="231"/>
      <c r="N466" s="231"/>
      <c r="O466" s="231"/>
      <c r="P466" s="231"/>
      <c r="Q466" s="231"/>
      <c r="R466" s="236"/>
      <c r="T466" s="237"/>
      <c r="U466" s="231"/>
      <c r="V466" s="231"/>
      <c r="W466" s="231"/>
      <c r="X466" s="231"/>
      <c r="Y466" s="231"/>
      <c r="Z466" s="231"/>
      <c r="AA466" s="238"/>
      <c r="AT466" s="239" t="s">
        <v>214</v>
      </c>
      <c r="AU466" s="239" t="s">
        <v>149</v>
      </c>
      <c r="AV466" s="10" t="s">
        <v>149</v>
      </c>
      <c r="AW466" s="10" t="s">
        <v>36</v>
      </c>
      <c r="AX466" s="10" t="s">
        <v>88</v>
      </c>
      <c r="AY466" s="239" t="s">
        <v>206</v>
      </c>
    </row>
    <row r="467" s="1" customFormat="1" ht="25.5" customHeight="1">
      <c r="B467" s="46"/>
      <c r="C467" s="242" t="s">
        <v>979</v>
      </c>
      <c r="D467" s="242" t="s">
        <v>263</v>
      </c>
      <c r="E467" s="243" t="s">
        <v>980</v>
      </c>
      <c r="F467" s="244" t="s">
        <v>981</v>
      </c>
      <c r="G467" s="244"/>
      <c r="H467" s="244"/>
      <c r="I467" s="244"/>
      <c r="J467" s="245" t="s">
        <v>243</v>
      </c>
      <c r="K467" s="246">
        <v>26.5</v>
      </c>
      <c r="L467" s="247">
        <v>0</v>
      </c>
      <c r="M467" s="248"/>
      <c r="N467" s="249">
        <f>ROUND(L467*K467,2)</f>
        <v>0</v>
      </c>
      <c r="O467" s="226"/>
      <c r="P467" s="226"/>
      <c r="Q467" s="226"/>
      <c r="R467" s="48"/>
      <c r="T467" s="227" t="s">
        <v>22</v>
      </c>
      <c r="U467" s="56" t="s">
        <v>45</v>
      </c>
      <c r="V467" s="47"/>
      <c r="W467" s="228">
        <f>V467*K467</f>
        <v>0</v>
      </c>
      <c r="X467" s="228">
        <v>0.0096500000000000006</v>
      </c>
      <c r="Y467" s="228">
        <f>X467*K467</f>
        <v>0.25572500000000004</v>
      </c>
      <c r="Z467" s="228">
        <v>0</v>
      </c>
      <c r="AA467" s="229">
        <f>Z467*K467</f>
        <v>0</v>
      </c>
      <c r="AR467" s="22" t="s">
        <v>367</v>
      </c>
      <c r="AT467" s="22" t="s">
        <v>263</v>
      </c>
      <c r="AU467" s="22" t="s">
        <v>149</v>
      </c>
      <c r="AY467" s="22" t="s">
        <v>206</v>
      </c>
      <c r="BE467" s="142">
        <f>IF(U467="základní",N467,0)</f>
        <v>0</v>
      </c>
      <c r="BF467" s="142">
        <f>IF(U467="snížená",N467,0)</f>
        <v>0</v>
      </c>
      <c r="BG467" s="142">
        <f>IF(U467="zákl. přenesená",N467,0)</f>
        <v>0</v>
      </c>
      <c r="BH467" s="142">
        <f>IF(U467="sníž. přenesená",N467,0)</f>
        <v>0</v>
      </c>
      <c r="BI467" s="142">
        <f>IF(U467="nulová",N467,0)</f>
        <v>0</v>
      </c>
      <c r="BJ467" s="22" t="s">
        <v>88</v>
      </c>
      <c r="BK467" s="142">
        <f>ROUND(L467*K467,2)</f>
        <v>0</v>
      </c>
      <c r="BL467" s="22" t="s">
        <v>278</v>
      </c>
      <c r="BM467" s="22" t="s">
        <v>982</v>
      </c>
    </row>
    <row r="468" s="1" customFormat="1" ht="25.5" customHeight="1">
      <c r="B468" s="46"/>
      <c r="C468" s="219" t="s">
        <v>983</v>
      </c>
      <c r="D468" s="219" t="s">
        <v>207</v>
      </c>
      <c r="E468" s="220" t="s">
        <v>984</v>
      </c>
      <c r="F468" s="221" t="s">
        <v>985</v>
      </c>
      <c r="G468" s="221"/>
      <c r="H468" s="221"/>
      <c r="I468" s="221"/>
      <c r="J468" s="222" t="s">
        <v>260</v>
      </c>
      <c r="K468" s="223">
        <v>9.9640000000000004</v>
      </c>
      <c r="L468" s="224">
        <v>0</v>
      </c>
      <c r="M468" s="225"/>
      <c r="N468" s="226">
        <f>ROUND(L468*K468,2)</f>
        <v>0</v>
      </c>
      <c r="O468" s="226"/>
      <c r="P468" s="226"/>
      <c r="Q468" s="226"/>
      <c r="R468" s="48"/>
      <c r="T468" s="227" t="s">
        <v>22</v>
      </c>
      <c r="U468" s="56" t="s">
        <v>45</v>
      </c>
      <c r="V468" s="47"/>
      <c r="W468" s="228">
        <f>V468*K468</f>
        <v>0</v>
      </c>
      <c r="X468" s="228">
        <v>0</v>
      </c>
      <c r="Y468" s="228">
        <f>X468*K468</f>
        <v>0</v>
      </c>
      <c r="Z468" s="228">
        <v>0</v>
      </c>
      <c r="AA468" s="229">
        <f>Z468*K468</f>
        <v>0</v>
      </c>
      <c r="AR468" s="22" t="s">
        <v>278</v>
      </c>
      <c r="AT468" s="22" t="s">
        <v>207</v>
      </c>
      <c r="AU468" s="22" t="s">
        <v>149</v>
      </c>
      <c r="AY468" s="22" t="s">
        <v>206</v>
      </c>
      <c r="BE468" s="142">
        <f>IF(U468="základní",N468,0)</f>
        <v>0</v>
      </c>
      <c r="BF468" s="142">
        <f>IF(U468="snížená",N468,0)</f>
        <v>0</v>
      </c>
      <c r="BG468" s="142">
        <f>IF(U468="zákl. přenesená",N468,0)</f>
        <v>0</v>
      </c>
      <c r="BH468" s="142">
        <f>IF(U468="sníž. přenesená",N468,0)</f>
        <v>0</v>
      </c>
      <c r="BI468" s="142">
        <f>IF(U468="nulová",N468,0)</f>
        <v>0</v>
      </c>
      <c r="BJ468" s="22" t="s">
        <v>88</v>
      </c>
      <c r="BK468" s="142">
        <f>ROUND(L468*K468,2)</f>
        <v>0</v>
      </c>
      <c r="BL468" s="22" t="s">
        <v>278</v>
      </c>
      <c r="BM468" s="22" t="s">
        <v>986</v>
      </c>
    </row>
    <row r="469" s="10" customFormat="1" ht="16.5" customHeight="1">
      <c r="B469" s="230"/>
      <c r="C469" s="231"/>
      <c r="D469" s="231"/>
      <c r="E469" s="232" t="s">
        <v>22</v>
      </c>
      <c r="F469" s="233" t="s">
        <v>987</v>
      </c>
      <c r="G469" s="234"/>
      <c r="H469" s="234"/>
      <c r="I469" s="234"/>
      <c r="J469" s="231"/>
      <c r="K469" s="235">
        <v>2.7269999999999999</v>
      </c>
      <c r="L469" s="231"/>
      <c r="M469" s="231"/>
      <c r="N469" s="231"/>
      <c r="O469" s="231"/>
      <c r="P469" s="231"/>
      <c r="Q469" s="231"/>
      <c r="R469" s="236"/>
      <c r="T469" s="237"/>
      <c r="U469" s="231"/>
      <c r="V469" s="231"/>
      <c r="W469" s="231"/>
      <c r="X469" s="231"/>
      <c r="Y469" s="231"/>
      <c r="Z469" s="231"/>
      <c r="AA469" s="238"/>
      <c r="AT469" s="239" t="s">
        <v>214</v>
      </c>
      <c r="AU469" s="239" t="s">
        <v>149</v>
      </c>
      <c r="AV469" s="10" t="s">
        <v>149</v>
      </c>
      <c r="AW469" s="10" t="s">
        <v>36</v>
      </c>
      <c r="AX469" s="10" t="s">
        <v>80</v>
      </c>
      <c r="AY469" s="239" t="s">
        <v>206</v>
      </c>
    </row>
    <row r="470" s="10" customFormat="1" ht="16.5" customHeight="1">
      <c r="B470" s="230"/>
      <c r="C470" s="231"/>
      <c r="D470" s="231"/>
      <c r="E470" s="232" t="s">
        <v>22</v>
      </c>
      <c r="F470" s="251" t="s">
        <v>988</v>
      </c>
      <c r="G470" s="231"/>
      <c r="H470" s="231"/>
      <c r="I470" s="231"/>
      <c r="J470" s="231"/>
      <c r="K470" s="235">
        <v>2.0579999999999998</v>
      </c>
      <c r="L470" s="231"/>
      <c r="M470" s="231"/>
      <c r="N470" s="231"/>
      <c r="O470" s="231"/>
      <c r="P470" s="231"/>
      <c r="Q470" s="231"/>
      <c r="R470" s="236"/>
      <c r="T470" s="237"/>
      <c r="U470" s="231"/>
      <c r="V470" s="231"/>
      <c r="W470" s="231"/>
      <c r="X470" s="231"/>
      <c r="Y470" s="231"/>
      <c r="Z470" s="231"/>
      <c r="AA470" s="238"/>
      <c r="AT470" s="239" t="s">
        <v>214</v>
      </c>
      <c r="AU470" s="239" t="s">
        <v>149</v>
      </c>
      <c r="AV470" s="10" t="s">
        <v>149</v>
      </c>
      <c r="AW470" s="10" t="s">
        <v>36</v>
      </c>
      <c r="AX470" s="10" t="s">
        <v>80</v>
      </c>
      <c r="AY470" s="239" t="s">
        <v>206</v>
      </c>
    </row>
    <row r="471" s="10" customFormat="1" ht="16.5" customHeight="1">
      <c r="B471" s="230"/>
      <c r="C471" s="231"/>
      <c r="D471" s="231"/>
      <c r="E471" s="232" t="s">
        <v>22</v>
      </c>
      <c r="F471" s="251" t="s">
        <v>989</v>
      </c>
      <c r="G471" s="231"/>
      <c r="H471" s="231"/>
      <c r="I471" s="231"/>
      <c r="J471" s="231"/>
      <c r="K471" s="235">
        <v>2.452</v>
      </c>
      <c r="L471" s="231"/>
      <c r="M471" s="231"/>
      <c r="N471" s="231"/>
      <c r="O471" s="231"/>
      <c r="P471" s="231"/>
      <c r="Q471" s="231"/>
      <c r="R471" s="236"/>
      <c r="T471" s="237"/>
      <c r="U471" s="231"/>
      <c r="V471" s="231"/>
      <c r="W471" s="231"/>
      <c r="X471" s="231"/>
      <c r="Y471" s="231"/>
      <c r="Z471" s="231"/>
      <c r="AA471" s="238"/>
      <c r="AT471" s="239" t="s">
        <v>214</v>
      </c>
      <c r="AU471" s="239" t="s">
        <v>149</v>
      </c>
      <c r="AV471" s="10" t="s">
        <v>149</v>
      </c>
      <c r="AW471" s="10" t="s">
        <v>36</v>
      </c>
      <c r="AX471" s="10" t="s">
        <v>80</v>
      </c>
      <c r="AY471" s="239" t="s">
        <v>206</v>
      </c>
    </row>
    <row r="472" s="10" customFormat="1" ht="16.5" customHeight="1">
      <c r="B472" s="230"/>
      <c r="C472" s="231"/>
      <c r="D472" s="231"/>
      <c r="E472" s="232" t="s">
        <v>22</v>
      </c>
      <c r="F472" s="251" t="s">
        <v>990</v>
      </c>
      <c r="G472" s="231"/>
      <c r="H472" s="231"/>
      <c r="I472" s="231"/>
      <c r="J472" s="231"/>
      <c r="K472" s="235">
        <v>2.7269999999999999</v>
      </c>
      <c r="L472" s="231"/>
      <c r="M472" s="231"/>
      <c r="N472" s="231"/>
      <c r="O472" s="231"/>
      <c r="P472" s="231"/>
      <c r="Q472" s="231"/>
      <c r="R472" s="236"/>
      <c r="T472" s="237"/>
      <c r="U472" s="231"/>
      <c r="V472" s="231"/>
      <c r="W472" s="231"/>
      <c r="X472" s="231"/>
      <c r="Y472" s="231"/>
      <c r="Z472" s="231"/>
      <c r="AA472" s="238"/>
      <c r="AT472" s="239" t="s">
        <v>214</v>
      </c>
      <c r="AU472" s="239" t="s">
        <v>149</v>
      </c>
      <c r="AV472" s="10" t="s">
        <v>149</v>
      </c>
      <c r="AW472" s="10" t="s">
        <v>36</v>
      </c>
      <c r="AX472" s="10" t="s">
        <v>80</v>
      </c>
      <c r="AY472" s="239" t="s">
        <v>206</v>
      </c>
    </row>
    <row r="473" s="11" customFormat="1" ht="16.5" customHeight="1">
      <c r="B473" s="252"/>
      <c r="C473" s="253"/>
      <c r="D473" s="253"/>
      <c r="E473" s="254" t="s">
        <v>22</v>
      </c>
      <c r="F473" s="255" t="s">
        <v>289</v>
      </c>
      <c r="G473" s="253"/>
      <c r="H473" s="253"/>
      <c r="I473" s="253"/>
      <c r="J473" s="253"/>
      <c r="K473" s="256">
        <v>9.9640000000000004</v>
      </c>
      <c r="L473" s="253"/>
      <c r="M473" s="253"/>
      <c r="N473" s="253"/>
      <c r="O473" s="253"/>
      <c r="P473" s="253"/>
      <c r="Q473" s="253"/>
      <c r="R473" s="257"/>
      <c r="T473" s="258"/>
      <c r="U473" s="253"/>
      <c r="V473" s="253"/>
      <c r="W473" s="253"/>
      <c r="X473" s="253"/>
      <c r="Y473" s="253"/>
      <c r="Z473" s="253"/>
      <c r="AA473" s="259"/>
      <c r="AT473" s="260" t="s">
        <v>214</v>
      </c>
      <c r="AU473" s="260" t="s">
        <v>149</v>
      </c>
      <c r="AV473" s="11" t="s">
        <v>211</v>
      </c>
      <c r="AW473" s="11" t="s">
        <v>36</v>
      </c>
      <c r="AX473" s="11" t="s">
        <v>88</v>
      </c>
      <c r="AY473" s="260" t="s">
        <v>206</v>
      </c>
    </row>
    <row r="474" s="1" customFormat="1" ht="25.5" customHeight="1">
      <c r="B474" s="46"/>
      <c r="C474" s="242" t="s">
        <v>991</v>
      </c>
      <c r="D474" s="242" t="s">
        <v>263</v>
      </c>
      <c r="E474" s="243" t="s">
        <v>992</v>
      </c>
      <c r="F474" s="244" t="s">
        <v>993</v>
      </c>
      <c r="G474" s="244"/>
      <c r="H474" s="244"/>
      <c r="I474" s="244"/>
      <c r="J474" s="245" t="s">
        <v>260</v>
      </c>
      <c r="K474" s="246">
        <v>12.952999999999999</v>
      </c>
      <c r="L474" s="247">
        <v>0</v>
      </c>
      <c r="M474" s="248"/>
      <c r="N474" s="249">
        <f>ROUND(L474*K474,2)</f>
        <v>0</v>
      </c>
      <c r="O474" s="226"/>
      <c r="P474" s="226"/>
      <c r="Q474" s="226"/>
      <c r="R474" s="48"/>
      <c r="T474" s="227" t="s">
        <v>22</v>
      </c>
      <c r="U474" s="56" t="s">
        <v>45</v>
      </c>
      <c r="V474" s="47"/>
      <c r="W474" s="228">
        <f>V474*K474</f>
        <v>0</v>
      </c>
      <c r="X474" s="228">
        <v>0.013140000000000001</v>
      </c>
      <c r="Y474" s="228">
        <f>X474*K474</f>
        <v>0.17020241999999999</v>
      </c>
      <c r="Z474" s="228">
        <v>0</v>
      </c>
      <c r="AA474" s="229">
        <f>Z474*K474</f>
        <v>0</v>
      </c>
      <c r="AR474" s="22" t="s">
        <v>367</v>
      </c>
      <c r="AT474" s="22" t="s">
        <v>263</v>
      </c>
      <c r="AU474" s="22" t="s">
        <v>149</v>
      </c>
      <c r="AY474" s="22" t="s">
        <v>206</v>
      </c>
      <c r="BE474" s="142">
        <f>IF(U474="základní",N474,0)</f>
        <v>0</v>
      </c>
      <c r="BF474" s="142">
        <f>IF(U474="snížená",N474,0)</f>
        <v>0</v>
      </c>
      <c r="BG474" s="142">
        <f>IF(U474="zákl. přenesená",N474,0)</f>
        <v>0</v>
      </c>
      <c r="BH474" s="142">
        <f>IF(U474="sníž. přenesená",N474,0)</f>
        <v>0</v>
      </c>
      <c r="BI474" s="142">
        <f>IF(U474="nulová",N474,0)</f>
        <v>0</v>
      </c>
      <c r="BJ474" s="22" t="s">
        <v>88</v>
      </c>
      <c r="BK474" s="142">
        <f>ROUND(L474*K474,2)</f>
        <v>0</v>
      </c>
      <c r="BL474" s="22" t="s">
        <v>278</v>
      </c>
      <c r="BM474" s="22" t="s">
        <v>994</v>
      </c>
    </row>
    <row r="475" s="1" customFormat="1" ht="38.25" customHeight="1">
      <c r="B475" s="46"/>
      <c r="C475" s="219" t="s">
        <v>995</v>
      </c>
      <c r="D475" s="219" t="s">
        <v>207</v>
      </c>
      <c r="E475" s="220" t="s">
        <v>996</v>
      </c>
      <c r="F475" s="221" t="s">
        <v>997</v>
      </c>
      <c r="G475" s="221"/>
      <c r="H475" s="221"/>
      <c r="I475" s="221"/>
      <c r="J475" s="222" t="s">
        <v>321</v>
      </c>
      <c r="K475" s="223">
        <v>9</v>
      </c>
      <c r="L475" s="224">
        <v>0</v>
      </c>
      <c r="M475" s="225"/>
      <c r="N475" s="226">
        <f>ROUND(L475*K475,2)</f>
        <v>0</v>
      </c>
      <c r="O475" s="226"/>
      <c r="P475" s="226"/>
      <c r="Q475" s="226"/>
      <c r="R475" s="48"/>
      <c r="T475" s="227" t="s">
        <v>22</v>
      </c>
      <c r="U475" s="56" t="s">
        <v>45</v>
      </c>
      <c r="V475" s="47"/>
      <c r="W475" s="228">
        <f>V475*K475</f>
        <v>0</v>
      </c>
      <c r="X475" s="228">
        <v>0</v>
      </c>
      <c r="Y475" s="228">
        <f>X475*K475</f>
        <v>0</v>
      </c>
      <c r="Z475" s="228">
        <v>0</v>
      </c>
      <c r="AA475" s="229">
        <f>Z475*K475</f>
        <v>0</v>
      </c>
      <c r="AR475" s="22" t="s">
        <v>278</v>
      </c>
      <c r="AT475" s="22" t="s">
        <v>207</v>
      </c>
      <c r="AU475" s="22" t="s">
        <v>149</v>
      </c>
      <c r="AY475" s="22" t="s">
        <v>206</v>
      </c>
      <c r="BE475" s="142">
        <f>IF(U475="základní",N475,0)</f>
        <v>0</v>
      </c>
      <c r="BF475" s="142">
        <f>IF(U475="snížená",N475,0)</f>
        <v>0</v>
      </c>
      <c r="BG475" s="142">
        <f>IF(U475="zákl. přenesená",N475,0)</f>
        <v>0</v>
      </c>
      <c r="BH475" s="142">
        <f>IF(U475="sníž. přenesená",N475,0)</f>
        <v>0</v>
      </c>
      <c r="BI475" s="142">
        <f>IF(U475="nulová",N475,0)</f>
        <v>0</v>
      </c>
      <c r="BJ475" s="22" t="s">
        <v>88</v>
      </c>
      <c r="BK475" s="142">
        <f>ROUND(L475*K475,2)</f>
        <v>0</v>
      </c>
      <c r="BL475" s="22" t="s">
        <v>278</v>
      </c>
      <c r="BM475" s="22" t="s">
        <v>998</v>
      </c>
    </row>
    <row r="476" s="1" customFormat="1" ht="25.5" customHeight="1">
      <c r="B476" s="46"/>
      <c r="C476" s="242" t="s">
        <v>999</v>
      </c>
      <c r="D476" s="242" t="s">
        <v>263</v>
      </c>
      <c r="E476" s="243" t="s">
        <v>1000</v>
      </c>
      <c r="F476" s="244" t="s">
        <v>1001</v>
      </c>
      <c r="G476" s="244"/>
      <c r="H476" s="244"/>
      <c r="I476" s="244"/>
      <c r="J476" s="245" t="s">
        <v>321</v>
      </c>
      <c r="K476" s="246">
        <v>9</v>
      </c>
      <c r="L476" s="247">
        <v>0</v>
      </c>
      <c r="M476" s="248"/>
      <c r="N476" s="249">
        <f>ROUND(L476*K476,2)</f>
        <v>0</v>
      </c>
      <c r="O476" s="226"/>
      <c r="P476" s="226"/>
      <c r="Q476" s="226"/>
      <c r="R476" s="48"/>
      <c r="T476" s="227" t="s">
        <v>22</v>
      </c>
      <c r="U476" s="56" t="s">
        <v>45</v>
      </c>
      <c r="V476" s="47"/>
      <c r="W476" s="228">
        <f>V476*K476</f>
        <v>0</v>
      </c>
      <c r="X476" s="228">
        <v>0.018499999999999999</v>
      </c>
      <c r="Y476" s="228">
        <f>X476*K476</f>
        <v>0.16649999999999998</v>
      </c>
      <c r="Z476" s="228">
        <v>0</v>
      </c>
      <c r="AA476" s="229">
        <f>Z476*K476</f>
        <v>0</v>
      </c>
      <c r="AR476" s="22" t="s">
        <v>367</v>
      </c>
      <c r="AT476" s="22" t="s">
        <v>263</v>
      </c>
      <c r="AU476" s="22" t="s">
        <v>149</v>
      </c>
      <c r="AY476" s="22" t="s">
        <v>206</v>
      </c>
      <c r="BE476" s="142">
        <f>IF(U476="základní",N476,0)</f>
        <v>0</v>
      </c>
      <c r="BF476" s="142">
        <f>IF(U476="snížená",N476,0)</f>
        <v>0</v>
      </c>
      <c r="BG476" s="142">
        <f>IF(U476="zákl. přenesená",N476,0)</f>
        <v>0</v>
      </c>
      <c r="BH476" s="142">
        <f>IF(U476="sníž. přenesená",N476,0)</f>
        <v>0</v>
      </c>
      <c r="BI476" s="142">
        <f>IF(U476="nulová",N476,0)</f>
        <v>0</v>
      </c>
      <c r="BJ476" s="22" t="s">
        <v>88</v>
      </c>
      <c r="BK476" s="142">
        <f>ROUND(L476*K476,2)</f>
        <v>0</v>
      </c>
      <c r="BL476" s="22" t="s">
        <v>278</v>
      </c>
      <c r="BM476" s="22" t="s">
        <v>1002</v>
      </c>
    </row>
    <row r="477" s="1" customFormat="1" ht="38.25" customHeight="1">
      <c r="B477" s="46"/>
      <c r="C477" s="219" t="s">
        <v>1003</v>
      </c>
      <c r="D477" s="219" t="s">
        <v>207</v>
      </c>
      <c r="E477" s="220" t="s">
        <v>1004</v>
      </c>
      <c r="F477" s="221" t="s">
        <v>1005</v>
      </c>
      <c r="G477" s="221"/>
      <c r="H477" s="221"/>
      <c r="I477" s="221"/>
      <c r="J477" s="222" t="s">
        <v>321</v>
      </c>
      <c r="K477" s="223">
        <v>1</v>
      </c>
      <c r="L477" s="224">
        <v>0</v>
      </c>
      <c r="M477" s="225"/>
      <c r="N477" s="226">
        <f>ROUND(L477*K477,2)</f>
        <v>0</v>
      </c>
      <c r="O477" s="226"/>
      <c r="P477" s="226"/>
      <c r="Q477" s="226"/>
      <c r="R477" s="48"/>
      <c r="T477" s="227" t="s">
        <v>22</v>
      </c>
      <c r="U477" s="56" t="s">
        <v>45</v>
      </c>
      <c r="V477" s="47"/>
      <c r="W477" s="228">
        <f>V477*K477</f>
        <v>0</v>
      </c>
      <c r="X477" s="228">
        <v>0</v>
      </c>
      <c r="Y477" s="228">
        <f>X477*K477</f>
        <v>0</v>
      </c>
      <c r="Z477" s="228">
        <v>0</v>
      </c>
      <c r="AA477" s="229">
        <f>Z477*K477</f>
        <v>0</v>
      </c>
      <c r="AR477" s="22" t="s">
        <v>278</v>
      </c>
      <c r="AT477" s="22" t="s">
        <v>207</v>
      </c>
      <c r="AU477" s="22" t="s">
        <v>149</v>
      </c>
      <c r="AY477" s="22" t="s">
        <v>206</v>
      </c>
      <c r="BE477" s="142">
        <f>IF(U477="základní",N477,0)</f>
        <v>0</v>
      </c>
      <c r="BF477" s="142">
        <f>IF(U477="snížená",N477,0)</f>
        <v>0</v>
      </c>
      <c r="BG477" s="142">
        <f>IF(U477="zákl. přenesená",N477,0)</f>
        <v>0</v>
      </c>
      <c r="BH477" s="142">
        <f>IF(U477="sníž. přenesená",N477,0)</f>
        <v>0</v>
      </c>
      <c r="BI477" s="142">
        <f>IF(U477="nulová",N477,0)</f>
        <v>0</v>
      </c>
      <c r="BJ477" s="22" t="s">
        <v>88</v>
      </c>
      <c r="BK477" s="142">
        <f>ROUND(L477*K477,2)</f>
        <v>0</v>
      </c>
      <c r="BL477" s="22" t="s">
        <v>278</v>
      </c>
      <c r="BM477" s="22" t="s">
        <v>1006</v>
      </c>
    </row>
    <row r="478" s="1" customFormat="1" ht="25.5" customHeight="1">
      <c r="B478" s="46"/>
      <c r="C478" s="242" t="s">
        <v>1007</v>
      </c>
      <c r="D478" s="242" t="s">
        <v>263</v>
      </c>
      <c r="E478" s="243" t="s">
        <v>1008</v>
      </c>
      <c r="F478" s="244" t="s">
        <v>1009</v>
      </c>
      <c r="G478" s="244"/>
      <c r="H478" s="244"/>
      <c r="I478" s="244"/>
      <c r="J478" s="245" t="s">
        <v>321</v>
      </c>
      <c r="K478" s="246">
        <v>1</v>
      </c>
      <c r="L478" s="247">
        <v>0</v>
      </c>
      <c r="M478" s="248"/>
      <c r="N478" s="249">
        <f>ROUND(L478*K478,2)</f>
        <v>0</v>
      </c>
      <c r="O478" s="226"/>
      <c r="P478" s="226"/>
      <c r="Q478" s="226"/>
      <c r="R478" s="48"/>
      <c r="T478" s="227" t="s">
        <v>22</v>
      </c>
      <c r="U478" s="56" t="s">
        <v>45</v>
      </c>
      <c r="V478" s="47"/>
      <c r="W478" s="228">
        <f>V478*K478</f>
        <v>0</v>
      </c>
      <c r="X478" s="228">
        <v>0.021499999999999998</v>
      </c>
      <c r="Y478" s="228">
        <f>X478*K478</f>
        <v>0.021499999999999998</v>
      </c>
      <c r="Z478" s="228">
        <v>0</v>
      </c>
      <c r="AA478" s="229">
        <f>Z478*K478</f>
        <v>0</v>
      </c>
      <c r="AR478" s="22" t="s">
        <v>367</v>
      </c>
      <c r="AT478" s="22" t="s">
        <v>263</v>
      </c>
      <c r="AU478" s="22" t="s">
        <v>149</v>
      </c>
      <c r="AY478" s="22" t="s">
        <v>206</v>
      </c>
      <c r="BE478" s="142">
        <f>IF(U478="základní",N478,0)</f>
        <v>0</v>
      </c>
      <c r="BF478" s="142">
        <f>IF(U478="snížená",N478,0)</f>
        <v>0</v>
      </c>
      <c r="BG478" s="142">
        <f>IF(U478="zákl. přenesená",N478,0)</f>
        <v>0</v>
      </c>
      <c r="BH478" s="142">
        <f>IF(U478="sníž. přenesená",N478,0)</f>
        <v>0</v>
      </c>
      <c r="BI478" s="142">
        <f>IF(U478="nulová",N478,0)</f>
        <v>0</v>
      </c>
      <c r="BJ478" s="22" t="s">
        <v>88</v>
      </c>
      <c r="BK478" s="142">
        <f>ROUND(L478*K478,2)</f>
        <v>0</v>
      </c>
      <c r="BL478" s="22" t="s">
        <v>278</v>
      </c>
      <c r="BM478" s="22" t="s">
        <v>1010</v>
      </c>
    </row>
    <row r="479" s="1" customFormat="1" ht="38.25" customHeight="1">
      <c r="B479" s="46"/>
      <c r="C479" s="219" t="s">
        <v>1011</v>
      </c>
      <c r="D479" s="219" t="s">
        <v>207</v>
      </c>
      <c r="E479" s="220" t="s">
        <v>1012</v>
      </c>
      <c r="F479" s="221" t="s">
        <v>1013</v>
      </c>
      <c r="G479" s="221"/>
      <c r="H479" s="221"/>
      <c r="I479" s="221"/>
      <c r="J479" s="222" t="s">
        <v>321</v>
      </c>
      <c r="K479" s="223">
        <v>1</v>
      </c>
      <c r="L479" s="224">
        <v>0</v>
      </c>
      <c r="M479" s="225"/>
      <c r="N479" s="226">
        <f>ROUND(L479*K479,2)</f>
        <v>0</v>
      </c>
      <c r="O479" s="226"/>
      <c r="P479" s="226"/>
      <c r="Q479" s="226"/>
      <c r="R479" s="48"/>
      <c r="T479" s="227" t="s">
        <v>22</v>
      </c>
      <c r="U479" s="56" t="s">
        <v>45</v>
      </c>
      <c r="V479" s="47"/>
      <c r="W479" s="228">
        <f>V479*K479</f>
        <v>0</v>
      </c>
      <c r="X479" s="228">
        <v>0</v>
      </c>
      <c r="Y479" s="228">
        <f>X479*K479</f>
        <v>0</v>
      </c>
      <c r="Z479" s="228">
        <v>0</v>
      </c>
      <c r="AA479" s="229">
        <f>Z479*K479</f>
        <v>0</v>
      </c>
      <c r="AR479" s="22" t="s">
        <v>278</v>
      </c>
      <c r="AT479" s="22" t="s">
        <v>207</v>
      </c>
      <c r="AU479" s="22" t="s">
        <v>149</v>
      </c>
      <c r="AY479" s="22" t="s">
        <v>206</v>
      </c>
      <c r="BE479" s="142">
        <f>IF(U479="základní",N479,0)</f>
        <v>0</v>
      </c>
      <c r="BF479" s="142">
        <f>IF(U479="snížená",N479,0)</f>
        <v>0</v>
      </c>
      <c r="BG479" s="142">
        <f>IF(U479="zákl. přenesená",N479,0)</f>
        <v>0</v>
      </c>
      <c r="BH479" s="142">
        <f>IF(U479="sníž. přenesená",N479,0)</f>
        <v>0</v>
      </c>
      <c r="BI479" s="142">
        <f>IF(U479="nulová",N479,0)</f>
        <v>0</v>
      </c>
      <c r="BJ479" s="22" t="s">
        <v>88</v>
      </c>
      <c r="BK479" s="142">
        <f>ROUND(L479*K479,2)</f>
        <v>0</v>
      </c>
      <c r="BL479" s="22" t="s">
        <v>278</v>
      </c>
      <c r="BM479" s="22" t="s">
        <v>1014</v>
      </c>
    </row>
    <row r="480" s="1" customFormat="1" ht="25.5" customHeight="1">
      <c r="B480" s="46"/>
      <c r="C480" s="242" t="s">
        <v>1015</v>
      </c>
      <c r="D480" s="242" t="s">
        <v>263</v>
      </c>
      <c r="E480" s="243" t="s">
        <v>1016</v>
      </c>
      <c r="F480" s="244" t="s">
        <v>1017</v>
      </c>
      <c r="G480" s="244"/>
      <c r="H480" s="244"/>
      <c r="I480" s="244"/>
      <c r="J480" s="245" t="s">
        <v>321</v>
      </c>
      <c r="K480" s="246">
        <v>1</v>
      </c>
      <c r="L480" s="247">
        <v>0</v>
      </c>
      <c r="M480" s="248"/>
      <c r="N480" s="249">
        <f>ROUND(L480*K480,2)</f>
        <v>0</v>
      </c>
      <c r="O480" s="226"/>
      <c r="P480" s="226"/>
      <c r="Q480" s="226"/>
      <c r="R480" s="48"/>
      <c r="T480" s="227" t="s">
        <v>22</v>
      </c>
      <c r="U480" s="56" t="s">
        <v>45</v>
      </c>
      <c r="V480" s="47"/>
      <c r="W480" s="228">
        <f>V480*K480</f>
        <v>0</v>
      </c>
      <c r="X480" s="228">
        <v>0.021499999999999998</v>
      </c>
      <c r="Y480" s="228">
        <f>X480*K480</f>
        <v>0.021499999999999998</v>
      </c>
      <c r="Z480" s="228">
        <v>0</v>
      </c>
      <c r="AA480" s="229">
        <f>Z480*K480</f>
        <v>0</v>
      </c>
      <c r="AR480" s="22" t="s">
        <v>367</v>
      </c>
      <c r="AT480" s="22" t="s">
        <v>263</v>
      </c>
      <c r="AU480" s="22" t="s">
        <v>149</v>
      </c>
      <c r="AY480" s="22" t="s">
        <v>206</v>
      </c>
      <c r="BE480" s="142">
        <f>IF(U480="základní",N480,0)</f>
        <v>0</v>
      </c>
      <c r="BF480" s="142">
        <f>IF(U480="snížená",N480,0)</f>
        <v>0</v>
      </c>
      <c r="BG480" s="142">
        <f>IF(U480="zákl. přenesená",N480,0)</f>
        <v>0</v>
      </c>
      <c r="BH480" s="142">
        <f>IF(U480="sníž. přenesená",N480,0)</f>
        <v>0</v>
      </c>
      <c r="BI480" s="142">
        <f>IF(U480="nulová",N480,0)</f>
        <v>0</v>
      </c>
      <c r="BJ480" s="22" t="s">
        <v>88</v>
      </c>
      <c r="BK480" s="142">
        <f>ROUND(L480*K480,2)</f>
        <v>0</v>
      </c>
      <c r="BL480" s="22" t="s">
        <v>278</v>
      </c>
      <c r="BM480" s="22" t="s">
        <v>1018</v>
      </c>
    </row>
    <row r="481" s="1" customFormat="1" ht="25.5" customHeight="1">
      <c r="B481" s="46"/>
      <c r="C481" s="219" t="s">
        <v>1019</v>
      </c>
      <c r="D481" s="219" t="s">
        <v>207</v>
      </c>
      <c r="E481" s="220" t="s">
        <v>1020</v>
      </c>
      <c r="F481" s="221" t="s">
        <v>1021</v>
      </c>
      <c r="G481" s="221"/>
      <c r="H481" s="221"/>
      <c r="I481" s="221"/>
      <c r="J481" s="222" t="s">
        <v>321</v>
      </c>
      <c r="K481" s="223">
        <v>1</v>
      </c>
      <c r="L481" s="224">
        <v>0</v>
      </c>
      <c r="M481" s="225"/>
      <c r="N481" s="226">
        <f>ROUND(L481*K481,2)</f>
        <v>0</v>
      </c>
      <c r="O481" s="226"/>
      <c r="P481" s="226"/>
      <c r="Q481" s="226"/>
      <c r="R481" s="48"/>
      <c r="T481" s="227" t="s">
        <v>22</v>
      </c>
      <c r="U481" s="56" t="s">
        <v>45</v>
      </c>
      <c r="V481" s="47"/>
      <c r="W481" s="228">
        <f>V481*K481</f>
        <v>0</v>
      </c>
      <c r="X481" s="228">
        <v>0</v>
      </c>
      <c r="Y481" s="228">
        <f>X481*K481</f>
        <v>0</v>
      </c>
      <c r="Z481" s="228">
        <v>0</v>
      </c>
      <c r="AA481" s="229">
        <f>Z481*K481</f>
        <v>0</v>
      </c>
      <c r="AR481" s="22" t="s">
        <v>278</v>
      </c>
      <c r="AT481" s="22" t="s">
        <v>207</v>
      </c>
      <c r="AU481" s="22" t="s">
        <v>149</v>
      </c>
      <c r="AY481" s="22" t="s">
        <v>206</v>
      </c>
      <c r="BE481" s="142">
        <f>IF(U481="základní",N481,0)</f>
        <v>0</v>
      </c>
      <c r="BF481" s="142">
        <f>IF(U481="snížená",N481,0)</f>
        <v>0</v>
      </c>
      <c r="BG481" s="142">
        <f>IF(U481="zákl. přenesená",N481,0)</f>
        <v>0</v>
      </c>
      <c r="BH481" s="142">
        <f>IF(U481="sníž. přenesená",N481,0)</f>
        <v>0</v>
      </c>
      <c r="BI481" s="142">
        <f>IF(U481="nulová",N481,0)</f>
        <v>0</v>
      </c>
      <c r="BJ481" s="22" t="s">
        <v>88</v>
      </c>
      <c r="BK481" s="142">
        <f>ROUND(L481*K481,2)</f>
        <v>0</v>
      </c>
      <c r="BL481" s="22" t="s">
        <v>278</v>
      </c>
      <c r="BM481" s="22" t="s">
        <v>1022</v>
      </c>
    </row>
    <row r="482" s="1" customFormat="1" ht="25.5" customHeight="1">
      <c r="B482" s="46"/>
      <c r="C482" s="242" t="s">
        <v>1023</v>
      </c>
      <c r="D482" s="242" t="s">
        <v>263</v>
      </c>
      <c r="E482" s="243" t="s">
        <v>1024</v>
      </c>
      <c r="F482" s="244" t="s">
        <v>1025</v>
      </c>
      <c r="G482" s="244"/>
      <c r="H482" s="244"/>
      <c r="I482" s="244"/>
      <c r="J482" s="245" t="s">
        <v>321</v>
      </c>
      <c r="K482" s="246">
        <v>1</v>
      </c>
      <c r="L482" s="247">
        <v>0</v>
      </c>
      <c r="M482" s="248"/>
      <c r="N482" s="249">
        <f>ROUND(L482*K482,2)</f>
        <v>0</v>
      </c>
      <c r="O482" s="226"/>
      <c r="P482" s="226"/>
      <c r="Q482" s="226"/>
      <c r="R482" s="48"/>
      <c r="T482" s="227" t="s">
        <v>22</v>
      </c>
      <c r="U482" s="56" t="s">
        <v>45</v>
      </c>
      <c r="V482" s="47"/>
      <c r="W482" s="228">
        <f>V482*K482</f>
        <v>0</v>
      </c>
      <c r="X482" s="228">
        <v>0.039</v>
      </c>
      <c r="Y482" s="228">
        <f>X482*K482</f>
        <v>0.039</v>
      </c>
      <c r="Z482" s="228">
        <v>0</v>
      </c>
      <c r="AA482" s="229">
        <f>Z482*K482</f>
        <v>0</v>
      </c>
      <c r="AR482" s="22" t="s">
        <v>367</v>
      </c>
      <c r="AT482" s="22" t="s">
        <v>263</v>
      </c>
      <c r="AU482" s="22" t="s">
        <v>149</v>
      </c>
      <c r="AY482" s="22" t="s">
        <v>206</v>
      </c>
      <c r="BE482" s="142">
        <f>IF(U482="základní",N482,0)</f>
        <v>0</v>
      </c>
      <c r="BF482" s="142">
        <f>IF(U482="snížená",N482,0)</f>
        <v>0</v>
      </c>
      <c r="BG482" s="142">
        <f>IF(U482="zákl. přenesená",N482,0)</f>
        <v>0</v>
      </c>
      <c r="BH482" s="142">
        <f>IF(U482="sníž. přenesená",N482,0)</f>
        <v>0</v>
      </c>
      <c r="BI482" s="142">
        <f>IF(U482="nulová",N482,0)</f>
        <v>0</v>
      </c>
      <c r="BJ482" s="22" t="s">
        <v>88</v>
      </c>
      <c r="BK482" s="142">
        <f>ROUND(L482*K482,2)</f>
        <v>0</v>
      </c>
      <c r="BL482" s="22" t="s">
        <v>278</v>
      </c>
      <c r="BM482" s="22" t="s">
        <v>1026</v>
      </c>
    </row>
    <row r="483" s="1" customFormat="1" ht="38.25" customHeight="1">
      <c r="B483" s="46"/>
      <c r="C483" s="219" t="s">
        <v>1027</v>
      </c>
      <c r="D483" s="219" t="s">
        <v>207</v>
      </c>
      <c r="E483" s="220" t="s">
        <v>1028</v>
      </c>
      <c r="F483" s="221" t="s">
        <v>1029</v>
      </c>
      <c r="G483" s="221"/>
      <c r="H483" s="221"/>
      <c r="I483" s="221"/>
      <c r="J483" s="222" t="s">
        <v>321</v>
      </c>
      <c r="K483" s="223">
        <v>4</v>
      </c>
      <c r="L483" s="224">
        <v>0</v>
      </c>
      <c r="M483" s="225"/>
      <c r="N483" s="226">
        <f>ROUND(L483*K483,2)</f>
        <v>0</v>
      </c>
      <c r="O483" s="226"/>
      <c r="P483" s="226"/>
      <c r="Q483" s="226"/>
      <c r="R483" s="48"/>
      <c r="T483" s="227" t="s">
        <v>22</v>
      </c>
      <c r="U483" s="56" t="s">
        <v>45</v>
      </c>
      <c r="V483" s="47"/>
      <c r="W483" s="228">
        <f>V483*K483</f>
        <v>0</v>
      </c>
      <c r="X483" s="228">
        <v>0</v>
      </c>
      <c r="Y483" s="228">
        <f>X483*K483</f>
        <v>0</v>
      </c>
      <c r="Z483" s="228">
        <v>0</v>
      </c>
      <c r="AA483" s="229">
        <f>Z483*K483</f>
        <v>0</v>
      </c>
      <c r="AR483" s="22" t="s">
        <v>278</v>
      </c>
      <c r="AT483" s="22" t="s">
        <v>207</v>
      </c>
      <c r="AU483" s="22" t="s">
        <v>149</v>
      </c>
      <c r="AY483" s="22" t="s">
        <v>206</v>
      </c>
      <c r="BE483" s="142">
        <f>IF(U483="základní",N483,0)</f>
        <v>0</v>
      </c>
      <c r="BF483" s="142">
        <f>IF(U483="snížená",N483,0)</f>
        <v>0</v>
      </c>
      <c r="BG483" s="142">
        <f>IF(U483="zákl. přenesená",N483,0)</f>
        <v>0</v>
      </c>
      <c r="BH483" s="142">
        <f>IF(U483="sníž. přenesená",N483,0)</f>
        <v>0</v>
      </c>
      <c r="BI483" s="142">
        <f>IF(U483="nulová",N483,0)</f>
        <v>0</v>
      </c>
      <c r="BJ483" s="22" t="s">
        <v>88</v>
      </c>
      <c r="BK483" s="142">
        <f>ROUND(L483*K483,2)</f>
        <v>0</v>
      </c>
      <c r="BL483" s="22" t="s">
        <v>278</v>
      </c>
      <c r="BM483" s="22" t="s">
        <v>1030</v>
      </c>
    </row>
    <row r="484" s="1" customFormat="1" ht="25.5" customHeight="1">
      <c r="B484" s="46"/>
      <c r="C484" s="242" t="s">
        <v>1031</v>
      </c>
      <c r="D484" s="242" t="s">
        <v>263</v>
      </c>
      <c r="E484" s="243" t="s">
        <v>1032</v>
      </c>
      <c r="F484" s="244" t="s">
        <v>1033</v>
      </c>
      <c r="G484" s="244"/>
      <c r="H484" s="244"/>
      <c r="I484" s="244"/>
      <c r="J484" s="245" t="s">
        <v>321</v>
      </c>
      <c r="K484" s="246">
        <v>4</v>
      </c>
      <c r="L484" s="247">
        <v>0</v>
      </c>
      <c r="M484" s="248"/>
      <c r="N484" s="249">
        <f>ROUND(L484*K484,2)</f>
        <v>0</v>
      </c>
      <c r="O484" s="226"/>
      <c r="P484" s="226"/>
      <c r="Q484" s="226"/>
      <c r="R484" s="48"/>
      <c r="T484" s="227" t="s">
        <v>22</v>
      </c>
      <c r="U484" s="56" t="s">
        <v>45</v>
      </c>
      <c r="V484" s="47"/>
      <c r="W484" s="228">
        <f>V484*K484</f>
        <v>0</v>
      </c>
      <c r="X484" s="228">
        <v>0.042999999999999997</v>
      </c>
      <c r="Y484" s="228">
        <f>X484*K484</f>
        <v>0.17199999999999999</v>
      </c>
      <c r="Z484" s="228">
        <v>0</v>
      </c>
      <c r="AA484" s="229">
        <f>Z484*K484</f>
        <v>0</v>
      </c>
      <c r="AR484" s="22" t="s">
        <v>367</v>
      </c>
      <c r="AT484" s="22" t="s">
        <v>263</v>
      </c>
      <c r="AU484" s="22" t="s">
        <v>149</v>
      </c>
      <c r="AY484" s="22" t="s">
        <v>206</v>
      </c>
      <c r="BE484" s="142">
        <f>IF(U484="základní",N484,0)</f>
        <v>0</v>
      </c>
      <c r="BF484" s="142">
        <f>IF(U484="snížená",N484,0)</f>
        <v>0</v>
      </c>
      <c r="BG484" s="142">
        <f>IF(U484="zákl. přenesená",N484,0)</f>
        <v>0</v>
      </c>
      <c r="BH484" s="142">
        <f>IF(U484="sníž. přenesená",N484,0)</f>
        <v>0</v>
      </c>
      <c r="BI484" s="142">
        <f>IF(U484="nulová",N484,0)</f>
        <v>0</v>
      </c>
      <c r="BJ484" s="22" t="s">
        <v>88</v>
      </c>
      <c r="BK484" s="142">
        <f>ROUND(L484*K484,2)</f>
        <v>0</v>
      </c>
      <c r="BL484" s="22" t="s">
        <v>278</v>
      </c>
      <c r="BM484" s="22" t="s">
        <v>1034</v>
      </c>
    </row>
    <row r="485" s="1" customFormat="1" ht="25.5" customHeight="1">
      <c r="B485" s="46"/>
      <c r="C485" s="219" t="s">
        <v>1035</v>
      </c>
      <c r="D485" s="219" t="s">
        <v>207</v>
      </c>
      <c r="E485" s="220" t="s">
        <v>1036</v>
      </c>
      <c r="F485" s="221" t="s">
        <v>1037</v>
      </c>
      <c r="G485" s="221"/>
      <c r="H485" s="221"/>
      <c r="I485" s="221"/>
      <c r="J485" s="222" t="s">
        <v>321</v>
      </c>
      <c r="K485" s="223">
        <v>32</v>
      </c>
      <c r="L485" s="224">
        <v>0</v>
      </c>
      <c r="M485" s="225"/>
      <c r="N485" s="226">
        <f>ROUND(L485*K485,2)</f>
        <v>0</v>
      </c>
      <c r="O485" s="226"/>
      <c r="P485" s="226"/>
      <c r="Q485" s="226"/>
      <c r="R485" s="48"/>
      <c r="T485" s="227" t="s">
        <v>22</v>
      </c>
      <c r="U485" s="56" t="s">
        <v>45</v>
      </c>
      <c r="V485" s="47"/>
      <c r="W485" s="228">
        <f>V485*K485</f>
        <v>0</v>
      </c>
      <c r="X485" s="228">
        <v>0</v>
      </c>
      <c r="Y485" s="228">
        <f>X485*K485</f>
        <v>0</v>
      </c>
      <c r="Z485" s="228">
        <v>0</v>
      </c>
      <c r="AA485" s="229">
        <f>Z485*K485</f>
        <v>0</v>
      </c>
      <c r="AR485" s="22" t="s">
        <v>278</v>
      </c>
      <c r="AT485" s="22" t="s">
        <v>207</v>
      </c>
      <c r="AU485" s="22" t="s">
        <v>149</v>
      </c>
      <c r="AY485" s="22" t="s">
        <v>206</v>
      </c>
      <c r="BE485" s="142">
        <f>IF(U485="základní",N485,0)</f>
        <v>0</v>
      </c>
      <c r="BF485" s="142">
        <f>IF(U485="snížená",N485,0)</f>
        <v>0</v>
      </c>
      <c r="BG485" s="142">
        <f>IF(U485="zákl. přenesená",N485,0)</f>
        <v>0</v>
      </c>
      <c r="BH485" s="142">
        <f>IF(U485="sníž. přenesená",N485,0)</f>
        <v>0</v>
      </c>
      <c r="BI485" s="142">
        <f>IF(U485="nulová",N485,0)</f>
        <v>0</v>
      </c>
      <c r="BJ485" s="22" t="s">
        <v>88</v>
      </c>
      <c r="BK485" s="142">
        <f>ROUND(L485*K485,2)</f>
        <v>0</v>
      </c>
      <c r="BL485" s="22" t="s">
        <v>278</v>
      </c>
      <c r="BM485" s="22" t="s">
        <v>1038</v>
      </c>
    </row>
    <row r="486" s="1" customFormat="1" ht="25.5" customHeight="1">
      <c r="B486" s="46"/>
      <c r="C486" s="242" t="s">
        <v>1039</v>
      </c>
      <c r="D486" s="242" t="s">
        <v>263</v>
      </c>
      <c r="E486" s="243" t="s">
        <v>1040</v>
      </c>
      <c r="F486" s="244" t="s">
        <v>1041</v>
      </c>
      <c r="G486" s="244"/>
      <c r="H486" s="244"/>
      <c r="I486" s="244"/>
      <c r="J486" s="245" t="s">
        <v>321</v>
      </c>
      <c r="K486" s="246">
        <v>12</v>
      </c>
      <c r="L486" s="247">
        <v>0</v>
      </c>
      <c r="M486" s="248"/>
      <c r="N486" s="249">
        <f>ROUND(L486*K486,2)</f>
        <v>0</v>
      </c>
      <c r="O486" s="226"/>
      <c r="P486" s="226"/>
      <c r="Q486" s="226"/>
      <c r="R486" s="48"/>
      <c r="T486" s="227" t="s">
        <v>22</v>
      </c>
      <c r="U486" s="56" t="s">
        <v>45</v>
      </c>
      <c r="V486" s="47"/>
      <c r="W486" s="228">
        <f>V486*K486</f>
        <v>0</v>
      </c>
      <c r="X486" s="228">
        <v>0.00059999999999999995</v>
      </c>
      <c r="Y486" s="228">
        <f>X486*K486</f>
        <v>0.0071999999999999998</v>
      </c>
      <c r="Z486" s="228">
        <v>0</v>
      </c>
      <c r="AA486" s="229">
        <f>Z486*K486</f>
        <v>0</v>
      </c>
      <c r="AR486" s="22" t="s">
        <v>367</v>
      </c>
      <c r="AT486" s="22" t="s">
        <v>263</v>
      </c>
      <c r="AU486" s="22" t="s">
        <v>149</v>
      </c>
      <c r="AY486" s="22" t="s">
        <v>206</v>
      </c>
      <c r="BE486" s="142">
        <f>IF(U486="základní",N486,0)</f>
        <v>0</v>
      </c>
      <c r="BF486" s="142">
        <f>IF(U486="snížená",N486,0)</f>
        <v>0</v>
      </c>
      <c r="BG486" s="142">
        <f>IF(U486="zákl. přenesená",N486,0)</f>
        <v>0</v>
      </c>
      <c r="BH486" s="142">
        <f>IF(U486="sníž. přenesená",N486,0)</f>
        <v>0</v>
      </c>
      <c r="BI486" s="142">
        <f>IF(U486="nulová",N486,0)</f>
        <v>0</v>
      </c>
      <c r="BJ486" s="22" t="s">
        <v>88</v>
      </c>
      <c r="BK486" s="142">
        <f>ROUND(L486*K486,2)</f>
        <v>0</v>
      </c>
      <c r="BL486" s="22" t="s">
        <v>278</v>
      </c>
      <c r="BM486" s="22" t="s">
        <v>1042</v>
      </c>
    </row>
    <row r="487" s="1" customFormat="1" ht="25.5" customHeight="1">
      <c r="B487" s="46"/>
      <c r="C487" s="242" t="s">
        <v>1043</v>
      </c>
      <c r="D487" s="242" t="s">
        <v>263</v>
      </c>
      <c r="E487" s="243" t="s">
        <v>1044</v>
      </c>
      <c r="F487" s="244" t="s">
        <v>1045</v>
      </c>
      <c r="G487" s="244"/>
      <c r="H487" s="244"/>
      <c r="I487" s="244"/>
      <c r="J487" s="245" t="s">
        <v>321</v>
      </c>
      <c r="K487" s="246">
        <v>17</v>
      </c>
      <c r="L487" s="247">
        <v>0</v>
      </c>
      <c r="M487" s="248"/>
      <c r="N487" s="249">
        <f>ROUND(L487*K487,2)</f>
        <v>0</v>
      </c>
      <c r="O487" s="226"/>
      <c r="P487" s="226"/>
      <c r="Q487" s="226"/>
      <c r="R487" s="48"/>
      <c r="T487" s="227" t="s">
        <v>22</v>
      </c>
      <c r="U487" s="56" t="s">
        <v>45</v>
      </c>
      <c r="V487" s="47"/>
      <c r="W487" s="228">
        <f>V487*K487</f>
        <v>0</v>
      </c>
      <c r="X487" s="228">
        <v>0.00050000000000000001</v>
      </c>
      <c r="Y487" s="228">
        <f>X487*K487</f>
        <v>0.0085000000000000006</v>
      </c>
      <c r="Z487" s="228">
        <v>0</v>
      </c>
      <c r="AA487" s="229">
        <f>Z487*K487</f>
        <v>0</v>
      </c>
      <c r="AR487" s="22" t="s">
        <v>367</v>
      </c>
      <c r="AT487" s="22" t="s">
        <v>263</v>
      </c>
      <c r="AU487" s="22" t="s">
        <v>149</v>
      </c>
      <c r="AY487" s="22" t="s">
        <v>206</v>
      </c>
      <c r="BE487" s="142">
        <f>IF(U487="základní",N487,0)</f>
        <v>0</v>
      </c>
      <c r="BF487" s="142">
        <f>IF(U487="snížená",N487,0)</f>
        <v>0</v>
      </c>
      <c r="BG487" s="142">
        <f>IF(U487="zákl. přenesená",N487,0)</f>
        <v>0</v>
      </c>
      <c r="BH487" s="142">
        <f>IF(U487="sníž. přenesená",N487,0)</f>
        <v>0</v>
      </c>
      <c r="BI487" s="142">
        <f>IF(U487="nulová",N487,0)</f>
        <v>0</v>
      </c>
      <c r="BJ487" s="22" t="s">
        <v>88</v>
      </c>
      <c r="BK487" s="142">
        <f>ROUND(L487*K487,2)</f>
        <v>0</v>
      </c>
      <c r="BL487" s="22" t="s">
        <v>278</v>
      </c>
      <c r="BM487" s="22" t="s">
        <v>1046</v>
      </c>
    </row>
    <row r="488" s="1" customFormat="1" ht="25.5" customHeight="1">
      <c r="B488" s="46"/>
      <c r="C488" s="242" t="s">
        <v>1047</v>
      </c>
      <c r="D488" s="242" t="s">
        <v>263</v>
      </c>
      <c r="E488" s="243" t="s">
        <v>1048</v>
      </c>
      <c r="F488" s="244" t="s">
        <v>1049</v>
      </c>
      <c r="G488" s="244"/>
      <c r="H488" s="244"/>
      <c r="I488" s="244"/>
      <c r="J488" s="245" t="s">
        <v>321</v>
      </c>
      <c r="K488" s="246">
        <v>3</v>
      </c>
      <c r="L488" s="247">
        <v>0</v>
      </c>
      <c r="M488" s="248"/>
      <c r="N488" s="249">
        <f>ROUND(L488*K488,2)</f>
        <v>0</v>
      </c>
      <c r="O488" s="226"/>
      <c r="P488" s="226"/>
      <c r="Q488" s="226"/>
      <c r="R488" s="48"/>
      <c r="T488" s="227" t="s">
        <v>22</v>
      </c>
      <c r="U488" s="56" t="s">
        <v>45</v>
      </c>
      <c r="V488" s="47"/>
      <c r="W488" s="228">
        <f>V488*K488</f>
        <v>0</v>
      </c>
      <c r="X488" s="228">
        <v>0.00050000000000000001</v>
      </c>
      <c r="Y488" s="228">
        <f>X488*K488</f>
        <v>0.0015</v>
      </c>
      <c r="Z488" s="228">
        <v>0</v>
      </c>
      <c r="AA488" s="229">
        <f>Z488*K488</f>
        <v>0</v>
      </c>
      <c r="AR488" s="22" t="s">
        <v>367</v>
      </c>
      <c r="AT488" s="22" t="s">
        <v>263</v>
      </c>
      <c r="AU488" s="22" t="s">
        <v>149</v>
      </c>
      <c r="AY488" s="22" t="s">
        <v>206</v>
      </c>
      <c r="BE488" s="142">
        <f>IF(U488="základní",N488,0)</f>
        <v>0</v>
      </c>
      <c r="BF488" s="142">
        <f>IF(U488="snížená",N488,0)</f>
        <v>0</v>
      </c>
      <c r="BG488" s="142">
        <f>IF(U488="zákl. přenesená",N488,0)</f>
        <v>0</v>
      </c>
      <c r="BH488" s="142">
        <f>IF(U488="sníž. přenesená",N488,0)</f>
        <v>0</v>
      </c>
      <c r="BI488" s="142">
        <f>IF(U488="nulová",N488,0)</f>
        <v>0</v>
      </c>
      <c r="BJ488" s="22" t="s">
        <v>88</v>
      </c>
      <c r="BK488" s="142">
        <f>ROUND(L488*K488,2)</f>
        <v>0</v>
      </c>
      <c r="BL488" s="22" t="s">
        <v>278</v>
      </c>
      <c r="BM488" s="22" t="s">
        <v>1050</v>
      </c>
    </row>
    <row r="489" s="1" customFormat="1" ht="25.5" customHeight="1">
      <c r="B489" s="46"/>
      <c r="C489" s="219" t="s">
        <v>1051</v>
      </c>
      <c r="D489" s="219" t="s">
        <v>207</v>
      </c>
      <c r="E489" s="220" t="s">
        <v>1052</v>
      </c>
      <c r="F489" s="221" t="s">
        <v>1053</v>
      </c>
      <c r="G489" s="221"/>
      <c r="H489" s="221"/>
      <c r="I489" s="221"/>
      <c r="J489" s="222" t="s">
        <v>321</v>
      </c>
      <c r="K489" s="223">
        <v>4</v>
      </c>
      <c r="L489" s="224">
        <v>0</v>
      </c>
      <c r="M489" s="225"/>
      <c r="N489" s="226">
        <f>ROUND(L489*K489,2)</f>
        <v>0</v>
      </c>
      <c r="O489" s="226"/>
      <c r="P489" s="226"/>
      <c r="Q489" s="226"/>
      <c r="R489" s="48"/>
      <c r="T489" s="227" t="s">
        <v>22</v>
      </c>
      <c r="U489" s="56" t="s">
        <v>45</v>
      </c>
      <c r="V489" s="47"/>
      <c r="W489" s="228">
        <f>V489*K489</f>
        <v>0</v>
      </c>
      <c r="X489" s="228">
        <v>0</v>
      </c>
      <c r="Y489" s="228">
        <f>X489*K489</f>
        <v>0</v>
      </c>
      <c r="Z489" s="228">
        <v>0</v>
      </c>
      <c r="AA489" s="229">
        <f>Z489*K489</f>
        <v>0</v>
      </c>
      <c r="AR489" s="22" t="s">
        <v>278</v>
      </c>
      <c r="AT489" s="22" t="s">
        <v>207</v>
      </c>
      <c r="AU489" s="22" t="s">
        <v>149</v>
      </c>
      <c r="AY489" s="22" t="s">
        <v>206</v>
      </c>
      <c r="BE489" s="142">
        <f>IF(U489="základní",N489,0)</f>
        <v>0</v>
      </c>
      <c r="BF489" s="142">
        <f>IF(U489="snížená",N489,0)</f>
        <v>0</v>
      </c>
      <c r="BG489" s="142">
        <f>IF(U489="zákl. přenesená",N489,0)</f>
        <v>0</v>
      </c>
      <c r="BH489" s="142">
        <f>IF(U489="sníž. přenesená",N489,0)</f>
        <v>0</v>
      </c>
      <c r="BI489" s="142">
        <f>IF(U489="nulová",N489,0)</f>
        <v>0</v>
      </c>
      <c r="BJ489" s="22" t="s">
        <v>88</v>
      </c>
      <c r="BK489" s="142">
        <f>ROUND(L489*K489,2)</f>
        <v>0</v>
      </c>
      <c r="BL489" s="22" t="s">
        <v>278</v>
      </c>
      <c r="BM489" s="22" t="s">
        <v>1054</v>
      </c>
    </row>
    <row r="490" s="1" customFormat="1" ht="25.5" customHeight="1">
      <c r="B490" s="46"/>
      <c r="C490" s="242" t="s">
        <v>1055</v>
      </c>
      <c r="D490" s="242" t="s">
        <v>263</v>
      </c>
      <c r="E490" s="243" t="s">
        <v>1056</v>
      </c>
      <c r="F490" s="244" t="s">
        <v>1057</v>
      </c>
      <c r="G490" s="244"/>
      <c r="H490" s="244"/>
      <c r="I490" s="244"/>
      <c r="J490" s="245" t="s">
        <v>321</v>
      </c>
      <c r="K490" s="246">
        <v>4</v>
      </c>
      <c r="L490" s="247">
        <v>0</v>
      </c>
      <c r="M490" s="248"/>
      <c r="N490" s="249">
        <f>ROUND(L490*K490,2)</f>
        <v>0</v>
      </c>
      <c r="O490" s="226"/>
      <c r="P490" s="226"/>
      <c r="Q490" s="226"/>
      <c r="R490" s="48"/>
      <c r="T490" s="227" t="s">
        <v>22</v>
      </c>
      <c r="U490" s="56" t="s">
        <v>45</v>
      </c>
      <c r="V490" s="47"/>
      <c r="W490" s="228">
        <f>V490*K490</f>
        <v>0</v>
      </c>
      <c r="X490" s="228">
        <v>0.0047000000000000002</v>
      </c>
      <c r="Y490" s="228">
        <f>X490*K490</f>
        <v>0.018800000000000001</v>
      </c>
      <c r="Z490" s="228">
        <v>0</v>
      </c>
      <c r="AA490" s="229">
        <f>Z490*K490</f>
        <v>0</v>
      </c>
      <c r="AR490" s="22" t="s">
        <v>367</v>
      </c>
      <c r="AT490" s="22" t="s">
        <v>263</v>
      </c>
      <c r="AU490" s="22" t="s">
        <v>149</v>
      </c>
      <c r="AY490" s="22" t="s">
        <v>206</v>
      </c>
      <c r="BE490" s="142">
        <f>IF(U490="základní",N490,0)</f>
        <v>0</v>
      </c>
      <c r="BF490" s="142">
        <f>IF(U490="snížená",N490,0)</f>
        <v>0</v>
      </c>
      <c r="BG490" s="142">
        <f>IF(U490="zákl. přenesená",N490,0)</f>
        <v>0</v>
      </c>
      <c r="BH490" s="142">
        <f>IF(U490="sníž. přenesená",N490,0)</f>
        <v>0</v>
      </c>
      <c r="BI490" s="142">
        <f>IF(U490="nulová",N490,0)</f>
        <v>0</v>
      </c>
      <c r="BJ490" s="22" t="s">
        <v>88</v>
      </c>
      <c r="BK490" s="142">
        <f>ROUND(L490*K490,2)</f>
        <v>0</v>
      </c>
      <c r="BL490" s="22" t="s">
        <v>278</v>
      </c>
      <c r="BM490" s="22" t="s">
        <v>1058</v>
      </c>
    </row>
    <row r="491" s="1" customFormat="1" ht="60" customHeight="1">
      <c r="B491" s="46"/>
      <c r="C491" s="47"/>
      <c r="D491" s="47"/>
      <c r="E491" s="47"/>
      <c r="F491" s="250" t="s">
        <v>1059</v>
      </c>
      <c r="G491" s="67"/>
      <c r="H491" s="67"/>
      <c r="I491" s="67"/>
      <c r="J491" s="47"/>
      <c r="K491" s="47"/>
      <c r="L491" s="47"/>
      <c r="M491" s="47"/>
      <c r="N491" s="47"/>
      <c r="O491" s="47"/>
      <c r="P491" s="47"/>
      <c r="Q491" s="47"/>
      <c r="R491" s="48"/>
      <c r="T491" s="189"/>
      <c r="U491" s="47"/>
      <c r="V491" s="47"/>
      <c r="W491" s="47"/>
      <c r="X491" s="47"/>
      <c r="Y491" s="47"/>
      <c r="Z491" s="47"/>
      <c r="AA491" s="100"/>
      <c r="AT491" s="22" t="s">
        <v>268</v>
      </c>
      <c r="AU491" s="22" t="s">
        <v>149</v>
      </c>
    </row>
    <row r="492" s="1" customFormat="1" ht="25.5" customHeight="1">
      <c r="B492" s="46"/>
      <c r="C492" s="219" t="s">
        <v>1060</v>
      </c>
      <c r="D492" s="219" t="s">
        <v>207</v>
      </c>
      <c r="E492" s="220" t="s">
        <v>1061</v>
      </c>
      <c r="F492" s="221" t="s">
        <v>1062</v>
      </c>
      <c r="G492" s="221"/>
      <c r="H492" s="221"/>
      <c r="I492" s="221"/>
      <c r="J492" s="222" t="s">
        <v>321</v>
      </c>
      <c r="K492" s="223">
        <v>2</v>
      </c>
      <c r="L492" s="224">
        <v>0</v>
      </c>
      <c r="M492" s="225"/>
      <c r="N492" s="226">
        <f>ROUND(L492*K492,2)</f>
        <v>0</v>
      </c>
      <c r="O492" s="226"/>
      <c r="P492" s="226"/>
      <c r="Q492" s="226"/>
      <c r="R492" s="48"/>
      <c r="T492" s="227" t="s">
        <v>22</v>
      </c>
      <c r="U492" s="56" t="s">
        <v>45</v>
      </c>
      <c r="V492" s="47"/>
      <c r="W492" s="228">
        <f>V492*K492</f>
        <v>0</v>
      </c>
      <c r="X492" s="228">
        <v>0</v>
      </c>
      <c r="Y492" s="228">
        <f>X492*K492</f>
        <v>0</v>
      </c>
      <c r="Z492" s="228">
        <v>0</v>
      </c>
      <c r="AA492" s="229">
        <f>Z492*K492</f>
        <v>0</v>
      </c>
      <c r="AR492" s="22" t="s">
        <v>278</v>
      </c>
      <c r="AT492" s="22" t="s">
        <v>207</v>
      </c>
      <c r="AU492" s="22" t="s">
        <v>149</v>
      </c>
      <c r="AY492" s="22" t="s">
        <v>206</v>
      </c>
      <c r="BE492" s="142">
        <f>IF(U492="základní",N492,0)</f>
        <v>0</v>
      </c>
      <c r="BF492" s="142">
        <f>IF(U492="snížená",N492,0)</f>
        <v>0</v>
      </c>
      <c r="BG492" s="142">
        <f>IF(U492="zákl. přenesená",N492,0)</f>
        <v>0</v>
      </c>
      <c r="BH492" s="142">
        <f>IF(U492="sníž. přenesená",N492,0)</f>
        <v>0</v>
      </c>
      <c r="BI492" s="142">
        <f>IF(U492="nulová",N492,0)</f>
        <v>0</v>
      </c>
      <c r="BJ492" s="22" t="s">
        <v>88</v>
      </c>
      <c r="BK492" s="142">
        <f>ROUND(L492*K492,2)</f>
        <v>0</v>
      </c>
      <c r="BL492" s="22" t="s">
        <v>278</v>
      </c>
      <c r="BM492" s="22" t="s">
        <v>1063</v>
      </c>
    </row>
    <row r="493" s="1" customFormat="1" ht="25.5" customHeight="1">
      <c r="B493" s="46"/>
      <c r="C493" s="242" t="s">
        <v>1064</v>
      </c>
      <c r="D493" s="242" t="s">
        <v>263</v>
      </c>
      <c r="E493" s="243" t="s">
        <v>1056</v>
      </c>
      <c r="F493" s="244" t="s">
        <v>1057</v>
      </c>
      <c r="G493" s="244"/>
      <c r="H493" s="244"/>
      <c r="I493" s="244"/>
      <c r="J493" s="245" t="s">
        <v>321</v>
      </c>
      <c r="K493" s="246">
        <v>2</v>
      </c>
      <c r="L493" s="247">
        <v>0</v>
      </c>
      <c r="M493" s="248"/>
      <c r="N493" s="249">
        <f>ROUND(L493*K493,2)</f>
        <v>0</v>
      </c>
      <c r="O493" s="226"/>
      <c r="P493" s="226"/>
      <c r="Q493" s="226"/>
      <c r="R493" s="48"/>
      <c r="T493" s="227" t="s">
        <v>22</v>
      </c>
      <c r="U493" s="56" t="s">
        <v>45</v>
      </c>
      <c r="V493" s="47"/>
      <c r="W493" s="228">
        <f>V493*K493</f>
        <v>0</v>
      </c>
      <c r="X493" s="228">
        <v>0.0047000000000000002</v>
      </c>
      <c r="Y493" s="228">
        <f>X493*K493</f>
        <v>0.0094000000000000004</v>
      </c>
      <c r="Z493" s="228">
        <v>0</v>
      </c>
      <c r="AA493" s="229">
        <f>Z493*K493</f>
        <v>0</v>
      </c>
      <c r="AR493" s="22" t="s">
        <v>367</v>
      </c>
      <c r="AT493" s="22" t="s">
        <v>263</v>
      </c>
      <c r="AU493" s="22" t="s">
        <v>149</v>
      </c>
      <c r="AY493" s="22" t="s">
        <v>206</v>
      </c>
      <c r="BE493" s="142">
        <f>IF(U493="základní",N493,0)</f>
        <v>0</v>
      </c>
      <c r="BF493" s="142">
        <f>IF(U493="snížená",N493,0)</f>
        <v>0</v>
      </c>
      <c r="BG493" s="142">
        <f>IF(U493="zákl. přenesená",N493,0)</f>
        <v>0</v>
      </c>
      <c r="BH493" s="142">
        <f>IF(U493="sníž. přenesená",N493,0)</f>
        <v>0</v>
      </c>
      <c r="BI493" s="142">
        <f>IF(U493="nulová",N493,0)</f>
        <v>0</v>
      </c>
      <c r="BJ493" s="22" t="s">
        <v>88</v>
      </c>
      <c r="BK493" s="142">
        <f>ROUND(L493*K493,2)</f>
        <v>0</v>
      </c>
      <c r="BL493" s="22" t="s">
        <v>278</v>
      </c>
      <c r="BM493" s="22" t="s">
        <v>1065</v>
      </c>
    </row>
    <row r="494" s="1" customFormat="1" ht="60" customHeight="1">
      <c r="B494" s="46"/>
      <c r="C494" s="47"/>
      <c r="D494" s="47"/>
      <c r="E494" s="47"/>
      <c r="F494" s="250" t="s">
        <v>1059</v>
      </c>
      <c r="G494" s="67"/>
      <c r="H494" s="67"/>
      <c r="I494" s="67"/>
      <c r="J494" s="47"/>
      <c r="K494" s="47"/>
      <c r="L494" s="47"/>
      <c r="M494" s="47"/>
      <c r="N494" s="47"/>
      <c r="O494" s="47"/>
      <c r="P494" s="47"/>
      <c r="Q494" s="47"/>
      <c r="R494" s="48"/>
      <c r="T494" s="189"/>
      <c r="U494" s="47"/>
      <c r="V494" s="47"/>
      <c r="W494" s="47"/>
      <c r="X494" s="47"/>
      <c r="Y494" s="47"/>
      <c r="Z494" s="47"/>
      <c r="AA494" s="100"/>
      <c r="AT494" s="22" t="s">
        <v>268</v>
      </c>
      <c r="AU494" s="22" t="s">
        <v>149</v>
      </c>
    </row>
    <row r="495" s="1" customFormat="1" ht="25.5" customHeight="1">
      <c r="B495" s="46"/>
      <c r="C495" s="219" t="s">
        <v>1066</v>
      </c>
      <c r="D495" s="219" t="s">
        <v>207</v>
      </c>
      <c r="E495" s="220" t="s">
        <v>1067</v>
      </c>
      <c r="F495" s="221" t="s">
        <v>1068</v>
      </c>
      <c r="G495" s="221"/>
      <c r="H495" s="221"/>
      <c r="I495" s="221"/>
      <c r="J495" s="222" t="s">
        <v>321</v>
      </c>
      <c r="K495" s="223">
        <v>14</v>
      </c>
      <c r="L495" s="224">
        <v>0</v>
      </c>
      <c r="M495" s="225"/>
      <c r="N495" s="226">
        <f>ROUND(L495*K495,2)</f>
        <v>0</v>
      </c>
      <c r="O495" s="226"/>
      <c r="P495" s="226"/>
      <c r="Q495" s="226"/>
      <c r="R495" s="48"/>
      <c r="T495" s="227" t="s">
        <v>22</v>
      </c>
      <c r="U495" s="56" t="s">
        <v>45</v>
      </c>
      <c r="V495" s="47"/>
      <c r="W495" s="228">
        <f>V495*K495</f>
        <v>0</v>
      </c>
      <c r="X495" s="228">
        <v>0</v>
      </c>
      <c r="Y495" s="228">
        <f>X495*K495</f>
        <v>0</v>
      </c>
      <c r="Z495" s="228">
        <v>0</v>
      </c>
      <c r="AA495" s="229">
        <f>Z495*K495</f>
        <v>0</v>
      </c>
      <c r="AR495" s="22" t="s">
        <v>278</v>
      </c>
      <c r="AT495" s="22" t="s">
        <v>207</v>
      </c>
      <c r="AU495" s="22" t="s">
        <v>149</v>
      </c>
      <c r="AY495" s="22" t="s">
        <v>206</v>
      </c>
      <c r="BE495" s="142">
        <f>IF(U495="základní",N495,0)</f>
        <v>0</v>
      </c>
      <c r="BF495" s="142">
        <f>IF(U495="snížená",N495,0)</f>
        <v>0</v>
      </c>
      <c r="BG495" s="142">
        <f>IF(U495="zákl. přenesená",N495,0)</f>
        <v>0</v>
      </c>
      <c r="BH495" s="142">
        <f>IF(U495="sníž. přenesená",N495,0)</f>
        <v>0</v>
      </c>
      <c r="BI495" s="142">
        <f>IF(U495="nulová",N495,0)</f>
        <v>0</v>
      </c>
      <c r="BJ495" s="22" t="s">
        <v>88</v>
      </c>
      <c r="BK495" s="142">
        <f>ROUND(L495*K495,2)</f>
        <v>0</v>
      </c>
      <c r="BL495" s="22" t="s">
        <v>278</v>
      </c>
      <c r="BM495" s="22" t="s">
        <v>1069</v>
      </c>
    </row>
    <row r="496" s="1" customFormat="1" ht="16.5" customHeight="1">
      <c r="B496" s="46"/>
      <c r="C496" s="242" t="s">
        <v>1070</v>
      </c>
      <c r="D496" s="242" t="s">
        <v>263</v>
      </c>
      <c r="E496" s="243" t="s">
        <v>1071</v>
      </c>
      <c r="F496" s="244" t="s">
        <v>1072</v>
      </c>
      <c r="G496" s="244"/>
      <c r="H496" s="244"/>
      <c r="I496" s="244"/>
      <c r="J496" s="245" t="s">
        <v>321</v>
      </c>
      <c r="K496" s="246">
        <v>14</v>
      </c>
      <c r="L496" s="247">
        <v>0</v>
      </c>
      <c r="M496" s="248"/>
      <c r="N496" s="249">
        <f>ROUND(L496*K496,2)</f>
        <v>0</v>
      </c>
      <c r="O496" s="226"/>
      <c r="P496" s="226"/>
      <c r="Q496" s="226"/>
      <c r="R496" s="48"/>
      <c r="T496" s="227" t="s">
        <v>22</v>
      </c>
      <c r="U496" s="56" t="s">
        <v>45</v>
      </c>
      <c r="V496" s="47"/>
      <c r="W496" s="228">
        <f>V496*K496</f>
        <v>0</v>
      </c>
      <c r="X496" s="228">
        <v>0.00021000000000000001</v>
      </c>
      <c r="Y496" s="228">
        <f>X496*K496</f>
        <v>0.0029399999999999999</v>
      </c>
      <c r="Z496" s="228">
        <v>0</v>
      </c>
      <c r="AA496" s="229">
        <f>Z496*K496</f>
        <v>0</v>
      </c>
      <c r="AR496" s="22" t="s">
        <v>367</v>
      </c>
      <c r="AT496" s="22" t="s">
        <v>263</v>
      </c>
      <c r="AU496" s="22" t="s">
        <v>149</v>
      </c>
      <c r="AY496" s="22" t="s">
        <v>206</v>
      </c>
      <c r="BE496" s="142">
        <f>IF(U496="základní",N496,0)</f>
        <v>0</v>
      </c>
      <c r="BF496" s="142">
        <f>IF(U496="snížená",N496,0)</f>
        <v>0</v>
      </c>
      <c r="BG496" s="142">
        <f>IF(U496="zákl. přenesená",N496,0)</f>
        <v>0</v>
      </c>
      <c r="BH496" s="142">
        <f>IF(U496="sníž. přenesená",N496,0)</f>
        <v>0</v>
      </c>
      <c r="BI496" s="142">
        <f>IF(U496="nulová",N496,0)</f>
        <v>0</v>
      </c>
      <c r="BJ496" s="22" t="s">
        <v>88</v>
      </c>
      <c r="BK496" s="142">
        <f>ROUND(L496*K496,2)</f>
        <v>0</v>
      </c>
      <c r="BL496" s="22" t="s">
        <v>278</v>
      </c>
      <c r="BM496" s="22" t="s">
        <v>1073</v>
      </c>
    </row>
    <row r="497" s="1" customFormat="1" ht="25.5" customHeight="1">
      <c r="B497" s="46"/>
      <c r="C497" s="219" t="s">
        <v>1074</v>
      </c>
      <c r="D497" s="219" t="s">
        <v>207</v>
      </c>
      <c r="E497" s="220" t="s">
        <v>1075</v>
      </c>
      <c r="F497" s="221" t="s">
        <v>1076</v>
      </c>
      <c r="G497" s="221"/>
      <c r="H497" s="221"/>
      <c r="I497" s="221"/>
      <c r="J497" s="222" t="s">
        <v>321</v>
      </c>
      <c r="K497" s="223">
        <v>10</v>
      </c>
      <c r="L497" s="224">
        <v>0</v>
      </c>
      <c r="M497" s="225"/>
      <c r="N497" s="226">
        <f>ROUND(L497*K497,2)</f>
        <v>0</v>
      </c>
      <c r="O497" s="226"/>
      <c r="P497" s="226"/>
      <c r="Q497" s="226"/>
      <c r="R497" s="48"/>
      <c r="T497" s="227" t="s">
        <v>22</v>
      </c>
      <c r="U497" s="56" t="s">
        <v>45</v>
      </c>
      <c r="V497" s="47"/>
      <c r="W497" s="228">
        <f>V497*K497</f>
        <v>0</v>
      </c>
      <c r="X497" s="228">
        <v>0</v>
      </c>
      <c r="Y497" s="228">
        <f>X497*K497</f>
        <v>0</v>
      </c>
      <c r="Z497" s="228">
        <v>0</v>
      </c>
      <c r="AA497" s="229">
        <f>Z497*K497</f>
        <v>0</v>
      </c>
      <c r="AR497" s="22" t="s">
        <v>278</v>
      </c>
      <c r="AT497" s="22" t="s">
        <v>207</v>
      </c>
      <c r="AU497" s="22" t="s">
        <v>149</v>
      </c>
      <c r="AY497" s="22" t="s">
        <v>206</v>
      </c>
      <c r="BE497" s="142">
        <f>IF(U497="základní",N497,0)</f>
        <v>0</v>
      </c>
      <c r="BF497" s="142">
        <f>IF(U497="snížená",N497,0)</f>
        <v>0</v>
      </c>
      <c r="BG497" s="142">
        <f>IF(U497="zákl. přenesená",N497,0)</f>
        <v>0</v>
      </c>
      <c r="BH497" s="142">
        <f>IF(U497="sníž. přenesená",N497,0)</f>
        <v>0</v>
      </c>
      <c r="BI497" s="142">
        <f>IF(U497="nulová",N497,0)</f>
        <v>0</v>
      </c>
      <c r="BJ497" s="22" t="s">
        <v>88</v>
      </c>
      <c r="BK497" s="142">
        <f>ROUND(L497*K497,2)</f>
        <v>0</v>
      </c>
      <c r="BL497" s="22" t="s">
        <v>278</v>
      </c>
      <c r="BM497" s="22" t="s">
        <v>1077</v>
      </c>
    </row>
    <row r="498" s="1" customFormat="1" ht="25.5" customHeight="1">
      <c r="B498" s="46"/>
      <c r="C498" s="242" t="s">
        <v>1078</v>
      </c>
      <c r="D498" s="242" t="s">
        <v>263</v>
      </c>
      <c r="E498" s="243" t="s">
        <v>1079</v>
      </c>
      <c r="F498" s="244" t="s">
        <v>1080</v>
      </c>
      <c r="G498" s="244"/>
      <c r="H498" s="244"/>
      <c r="I498" s="244"/>
      <c r="J498" s="245" t="s">
        <v>321</v>
      </c>
      <c r="K498" s="246">
        <v>10</v>
      </c>
      <c r="L498" s="247">
        <v>0</v>
      </c>
      <c r="M498" s="248"/>
      <c r="N498" s="249">
        <f>ROUND(L498*K498,2)</f>
        <v>0</v>
      </c>
      <c r="O498" s="226"/>
      <c r="P498" s="226"/>
      <c r="Q498" s="226"/>
      <c r="R498" s="48"/>
      <c r="T498" s="227" t="s">
        <v>22</v>
      </c>
      <c r="U498" s="56" t="s">
        <v>45</v>
      </c>
      <c r="V498" s="47"/>
      <c r="W498" s="228">
        <f>V498*K498</f>
        <v>0</v>
      </c>
      <c r="X498" s="228">
        <v>0.00020000000000000001</v>
      </c>
      <c r="Y498" s="228">
        <f>X498*K498</f>
        <v>0.002</v>
      </c>
      <c r="Z498" s="228">
        <v>0</v>
      </c>
      <c r="AA498" s="229">
        <f>Z498*K498</f>
        <v>0</v>
      </c>
      <c r="AR498" s="22" t="s">
        <v>367</v>
      </c>
      <c r="AT498" s="22" t="s">
        <v>263</v>
      </c>
      <c r="AU498" s="22" t="s">
        <v>149</v>
      </c>
      <c r="AY498" s="22" t="s">
        <v>206</v>
      </c>
      <c r="BE498" s="142">
        <f>IF(U498="základní",N498,0)</f>
        <v>0</v>
      </c>
      <c r="BF498" s="142">
        <f>IF(U498="snížená",N498,0)</f>
        <v>0</v>
      </c>
      <c r="BG498" s="142">
        <f>IF(U498="zákl. přenesená",N498,0)</f>
        <v>0</v>
      </c>
      <c r="BH498" s="142">
        <f>IF(U498="sníž. přenesená",N498,0)</f>
        <v>0</v>
      </c>
      <c r="BI498" s="142">
        <f>IF(U498="nulová",N498,0)</f>
        <v>0</v>
      </c>
      <c r="BJ498" s="22" t="s">
        <v>88</v>
      </c>
      <c r="BK498" s="142">
        <f>ROUND(L498*K498,2)</f>
        <v>0</v>
      </c>
      <c r="BL498" s="22" t="s">
        <v>278</v>
      </c>
      <c r="BM498" s="22" t="s">
        <v>1081</v>
      </c>
    </row>
    <row r="499" s="1" customFormat="1" ht="25.5" customHeight="1">
      <c r="B499" s="46"/>
      <c r="C499" s="219" t="s">
        <v>1082</v>
      </c>
      <c r="D499" s="219" t="s">
        <v>207</v>
      </c>
      <c r="E499" s="220" t="s">
        <v>1075</v>
      </c>
      <c r="F499" s="221" t="s">
        <v>1076</v>
      </c>
      <c r="G499" s="221"/>
      <c r="H499" s="221"/>
      <c r="I499" s="221"/>
      <c r="J499" s="222" t="s">
        <v>321</v>
      </c>
      <c r="K499" s="223">
        <v>6</v>
      </c>
      <c r="L499" s="224">
        <v>0</v>
      </c>
      <c r="M499" s="225"/>
      <c r="N499" s="226">
        <f>ROUND(L499*K499,2)</f>
        <v>0</v>
      </c>
      <c r="O499" s="226"/>
      <c r="P499" s="226"/>
      <c r="Q499" s="226"/>
      <c r="R499" s="48"/>
      <c r="T499" s="227" t="s">
        <v>22</v>
      </c>
      <c r="U499" s="56" t="s">
        <v>45</v>
      </c>
      <c r="V499" s="47"/>
      <c r="W499" s="228">
        <f>V499*K499</f>
        <v>0</v>
      </c>
      <c r="X499" s="228">
        <v>0</v>
      </c>
      <c r="Y499" s="228">
        <f>X499*K499</f>
        <v>0</v>
      </c>
      <c r="Z499" s="228">
        <v>0</v>
      </c>
      <c r="AA499" s="229">
        <f>Z499*K499</f>
        <v>0</v>
      </c>
      <c r="AR499" s="22" t="s">
        <v>278</v>
      </c>
      <c r="AT499" s="22" t="s">
        <v>207</v>
      </c>
      <c r="AU499" s="22" t="s">
        <v>149</v>
      </c>
      <c r="AY499" s="22" t="s">
        <v>206</v>
      </c>
      <c r="BE499" s="142">
        <f>IF(U499="základní",N499,0)</f>
        <v>0</v>
      </c>
      <c r="BF499" s="142">
        <f>IF(U499="snížená",N499,0)</f>
        <v>0</v>
      </c>
      <c r="BG499" s="142">
        <f>IF(U499="zákl. přenesená",N499,0)</f>
        <v>0</v>
      </c>
      <c r="BH499" s="142">
        <f>IF(U499="sníž. přenesená",N499,0)</f>
        <v>0</v>
      </c>
      <c r="BI499" s="142">
        <f>IF(U499="nulová",N499,0)</f>
        <v>0</v>
      </c>
      <c r="BJ499" s="22" t="s">
        <v>88</v>
      </c>
      <c r="BK499" s="142">
        <f>ROUND(L499*K499,2)</f>
        <v>0</v>
      </c>
      <c r="BL499" s="22" t="s">
        <v>278</v>
      </c>
      <c r="BM499" s="22" t="s">
        <v>1083</v>
      </c>
    </row>
    <row r="500" s="1" customFormat="1" ht="16.5" customHeight="1">
      <c r="B500" s="46"/>
      <c r="C500" s="242" t="s">
        <v>1084</v>
      </c>
      <c r="D500" s="242" t="s">
        <v>263</v>
      </c>
      <c r="E500" s="243" t="s">
        <v>1085</v>
      </c>
      <c r="F500" s="244" t="s">
        <v>1086</v>
      </c>
      <c r="G500" s="244"/>
      <c r="H500" s="244"/>
      <c r="I500" s="244"/>
      <c r="J500" s="245" t="s">
        <v>321</v>
      </c>
      <c r="K500" s="246">
        <v>6</v>
      </c>
      <c r="L500" s="247">
        <v>0</v>
      </c>
      <c r="M500" s="248"/>
      <c r="N500" s="249">
        <f>ROUND(L500*K500,2)</f>
        <v>0</v>
      </c>
      <c r="O500" s="226"/>
      <c r="P500" s="226"/>
      <c r="Q500" s="226"/>
      <c r="R500" s="48"/>
      <c r="T500" s="227" t="s">
        <v>22</v>
      </c>
      <c r="U500" s="56" t="s">
        <v>45</v>
      </c>
      <c r="V500" s="47"/>
      <c r="W500" s="228">
        <f>V500*K500</f>
        <v>0</v>
      </c>
      <c r="X500" s="228">
        <v>0.0011999999999999999</v>
      </c>
      <c r="Y500" s="228">
        <f>X500*K500</f>
        <v>0.0071999999999999998</v>
      </c>
      <c r="Z500" s="228">
        <v>0</v>
      </c>
      <c r="AA500" s="229">
        <f>Z500*K500</f>
        <v>0</v>
      </c>
      <c r="AR500" s="22" t="s">
        <v>367</v>
      </c>
      <c r="AT500" s="22" t="s">
        <v>263</v>
      </c>
      <c r="AU500" s="22" t="s">
        <v>149</v>
      </c>
      <c r="AY500" s="22" t="s">
        <v>206</v>
      </c>
      <c r="BE500" s="142">
        <f>IF(U500="základní",N500,0)</f>
        <v>0</v>
      </c>
      <c r="BF500" s="142">
        <f>IF(U500="snížená",N500,0)</f>
        <v>0</v>
      </c>
      <c r="BG500" s="142">
        <f>IF(U500="zákl. přenesená",N500,0)</f>
        <v>0</v>
      </c>
      <c r="BH500" s="142">
        <f>IF(U500="sníž. přenesená",N500,0)</f>
        <v>0</v>
      </c>
      <c r="BI500" s="142">
        <f>IF(U500="nulová",N500,0)</f>
        <v>0</v>
      </c>
      <c r="BJ500" s="22" t="s">
        <v>88</v>
      </c>
      <c r="BK500" s="142">
        <f>ROUND(L500*K500,2)</f>
        <v>0</v>
      </c>
      <c r="BL500" s="22" t="s">
        <v>278</v>
      </c>
      <c r="BM500" s="22" t="s">
        <v>1087</v>
      </c>
    </row>
    <row r="501" s="1" customFormat="1" ht="16.5" customHeight="1">
      <c r="B501" s="46"/>
      <c r="C501" s="219" t="s">
        <v>1088</v>
      </c>
      <c r="D501" s="219" t="s">
        <v>207</v>
      </c>
      <c r="E501" s="220" t="s">
        <v>1089</v>
      </c>
      <c r="F501" s="221" t="s">
        <v>1090</v>
      </c>
      <c r="G501" s="221"/>
      <c r="H501" s="221"/>
      <c r="I501" s="221"/>
      <c r="J501" s="222" t="s">
        <v>321</v>
      </c>
      <c r="K501" s="223">
        <v>5</v>
      </c>
      <c r="L501" s="224">
        <v>0</v>
      </c>
      <c r="M501" s="225"/>
      <c r="N501" s="226">
        <f>ROUND(L501*K501,2)</f>
        <v>0</v>
      </c>
      <c r="O501" s="226"/>
      <c r="P501" s="226"/>
      <c r="Q501" s="226"/>
      <c r="R501" s="48"/>
      <c r="T501" s="227" t="s">
        <v>22</v>
      </c>
      <c r="U501" s="56" t="s">
        <v>45</v>
      </c>
      <c r="V501" s="47"/>
      <c r="W501" s="228">
        <f>V501*K501</f>
        <v>0</v>
      </c>
      <c r="X501" s="228">
        <v>0</v>
      </c>
      <c r="Y501" s="228">
        <f>X501*K501</f>
        <v>0</v>
      </c>
      <c r="Z501" s="228">
        <v>0</v>
      </c>
      <c r="AA501" s="229">
        <f>Z501*K501</f>
        <v>0</v>
      </c>
      <c r="AR501" s="22" t="s">
        <v>278</v>
      </c>
      <c r="AT501" s="22" t="s">
        <v>207</v>
      </c>
      <c r="AU501" s="22" t="s">
        <v>149</v>
      </c>
      <c r="AY501" s="22" t="s">
        <v>206</v>
      </c>
      <c r="BE501" s="142">
        <f>IF(U501="základní",N501,0)</f>
        <v>0</v>
      </c>
      <c r="BF501" s="142">
        <f>IF(U501="snížená",N501,0)</f>
        <v>0</v>
      </c>
      <c r="BG501" s="142">
        <f>IF(U501="zákl. přenesená",N501,0)</f>
        <v>0</v>
      </c>
      <c r="BH501" s="142">
        <f>IF(U501="sníž. přenesená",N501,0)</f>
        <v>0</v>
      </c>
      <c r="BI501" s="142">
        <f>IF(U501="nulová",N501,0)</f>
        <v>0</v>
      </c>
      <c r="BJ501" s="22" t="s">
        <v>88</v>
      </c>
      <c r="BK501" s="142">
        <f>ROUND(L501*K501,2)</f>
        <v>0</v>
      </c>
      <c r="BL501" s="22" t="s">
        <v>278</v>
      </c>
      <c r="BM501" s="22" t="s">
        <v>1091</v>
      </c>
    </row>
    <row r="502" s="1" customFormat="1" ht="16.5" customHeight="1">
      <c r="B502" s="46"/>
      <c r="C502" s="242" t="s">
        <v>1092</v>
      </c>
      <c r="D502" s="242" t="s">
        <v>263</v>
      </c>
      <c r="E502" s="243" t="s">
        <v>1093</v>
      </c>
      <c r="F502" s="244" t="s">
        <v>1094</v>
      </c>
      <c r="G502" s="244"/>
      <c r="H502" s="244"/>
      <c r="I502" s="244"/>
      <c r="J502" s="245" t="s">
        <v>321</v>
      </c>
      <c r="K502" s="246">
        <v>4</v>
      </c>
      <c r="L502" s="247">
        <v>0</v>
      </c>
      <c r="M502" s="248"/>
      <c r="N502" s="249">
        <f>ROUND(L502*K502,2)</f>
        <v>0</v>
      </c>
      <c r="O502" s="226"/>
      <c r="P502" s="226"/>
      <c r="Q502" s="226"/>
      <c r="R502" s="48"/>
      <c r="T502" s="227" t="s">
        <v>22</v>
      </c>
      <c r="U502" s="56" t="s">
        <v>45</v>
      </c>
      <c r="V502" s="47"/>
      <c r="W502" s="228">
        <f>V502*K502</f>
        <v>0</v>
      </c>
      <c r="X502" s="228">
        <v>0.0022000000000000001</v>
      </c>
      <c r="Y502" s="228">
        <f>X502*K502</f>
        <v>0.0088000000000000005</v>
      </c>
      <c r="Z502" s="228">
        <v>0</v>
      </c>
      <c r="AA502" s="229">
        <f>Z502*K502</f>
        <v>0</v>
      </c>
      <c r="AR502" s="22" t="s">
        <v>367</v>
      </c>
      <c r="AT502" s="22" t="s">
        <v>263</v>
      </c>
      <c r="AU502" s="22" t="s">
        <v>149</v>
      </c>
      <c r="AY502" s="22" t="s">
        <v>206</v>
      </c>
      <c r="BE502" s="142">
        <f>IF(U502="základní",N502,0)</f>
        <v>0</v>
      </c>
      <c r="BF502" s="142">
        <f>IF(U502="snížená",N502,0)</f>
        <v>0</v>
      </c>
      <c r="BG502" s="142">
        <f>IF(U502="zákl. přenesená",N502,0)</f>
        <v>0</v>
      </c>
      <c r="BH502" s="142">
        <f>IF(U502="sníž. přenesená",N502,0)</f>
        <v>0</v>
      </c>
      <c r="BI502" s="142">
        <f>IF(U502="nulová",N502,0)</f>
        <v>0</v>
      </c>
      <c r="BJ502" s="22" t="s">
        <v>88</v>
      </c>
      <c r="BK502" s="142">
        <f>ROUND(L502*K502,2)</f>
        <v>0</v>
      </c>
      <c r="BL502" s="22" t="s">
        <v>278</v>
      </c>
      <c r="BM502" s="22" t="s">
        <v>1095</v>
      </c>
    </row>
    <row r="503" s="1" customFormat="1" ht="16.5" customHeight="1">
      <c r="B503" s="46"/>
      <c r="C503" s="242" t="s">
        <v>1096</v>
      </c>
      <c r="D503" s="242" t="s">
        <v>263</v>
      </c>
      <c r="E503" s="243" t="s">
        <v>1097</v>
      </c>
      <c r="F503" s="244" t="s">
        <v>1098</v>
      </c>
      <c r="G503" s="244"/>
      <c r="H503" s="244"/>
      <c r="I503" s="244"/>
      <c r="J503" s="245" t="s">
        <v>321</v>
      </c>
      <c r="K503" s="246">
        <v>1</v>
      </c>
      <c r="L503" s="247">
        <v>0</v>
      </c>
      <c r="M503" s="248"/>
      <c r="N503" s="249">
        <f>ROUND(L503*K503,2)</f>
        <v>0</v>
      </c>
      <c r="O503" s="226"/>
      <c r="P503" s="226"/>
      <c r="Q503" s="226"/>
      <c r="R503" s="48"/>
      <c r="T503" s="227" t="s">
        <v>22</v>
      </c>
      <c r="U503" s="56" t="s">
        <v>45</v>
      </c>
      <c r="V503" s="47"/>
      <c r="W503" s="228">
        <f>V503*K503</f>
        <v>0</v>
      </c>
      <c r="X503" s="228">
        <v>0.0022000000000000001</v>
      </c>
      <c r="Y503" s="228">
        <f>X503*K503</f>
        <v>0.0022000000000000001</v>
      </c>
      <c r="Z503" s="228">
        <v>0</v>
      </c>
      <c r="AA503" s="229">
        <f>Z503*K503</f>
        <v>0</v>
      </c>
      <c r="AR503" s="22" t="s">
        <v>367</v>
      </c>
      <c r="AT503" s="22" t="s">
        <v>263</v>
      </c>
      <c r="AU503" s="22" t="s">
        <v>149</v>
      </c>
      <c r="AY503" s="22" t="s">
        <v>206</v>
      </c>
      <c r="BE503" s="142">
        <f>IF(U503="základní",N503,0)</f>
        <v>0</v>
      </c>
      <c r="BF503" s="142">
        <f>IF(U503="snížená",N503,0)</f>
        <v>0</v>
      </c>
      <c r="BG503" s="142">
        <f>IF(U503="zákl. přenesená",N503,0)</f>
        <v>0</v>
      </c>
      <c r="BH503" s="142">
        <f>IF(U503="sníž. přenesená",N503,0)</f>
        <v>0</v>
      </c>
      <c r="BI503" s="142">
        <f>IF(U503="nulová",N503,0)</f>
        <v>0</v>
      </c>
      <c r="BJ503" s="22" t="s">
        <v>88</v>
      </c>
      <c r="BK503" s="142">
        <f>ROUND(L503*K503,2)</f>
        <v>0</v>
      </c>
      <c r="BL503" s="22" t="s">
        <v>278</v>
      </c>
      <c r="BM503" s="22" t="s">
        <v>1099</v>
      </c>
    </row>
    <row r="504" s="1" customFormat="1" ht="16.5" customHeight="1">
      <c r="B504" s="46"/>
      <c r="C504" s="219" t="s">
        <v>1100</v>
      </c>
      <c r="D504" s="219" t="s">
        <v>207</v>
      </c>
      <c r="E504" s="220" t="s">
        <v>1089</v>
      </c>
      <c r="F504" s="221" t="s">
        <v>1090</v>
      </c>
      <c r="G504" s="221"/>
      <c r="H504" s="221"/>
      <c r="I504" s="221"/>
      <c r="J504" s="222" t="s">
        <v>321</v>
      </c>
      <c r="K504" s="223">
        <v>11</v>
      </c>
      <c r="L504" s="224">
        <v>0</v>
      </c>
      <c r="M504" s="225"/>
      <c r="N504" s="226">
        <f>ROUND(L504*K504,2)</f>
        <v>0</v>
      </c>
      <c r="O504" s="226"/>
      <c r="P504" s="226"/>
      <c r="Q504" s="226"/>
      <c r="R504" s="48"/>
      <c r="T504" s="227" t="s">
        <v>22</v>
      </c>
      <c r="U504" s="56" t="s">
        <v>45</v>
      </c>
      <c r="V504" s="47"/>
      <c r="W504" s="228">
        <f>V504*K504</f>
        <v>0</v>
      </c>
      <c r="X504" s="228">
        <v>0</v>
      </c>
      <c r="Y504" s="228">
        <f>X504*K504</f>
        <v>0</v>
      </c>
      <c r="Z504" s="228">
        <v>0</v>
      </c>
      <c r="AA504" s="229">
        <f>Z504*K504</f>
        <v>0</v>
      </c>
      <c r="AR504" s="22" t="s">
        <v>278</v>
      </c>
      <c r="AT504" s="22" t="s">
        <v>207</v>
      </c>
      <c r="AU504" s="22" t="s">
        <v>149</v>
      </c>
      <c r="AY504" s="22" t="s">
        <v>206</v>
      </c>
      <c r="BE504" s="142">
        <f>IF(U504="základní",N504,0)</f>
        <v>0</v>
      </c>
      <c r="BF504" s="142">
        <f>IF(U504="snížená",N504,0)</f>
        <v>0</v>
      </c>
      <c r="BG504" s="142">
        <f>IF(U504="zákl. přenesená",N504,0)</f>
        <v>0</v>
      </c>
      <c r="BH504" s="142">
        <f>IF(U504="sníž. přenesená",N504,0)</f>
        <v>0</v>
      </c>
      <c r="BI504" s="142">
        <f>IF(U504="nulová",N504,0)</f>
        <v>0</v>
      </c>
      <c r="BJ504" s="22" t="s">
        <v>88</v>
      </c>
      <c r="BK504" s="142">
        <f>ROUND(L504*K504,2)</f>
        <v>0</v>
      </c>
      <c r="BL504" s="22" t="s">
        <v>278</v>
      </c>
      <c r="BM504" s="22" t="s">
        <v>1101</v>
      </c>
    </row>
    <row r="505" s="1" customFormat="1" ht="25.5" customHeight="1">
      <c r="B505" s="46"/>
      <c r="C505" s="242" t="s">
        <v>1102</v>
      </c>
      <c r="D505" s="242" t="s">
        <v>263</v>
      </c>
      <c r="E505" s="243" t="s">
        <v>1103</v>
      </c>
      <c r="F505" s="244" t="s">
        <v>1104</v>
      </c>
      <c r="G505" s="244"/>
      <c r="H505" s="244"/>
      <c r="I505" s="244"/>
      <c r="J505" s="245" t="s">
        <v>321</v>
      </c>
      <c r="K505" s="246">
        <v>8</v>
      </c>
      <c r="L505" s="247">
        <v>0</v>
      </c>
      <c r="M505" s="248"/>
      <c r="N505" s="249">
        <f>ROUND(L505*K505,2)</f>
        <v>0</v>
      </c>
      <c r="O505" s="226"/>
      <c r="P505" s="226"/>
      <c r="Q505" s="226"/>
      <c r="R505" s="48"/>
      <c r="T505" s="227" t="s">
        <v>22</v>
      </c>
      <c r="U505" s="56" t="s">
        <v>45</v>
      </c>
      <c r="V505" s="47"/>
      <c r="W505" s="228">
        <f>V505*K505</f>
        <v>0</v>
      </c>
      <c r="X505" s="228">
        <v>0.0011999999999999999</v>
      </c>
      <c r="Y505" s="228">
        <f>X505*K505</f>
        <v>0.0095999999999999992</v>
      </c>
      <c r="Z505" s="228">
        <v>0</v>
      </c>
      <c r="AA505" s="229">
        <f>Z505*K505</f>
        <v>0</v>
      </c>
      <c r="AR505" s="22" t="s">
        <v>367</v>
      </c>
      <c r="AT505" s="22" t="s">
        <v>263</v>
      </c>
      <c r="AU505" s="22" t="s">
        <v>149</v>
      </c>
      <c r="AY505" s="22" t="s">
        <v>206</v>
      </c>
      <c r="BE505" s="142">
        <f>IF(U505="základní",N505,0)</f>
        <v>0</v>
      </c>
      <c r="BF505" s="142">
        <f>IF(U505="snížená",N505,0)</f>
        <v>0</v>
      </c>
      <c r="BG505" s="142">
        <f>IF(U505="zákl. přenesená",N505,0)</f>
        <v>0</v>
      </c>
      <c r="BH505" s="142">
        <f>IF(U505="sníž. přenesená",N505,0)</f>
        <v>0</v>
      </c>
      <c r="BI505" s="142">
        <f>IF(U505="nulová",N505,0)</f>
        <v>0</v>
      </c>
      <c r="BJ505" s="22" t="s">
        <v>88</v>
      </c>
      <c r="BK505" s="142">
        <f>ROUND(L505*K505,2)</f>
        <v>0</v>
      </c>
      <c r="BL505" s="22" t="s">
        <v>278</v>
      </c>
      <c r="BM505" s="22" t="s">
        <v>1105</v>
      </c>
    </row>
    <row r="506" s="1" customFormat="1" ht="24" customHeight="1">
      <c r="B506" s="46"/>
      <c r="C506" s="47"/>
      <c r="D506" s="47"/>
      <c r="E506" s="47"/>
      <c r="F506" s="250" t="s">
        <v>1106</v>
      </c>
      <c r="G506" s="67"/>
      <c r="H506" s="67"/>
      <c r="I506" s="67"/>
      <c r="J506" s="47"/>
      <c r="K506" s="47"/>
      <c r="L506" s="47"/>
      <c r="M506" s="47"/>
      <c r="N506" s="47"/>
      <c r="O506" s="47"/>
      <c r="P506" s="47"/>
      <c r="Q506" s="47"/>
      <c r="R506" s="48"/>
      <c r="T506" s="189"/>
      <c r="U506" s="47"/>
      <c r="V506" s="47"/>
      <c r="W506" s="47"/>
      <c r="X506" s="47"/>
      <c r="Y506" s="47"/>
      <c r="Z506" s="47"/>
      <c r="AA506" s="100"/>
      <c r="AT506" s="22" t="s">
        <v>268</v>
      </c>
      <c r="AU506" s="22" t="s">
        <v>149</v>
      </c>
    </row>
    <row r="507" s="1" customFormat="1" ht="25.5" customHeight="1">
      <c r="B507" s="46"/>
      <c r="C507" s="242" t="s">
        <v>1107</v>
      </c>
      <c r="D507" s="242" t="s">
        <v>263</v>
      </c>
      <c r="E507" s="243" t="s">
        <v>1108</v>
      </c>
      <c r="F507" s="244" t="s">
        <v>1109</v>
      </c>
      <c r="G507" s="244"/>
      <c r="H507" s="244"/>
      <c r="I507" s="244"/>
      <c r="J507" s="245" t="s">
        <v>321</v>
      </c>
      <c r="K507" s="246">
        <v>2</v>
      </c>
      <c r="L507" s="247">
        <v>0</v>
      </c>
      <c r="M507" s="248"/>
      <c r="N507" s="249">
        <f>ROUND(L507*K507,2)</f>
        <v>0</v>
      </c>
      <c r="O507" s="226"/>
      <c r="P507" s="226"/>
      <c r="Q507" s="226"/>
      <c r="R507" s="48"/>
      <c r="T507" s="227" t="s">
        <v>22</v>
      </c>
      <c r="U507" s="56" t="s">
        <v>45</v>
      </c>
      <c r="V507" s="47"/>
      <c r="W507" s="228">
        <f>V507*K507</f>
        <v>0</v>
      </c>
      <c r="X507" s="228">
        <v>0.0011999999999999999</v>
      </c>
      <c r="Y507" s="228">
        <f>X507*K507</f>
        <v>0.0023999999999999998</v>
      </c>
      <c r="Z507" s="228">
        <v>0</v>
      </c>
      <c r="AA507" s="229">
        <f>Z507*K507</f>
        <v>0</v>
      </c>
      <c r="AR507" s="22" t="s">
        <v>367</v>
      </c>
      <c r="AT507" s="22" t="s">
        <v>263</v>
      </c>
      <c r="AU507" s="22" t="s">
        <v>149</v>
      </c>
      <c r="AY507" s="22" t="s">
        <v>206</v>
      </c>
      <c r="BE507" s="142">
        <f>IF(U507="základní",N507,0)</f>
        <v>0</v>
      </c>
      <c r="BF507" s="142">
        <f>IF(U507="snížená",N507,0)</f>
        <v>0</v>
      </c>
      <c r="BG507" s="142">
        <f>IF(U507="zákl. přenesená",N507,0)</f>
        <v>0</v>
      </c>
      <c r="BH507" s="142">
        <f>IF(U507="sníž. přenesená",N507,0)</f>
        <v>0</v>
      </c>
      <c r="BI507" s="142">
        <f>IF(U507="nulová",N507,0)</f>
        <v>0</v>
      </c>
      <c r="BJ507" s="22" t="s">
        <v>88</v>
      </c>
      <c r="BK507" s="142">
        <f>ROUND(L507*K507,2)</f>
        <v>0</v>
      </c>
      <c r="BL507" s="22" t="s">
        <v>278</v>
      </c>
      <c r="BM507" s="22" t="s">
        <v>1110</v>
      </c>
    </row>
    <row r="508" s="1" customFormat="1" ht="25.5" customHeight="1">
      <c r="B508" s="46"/>
      <c r="C508" s="242" t="s">
        <v>1111</v>
      </c>
      <c r="D508" s="242" t="s">
        <v>263</v>
      </c>
      <c r="E508" s="243" t="s">
        <v>1112</v>
      </c>
      <c r="F508" s="244" t="s">
        <v>1113</v>
      </c>
      <c r="G508" s="244"/>
      <c r="H508" s="244"/>
      <c r="I508" s="244"/>
      <c r="J508" s="245" t="s">
        <v>321</v>
      </c>
      <c r="K508" s="246">
        <v>1</v>
      </c>
      <c r="L508" s="247">
        <v>0</v>
      </c>
      <c r="M508" s="248"/>
      <c r="N508" s="249">
        <f>ROUND(L508*K508,2)</f>
        <v>0</v>
      </c>
      <c r="O508" s="226"/>
      <c r="P508" s="226"/>
      <c r="Q508" s="226"/>
      <c r="R508" s="48"/>
      <c r="T508" s="227" t="s">
        <v>22</v>
      </c>
      <c r="U508" s="56" t="s">
        <v>45</v>
      </c>
      <c r="V508" s="47"/>
      <c r="W508" s="228">
        <f>V508*K508</f>
        <v>0</v>
      </c>
      <c r="X508" s="228">
        <v>0.0011999999999999999</v>
      </c>
      <c r="Y508" s="228">
        <f>X508*K508</f>
        <v>0.0011999999999999999</v>
      </c>
      <c r="Z508" s="228">
        <v>0</v>
      </c>
      <c r="AA508" s="229">
        <f>Z508*K508</f>
        <v>0</v>
      </c>
      <c r="AR508" s="22" t="s">
        <v>367</v>
      </c>
      <c r="AT508" s="22" t="s">
        <v>263</v>
      </c>
      <c r="AU508" s="22" t="s">
        <v>149</v>
      </c>
      <c r="AY508" s="22" t="s">
        <v>206</v>
      </c>
      <c r="BE508" s="142">
        <f>IF(U508="základní",N508,0)</f>
        <v>0</v>
      </c>
      <c r="BF508" s="142">
        <f>IF(U508="snížená",N508,0)</f>
        <v>0</v>
      </c>
      <c r="BG508" s="142">
        <f>IF(U508="zákl. přenesená",N508,0)</f>
        <v>0</v>
      </c>
      <c r="BH508" s="142">
        <f>IF(U508="sníž. přenesená",N508,0)</f>
        <v>0</v>
      </c>
      <c r="BI508" s="142">
        <f>IF(U508="nulová",N508,0)</f>
        <v>0</v>
      </c>
      <c r="BJ508" s="22" t="s">
        <v>88</v>
      </c>
      <c r="BK508" s="142">
        <f>ROUND(L508*K508,2)</f>
        <v>0</v>
      </c>
      <c r="BL508" s="22" t="s">
        <v>278</v>
      </c>
      <c r="BM508" s="22" t="s">
        <v>1114</v>
      </c>
    </row>
    <row r="509" s="1" customFormat="1" ht="25.5" customHeight="1">
      <c r="B509" s="46"/>
      <c r="C509" s="219" t="s">
        <v>1115</v>
      </c>
      <c r="D509" s="219" t="s">
        <v>207</v>
      </c>
      <c r="E509" s="220" t="s">
        <v>1116</v>
      </c>
      <c r="F509" s="221" t="s">
        <v>1117</v>
      </c>
      <c r="G509" s="221"/>
      <c r="H509" s="221"/>
      <c r="I509" s="221"/>
      <c r="J509" s="222" t="s">
        <v>321</v>
      </c>
      <c r="K509" s="223">
        <v>1</v>
      </c>
      <c r="L509" s="224">
        <v>0</v>
      </c>
      <c r="M509" s="225"/>
      <c r="N509" s="226">
        <f>ROUND(L509*K509,2)</f>
        <v>0</v>
      </c>
      <c r="O509" s="226"/>
      <c r="P509" s="226"/>
      <c r="Q509" s="226"/>
      <c r="R509" s="48"/>
      <c r="T509" s="227" t="s">
        <v>22</v>
      </c>
      <c r="U509" s="56" t="s">
        <v>45</v>
      </c>
      <c r="V509" s="47"/>
      <c r="W509" s="228">
        <f>V509*K509</f>
        <v>0</v>
      </c>
      <c r="X509" s="228">
        <v>0</v>
      </c>
      <c r="Y509" s="228">
        <f>X509*K509</f>
        <v>0</v>
      </c>
      <c r="Z509" s="228">
        <v>0</v>
      </c>
      <c r="AA509" s="229">
        <f>Z509*K509</f>
        <v>0</v>
      </c>
      <c r="AR509" s="22" t="s">
        <v>278</v>
      </c>
      <c r="AT509" s="22" t="s">
        <v>207</v>
      </c>
      <c r="AU509" s="22" t="s">
        <v>149</v>
      </c>
      <c r="AY509" s="22" t="s">
        <v>206</v>
      </c>
      <c r="BE509" s="142">
        <f>IF(U509="základní",N509,0)</f>
        <v>0</v>
      </c>
      <c r="BF509" s="142">
        <f>IF(U509="snížená",N509,0)</f>
        <v>0</v>
      </c>
      <c r="BG509" s="142">
        <f>IF(U509="zákl. přenesená",N509,0)</f>
        <v>0</v>
      </c>
      <c r="BH509" s="142">
        <f>IF(U509="sníž. přenesená",N509,0)</f>
        <v>0</v>
      </c>
      <c r="BI509" s="142">
        <f>IF(U509="nulová",N509,0)</f>
        <v>0</v>
      </c>
      <c r="BJ509" s="22" t="s">
        <v>88</v>
      </c>
      <c r="BK509" s="142">
        <f>ROUND(L509*K509,2)</f>
        <v>0</v>
      </c>
      <c r="BL509" s="22" t="s">
        <v>278</v>
      </c>
      <c r="BM509" s="22" t="s">
        <v>1118</v>
      </c>
    </row>
    <row r="510" s="1" customFormat="1" ht="16.5" customHeight="1">
      <c r="B510" s="46"/>
      <c r="C510" s="242" t="s">
        <v>1119</v>
      </c>
      <c r="D510" s="242" t="s">
        <v>263</v>
      </c>
      <c r="E510" s="243" t="s">
        <v>1120</v>
      </c>
      <c r="F510" s="244" t="s">
        <v>1121</v>
      </c>
      <c r="G510" s="244"/>
      <c r="H510" s="244"/>
      <c r="I510" s="244"/>
      <c r="J510" s="245" t="s">
        <v>321</v>
      </c>
      <c r="K510" s="246">
        <v>1</v>
      </c>
      <c r="L510" s="247">
        <v>0</v>
      </c>
      <c r="M510" s="248"/>
      <c r="N510" s="249">
        <f>ROUND(L510*K510,2)</f>
        <v>0</v>
      </c>
      <c r="O510" s="226"/>
      <c r="P510" s="226"/>
      <c r="Q510" s="226"/>
      <c r="R510" s="48"/>
      <c r="T510" s="227" t="s">
        <v>22</v>
      </c>
      <c r="U510" s="56" t="s">
        <v>45</v>
      </c>
      <c r="V510" s="47"/>
      <c r="W510" s="228">
        <f>V510*K510</f>
        <v>0</v>
      </c>
      <c r="X510" s="228">
        <v>0.00080000000000000004</v>
      </c>
      <c r="Y510" s="228">
        <f>X510*K510</f>
        <v>0.00080000000000000004</v>
      </c>
      <c r="Z510" s="228">
        <v>0</v>
      </c>
      <c r="AA510" s="229">
        <f>Z510*K510</f>
        <v>0</v>
      </c>
      <c r="AR510" s="22" t="s">
        <v>367</v>
      </c>
      <c r="AT510" s="22" t="s">
        <v>263</v>
      </c>
      <c r="AU510" s="22" t="s">
        <v>149</v>
      </c>
      <c r="AY510" s="22" t="s">
        <v>206</v>
      </c>
      <c r="BE510" s="142">
        <f>IF(U510="základní",N510,0)</f>
        <v>0</v>
      </c>
      <c r="BF510" s="142">
        <f>IF(U510="snížená",N510,0)</f>
        <v>0</v>
      </c>
      <c r="BG510" s="142">
        <f>IF(U510="zákl. přenesená",N510,0)</f>
        <v>0</v>
      </c>
      <c r="BH510" s="142">
        <f>IF(U510="sníž. přenesená",N510,0)</f>
        <v>0</v>
      </c>
      <c r="BI510" s="142">
        <f>IF(U510="nulová",N510,0)</f>
        <v>0</v>
      </c>
      <c r="BJ510" s="22" t="s">
        <v>88</v>
      </c>
      <c r="BK510" s="142">
        <f>ROUND(L510*K510,2)</f>
        <v>0</v>
      </c>
      <c r="BL510" s="22" t="s">
        <v>278</v>
      </c>
      <c r="BM510" s="22" t="s">
        <v>1122</v>
      </c>
    </row>
    <row r="511" s="1" customFormat="1" ht="38.25" customHeight="1">
      <c r="B511" s="46"/>
      <c r="C511" s="219" t="s">
        <v>1123</v>
      </c>
      <c r="D511" s="219" t="s">
        <v>207</v>
      </c>
      <c r="E511" s="220" t="s">
        <v>1124</v>
      </c>
      <c r="F511" s="221" t="s">
        <v>1125</v>
      </c>
      <c r="G511" s="221"/>
      <c r="H511" s="221"/>
      <c r="I511" s="221"/>
      <c r="J511" s="222" t="s">
        <v>321</v>
      </c>
      <c r="K511" s="223">
        <v>4</v>
      </c>
      <c r="L511" s="224">
        <v>0</v>
      </c>
      <c r="M511" s="225"/>
      <c r="N511" s="226">
        <f>ROUND(L511*K511,2)</f>
        <v>0</v>
      </c>
      <c r="O511" s="226"/>
      <c r="P511" s="226"/>
      <c r="Q511" s="226"/>
      <c r="R511" s="48"/>
      <c r="T511" s="227" t="s">
        <v>22</v>
      </c>
      <c r="U511" s="56" t="s">
        <v>45</v>
      </c>
      <c r="V511" s="47"/>
      <c r="W511" s="228">
        <f>V511*K511</f>
        <v>0</v>
      </c>
      <c r="X511" s="228">
        <v>0.00040000000000000002</v>
      </c>
      <c r="Y511" s="228">
        <f>X511*K511</f>
        <v>0.0016000000000000001</v>
      </c>
      <c r="Z511" s="228">
        <v>0</v>
      </c>
      <c r="AA511" s="229">
        <f>Z511*K511</f>
        <v>0</v>
      </c>
      <c r="AR511" s="22" t="s">
        <v>278</v>
      </c>
      <c r="AT511" s="22" t="s">
        <v>207</v>
      </c>
      <c r="AU511" s="22" t="s">
        <v>149</v>
      </c>
      <c r="AY511" s="22" t="s">
        <v>206</v>
      </c>
      <c r="BE511" s="142">
        <f>IF(U511="základní",N511,0)</f>
        <v>0</v>
      </c>
      <c r="BF511" s="142">
        <f>IF(U511="snížená",N511,0)</f>
        <v>0</v>
      </c>
      <c r="BG511" s="142">
        <f>IF(U511="zákl. přenesená",N511,0)</f>
        <v>0</v>
      </c>
      <c r="BH511" s="142">
        <f>IF(U511="sníž. přenesená",N511,0)</f>
        <v>0</v>
      </c>
      <c r="BI511" s="142">
        <f>IF(U511="nulová",N511,0)</f>
        <v>0</v>
      </c>
      <c r="BJ511" s="22" t="s">
        <v>88</v>
      </c>
      <c r="BK511" s="142">
        <f>ROUND(L511*K511,2)</f>
        <v>0</v>
      </c>
      <c r="BL511" s="22" t="s">
        <v>278</v>
      </c>
      <c r="BM511" s="22" t="s">
        <v>1126</v>
      </c>
    </row>
    <row r="512" s="1" customFormat="1" ht="38.25" customHeight="1">
      <c r="B512" s="46"/>
      <c r="C512" s="242" t="s">
        <v>1127</v>
      </c>
      <c r="D512" s="242" t="s">
        <v>263</v>
      </c>
      <c r="E512" s="243" t="s">
        <v>1128</v>
      </c>
      <c r="F512" s="244" t="s">
        <v>1129</v>
      </c>
      <c r="G512" s="244"/>
      <c r="H512" s="244"/>
      <c r="I512" s="244"/>
      <c r="J512" s="245" t="s">
        <v>321</v>
      </c>
      <c r="K512" s="246">
        <v>4</v>
      </c>
      <c r="L512" s="247">
        <v>0</v>
      </c>
      <c r="M512" s="248"/>
      <c r="N512" s="249">
        <f>ROUND(L512*K512,2)</f>
        <v>0</v>
      </c>
      <c r="O512" s="226"/>
      <c r="P512" s="226"/>
      <c r="Q512" s="226"/>
      <c r="R512" s="48"/>
      <c r="T512" s="227" t="s">
        <v>22</v>
      </c>
      <c r="U512" s="56" t="s">
        <v>45</v>
      </c>
      <c r="V512" s="47"/>
      <c r="W512" s="228">
        <f>V512*K512</f>
        <v>0</v>
      </c>
      <c r="X512" s="228">
        <v>0.017000000000000001</v>
      </c>
      <c r="Y512" s="228">
        <f>X512*K512</f>
        <v>0.068000000000000005</v>
      </c>
      <c r="Z512" s="228">
        <v>0</v>
      </c>
      <c r="AA512" s="229">
        <f>Z512*K512</f>
        <v>0</v>
      </c>
      <c r="AR512" s="22" t="s">
        <v>367</v>
      </c>
      <c r="AT512" s="22" t="s">
        <v>263</v>
      </c>
      <c r="AU512" s="22" t="s">
        <v>149</v>
      </c>
      <c r="AY512" s="22" t="s">
        <v>206</v>
      </c>
      <c r="BE512" s="142">
        <f>IF(U512="základní",N512,0)</f>
        <v>0</v>
      </c>
      <c r="BF512" s="142">
        <f>IF(U512="snížená",N512,0)</f>
        <v>0</v>
      </c>
      <c r="BG512" s="142">
        <f>IF(U512="zákl. přenesená",N512,0)</f>
        <v>0</v>
      </c>
      <c r="BH512" s="142">
        <f>IF(U512="sníž. přenesená",N512,0)</f>
        <v>0</v>
      </c>
      <c r="BI512" s="142">
        <f>IF(U512="nulová",N512,0)</f>
        <v>0</v>
      </c>
      <c r="BJ512" s="22" t="s">
        <v>88</v>
      </c>
      <c r="BK512" s="142">
        <f>ROUND(L512*K512,2)</f>
        <v>0</v>
      </c>
      <c r="BL512" s="22" t="s">
        <v>278</v>
      </c>
      <c r="BM512" s="22" t="s">
        <v>1130</v>
      </c>
    </row>
    <row r="513" s="1" customFormat="1" ht="25.5" customHeight="1">
      <c r="B513" s="46"/>
      <c r="C513" s="219" t="s">
        <v>1131</v>
      </c>
      <c r="D513" s="219" t="s">
        <v>207</v>
      </c>
      <c r="E513" s="220" t="s">
        <v>1132</v>
      </c>
      <c r="F513" s="221" t="s">
        <v>1133</v>
      </c>
      <c r="G513" s="221"/>
      <c r="H513" s="221"/>
      <c r="I513" s="221"/>
      <c r="J513" s="222" t="s">
        <v>1134</v>
      </c>
      <c r="K513" s="223">
        <v>5</v>
      </c>
      <c r="L513" s="224">
        <v>0</v>
      </c>
      <c r="M513" s="225"/>
      <c r="N513" s="226">
        <f>ROUND(L513*K513,2)</f>
        <v>0</v>
      </c>
      <c r="O513" s="226"/>
      <c r="P513" s="226"/>
      <c r="Q513" s="226"/>
      <c r="R513" s="48"/>
      <c r="T513" s="227" t="s">
        <v>22</v>
      </c>
      <c r="U513" s="56" t="s">
        <v>45</v>
      </c>
      <c r="V513" s="47"/>
      <c r="W513" s="228">
        <f>V513*K513</f>
        <v>0</v>
      </c>
      <c r="X513" s="228">
        <v>0</v>
      </c>
      <c r="Y513" s="228">
        <f>X513*K513</f>
        <v>0</v>
      </c>
      <c r="Z513" s="228">
        <v>0</v>
      </c>
      <c r="AA513" s="229">
        <f>Z513*K513</f>
        <v>0</v>
      </c>
      <c r="AR513" s="22" t="s">
        <v>278</v>
      </c>
      <c r="AT513" s="22" t="s">
        <v>207</v>
      </c>
      <c r="AU513" s="22" t="s">
        <v>149</v>
      </c>
      <c r="AY513" s="22" t="s">
        <v>206</v>
      </c>
      <c r="BE513" s="142">
        <f>IF(U513="základní",N513,0)</f>
        <v>0</v>
      </c>
      <c r="BF513" s="142">
        <f>IF(U513="snížená",N513,0)</f>
        <v>0</v>
      </c>
      <c r="BG513" s="142">
        <f>IF(U513="zákl. přenesená",N513,0)</f>
        <v>0</v>
      </c>
      <c r="BH513" s="142">
        <f>IF(U513="sníž. přenesená",N513,0)</f>
        <v>0</v>
      </c>
      <c r="BI513" s="142">
        <f>IF(U513="nulová",N513,0)</f>
        <v>0</v>
      </c>
      <c r="BJ513" s="22" t="s">
        <v>88</v>
      </c>
      <c r="BK513" s="142">
        <f>ROUND(L513*K513,2)</f>
        <v>0</v>
      </c>
      <c r="BL513" s="22" t="s">
        <v>278</v>
      </c>
      <c r="BM513" s="22" t="s">
        <v>1135</v>
      </c>
    </row>
    <row r="514" s="1" customFormat="1" ht="25.5" customHeight="1">
      <c r="B514" s="46"/>
      <c r="C514" s="219" t="s">
        <v>1136</v>
      </c>
      <c r="D514" s="219" t="s">
        <v>207</v>
      </c>
      <c r="E514" s="220" t="s">
        <v>1137</v>
      </c>
      <c r="F514" s="221" t="s">
        <v>1138</v>
      </c>
      <c r="G514" s="221"/>
      <c r="H514" s="221"/>
      <c r="I514" s="221"/>
      <c r="J514" s="222" t="s">
        <v>243</v>
      </c>
      <c r="K514" s="223">
        <v>32.600000000000001</v>
      </c>
      <c r="L514" s="224">
        <v>0</v>
      </c>
      <c r="M514" s="225"/>
      <c r="N514" s="226">
        <f>ROUND(L514*K514,2)</f>
        <v>0</v>
      </c>
      <c r="O514" s="226"/>
      <c r="P514" s="226"/>
      <c r="Q514" s="226"/>
      <c r="R514" s="48"/>
      <c r="T514" s="227" t="s">
        <v>22</v>
      </c>
      <c r="U514" s="56" t="s">
        <v>45</v>
      </c>
      <c r="V514" s="47"/>
      <c r="W514" s="228">
        <f>V514*K514</f>
        <v>0</v>
      </c>
      <c r="X514" s="228">
        <v>0</v>
      </c>
      <c r="Y514" s="228">
        <f>X514*K514</f>
        <v>0</v>
      </c>
      <c r="Z514" s="228">
        <v>0</v>
      </c>
      <c r="AA514" s="229">
        <f>Z514*K514</f>
        <v>0</v>
      </c>
      <c r="AR514" s="22" t="s">
        <v>278</v>
      </c>
      <c r="AT514" s="22" t="s">
        <v>207</v>
      </c>
      <c r="AU514" s="22" t="s">
        <v>149</v>
      </c>
      <c r="AY514" s="22" t="s">
        <v>206</v>
      </c>
      <c r="BE514" s="142">
        <f>IF(U514="základní",N514,0)</f>
        <v>0</v>
      </c>
      <c r="BF514" s="142">
        <f>IF(U514="snížená",N514,0)</f>
        <v>0</v>
      </c>
      <c r="BG514" s="142">
        <f>IF(U514="zákl. přenesená",N514,0)</f>
        <v>0</v>
      </c>
      <c r="BH514" s="142">
        <f>IF(U514="sníž. přenesená",N514,0)</f>
        <v>0</v>
      </c>
      <c r="BI514" s="142">
        <f>IF(U514="nulová",N514,0)</f>
        <v>0</v>
      </c>
      <c r="BJ514" s="22" t="s">
        <v>88</v>
      </c>
      <c r="BK514" s="142">
        <f>ROUND(L514*K514,2)</f>
        <v>0</v>
      </c>
      <c r="BL514" s="22" t="s">
        <v>278</v>
      </c>
      <c r="BM514" s="22" t="s">
        <v>1139</v>
      </c>
    </row>
    <row r="515" s="10" customFormat="1" ht="16.5" customHeight="1">
      <c r="B515" s="230"/>
      <c r="C515" s="231"/>
      <c r="D515" s="231"/>
      <c r="E515" s="232" t="s">
        <v>22</v>
      </c>
      <c r="F515" s="233" t="s">
        <v>1140</v>
      </c>
      <c r="G515" s="234"/>
      <c r="H515" s="234"/>
      <c r="I515" s="234"/>
      <c r="J515" s="231"/>
      <c r="K515" s="235">
        <v>32.600000000000001</v>
      </c>
      <c r="L515" s="231"/>
      <c r="M515" s="231"/>
      <c r="N515" s="231"/>
      <c r="O515" s="231"/>
      <c r="P515" s="231"/>
      <c r="Q515" s="231"/>
      <c r="R515" s="236"/>
      <c r="T515" s="237"/>
      <c r="U515" s="231"/>
      <c r="V515" s="231"/>
      <c r="W515" s="231"/>
      <c r="X515" s="231"/>
      <c r="Y515" s="231"/>
      <c r="Z515" s="231"/>
      <c r="AA515" s="238"/>
      <c r="AT515" s="239" t="s">
        <v>214</v>
      </c>
      <c r="AU515" s="239" t="s">
        <v>149</v>
      </c>
      <c r="AV515" s="10" t="s">
        <v>149</v>
      </c>
      <c r="AW515" s="10" t="s">
        <v>36</v>
      </c>
      <c r="AX515" s="10" t="s">
        <v>88</v>
      </c>
      <c r="AY515" s="239" t="s">
        <v>206</v>
      </c>
    </row>
    <row r="516" s="1" customFormat="1" ht="25.5" customHeight="1">
      <c r="B516" s="46"/>
      <c r="C516" s="242" t="s">
        <v>1141</v>
      </c>
      <c r="D516" s="242" t="s">
        <v>263</v>
      </c>
      <c r="E516" s="243" t="s">
        <v>1142</v>
      </c>
      <c r="F516" s="244" t="s">
        <v>1143</v>
      </c>
      <c r="G516" s="244"/>
      <c r="H516" s="244"/>
      <c r="I516" s="244"/>
      <c r="J516" s="245" t="s">
        <v>243</v>
      </c>
      <c r="K516" s="246">
        <v>32.600000000000001</v>
      </c>
      <c r="L516" s="247">
        <v>0</v>
      </c>
      <c r="M516" s="248"/>
      <c r="N516" s="249">
        <f>ROUND(L516*K516,2)</f>
        <v>0</v>
      </c>
      <c r="O516" s="226"/>
      <c r="P516" s="226"/>
      <c r="Q516" s="226"/>
      <c r="R516" s="48"/>
      <c r="T516" s="227" t="s">
        <v>22</v>
      </c>
      <c r="U516" s="56" t="s">
        <v>45</v>
      </c>
      <c r="V516" s="47"/>
      <c r="W516" s="228">
        <f>V516*K516</f>
        <v>0</v>
      </c>
      <c r="X516" s="228">
        <v>0.0018</v>
      </c>
      <c r="Y516" s="228">
        <f>X516*K516</f>
        <v>0.058680000000000003</v>
      </c>
      <c r="Z516" s="228">
        <v>0</v>
      </c>
      <c r="AA516" s="229">
        <f>Z516*K516</f>
        <v>0</v>
      </c>
      <c r="AR516" s="22" t="s">
        <v>367</v>
      </c>
      <c r="AT516" s="22" t="s">
        <v>263</v>
      </c>
      <c r="AU516" s="22" t="s">
        <v>149</v>
      </c>
      <c r="AY516" s="22" t="s">
        <v>206</v>
      </c>
      <c r="BE516" s="142">
        <f>IF(U516="základní",N516,0)</f>
        <v>0</v>
      </c>
      <c r="BF516" s="142">
        <f>IF(U516="snížená",N516,0)</f>
        <v>0</v>
      </c>
      <c r="BG516" s="142">
        <f>IF(U516="zákl. přenesená",N516,0)</f>
        <v>0</v>
      </c>
      <c r="BH516" s="142">
        <f>IF(U516="sníž. přenesená",N516,0)</f>
        <v>0</v>
      </c>
      <c r="BI516" s="142">
        <f>IF(U516="nulová",N516,0)</f>
        <v>0</v>
      </c>
      <c r="BJ516" s="22" t="s">
        <v>88</v>
      </c>
      <c r="BK516" s="142">
        <f>ROUND(L516*K516,2)</f>
        <v>0</v>
      </c>
      <c r="BL516" s="22" t="s">
        <v>278</v>
      </c>
      <c r="BM516" s="22" t="s">
        <v>1144</v>
      </c>
    </row>
    <row r="517" s="1" customFormat="1" ht="72" customHeight="1">
      <c r="B517" s="46"/>
      <c r="C517" s="47"/>
      <c r="D517" s="47"/>
      <c r="E517" s="47"/>
      <c r="F517" s="250" t="s">
        <v>1145</v>
      </c>
      <c r="G517" s="67"/>
      <c r="H517" s="67"/>
      <c r="I517" s="67"/>
      <c r="J517" s="47"/>
      <c r="K517" s="47"/>
      <c r="L517" s="47"/>
      <c r="M517" s="47"/>
      <c r="N517" s="47"/>
      <c r="O517" s="47"/>
      <c r="P517" s="47"/>
      <c r="Q517" s="47"/>
      <c r="R517" s="48"/>
      <c r="T517" s="189"/>
      <c r="U517" s="47"/>
      <c r="V517" s="47"/>
      <c r="W517" s="47"/>
      <c r="X517" s="47"/>
      <c r="Y517" s="47"/>
      <c r="Z517" s="47"/>
      <c r="AA517" s="100"/>
      <c r="AT517" s="22" t="s">
        <v>268</v>
      </c>
      <c r="AU517" s="22" t="s">
        <v>149</v>
      </c>
    </row>
    <row r="518" s="1" customFormat="1" ht="25.5" customHeight="1">
      <c r="B518" s="46"/>
      <c r="C518" s="219" t="s">
        <v>1146</v>
      </c>
      <c r="D518" s="219" t="s">
        <v>207</v>
      </c>
      <c r="E518" s="220" t="s">
        <v>1137</v>
      </c>
      <c r="F518" s="221" t="s">
        <v>1138</v>
      </c>
      <c r="G518" s="221"/>
      <c r="H518" s="221"/>
      <c r="I518" s="221"/>
      <c r="J518" s="222" t="s">
        <v>243</v>
      </c>
      <c r="K518" s="223">
        <v>4.7999999999999998</v>
      </c>
      <c r="L518" s="224">
        <v>0</v>
      </c>
      <c r="M518" s="225"/>
      <c r="N518" s="226">
        <f>ROUND(L518*K518,2)</f>
        <v>0</v>
      </c>
      <c r="O518" s="226"/>
      <c r="P518" s="226"/>
      <c r="Q518" s="226"/>
      <c r="R518" s="48"/>
      <c r="T518" s="227" t="s">
        <v>22</v>
      </c>
      <c r="U518" s="56" t="s">
        <v>45</v>
      </c>
      <c r="V518" s="47"/>
      <c r="W518" s="228">
        <f>V518*K518</f>
        <v>0</v>
      </c>
      <c r="X518" s="228">
        <v>0</v>
      </c>
      <c r="Y518" s="228">
        <f>X518*K518</f>
        <v>0</v>
      </c>
      <c r="Z518" s="228">
        <v>0</v>
      </c>
      <c r="AA518" s="229">
        <f>Z518*K518</f>
        <v>0</v>
      </c>
      <c r="AR518" s="22" t="s">
        <v>278</v>
      </c>
      <c r="AT518" s="22" t="s">
        <v>207</v>
      </c>
      <c r="AU518" s="22" t="s">
        <v>149</v>
      </c>
      <c r="AY518" s="22" t="s">
        <v>206</v>
      </c>
      <c r="BE518" s="142">
        <f>IF(U518="základní",N518,0)</f>
        <v>0</v>
      </c>
      <c r="BF518" s="142">
        <f>IF(U518="snížená",N518,0)</f>
        <v>0</v>
      </c>
      <c r="BG518" s="142">
        <f>IF(U518="zákl. přenesená",N518,0)</f>
        <v>0</v>
      </c>
      <c r="BH518" s="142">
        <f>IF(U518="sníž. přenesená",N518,0)</f>
        <v>0</v>
      </c>
      <c r="BI518" s="142">
        <f>IF(U518="nulová",N518,0)</f>
        <v>0</v>
      </c>
      <c r="BJ518" s="22" t="s">
        <v>88</v>
      </c>
      <c r="BK518" s="142">
        <f>ROUND(L518*K518,2)</f>
        <v>0</v>
      </c>
      <c r="BL518" s="22" t="s">
        <v>278</v>
      </c>
      <c r="BM518" s="22" t="s">
        <v>1147</v>
      </c>
    </row>
    <row r="519" s="10" customFormat="1" ht="16.5" customHeight="1">
      <c r="B519" s="230"/>
      <c r="C519" s="231"/>
      <c r="D519" s="231"/>
      <c r="E519" s="232" t="s">
        <v>22</v>
      </c>
      <c r="F519" s="233" t="s">
        <v>1148</v>
      </c>
      <c r="G519" s="234"/>
      <c r="H519" s="234"/>
      <c r="I519" s="234"/>
      <c r="J519" s="231"/>
      <c r="K519" s="235">
        <v>4.7999999999999998</v>
      </c>
      <c r="L519" s="231"/>
      <c r="M519" s="231"/>
      <c r="N519" s="231"/>
      <c r="O519" s="231"/>
      <c r="P519" s="231"/>
      <c r="Q519" s="231"/>
      <c r="R519" s="236"/>
      <c r="T519" s="237"/>
      <c r="U519" s="231"/>
      <c r="V519" s="231"/>
      <c r="W519" s="231"/>
      <c r="X519" s="231"/>
      <c r="Y519" s="231"/>
      <c r="Z519" s="231"/>
      <c r="AA519" s="238"/>
      <c r="AT519" s="239" t="s">
        <v>214</v>
      </c>
      <c r="AU519" s="239" t="s">
        <v>149</v>
      </c>
      <c r="AV519" s="10" t="s">
        <v>149</v>
      </c>
      <c r="AW519" s="10" t="s">
        <v>36</v>
      </c>
      <c r="AX519" s="10" t="s">
        <v>88</v>
      </c>
      <c r="AY519" s="239" t="s">
        <v>206</v>
      </c>
    </row>
    <row r="520" s="1" customFormat="1" ht="25.5" customHeight="1">
      <c r="B520" s="46"/>
      <c r="C520" s="242" t="s">
        <v>1149</v>
      </c>
      <c r="D520" s="242" t="s">
        <v>263</v>
      </c>
      <c r="E520" s="243" t="s">
        <v>1150</v>
      </c>
      <c r="F520" s="244" t="s">
        <v>1151</v>
      </c>
      <c r="G520" s="244"/>
      <c r="H520" s="244"/>
      <c r="I520" s="244"/>
      <c r="J520" s="245" t="s">
        <v>243</v>
      </c>
      <c r="K520" s="246">
        <v>4.7999999999999998</v>
      </c>
      <c r="L520" s="247">
        <v>0</v>
      </c>
      <c r="M520" s="248"/>
      <c r="N520" s="249">
        <f>ROUND(L520*K520,2)</f>
        <v>0</v>
      </c>
      <c r="O520" s="226"/>
      <c r="P520" s="226"/>
      <c r="Q520" s="226"/>
      <c r="R520" s="48"/>
      <c r="T520" s="227" t="s">
        <v>22</v>
      </c>
      <c r="U520" s="56" t="s">
        <v>45</v>
      </c>
      <c r="V520" s="47"/>
      <c r="W520" s="228">
        <f>V520*K520</f>
        <v>0</v>
      </c>
      <c r="X520" s="228">
        <v>0.0050000000000000001</v>
      </c>
      <c r="Y520" s="228">
        <f>X520*K520</f>
        <v>0.024</v>
      </c>
      <c r="Z520" s="228">
        <v>0</v>
      </c>
      <c r="AA520" s="229">
        <f>Z520*K520</f>
        <v>0</v>
      </c>
      <c r="AR520" s="22" t="s">
        <v>367</v>
      </c>
      <c r="AT520" s="22" t="s">
        <v>263</v>
      </c>
      <c r="AU520" s="22" t="s">
        <v>149</v>
      </c>
      <c r="AY520" s="22" t="s">
        <v>206</v>
      </c>
      <c r="BE520" s="142">
        <f>IF(U520="základní",N520,0)</f>
        <v>0</v>
      </c>
      <c r="BF520" s="142">
        <f>IF(U520="snížená",N520,0)</f>
        <v>0</v>
      </c>
      <c r="BG520" s="142">
        <f>IF(U520="zákl. přenesená",N520,0)</f>
        <v>0</v>
      </c>
      <c r="BH520" s="142">
        <f>IF(U520="sníž. přenesená",N520,0)</f>
        <v>0</v>
      </c>
      <c r="BI520" s="142">
        <f>IF(U520="nulová",N520,0)</f>
        <v>0</v>
      </c>
      <c r="BJ520" s="22" t="s">
        <v>88</v>
      </c>
      <c r="BK520" s="142">
        <f>ROUND(L520*K520,2)</f>
        <v>0</v>
      </c>
      <c r="BL520" s="22" t="s">
        <v>278</v>
      </c>
      <c r="BM520" s="22" t="s">
        <v>1152</v>
      </c>
    </row>
    <row r="521" s="1" customFormat="1" ht="60" customHeight="1">
      <c r="B521" s="46"/>
      <c r="C521" s="47"/>
      <c r="D521" s="47"/>
      <c r="E521" s="47"/>
      <c r="F521" s="250" t="s">
        <v>1153</v>
      </c>
      <c r="G521" s="67"/>
      <c r="H521" s="67"/>
      <c r="I521" s="67"/>
      <c r="J521" s="47"/>
      <c r="K521" s="47"/>
      <c r="L521" s="47"/>
      <c r="M521" s="47"/>
      <c r="N521" s="47"/>
      <c r="O521" s="47"/>
      <c r="P521" s="47"/>
      <c r="Q521" s="47"/>
      <c r="R521" s="48"/>
      <c r="T521" s="189"/>
      <c r="U521" s="47"/>
      <c r="V521" s="47"/>
      <c r="W521" s="47"/>
      <c r="X521" s="47"/>
      <c r="Y521" s="47"/>
      <c r="Z521" s="47"/>
      <c r="AA521" s="100"/>
      <c r="AT521" s="22" t="s">
        <v>268</v>
      </c>
      <c r="AU521" s="22" t="s">
        <v>149</v>
      </c>
    </row>
    <row r="522" s="1" customFormat="1" ht="25.5" customHeight="1">
      <c r="B522" s="46"/>
      <c r="C522" s="219" t="s">
        <v>1154</v>
      </c>
      <c r="D522" s="219" t="s">
        <v>207</v>
      </c>
      <c r="E522" s="220" t="s">
        <v>1155</v>
      </c>
      <c r="F522" s="221" t="s">
        <v>1156</v>
      </c>
      <c r="G522" s="221"/>
      <c r="H522" s="221"/>
      <c r="I522" s="221"/>
      <c r="J522" s="222" t="s">
        <v>321</v>
      </c>
      <c r="K522" s="223">
        <v>4</v>
      </c>
      <c r="L522" s="224">
        <v>0</v>
      </c>
      <c r="M522" s="225"/>
      <c r="N522" s="226">
        <f>ROUND(L522*K522,2)</f>
        <v>0</v>
      </c>
      <c r="O522" s="226"/>
      <c r="P522" s="226"/>
      <c r="Q522" s="226"/>
      <c r="R522" s="48"/>
      <c r="T522" s="227" t="s">
        <v>22</v>
      </c>
      <c r="U522" s="56" t="s">
        <v>45</v>
      </c>
      <c r="V522" s="47"/>
      <c r="W522" s="228">
        <f>V522*K522</f>
        <v>0</v>
      </c>
      <c r="X522" s="228">
        <v>0</v>
      </c>
      <c r="Y522" s="228">
        <f>X522*K522</f>
        <v>0</v>
      </c>
      <c r="Z522" s="228">
        <v>0</v>
      </c>
      <c r="AA522" s="229">
        <f>Z522*K522</f>
        <v>0</v>
      </c>
      <c r="AR522" s="22" t="s">
        <v>278</v>
      </c>
      <c r="AT522" s="22" t="s">
        <v>207</v>
      </c>
      <c r="AU522" s="22" t="s">
        <v>149</v>
      </c>
      <c r="AY522" s="22" t="s">
        <v>206</v>
      </c>
      <c r="BE522" s="142">
        <f>IF(U522="základní",N522,0)</f>
        <v>0</v>
      </c>
      <c r="BF522" s="142">
        <f>IF(U522="snížená",N522,0)</f>
        <v>0</v>
      </c>
      <c r="BG522" s="142">
        <f>IF(U522="zákl. přenesená",N522,0)</f>
        <v>0</v>
      </c>
      <c r="BH522" s="142">
        <f>IF(U522="sníž. přenesená",N522,0)</f>
        <v>0</v>
      </c>
      <c r="BI522" s="142">
        <f>IF(U522="nulová",N522,0)</f>
        <v>0</v>
      </c>
      <c r="BJ522" s="22" t="s">
        <v>88</v>
      </c>
      <c r="BK522" s="142">
        <f>ROUND(L522*K522,2)</f>
        <v>0</v>
      </c>
      <c r="BL522" s="22" t="s">
        <v>278</v>
      </c>
      <c r="BM522" s="22" t="s">
        <v>1157</v>
      </c>
    </row>
    <row r="523" s="1" customFormat="1" ht="16.5" customHeight="1">
      <c r="B523" s="46"/>
      <c r="C523" s="242" t="s">
        <v>1158</v>
      </c>
      <c r="D523" s="242" t="s">
        <v>263</v>
      </c>
      <c r="E523" s="243" t="s">
        <v>1159</v>
      </c>
      <c r="F523" s="244" t="s">
        <v>1160</v>
      </c>
      <c r="G523" s="244"/>
      <c r="H523" s="244"/>
      <c r="I523" s="244"/>
      <c r="J523" s="245" t="s">
        <v>243</v>
      </c>
      <c r="K523" s="246">
        <v>4</v>
      </c>
      <c r="L523" s="247">
        <v>0</v>
      </c>
      <c r="M523" s="248"/>
      <c r="N523" s="249">
        <f>ROUND(L523*K523,2)</f>
        <v>0</v>
      </c>
      <c r="O523" s="226"/>
      <c r="P523" s="226"/>
      <c r="Q523" s="226"/>
      <c r="R523" s="48"/>
      <c r="T523" s="227" t="s">
        <v>22</v>
      </c>
      <c r="U523" s="56" t="s">
        <v>45</v>
      </c>
      <c r="V523" s="47"/>
      <c r="W523" s="228">
        <f>V523*K523</f>
        <v>0</v>
      </c>
      <c r="X523" s="228">
        <v>6.0000000000000002E-05</v>
      </c>
      <c r="Y523" s="228">
        <f>X523*K523</f>
        <v>0.00024000000000000001</v>
      </c>
      <c r="Z523" s="228">
        <v>0</v>
      </c>
      <c r="AA523" s="229">
        <f>Z523*K523</f>
        <v>0</v>
      </c>
      <c r="AR523" s="22" t="s">
        <v>367</v>
      </c>
      <c r="AT523" s="22" t="s">
        <v>263</v>
      </c>
      <c r="AU523" s="22" t="s">
        <v>149</v>
      </c>
      <c r="AY523" s="22" t="s">
        <v>206</v>
      </c>
      <c r="BE523" s="142">
        <f>IF(U523="základní",N523,0)</f>
        <v>0</v>
      </c>
      <c r="BF523" s="142">
        <f>IF(U523="snížená",N523,0)</f>
        <v>0</v>
      </c>
      <c r="BG523" s="142">
        <f>IF(U523="zákl. přenesená",N523,0)</f>
        <v>0</v>
      </c>
      <c r="BH523" s="142">
        <f>IF(U523="sníž. přenesená",N523,0)</f>
        <v>0</v>
      </c>
      <c r="BI523" s="142">
        <f>IF(U523="nulová",N523,0)</f>
        <v>0</v>
      </c>
      <c r="BJ523" s="22" t="s">
        <v>88</v>
      </c>
      <c r="BK523" s="142">
        <f>ROUND(L523*K523,2)</f>
        <v>0</v>
      </c>
      <c r="BL523" s="22" t="s">
        <v>278</v>
      </c>
      <c r="BM523" s="22" t="s">
        <v>1161</v>
      </c>
    </row>
    <row r="524" s="1" customFormat="1" ht="38.25" customHeight="1">
      <c r="B524" s="46"/>
      <c r="C524" s="219" t="s">
        <v>1162</v>
      </c>
      <c r="D524" s="219" t="s">
        <v>207</v>
      </c>
      <c r="E524" s="220" t="s">
        <v>1163</v>
      </c>
      <c r="F524" s="221" t="s">
        <v>1164</v>
      </c>
      <c r="G524" s="221"/>
      <c r="H524" s="221"/>
      <c r="I524" s="221"/>
      <c r="J524" s="222" t="s">
        <v>321</v>
      </c>
      <c r="K524" s="223">
        <v>4</v>
      </c>
      <c r="L524" s="224">
        <v>0</v>
      </c>
      <c r="M524" s="225"/>
      <c r="N524" s="226">
        <f>ROUND(L524*K524,2)</f>
        <v>0</v>
      </c>
      <c r="O524" s="226"/>
      <c r="P524" s="226"/>
      <c r="Q524" s="226"/>
      <c r="R524" s="48"/>
      <c r="T524" s="227" t="s">
        <v>22</v>
      </c>
      <c r="U524" s="56" t="s">
        <v>45</v>
      </c>
      <c r="V524" s="47"/>
      <c r="W524" s="228">
        <f>V524*K524</f>
        <v>0</v>
      </c>
      <c r="X524" s="228">
        <v>0</v>
      </c>
      <c r="Y524" s="228">
        <f>X524*K524</f>
        <v>0</v>
      </c>
      <c r="Z524" s="228">
        <v>0</v>
      </c>
      <c r="AA524" s="229">
        <f>Z524*K524</f>
        <v>0</v>
      </c>
      <c r="AR524" s="22" t="s">
        <v>278</v>
      </c>
      <c r="AT524" s="22" t="s">
        <v>207</v>
      </c>
      <c r="AU524" s="22" t="s">
        <v>149</v>
      </c>
      <c r="AY524" s="22" t="s">
        <v>206</v>
      </c>
      <c r="BE524" s="142">
        <f>IF(U524="základní",N524,0)</f>
        <v>0</v>
      </c>
      <c r="BF524" s="142">
        <f>IF(U524="snížená",N524,0)</f>
        <v>0</v>
      </c>
      <c r="BG524" s="142">
        <f>IF(U524="zákl. přenesená",N524,0)</f>
        <v>0</v>
      </c>
      <c r="BH524" s="142">
        <f>IF(U524="sníž. přenesená",N524,0)</f>
        <v>0</v>
      </c>
      <c r="BI524" s="142">
        <f>IF(U524="nulová",N524,0)</f>
        <v>0</v>
      </c>
      <c r="BJ524" s="22" t="s">
        <v>88</v>
      </c>
      <c r="BK524" s="142">
        <f>ROUND(L524*K524,2)</f>
        <v>0</v>
      </c>
      <c r="BL524" s="22" t="s">
        <v>278</v>
      </c>
      <c r="BM524" s="22" t="s">
        <v>1165</v>
      </c>
    </row>
    <row r="525" s="10" customFormat="1" ht="16.5" customHeight="1">
      <c r="B525" s="230"/>
      <c r="C525" s="231"/>
      <c r="D525" s="231"/>
      <c r="E525" s="232" t="s">
        <v>22</v>
      </c>
      <c r="F525" s="233" t="s">
        <v>1166</v>
      </c>
      <c r="G525" s="234"/>
      <c r="H525" s="234"/>
      <c r="I525" s="234"/>
      <c r="J525" s="231"/>
      <c r="K525" s="235">
        <v>4</v>
      </c>
      <c r="L525" s="231"/>
      <c r="M525" s="231"/>
      <c r="N525" s="231"/>
      <c r="O525" s="231"/>
      <c r="P525" s="231"/>
      <c r="Q525" s="231"/>
      <c r="R525" s="236"/>
      <c r="T525" s="237"/>
      <c r="U525" s="231"/>
      <c r="V525" s="231"/>
      <c r="W525" s="231"/>
      <c r="X525" s="231"/>
      <c r="Y525" s="231"/>
      <c r="Z525" s="231"/>
      <c r="AA525" s="238"/>
      <c r="AT525" s="239" t="s">
        <v>214</v>
      </c>
      <c r="AU525" s="239" t="s">
        <v>149</v>
      </c>
      <c r="AV525" s="10" t="s">
        <v>149</v>
      </c>
      <c r="AW525" s="10" t="s">
        <v>36</v>
      </c>
      <c r="AX525" s="10" t="s">
        <v>88</v>
      </c>
      <c r="AY525" s="239" t="s">
        <v>206</v>
      </c>
    </row>
    <row r="526" s="1" customFormat="1" ht="38.25" customHeight="1">
      <c r="B526" s="46"/>
      <c r="C526" s="242" t="s">
        <v>1167</v>
      </c>
      <c r="D526" s="242" t="s">
        <v>263</v>
      </c>
      <c r="E526" s="243" t="s">
        <v>1168</v>
      </c>
      <c r="F526" s="244" t="s">
        <v>1169</v>
      </c>
      <c r="G526" s="244"/>
      <c r="H526" s="244"/>
      <c r="I526" s="244"/>
      <c r="J526" s="245" t="s">
        <v>260</v>
      </c>
      <c r="K526" s="246">
        <v>2.9199999999999999</v>
      </c>
      <c r="L526" s="247">
        <v>0</v>
      </c>
      <c r="M526" s="248"/>
      <c r="N526" s="249">
        <f>ROUND(L526*K526,2)</f>
        <v>0</v>
      </c>
      <c r="O526" s="226"/>
      <c r="P526" s="226"/>
      <c r="Q526" s="226"/>
      <c r="R526" s="48"/>
      <c r="T526" s="227" t="s">
        <v>22</v>
      </c>
      <c r="U526" s="56" t="s">
        <v>45</v>
      </c>
      <c r="V526" s="47"/>
      <c r="W526" s="228">
        <f>V526*K526</f>
        <v>0</v>
      </c>
      <c r="X526" s="228">
        <v>0.034200000000000001</v>
      </c>
      <c r="Y526" s="228">
        <f>X526*K526</f>
        <v>0.099863999999999994</v>
      </c>
      <c r="Z526" s="228">
        <v>0</v>
      </c>
      <c r="AA526" s="229">
        <f>Z526*K526</f>
        <v>0</v>
      </c>
      <c r="AR526" s="22" t="s">
        <v>367</v>
      </c>
      <c r="AT526" s="22" t="s">
        <v>263</v>
      </c>
      <c r="AU526" s="22" t="s">
        <v>149</v>
      </c>
      <c r="AY526" s="22" t="s">
        <v>206</v>
      </c>
      <c r="BE526" s="142">
        <f>IF(U526="základní",N526,0)</f>
        <v>0</v>
      </c>
      <c r="BF526" s="142">
        <f>IF(U526="snížená",N526,0)</f>
        <v>0</v>
      </c>
      <c r="BG526" s="142">
        <f>IF(U526="zákl. přenesená",N526,0)</f>
        <v>0</v>
      </c>
      <c r="BH526" s="142">
        <f>IF(U526="sníž. přenesená",N526,0)</f>
        <v>0</v>
      </c>
      <c r="BI526" s="142">
        <f>IF(U526="nulová",N526,0)</f>
        <v>0</v>
      </c>
      <c r="BJ526" s="22" t="s">
        <v>88</v>
      </c>
      <c r="BK526" s="142">
        <f>ROUND(L526*K526,2)</f>
        <v>0</v>
      </c>
      <c r="BL526" s="22" t="s">
        <v>278</v>
      </c>
      <c r="BM526" s="22" t="s">
        <v>1170</v>
      </c>
    </row>
    <row r="527" s="10" customFormat="1" ht="16.5" customHeight="1">
      <c r="B527" s="230"/>
      <c r="C527" s="231"/>
      <c r="D527" s="231"/>
      <c r="E527" s="232" t="s">
        <v>22</v>
      </c>
      <c r="F527" s="233" t="s">
        <v>1171</v>
      </c>
      <c r="G527" s="234"/>
      <c r="H527" s="234"/>
      <c r="I527" s="234"/>
      <c r="J527" s="231"/>
      <c r="K527" s="235">
        <v>0.80000000000000004</v>
      </c>
      <c r="L527" s="231"/>
      <c r="M527" s="231"/>
      <c r="N527" s="231"/>
      <c r="O527" s="231"/>
      <c r="P527" s="231"/>
      <c r="Q527" s="231"/>
      <c r="R527" s="236"/>
      <c r="T527" s="237"/>
      <c r="U527" s="231"/>
      <c r="V527" s="231"/>
      <c r="W527" s="231"/>
      <c r="X527" s="231"/>
      <c r="Y527" s="231"/>
      <c r="Z527" s="231"/>
      <c r="AA527" s="238"/>
      <c r="AT527" s="239" t="s">
        <v>214</v>
      </c>
      <c r="AU527" s="239" t="s">
        <v>149</v>
      </c>
      <c r="AV527" s="10" t="s">
        <v>149</v>
      </c>
      <c r="AW527" s="10" t="s">
        <v>36</v>
      </c>
      <c r="AX527" s="10" t="s">
        <v>80</v>
      </c>
      <c r="AY527" s="239" t="s">
        <v>206</v>
      </c>
    </row>
    <row r="528" s="10" customFormat="1" ht="16.5" customHeight="1">
      <c r="B528" s="230"/>
      <c r="C528" s="231"/>
      <c r="D528" s="231"/>
      <c r="E528" s="232" t="s">
        <v>22</v>
      </c>
      <c r="F528" s="251" t="s">
        <v>1172</v>
      </c>
      <c r="G528" s="231"/>
      <c r="H528" s="231"/>
      <c r="I528" s="231"/>
      <c r="J528" s="231"/>
      <c r="K528" s="235">
        <v>0.59999999999999998</v>
      </c>
      <c r="L528" s="231"/>
      <c r="M528" s="231"/>
      <c r="N528" s="231"/>
      <c r="O528" s="231"/>
      <c r="P528" s="231"/>
      <c r="Q528" s="231"/>
      <c r="R528" s="236"/>
      <c r="T528" s="237"/>
      <c r="U528" s="231"/>
      <c r="V528" s="231"/>
      <c r="W528" s="231"/>
      <c r="X528" s="231"/>
      <c r="Y528" s="231"/>
      <c r="Z528" s="231"/>
      <c r="AA528" s="238"/>
      <c r="AT528" s="239" t="s">
        <v>214</v>
      </c>
      <c r="AU528" s="239" t="s">
        <v>149</v>
      </c>
      <c r="AV528" s="10" t="s">
        <v>149</v>
      </c>
      <c r="AW528" s="10" t="s">
        <v>36</v>
      </c>
      <c r="AX528" s="10" t="s">
        <v>80</v>
      </c>
      <c r="AY528" s="239" t="s">
        <v>206</v>
      </c>
    </row>
    <row r="529" s="10" customFormat="1" ht="16.5" customHeight="1">
      <c r="B529" s="230"/>
      <c r="C529" s="231"/>
      <c r="D529" s="231"/>
      <c r="E529" s="232" t="s">
        <v>22</v>
      </c>
      <c r="F529" s="251" t="s">
        <v>1173</v>
      </c>
      <c r="G529" s="231"/>
      <c r="H529" s="231"/>
      <c r="I529" s="231"/>
      <c r="J529" s="231"/>
      <c r="K529" s="235">
        <v>0.71999999999999997</v>
      </c>
      <c r="L529" s="231"/>
      <c r="M529" s="231"/>
      <c r="N529" s="231"/>
      <c r="O529" s="231"/>
      <c r="P529" s="231"/>
      <c r="Q529" s="231"/>
      <c r="R529" s="236"/>
      <c r="T529" s="237"/>
      <c r="U529" s="231"/>
      <c r="V529" s="231"/>
      <c r="W529" s="231"/>
      <c r="X529" s="231"/>
      <c r="Y529" s="231"/>
      <c r="Z529" s="231"/>
      <c r="AA529" s="238"/>
      <c r="AT529" s="239" t="s">
        <v>214</v>
      </c>
      <c r="AU529" s="239" t="s">
        <v>149</v>
      </c>
      <c r="AV529" s="10" t="s">
        <v>149</v>
      </c>
      <c r="AW529" s="10" t="s">
        <v>36</v>
      </c>
      <c r="AX529" s="10" t="s">
        <v>80</v>
      </c>
      <c r="AY529" s="239" t="s">
        <v>206</v>
      </c>
    </row>
    <row r="530" s="10" customFormat="1" ht="16.5" customHeight="1">
      <c r="B530" s="230"/>
      <c r="C530" s="231"/>
      <c r="D530" s="231"/>
      <c r="E530" s="232" t="s">
        <v>22</v>
      </c>
      <c r="F530" s="251" t="s">
        <v>1174</v>
      </c>
      <c r="G530" s="231"/>
      <c r="H530" s="231"/>
      <c r="I530" s="231"/>
      <c r="J530" s="231"/>
      <c r="K530" s="235">
        <v>0.80000000000000004</v>
      </c>
      <c r="L530" s="231"/>
      <c r="M530" s="231"/>
      <c r="N530" s="231"/>
      <c r="O530" s="231"/>
      <c r="P530" s="231"/>
      <c r="Q530" s="231"/>
      <c r="R530" s="236"/>
      <c r="T530" s="237"/>
      <c r="U530" s="231"/>
      <c r="V530" s="231"/>
      <c r="W530" s="231"/>
      <c r="X530" s="231"/>
      <c r="Y530" s="231"/>
      <c r="Z530" s="231"/>
      <c r="AA530" s="238"/>
      <c r="AT530" s="239" t="s">
        <v>214</v>
      </c>
      <c r="AU530" s="239" t="s">
        <v>149</v>
      </c>
      <c r="AV530" s="10" t="s">
        <v>149</v>
      </c>
      <c r="AW530" s="10" t="s">
        <v>36</v>
      </c>
      <c r="AX530" s="10" t="s">
        <v>80</v>
      </c>
      <c r="AY530" s="239" t="s">
        <v>206</v>
      </c>
    </row>
    <row r="531" s="11" customFormat="1" ht="16.5" customHeight="1">
      <c r="B531" s="252"/>
      <c r="C531" s="253"/>
      <c r="D531" s="253"/>
      <c r="E531" s="254" t="s">
        <v>22</v>
      </c>
      <c r="F531" s="255" t="s">
        <v>289</v>
      </c>
      <c r="G531" s="253"/>
      <c r="H531" s="253"/>
      <c r="I531" s="253"/>
      <c r="J531" s="253"/>
      <c r="K531" s="256">
        <v>2.9199999999999999</v>
      </c>
      <c r="L531" s="253"/>
      <c r="M531" s="253"/>
      <c r="N531" s="253"/>
      <c r="O531" s="253"/>
      <c r="P531" s="253"/>
      <c r="Q531" s="253"/>
      <c r="R531" s="257"/>
      <c r="T531" s="258"/>
      <c r="U531" s="253"/>
      <c r="V531" s="253"/>
      <c r="W531" s="253"/>
      <c r="X531" s="253"/>
      <c r="Y531" s="253"/>
      <c r="Z531" s="253"/>
      <c r="AA531" s="259"/>
      <c r="AT531" s="260" t="s">
        <v>214</v>
      </c>
      <c r="AU531" s="260" t="s">
        <v>149</v>
      </c>
      <c r="AV531" s="11" t="s">
        <v>211</v>
      </c>
      <c r="AW531" s="11" t="s">
        <v>36</v>
      </c>
      <c r="AX531" s="11" t="s">
        <v>88</v>
      </c>
      <c r="AY531" s="260" t="s">
        <v>206</v>
      </c>
    </row>
    <row r="532" s="1" customFormat="1" ht="25.5" customHeight="1">
      <c r="B532" s="46"/>
      <c r="C532" s="219" t="s">
        <v>1175</v>
      </c>
      <c r="D532" s="219" t="s">
        <v>207</v>
      </c>
      <c r="E532" s="220" t="s">
        <v>1176</v>
      </c>
      <c r="F532" s="221" t="s">
        <v>1177</v>
      </c>
      <c r="G532" s="221"/>
      <c r="H532" s="221"/>
      <c r="I532" s="221"/>
      <c r="J532" s="222" t="s">
        <v>321</v>
      </c>
      <c r="K532" s="223">
        <v>3</v>
      </c>
      <c r="L532" s="224">
        <v>0</v>
      </c>
      <c r="M532" s="225"/>
      <c r="N532" s="226">
        <f>ROUND(L532*K532,2)</f>
        <v>0</v>
      </c>
      <c r="O532" s="226"/>
      <c r="P532" s="226"/>
      <c r="Q532" s="226"/>
      <c r="R532" s="48"/>
      <c r="T532" s="227" t="s">
        <v>22</v>
      </c>
      <c r="U532" s="56" t="s">
        <v>45</v>
      </c>
      <c r="V532" s="47"/>
      <c r="W532" s="228">
        <f>V532*K532</f>
        <v>0</v>
      </c>
      <c r="X532" s="228">
        <v>0</v>
      </c>
      <c r="Y532" s="228">
        <f>X532*K532</f>
        <v>0</v>
      </c>
      <c r="Z532" s="228">
        <v>0</v>
      </c>
      <c r="AA532" s="229">
        <f>Z532*K532</f>
        <v>0</v>
      </c>
      <c r="AR532" s="22" t="s">
        <v>278</v>
      </c>
      <c r="AT532" s="22" t="s">
        <v>207</v>
      </c>
      <c r="AU532" s="22" t="s">
        <v>149</v>
      </c>
      <c r="AY532" s="22" t="s">
        <v>206</v>
      </c>
      <c r="BE532" s="142">
        <f>IF(U532="základní",N532,0)</f>
        <v>0</v>
      </c>
      <c r="BF532" s="142">
        <f>IF(U532="snížená",N532,0)</f>
        <v>0</v>
      </c>
      <c r="BG532" s="142">
        <f>IF(U532="zákl. přenesená",N532,0)</f>
        <v>0</v>
      </c>
      <c r="BH532" s="142">
        <f>IF(U532="sníž. přenesená",N532,0)</f>
        <v>0</v>
      </c>
      <c r="BI532" s="142">
        <f>IF(U532="nulová",N532,0)</f>
        <v>0</v>
      </c>
      <c r="BJ532" s="22" t="s">
        <v>88</v>
      </c>
      <c r="BK532" s="142">
        <f>ROUND(L532*K532,2)</f>
        <v>0</v>
      </c>
      <c r="BL532" s="22" t="s">
        <v>278</v>
      </c>
      <c r="BM532" s="22" t="s">
        <v>1178</v>
      </c>
    </row>
    <row r="533" s="1" customFormat="1" ht="25.5" customHeight="1">
      <c r="B533" s="46"/>
      <c r="C533" s="242" t="s">
        <v>1179</v>
      </c>
      <c r="D533" s="242" t="s">
        <v>263</v>
      </c>
      <c r="E533" s="243" t="s">
        <v>1180</v>
      </c>
      <c r="F533" s="244" t="s">
        <v>1181</v>
      </c>
      <c r="G533" s="244"/>
      <c r="H533" s="244"/>
      <c r="I533" s="244"/>
      <c r="J533" s="245" t="s">
        <v>1134</v>
      </c>
      <c r="K533" s="246">
        <v>3</v>
      </c>
      <c r="L533" s="247">
        <v>0</v>
      </c>
      <c r="M533" s="248"/>
      <c r="N533" s="249">
        <f>ROUND(L533*K533,2)</f>
        <v>0</v>
      </c>
      <c r="O533" s="226"/>
      <c r="P533" s="226"/>
      <c r="Q533" s="226"/>
      <c r="R533" s="48"/>
      <c r="T533" s="227" t="s">
        <v>22</v>
      </c>
      <c r="U533" s="56" t="s">
        <v>45</v>
      </c>
      <c r="V533" s="47"/>
      <c r="W533" s="228">
        <f>V533*K533</f>
        <v>0</v>
      </c>
      <c r="X533" s="228">
        <v>0.0235</v>
      </c>
      <c r="Y533" s="228">
        <f>X533*K533</f>
        <v>0.070500000000000007</v>
      </c>
      <c r="Z533" s="228">
        <v>0</v>
      </c>
      <c r="AA533" s="229">
        <f>Z533*K533</f>
        <v>0</v>
      </c>
      <c r="AR533" s="22" t="s">
        <v>367</v>
      </c>
      <c r="AT533" s="22" t="s">
        <v>263</v>
      </c>
      <c r="AU533" s="22" t="s">
        <v>149</v>
      </c>
      <c r="AY533" s="22" t="s">
        <v>206</v>
      </c>
      <c r="BE533" s="142">
        <f>IF(U533="základní",N533,0)</f>
        <v>0</v>
      </c>
      <c r="BF533" s="142">
        <f>IF(U533="snížená",N533,0)</f>
        <v>0</v>
      </c>
      <c r="BG533" s="142">
        <f>IF(U533="zákl. přenesená",N533,0)</f>
        <v>0</v>
      </c>
      <c r="BH533" s="142">
        <f>IF(U533="sníž. přenesená",N533,0)</f>
        <v>0</v>
      </c>
      <c r="BI533" s="142">
        <f>IF(U533="nulová",N533,0)</f>
        <v>0</v>
      </c>
      <c r="BJ533" s="22" t="s">
        <v>88</v>
      </c>
      <c r="BK533" s="142">
        <f>ROUND(L533*K533,2)</f>
        <v>0</v>
      </c>
      <c r="BL533" s="22" t="s">
        <v>278</v>
      </c>
      <c r="BM533" s="22" t="s">
        <v>1182</v>
      </c>
    </row>
    <row r="534" s="1" customFormat="1" ht="25.5" customHeight="1">
      <c r="B534" s="46"/>
      <c r="C534" s="219" t="s">
        <v>1183</v>
      </c>
      <c r="D534" s="219" t="s">
        <v>207</v>
      </c>
      <c r="E534" s="220" t="s">
        <v>1184</v>
      </c>
      <c r="F534" s="221" t="s">
        <v>1185</v>
      </c>
      <c r="G534" s="221"/>
      <c r="H534" s="221"/>
      <c r="I534" s="221"/>
      <c r="J534" s="222" t="s">
        <v>321</v>
      </c>
      <c r="K534" s="223">
        <v>3</v>
      </c>
      <c r="L534" s="224">
        <v>0</v>
      </c>
      <c r="M534" s="225"/>
      <c r="N534" s="226">
        <f>ROUND(L534*K534,2)</f>
        <v>0</v>
      </c>
      <c r="O534" s="226"/>
      <c r="P534" s="226"/>
      <c r="Q534" s="226"/>
      <c r="R534" s="48"/>
      <c r="T534" s="227" t="s">
        <v>22</v>
      </c>
      <c r="U534" s="56" t="s">
        <v>45</v>
      </c>
      <c r="V534" s="47"/>
      <c r="W534" s="228">
        <f>V534*K534</f>
        <v>0</v>
      </c>
      <c r="X534" s="228">
        <v>0</v>
      </c>
      <c r="Y534" s="228">
        <f>X534*K534</f>
        <v>0</v>
      </c>
      <c r="Z534" s="228">
        <v>0</v>
      </c>
      <c r="AA534" s="229">
        <f>Z534*K534</f>
        <v>0</v>
      </c>
      <c r="AR534" s="22" t="s">
        <v>278</v>
      </c>
      <c r="AT534" s="22" t="s">
        <v>207</v>
      </c>
      <c r="AU534" s="22" t="s">
        <v>149</v>
      </c>
      <c r="AY534" s="22" t="s">
        <v>206</v>
      </c>
      <c r="BE534" s="142">
        <f>IF(U534="základní",N534,0)</f>
        <v>0</v>
      </c>
      <c r="BF534" s="142">
        <f>IF(U534="snížená",N534,0)</f>
        <v>0</v>
      </c>
      <c r="BG534" s="142">
        <f>IF(U534="zákl. přenesená",N534,0)</f>
        <v>0</v>
      </c>
      <c r="BH534" s="142">
        <f>IF(U534="sníž. přenesená",N534,0)</f>
        <v>0</v>
      </c>
      <c r="BI534" s="142">
        <f>IF(U534="nulová",N534,0)</f>
        <v>0</v>
      </c>
      <c r="BJ534" s="22" t="s">
        <v>88</v>
      </c>
      <c r="BK534" s="142">
        <f>ROUND(L534*K534,2)</f>
        <v>0</v>
      </c>
      <c r="BL534" s="22" t="s">
        <v>278</v>
      </c>
      <c r="BM534" s="22" t="s">
        <v>1186</v>
      </c>
    </row>
    <row r="535" s="1" customFormat="1" ht="25.5" customHeight="1">
      <c r="B535" s="46"/>
      <c r="C535" s="242" t="s">
        <v>1187</v>
      </c>
      <c r="D535" s="242" t="s">
        <v>263</v>
      </c>
      <c r="E535" s="243" t="s">
        <v>1188</v>
      </c>
      <c r="F535" s="244" t="s">
        <v>1189</v>
      </c>
      <c r="G535" s="244"/>
      <c r="H535" s="244"/>
      <c r="I535" s="244"/>
      <c r="J535" s="245" t="s">
        <v>260</v>
      </c>
      <c r="K535" s="246">
        <v>3</v>
      </c>
      <c r="L535" s="247">
        <v>0</v>
      </c>
      <c r="M535" s="248"/>
      <c r="N535" s="249">
        <f>ROUND(L535*K535,2)</f>
        <v>0</v>
      </c>
      <c r="O535" s="226"/>
      <c r="P535" s="226"/>
      <c r="Q535" s="226"/>
      <c r="R535" s="48"/>
      <c r="T535" s="227" t="s">
        <v>22</v>
      </c>
      <c r="U535" s="56" t="s">
        <v>45</v>
      </c>
      <c r="V535" s="47"/>
      <c r="W535" s="228">
        <f>V535*K535</f>
        <v>0</v>
      </c>
      <c r="X535" s="228">
        <v>0.0235</v>
      </c>
      <c r="Y535" s="228">
        <f>X535*K535</f>
        <v>0.070500000000000007</v>
      </c>
      <c r="Z535" s="228">
        <v>0</v>
      </c>
      <c r="AA535" s="229">
        <f>Z535*K535</f>
        <v>0</v>
      </c>
      <c r="AR535" s="22" t="s">
        <v>367</v>
      </c>
      <c r="AT535" s="22" t="s">
        <v>263</v>
      </c>
      <c r="AU535" s="22" t="s">
        <v>149</v>
      </c>
      <c r="AY535" s="22" t="s">
        <v>206</v>
      </c>
      <c r="BE535" s="142">
        <f>IF(U535="základní",N535,0)</f>
        <v>0</v>
      </c>
      <c r="BF535" s="142">
        <f>IF(U535="snížená",N535,0)</f>
        <v>0</v>
      </c>
      <c r="BG535" s="142">
        <f>IF(U535="zákl. přenesená",N535,0)</f>
        <v>0</v>
      </c>
      <c r="BH535" s="142">
        <f>IF(U535="sníž. přenesená",N535,0)</f>
        <v>0</v>
      </c>
      <c r="BI535" s="142">
        <f>IF(U535="nulová",N535,0)</f>
        <v>0</v>
      </c>
      <c r="BJ535" s="22" t="s">
        <v>88</v>
      </c>
      <c r="BK535" s="142">
        <f>ROUND(L535*K535,2)</f>
        <v>0</v>
      </c>
      <c r="BL535" s="22" t="s">
        <v>278</v>
      </c>
      <c r="BM535" s="22" t="s">
        <v>1190</v>
      </c>
    </row>
    <row r="536" s="1" customFormat="1" ht="25.5" customHeight="1">
      <c r="B536" s="46"/>
      <c r="C536" s="219" t="s">
        <v>1191</v>
      </c>
      <c r="D536" s="219" t="s">
        <v>207</v>
      </c>
      <c r="E536" s="220" t="s">
        <v>1192</v>
      </c>
      <c r="F536" s="221" t="s">
        <v>1193</v>
      </c>
      <c r="G536" s="221"/>
      <c r="H536" s="221"/>
      <c r="I536" s="221"/>
      <c r="J536" s="222" t="s">
        <v>321</v>
      </c>
      <c r="K536" s="223">
        <v>1</v>
      </c>
      <c r="L536" s="224">
        <v>0</v>
      </c>
      <c r="M536" s="225"/>
      <c r="N536" s="226">
        <f>ROUND(L536*K536,2)</f>
        <v>0</v>
      </c>
      <c r="O536" s="226"/>
      <c r="P536" s="226"/>
      <c r="Q536" s="226"/>
      <c r="R536" s="48"/>
      <c r="T536" s="227" t="s">
        <v>22</v>
      </c>
      <c r="U536" s="56" t="s">
        <v>45</v>
      </c>
      <c r="V536" s="47"/>
      <c r="W536" s="228">
        <f>V536*K536</f>
        <v>0</v>
      </c>
      <c r="X536" s="228">
        <v>0</v>
      </c>
      <c r="Y536" s="228">
        <f>X536*K536</f>
        <v>0</v>
      </c>
      <c r="Z536" s="228">
        <v>0</v>
      </c>
      <c r="AA536" s="229">
        <f>Z536*K536</f>
        <v>0</v>
      </c>
      <c r="AR536" s="22" t="s">
        <v>278</v>
      </c>
      <c r="AT536" s="22" t="s">
        <v>207</v>
      </c>
      <c r="AU536" s="22" t="s">
        <v>149</v>
      </c>
      <c r="AY536" s="22" t="s">
        <v>206</v>
      </c>
      <c r="BE536" s="142">
        <f>IF(U536="základní",N536,0)</f>
        <v>0</v>
      </c>
      <c r="BF536" s="142">
        <f>IF(U536="snížená",N536,0)</f>
        <v>0</v>
      </c>
      <c r="BG536" s="142">
        <f>IF(U536="zákl. přenesená",N536,0)</f>
        <v>0</v>
      </c>
      <c r="BH536" s="142">
        <f>IF(U536="sníž. přenesená",N536,0)</f>
        <v>0</v>
      </c>
      <c r="BI536" s="142">
        <f>IF(U536="nulová",N536,0)</f>
        <v>0</v>
      </c>
      <c r="BJ536" s="22" t="s">
        <v>88</v>
      </c>
      <c r="BK536" s="142">
        <f>ROUND(L536*K536,2)</f>
        <v>0</v>
      </c>
      <c r="BL536" s="22" t="s">
        <v>278</v>
      </c>
      <c r="BM536" s="22" t="s">
        <v>1194</v>
      </c>
    </row>
    <row r="537" s="1" customFormat="1" ht="25.5" customHeight="1">
      <c r="B537" s="46"/>
      <c r="C537" s="242" t="s">
        <v>1195</v>
      </c>
      <c r="D537" s="242" t="s">
        <v>263</v>
      </c>
      <c r="E537" s="243" t="s">
        <v>1196</v>
      </c>
      <c r="F537" s="244" t="s">
        <v>1197</v>
      </c>
      <c r="G537" s="244"/>
      <c r="H537" s="244"/>
      <c r="I537" s="244"/>
      <c r="J537" s="245" t="s">
        <v>1134</v>
      </c>
      <c r="K537" s="246">
        <v>1</v>
      </c>
      <c r="L537" s="247">
        <v>0</v>
      </c>
      <c r="M537" s="248"/>
      <c r="N537" s="249">
        <f>ROUND(L537*K537,2)</f>
        <v>0</v>
      </c>
      <c r="O537" s="226"/>
      <c r="P537" s="226"/>
      <c r="Q537" s="226"/>
      <c r="R537" s="48"/>
      <c r="T537" s="227" t="s">
        <v>22</v>
      </c>
      <c r="U537" s="56" t="s">
        <v>45</v>
      </c>
      <c r="V537" s="47"/>
      <c r="W537" s="228">
        <f>V537*K537</f>
        <v>0</v>
      </c>
      <c r="X537" s="228">
        <v>0.026519999999999998</v>
      </c>
      <c r="Y537" s="228">
        <f>X537*K537</f>
        <v>0.026519999999999998</v>
      </c>
      <c r="Z537" s="228">
        <v>0</v>
      </c>
      <c r="AA537" s="229">
        <f>Z537*K537</f>
        <v>0</v>
      </c>
      <c r="AR537" s="22" t="s">
        <v>367</v>
      </c>
      <c r="AT537" s="22" t="s">
        <v>263</v>
      </c>
      <c r="AU537" s="22" t="s">
        <v>149</v>
      </c>
      <c r="AY537" s="22" t="s">
        <v>206</v>
      </c>
      <c r="BE537" s="142">
        <f>IF(U537="základní",N537,0)</f>
        <v>0</v>
      </c>
      <c r="BF537" s="142">
        <f>IF(U537="snížená",N537,0)</f>
        <v>0</v>
      </c>
      <c r="BG537" s="142">
        <f>IF(U537="zákl. přenesená",N537,0)</f>
        <v>0</v>
      </c>
      <c r="BH537" s="142">
        <f>IF(U537="sníž. přenesená",N537,0)</f>
        <v>0</v>
      </c>
      <c r="BI537" s="142">
        <f>IF(U537="nulová",N537,0)</f>
        <v>0</v>
      </c>
      <c r="BJ537" s="22" t="s">
        <v>88</v>
      </c>
      <c r="BK537" s="142">
        <f>ROUND(L537*K537,2)</f>
        <v>0</v>
      </c>
      <c r="BL537" s="22" t="s">
        <v>278</v>
      </c>
      <c r="BM537" s="22" t="s">
        <v>1198</v>
      </c>
    </row>
    <row r="538" s="1" customFormat="1" ht="25.5" customHeight="1">
      <c r="B538" s="46"/>
      <c r="C538" s="219" t="s">
        <v>1199</v>
      </c>
      <c r="D538" s="219" t="s">
        <v>207</v>
      </c>
      <c r="E538" s="220" t="s">
        <v>1200</v>
      </c>
      <c r="F538" s="221" t="s">
        <v>1201</v>
      </c>
      <c r="G538" s="221"/>
      <c r="H538" s="221"/>
      <c r="I538" s="221"/>
      <c r="J538" s="222" t="s">
        <v>321</v>
      </c>
      <c r="K538" s="223">
        <v>1</v>
      </c>
      <c r="L538" s="224">
        <v>0</v>
      </c>
      <c r="M538" s="225"/>
      <c r="N538" s="226">
        <f>ROUND(L538*K538,2)</f>
        <v>0</v>
      </c>
      <c r="O538" s="226"/>
      <c r="P538" s="226"/>
      <c r="Q538" s="226"/>
      <c r="R538" s="48"/>
      <c r="T538" s="227" t="s">
        <v>22</v>
      </c>
      <c r="U538" s="56" t="s">
        <v>45</v>
      </c>
      <c r="V538" s="47"/>
      <c r="W538" s="228">
        <f>V538*K538</f>
        <v>0</v>
      </c>
      <c r="X538" s="228">
        <v>0</v>
      </c>
      <c r="Y538" s="228">
        <f>X538*K538</f>
        <v>0</v>
      </c>
      <c r="Z538" s="228">
        <v>0</v>
      </c>
      <c r="AA538" s="229">
        <f>Z538*K538</f>
        <v>0</v>
      </c>
      <c r="AR538" s="22" t="s">
        <v>278</v>
      </c>
      <c r="AT538" s="22" t="s">
        <v>207</v>
      </c>
      <c r="AU538" s="22" t="s">
        <v>149</v>
      </c>
      <c r="AY538" s="22" t="s">
        <v>206</v>
      </c>
      <c r="BE538" s="142">
        <f>IF(U538="základní",N538,0)</f>
        <v>0</v>
      </c>
      <c r="BF538" s="142">
        <f>IF(U538="snížená",N538,0)</f>
        <v>0</v>
      </c>
      <c r="BG538" s="142">
        <f>IF(U538="zákl. přenesená",N538,0)</f>
        <v>0</v>
      </c>
      <c r="BH538" s="142">
        <f>IF(U538="sníž. přenesená",N538,0)</f>
        <v>0</v>
      </c>
      <c r="BI538" s="142">
        <f>IF(U538="nulová",N538,0)</f>
        <v>0</v>
      </c>
      <c r="BJ538" s="22" t="s">
        <v>88</v>
      </c>
      <c r="BK538" s="142">
        <f>ROUND(L538*K538,2)</f>
        <v>0</v>
      </c>
      <c r="BL538" s="22" t="s">
        <v>278</v>
      </c>
      <c r="BM538" s="22" t="s">
        <v>1202</v>
      </c>
    </row>
    <row r="539" s="1" customFormat="1" ht="25.5" customHeight="1">
      <c r="B539" s="46"/>
      <c r="C539" s="219" t="s">
        <v>1203</v>
      </c>
      <c r="D539" s="219" t="s">
        <v>207</v>
      </c>
      <c r="E539" s="220" t="s">
        <v>1204</v>
      </c>
      <c r="F539" s="221" t="s">
        <v>1205</v>
      </c>
      <c r="G539" s="221"/>
      <c r="H539" s="221"/>
      <c r="I539" s="221"/>
      <c r="J539" s="222" t="s">
        <v>321</v>
      </c>
      <c r="K539" s="223">
        <v>1</v>
      </c>
      <c r="L539" s="224">
        <v>0</v>
      </c>
      <c r="M539" s="225"/>
      <c r="N539" s="226">
        <f>ROUND(L539*K539,2)</f>
        <v>0</v>
      </c>
      <c r="O539" s="226"/>
      <c r="P539" s="226"/>
      <c r="Q539" s="226"/>
      <c r="R539" s="48"/>
      <c r="T539" s="227" t="s">
        <v>22</v>
      </c>
      <c r="U539" s="56" t="s">
        <v>45</v>
      </c>
      <c r="V539" s="47"/>
      <c r="W539" s="228">
        <f>V539*K539</f>
        <v>0</v>
      </c>
      <c r="X539" s="228">
        <v>9.0000000000000006E-05</v>
      </c>
      <c r="Y539" s="228">
        <f>X539*K539</f>
        <v>9.0000000000000006E-05</v>
      </c>
      <c r="Z539" s="228">
        <v>0</v>
      </c>
      <c r="AA539" s="229">
        <f>Z539*K539</f>
        <v>0</v>
      </c>
      <c r="AR539" s="22" t="s">
        <v>278</v>
      </c>
      <c r="AT539" s="22" t="s">
        <v>207</v>
      </c>
      <c r="AU539" s="22" t="s">
        <v>149</v>
      </c>
      <c r="AY539" s="22" t="s">
        <v>206</v>
      </c>
      <c r="BE539" s="142">
        <f>IF(U539="základní",N539,0)</f>
        <v>0</v>
      </c>
      <c r="BF539" s="142">
        <f>IF(U539="snížená",N539,0)</f>
        <v>0</v>
      </c>
      <c r="BG539" s="142">
        <f>IF(U539="zákl. přenesená",N539,0)</f>
        <v>0</v>
      </c>
      <c r="BH539" s="142">
        <f>IF(U539="sníž. přenesená",N539,0)</f>
        <v>0</v>
      </c>
      <c r="BI539" s="142">
        <f>IF(U539="nulová",N539,0)</f>
        <v>0</v>
      </c>
      <c r="BJ539" s="22" t="s">
        <v>88</v>
      </c>
      <c r="BK539" s="142">
        <f>ROUND(L539*K539,2)</f>
        <v>0</v>
      </c>
      <c r="BL539" s="22" t="s">
        <v>278</v>
      </c>
      <c r="BM539" s="22" t="s">
        <v>1206</v>
      </c>
    </row>
    <row r="540" s="1" customFormat="1" ht="25.5" customHeight="1">
      <c r="B540" s="46"/>
      <c r="C540" s="219" t="s">
        <v>1207</v>
      </c>
      <c r="D540" s="219" t="s">
        <v>207</v>
      </c>
      <c r="E540" s="220" t="s">
        <v>1208</v>
      </c>
      <c r="F540" s="221" t="s">
        <v>1209</v>
      </c>
      <c r="G540" s="221"/>
      <c r="H540" s="221"/>
      <c r="I540" s="221"/>
      <c r="J540" s="222" t="s">
        <v>321</v>
      </c>
      <c r="K540" s="223">
        <v>1</v>
      </c>
      <c r="L540" s="224">
        <v>0</v>
      </c>
      <c r="M540" s="225"/>
      <c r="N540" s="226">
        <f>ROUND(L540*K540,2)</f>
        <v>0</v>
      </c>
      <c r="O540" s="226"/>
      <c r="P540" s="226"/>
      <c r="Q540" s="226"/>
      <c r="R540" s="48"/>
      <c r="T540" s="227" t="s">
        <v>22</v>
      </c>
      <c r="U540" s="56" t="s">
        <v>45</v>
      </c>
      <c r="V540" s="47"/>
      <c r="W540" s="228">
        <f>V540*K540</f>
        <v>0</v>
      </c>
      <c r="X540" s="228">
        <v>0</v>
      </c>
      <c r="Y540" s="228">
        <f>X540*K540</f>
        <v>0</v>
      </c>
      <c r="Z540" s="228">
        <v>0</v>
      </c>
      <c r="AA540" s="229">
        <f>Z540*K540</f>
        <v>0</v>
      </c>
      <c r="AR540" s="22" t="s">
        <v>278</v>
      </c>
      <c r="AT540" s="22" t="s">
        <v>207</v>
      </c>
      <c r="AU540" s="22" t="s">
        <v>149</v>
      </c>
      <c r="AY540" s="22" t="s">
        <v>206</v>
      </c>
      <c r="BE540" s="142">
        <f>IF(U540="základní",N540,0)</f>
        <v>0</v>
      </c>
      <c r="BF540" s="142">
        <f>IF(U540="snížená",N540,0)</f>
        <v>0</v>
      </c>
      <c r="BG540" s="142">
        <f>IF(U540="zákl. přenesená",N540,0)</f>
        <v>0</v>
      </c>
      <c r="BH540" s="142">
        <f>IF(U540="sníž. přenesená",N540,0)</f>
        <v>0</v>
      </c>
      <c r="BI540" s="142">
        <f>IF(U540="nulová",N540,0)</f>
        <v>0</v>
      </c>
      <c r="BJ540" s="22" t="s">
        <v>88</v>
      </c>
      <c r="BK540" s="142">
        <f>ROUND(L540*K540,2)</f>
        <v>0</v>
      </c>
      <c r="BL540" s="22" t="s">
        <v>278</v>
      </c>
      <c r="BM540" s="22" t="s">
        <v>1210</v>
      </c>
    </row>
    <row r="541" s="1" customFormat="1" ht="25.5" customHeight="1">
      <c r="B541" s="46"/>
      <c r="C541" s="242" t="s">
        <v>1211</v>
      </c>
      <c r="D541" s="242" t="s">
        <v>263</v>
      </c>
      <c r="E541" s="243" t="s">
        <v>1212</v>
      </c>
      <c r="F541" s="244" t="s">
        <v>1213</v>
      </c>
      <c r="G541" s="244"/>
      <c r="H541" s="244"/>
      <c r="I541" s="244"/>
      <c r="J541" s="245" t="s">
        <v>1134</v>
      </c>
      <c r="K541" s="246">
        <v>1</v>
      </c>
      <c r="L541" s="247">
        <v>0</v>
      </c>
      <c r="M541" s="248"/>
      <c r="N541" s="249">
        <f>ROUND(L541*K541,2)</f>
        <v>0</v>
      </c>
      <c r="O541" s="226"/>
      <c r="P541" s="226"/>
      <c r="Q541" s="226"/>
      <c r="R541" s="48"/>
      <c r="T541" s="227" t="s">
        <v>22</v>
      </c>
      <c r="U541" s="56" t="s">
        <v>45</v>
      </c>
      <c r="V541" s="47"/>
      <c r="W541" s="228">
        <f>V541*K541</f>
        <v>0</v>
      </c>
      <c r="X541" s="228">
        <v>0.01652</v>
      </c>
      <c r="Y541" s="228">
        <f>X541*K541</f>
        <v>0.01652</v>
      </c>
      <c r="Z541" s="228">
        <v>0</v>
      </c>
      <c r="AA541" s="229">
        <f>Z541*K541</f>
        <v>0</v>
      </c>
      <c r="AR541" s="22" t="s">
        <v>367</v>
      </c>
      <c r="AT541" s="22" t="s">
        <v>263</v>
      </c>
      <c r="AU541" s="22" t="s">
        <v>149</v>
      </c>
      <c r="AY541" s="22" t="s">
        <v>206</v>
      </c>
      <c r="BE541" s="142">
        <f>IF(U541="základní",N541,0)</f>
        <v>0</v>
      </c>
      <c r="BF541" s="142">
        <f>IF(U541="snížená",N541,0)</f>
        <v>0</v>
      </c>
      <c r="BG541" s="142">
        <f>IF(U541="zákl. přenesená",N541,0)</f>
        <v>0</v>
      </c>
      <c r="BH541" s="142">
        <f>IF(U541="sníž. přenesená",N541,0)</f>
        <v>0</v>
      </c>
      <c r="BI541" s="142">
        <f>IF(U541="nulová",N541,0)</f>
        <v>0</v>
      </c>
      <c r="BJ541" s="22" t="s">
        <v>88</v>
      </c>
      <c r="BK541" s="142">
        <f>ROUND(L541*K541,2)</f>
        <v>0</v>
      </c>
      <c r="BL541" s="22" t="s">
        <v>278</v>
      </c>
      <c r="BM541" s="22" t="s">
        <v>1214</v>
      </c>
    </row>
    <row r="542" s="1" customFormat="1" ht="25.5" customHeight="1">
      <c r="B542" s="46"/>
      <c r="C542" s="219" t="s">
        <v>1215</v>
      </c>
      <c r="D542" s="219" t="s">
        <v>207</v>
      </c>
      <c r="E542" s="220" t="s">
        <v>1216</v>
      </c>
      <c r="F542" s="221" t="s">
        <v>1217</v>
      </c>
      <c r="G542" s="221"/>
      <c r="H542" s="221"/>
      <c r="I542" s="221"/>
      <c r="J542" s="222" t="s">
        <v>321</v>
      </c>
      <c r="K542" s="223">
        <v>3</v>
      </c>
      <c r="L542" s="224">
        <v>0</v>
      </c>
      <c r="M542" s="225"/>
      <c r="N542" s="226">
        <f>ROUND(L542*K542,2)</f>
        <v>0</v>
      </c>
      <c r="O542" s="226"/>
      <c r="P542" s="226"/>
      <c r="Q542" s="226"/>
      <c r="R542" s="48"/>
      <c r="T542" s="227" t="s">
        <v>22</v>
      </c>
      <c r="U542" s="56" t="s">
        <v>45</v>
      </c>
      <c r="V542" s="47"/>
      <c r="W542" s="228">
        <f>V542*K542</f>
        <v>0</v>
      </c>
      <c r="X542" s="228">
        <v>0</v>
      </c>
      <c r="Y542" s="228">
        <f>X542*K542</f>
        <v>0</v>
      </c>
      <c r="Z542" s="228">
        <v>0</v>
      </c>
      <c r="AA542" s="229">
        <f>Z542*K542</f>
        <v>0</v>
      </c>
      <c r="AR542" s="22" t="s">
        <v>278</v>
      </c>
      <c r="AT542" s="22" t="s">
        <v>207</v>
      </c>
      <c r="AU542" s="22" t="s">
        <v>149</v>
      </c>
      <c r="AY542" s="22" t="s">
        <v>206</v>
      </c>
      <c r="BE542" s="142">
        <f>IF(U542="základní",N542,0)</f>
        <v>0</v>
      </c>
      <c r="BF542" s="142">
        <f>IF(U542="snížená",N542,0)</f>
        <v>0</v>
      </c>
      <c r="BG542" s="142">
        <f>IF(U542="zákl. přenesená",N542,0)</f>
        <v>0</v>
      </c>
      <c r="BH542" s="142">
        <f>IF(U542="sníž. přenesená",N542,0)</f>
        <v>0</v>
      </c>
      <c r="BI542" s="142">
        <f>IF(U542="nulová",N542,0)</f>
        <v>0</v>
      </c>
      <c r="BJ542" s="22" t="s">
        <v>88</v>
      </c>
      <c r="BK542" s="142">
        <f>ROUND(L542*K542,2)</f>
        <v>0</v>
      </c>
      <c r="BL542" s="22" t="s">
        <v>278</v>
      </c>
      <c r="BM542" s="22" t="s">
        <v>1218</v>
      </c>
    </row>
    <row r="543" s="1" customFormat="1" ht="25.5" customHeight="1">
      <c r="B543" s="46"/>
      <c r="C543" s="242" t="s">
        <v>1219</v>
      </c>
      <c r="D543" s="242" t="s">
        <v>263</v>
      </c>
      <c r="E543" s="243" t="s">
        <v>1220</v>
      </c>
      <c r="F543" s="244" t="s">
        <v>1221</v>
      </c>
      <c r="G543" s="244"/>
      <c r="H543" s="244"/>
      <c r="I543" s="244"/>
      <c r="J543" s="245" t="s">
        <v>1134</v>
      </c>
      <c r="K543" s="246">
        <v>3</v>
      </c>
      <c r="L543" s="247">
        <v>0</v>
      </c>
      <c r="M543" s="248"/>
      <c r="N543" s="249">
        <f>ROUND(L543*K543,2)</f>
        <v>0</v>
      </c>
      <c r="O543" s="226"/>
      <c r="P543" s="226"/>
      <c r="Q543" s="226"/>
      <c r="R543" s="48"/>
      <c r="T543" s="227" t="s">
        <v>22</v>
      </c>
      <c r="U543" s="56" t="s">
        <v>45</v>
      </c>
      <c r="V543" s="47"/>
      <c r="W543" s="228">
        <f>V543*K543</f>
        <v>0</v>
      </c>
      <c r="X543" s="228">
        <v>0.17849999999999999</v>
      </c>
      <c r="Y543" s="228">
        <f>X543*K543</f>
        <v>0.53549999999999998</v>
      </c>
      <c r="Z543" s="228">
        <v>0</v>
      </c>
      <c r="AA543" s="229">
        <f>Z543*K543</f>
        <v>0</v>
      </c>
      <c r="AR543" s="22" t="s">
        <v>367</v>
      </c>
      <c r="AT543" s="22" t="s">
        <v>263</v>
      </c>
      <c r="AU543" s="22" t="s">
        <v>149</v>
      </c>
      <c r="AY543" s="22" t="s">
        <v>206</v>
      </c>
      <c r="BE543" s="142">
        <f>IF(U543="základní",N543,0)</f>
        <v>0</v>
      </c>
      <c r="BF543" s="142">
        <f>IF(U543="snížená",N543,0)</f>
        <v>0</v>
      </c>
      <c r="BG543" s="142">
        <f>IF(U543="zákl. přenesená",N543,0)</f>
        <v>0</v>
      </c>
      <c r="BH543" s="142">
        <f>IF(U543="sníž. přenesená",N543,0)</f>
        <v>0</v>
      </c>
      <c r="BI543" s="142">
        <f>IF(U543="nulová",N543,0)</f>
        <v>0</v>
      </c>
      <c r="BJ543" s="22" t="s">
        <v>88</v>
      </c>
      <c r="BK543" s="142">
        <f>ROUND(L543*K543,2)</f>
        <v>0</v>
      </c>
      <c r="BL543" s="22" t="s">
        <v>278</v>
      </c>
      <c r="BM543" s="22" t="s">
        <v>1222</v>
      </c>
    </row>
    <row r="544" s="1" customFormat="1" ht="25.5" customHeight="1">
      <c r="B544" s="46"/>
      <c r="C544" s="219" t="s">
        <v>1223</v>
      </c>
      <c r="D544" s="219" t="s">
        <v>207</v>
      </c>
      <c r="E544" s="220" t="s">
        <v>1216</v>
      </c>
      <c r="F544" s="221" t="s">
        <v>1217</v>
      </c>
      <c r="G544" s="221"/>
      <c r="H544" s="221"/>
      <c r="I544" s="221"/>
      <c r="J544" s="222" t="s">
        <v>321</v>
      </c>
      <c r="K544" s="223">
        <v>1</v>
      </c>
      <c r="L544" s="224">
        <v>0</v>
      </c>
      <c r="M544" s="225"/>
      <c r="N544" s="226">
        <f>ROUND(L544*K544,2)</f>
        <v>0</v>
      </c>
      <c r="O544" s="226"/>
      <c r="P544" s="226"/>
      <c r="Q544" s="226"/>
      <c r="R544" s="48"/>
      <c r="T544" s="227" t="s">
        <v>22</v>
      </c>
      <c r="U544" s="56" t="s">
        <v>45</v>
      </c>
      <c r="V544" s="47"/>
      <c r="W544" s="228">
        <f>V544*K544</f>
        <v>0</v>
      </c>
      <c r="X544" s="228">
        <v>0</v>
      </c>
      <c r="Y544" s="228">
        <f>X544*K544</f>
        <v>0</v>
      </c>
      <c r="Z544" s="228">
        <v>0</v>
      </c>
      <c r="AA544" s="229">
        <f>Z544*K544</f>
        <v>0</v>
      </c>
      <c r="AR544" s="22" t="s">
        <v>278</v>
      </c>
      <c r="AT544" s="22" t="s">
        <v>207</v>
      </c>
      <c r="AU544" s="22" t="s">
        <v>149</v>
      </c>
      <c r="AY544" s="22" t="s">
        <v>206</v>
      </c>
      <c r="BE544" s="142">
        <f>IF(U544="základní",N544,0)</f>
        <v>0</v>
      </c>
      <c r="BF544" s="142">
        <f>IF(U544="snížená",N544,0)</f>
        <v>0</v>
      </c>
      <c r="BG544" s="142">
        <f>IF(U544="zákl. přenesená",N544,0)</f>
        <v>0</v>
      </c>
      <c r="BH544" s="142">
        <f>IF(U544="sníž. přenesená",N544,0)</f>
        <v>0</v>
      </c>
      <c r="BI544" s="142">
        <f>IF(U544="nulová",N544,0)</f>
        <v>0</v>
      </c>
      <c r="BJ544" s="22" t="s">
        <v>88</v>
      </c>
      <c r="BK544" s="142">
        <f>ROUND(L544*K544,2)</f>
        <v>0</v>
      </c>
      <c r="BL544" s="22" t="s">
        <v>278</v>
      </c>
      <c r="BM544" s="22" t="s">
        <v>1224</v>
      </c>
    </row>
    <row r="545" s="1" customFormat="1" ht="25.5" customHeight="1">
      <c r="B545" s="46"/>
      <c r="C545" s="242" t="s">
        <v>1225</v>
      </c>
      <c r="D545" s="242" t="s">
        <v>263</v>
      </c>
      <c r="E545" s="243" t="s">
        <v>1226</v>
      </c>
      <c r="F545" s="244" t="s">
        <v>1227</v>
      </c>
      <c r="G545" s="244"/>
      <c r="H545" s="244"/>
      <c r="I545" s="244"/>
      <c r="J545" s="245" t="s">
        <v>1134</v>
      </c>
      <c r="K545" s="246">
        <v>1</v>
      </c>
      <c r="L545" s="247">
        <v>0</v>
      </c>
      <c r="M545" s="248"/>
      <c r="N545" s="249">
        <f>ROUND(L545*K545,2)</f>
        <v>0</v>
      </c>
      <c r="O545" s="226"/>
      <c r="P545" s="226"/>
      <c r="Q545" s="226"/>
      <c r="R545" s="48"/>
      <c r="T545" s="227" t="s">
        <v>22</v>
      </c>
      <c r="U545" s="56" t="s">
        <v>45</v>
      </c>
      <c r="V545" s="47"/>
      <c r="W545" s="228">
        <f>V545*K545</f>
        <v>0</v>
      </c>
      <c r="X545" s="228">
        <v>0.16350000000000001</v>
      </c>
      <c r="Y545" s="228">
        <f>X545*K545</f>
        <v>0.16350000000000001</v>
      </c>
      <c r="Z545" s="228">
        <v>0</v>
      </c>
      <c r="AA545" s="229">
        <f>Z545*K545</f>
        <v>0</v>
      </c>
      <c r="AR545" s="22" t="s">
        <v>367</v>
      </c>
      <c r="AT545" s="22" t="s">
        <v>263</v>
      </c>
      <c r="AU545" s="22" t="s">
        <v>149</v>
      </c>
      <c r="AY545" s="22" t="s">
        <v>206</v>
      </c>
      <c r="BE545" s="142">
        <f>IF(U545="základní",N545,0)</f>
        <v>0</v>
      </c>
      <c r="BF545" s="142">
        <f>IF(U545="snížená",N545,0)</f>
        <v>0</v>
      </c>
      <c r="BG545" s="142">
        <f>IF(U545="zákl. přenesená",N545,0)</f>
        <v>0</v>
      </c>
      <c r="BH545" s="142">
        <f>IF(U545="sníž. přenesená",N545,0)</f>
        <v>0</v>
      </c>
      <c r="BI545" s="142">
        <f>IF(U545="nulová",N545,0)</f>
        <v>0</v>
      </c>
      <c r="BJ545" s="22" t="s">
        <v>88</v>
      </c>
      <c r="BK545" s="142">
        <f>ROUND(L545*K545,2)</f>
        <v>0</v>
      </c>
      <c r="BL545" s="22" t="s">
        <v>278</v>
      </c>
      <c r="BM545" s="22" t="s">
        <v>1228</v>
      </c>
    </row>
    <row r="546" s="1" customFormat="1" ht="25.5" customHeight="1">
      <c r="B546" s="46"/>
      <c r="C546" s="219" t="s">
        <v>1229</v>
      </c>
      <c r="D546" s="219" t="s">
        <v>207</v>
      </c>
      <c r="E546" s="220" t="s">
        <v>1230</v>
      </c>
      <c r="F546" s="221" t="s">
        <v>1231</v>
      </c>
      <c r="G546" s="221"/>
      <c r="H546" s="221"/>
      <c r="I546" s="221"/>
      <c r="J546" s="222" t="s">
        <v>321</v>
      </c>
      <c r="K546" s="223">
        <v>1</v>
      </c>
      <c r="L546" s="224">
        <v>0</v>
      </c>
      <c r="M546" s="225"/>
      <c r="N546" s="226">
        <f>ROUND(L546*K546,2)</f>
        <v>0</v>
      </c>
      <c r="O546" s="226"/>
      <c r="P546" s="226"/>
      <c r="Q546" s="226"/>
      <c r="R546" s="48"/>
      <c r="T546" s="227" t="s">
        <v>22</v>
      </c>
      <c r="U546" s="56" t="s">
        <v>45</v>
      </c>
      <c r="V546" s="47"/>
      <c r="W546" s="228">
        <f>V546*K546</f>
        <v>0</v>
      </c>
      <c r="X546" s="228">
        <v>0</v>
      </c>
      <c r="Y546" s="228">
        <f>X546*K546</f>
        <v>0</v>
      </c>
      <c r="Z546" s="228">
        <v>0</v>
      </c>
      <c r="AA546" s="229">
        <f>Z546*K546</f>
        <v>0</v>
      </c>
      <c r="AR546" s="22" t="s">
        <v>278</v>
      </c>
      <c r="AT546" s="22" t="s">
        <v>207</v>
      </c>
      <c r="AU546" s="22" t="s">
        <v>149</v>
      </c>
      <c r="AY546" s="22" t="s">
        <v>206</v>
      </c>
      <c r="BE546" s="142">
        <f>IF(U546="základní",N546,0)</f>
        <v>0</v>
      </c>
      <c r="BF546" s="142">
        <f>IF(U546="snížená",N546,0)</f>
        <v>0</v>
      </c>
      <c r="BG546" s="142">
        <f>IF(U546="zákl. přenesená",N546,0)</f>
        <v>0</v>
      </c>
      <c r="BH546" s="142">
        <f>IF(U546="sníž. přenesená",N546,0)</f>
        <v>0</v>
      </c>
      <c r="BI546" s="142">
        <f>IF(U546="nulová",N546,0)</f>
        <v>0</v>
      </c>
      <c r="BJ546" s="22" t="s">
        <v>88</v>
      </c>
      <c r="BK546" s="142">
        <f>ROUND(L546*K546,2)</f>
        <v>0</v>
      </c>
      <c r="BL546" s="22" t="s">
        <v>278</v>
      </c>
      <c r="BM546" s="22" t="s">
        <v>1232</v>
      </c>
    </row>
    <row r="547" s="1" customFormat="1" ht="25.5" customHeight="1">
      <c r="B547" s="46"/>
      <c r="C547" s="242" t="s">
        <v>1233</v>
      </c>
      <c r="D547" s="242" t="s">
        <v>263</v>
      </c>
      <c r="E547" s="243" t="s">
        <v>1234</v>
      </c>
      <c r="F547" s="244" t="s">
        <v>1235</v>
      </c>
      <c r="G547" s="244"/>
      <c r="H547" s="244"/>
      <c r="I547" s="244"/>
      <c r="J547" s="245" t="s">
        <v>1134</v>
      </c>
      <c r="K547" s="246">
        <v>1</v>
      </c>
      <c r="L547" s="247">
        <v>0</v>
      </c>
      <c r="M547" s="248"/>
      <c r="N547" s="249">
        <f>ROUND(L547*K547,2)</f>
        <v>0</v>
      </c>
      <c r="O547" s="226"/>
      <c r="P547" s="226"/>
      <c r="Q547" s="226"/>
      <c r="R547" s="48"/>
      <c r="T547" s="227" t="s">
        <v>22</v>
      </c>
      <c r="U547" s="56" t="s">
        <v>45</v>
      </c>
      <c r="V547" s="47"/>
      <c r="W547" s="228">
        <f>V547*K547</f>
        <v>0</v>
      </c>
      <c r="X547" s="228">
        <v>0.073499999999999996</v>
      </c>
      <c r="Y547" s="228">
        <f>X547*K547</f>
        <v>0.073499999999999996</v>
      </c>
      <c r="Z547" s="228">
        <v>0</v>
      </c>
      <c r="AA547" s="229">
        <f>Z547*K547</f>
        <v>0</v>
      </c>
      <c r="AR547" s="22" t="s">
        <v>367</v>
      </c>
      <c r="AT547" s="22" t="s">
        <v>263</v>
      </c>
      <c r="AU547" s="22" t="s">
        <v>149</v>
      </c>
      <c r="AY547" s="22" t="s">
        <v>206</v>
      </c>
      <c r="BE547" s="142">
        <f>IF(U547="základní",N547,0)</f>
        <v>0</v>
      </c>
      <c r="BF547" s="142">
        <f>IF(U547="snížená",N547,0)</f>
        <v>0</v>
      </c>
      <c r="BG547" s="142">
        <f>IF(U547="zákl. přenesená",N547,0)</f>
        <v>0</v>
      </c>
      <c r="BH547" s="142">
        <f>IF(U547="sníž. přenesená",N547,0)</f>
        <v>0</v>
      </c>
      <c r="BI547" s="142">
        <f>IF(U547="nulová",N547,0)</f>
        <v>0</v>
      </c>
      <c r="BJ547" s="22" t="s">
        <v>88</v>
      </c>
      <c r="BK547" s="142">
        <f>ROUND(L547*K547,2)</f>
        <v>0</v>
      </c>
      <c r="BL547" s="22" t="s">
        <v>278</v>
      </c>
      <c r="BM547" s="22" t="s">
        <v>1236</v>
      </c>
    </row>
    <row r="548" s="1" customFormat="1" ht="25.5" customHeight="1">
      <c r="B548" s="46"/>
      <c r="C548" s="219" t="s">
        <v>1237</v>
      </c>
      <c r="D548" s="219" t="s">
        <v>207</v>
      </c>
      <c r="E548" s="220" t="s">
        <v>1238</v>
      </c>
      <c r="F548" s="221" t="s">
        <v>1239</v>
      </c>
      <c r="G548" s="221"/>
      <c r="H548" s="221"/>
      <c r="I548" s="221"/>
      <c r="J548" s="222" t="s">
        <v>238</v>
      </c>
      <c r="K548" s="223">
        <v>2.1379999999999999</v>
      </c>
      <c r="L548" s="224">
        <v>0</v>
      </c>
      <c r="M548" s="225"/>
      <c r="N548" s="226">
        <f>ROUND(L548*K548,2)</f>
        <v>0</v>
      </c>
      <c r="O548" s="226"/>
      <c r="P548" s="226"/>
      <c r="Q548" s="226"/>
      <c r="R548" s="48"/>
      <c r="T548" s="227" t="s">
        <v>22</v>
      </c>
      <c r="U548" s="56" t="s">
        <v>45</v>
      </c>
      <c r="V548" s="47"/>
      <c r="W548" s="228">
        <f>V548*K548</f>
        <v>0</v>
      </c>
      <c r="X548" s="228">
        <v>0</v>
      </c>
      <c r="Y548" s="228">
        <f>X548*K548</f>
        <v>0</v>
      </c>
      <c r="Z548" s="228">
        <v>0</v>
      </c>
      <c r="AA548" s="229">
        <f>Z548*K548</f>
        <v>0</v>
      </c>
      <c r="AR548" s="22" t="s">
        <v>278</v>
      </c>
      <c r="AT548" s="22" t="s">
        <v>207</v>
      </c>
      <c r="AU548" s="22" t="s">
        <v>149</v>
      </c>
      <c r="AY548" s="22" t="s">
        <v>206</v>
      </c>
      <c r="BE548" s="142">
        <f>IF(U548="základní",N548,0)</f>
        <v>0</v>
      </c>
      <c r="BF548" s="142">
        <f>IF(U548="snížená",N548,0)</f>
        <v>0</v>
      </c>
      <c r="BG548" s="142">
        <f>IF(U548="zákl. přenesená",N548,0)</f>
        <v>0</v>
      </c>
      <c r="BH548" s="142">
        <f>IF(U548="sníž. přenesená",N548,0)</f>
        <v>0</v>
      </c>
      <c r="BI548" s="142">
        <f>IF(U548="nulová",N548,0)</f>
        <v>0</v>
      </c>
      <c r="BJ548" s="22" t="s">
        <v>88</v>
      </c>
      <c r="BK548" s="142">
        <f>ROUND(L548*K548,2)</f>
        <v>0</v>
      </c>
      <c r="BL548" s="22" t="s">
        <v>278</v>
      </c>
      <c r="BM548" s="22" t="s">
        <v>1240</v>
      </c>
    </row>
    <row r="549" s="9" customFormat="1" ht="29.88" customHeight="1">
      <c r="B549" s="205"/>
      <c r="C549" s="206"/>
      <c r="D549" s="216" t="s">
        <v>174</v>
      </c>
      <c r="E549" s="216"/>
      <c r="F549" s="216"/>
      <c r="G549" s="216"/>
      <c r="H549" s="216"/>
      <c r="I549" s="216"/>
      <c r="J549" s="216"/>
      <c r="K549" s="216"/>
      <c r="L549" s="216"/>
      <c r="M549" s="216"/>
      <c r="N549" s="240">
        <f>BK549</f>
        <v>0</v>
      </c>
      <c r="O549" s="241"/>
      <c r="P549" s="241"/>
      <c r="Q549" s="241"/>
      <c r="R549" s="209"/>
      <c r="T549" s="210"/>
      <c r="U549" s="206"/>
      <c r="V549" s="206"/>
      <c r="W549" s="211">
        <f>SUM(W550:W634)</f>
        <v>0</v>
      </c>
      <c r="X549" s="206"/>
      <c r="Y549" s="211">
        <f>SUM(Y550:Y634)</f>
        <v>13.205275</v>
      </c>
      <c r="Z549" s="206"/>
      <c r="AA549" s="212">
        <f>SUM(AA550:AA634)</f>
        <v>0</v>
      </c>
      <c r="AR549" s="213" t="s">
        <v>149</v>
      </c>
      <c r="AT549" s="214" t="s">
        <v>79</v>
      </c>
      <c r="AU549" s="214" t="s">
        <v>88</v>
      </c>
      <c r="AY549" s="213" t="s">
        <v>206</v>
      </c>
      <c r="BK549" s="215">
        <f>SUM(BK550:BK634)</f>
        <v>0</v>
      </c>
    </row>
    <row r="550" s="1" customFormat="1" ht="25.5" customHeight="1">
      <c r="B550" s="46"/>
      <c r="C550" s="219" t="s">
        <v>1241</v>
      </c>
      <c r="D550" s="219" t="s">
        <v>207</v>
      </c>
      <c r="E550" s="220" t="s">
        <v>1242</v>
      </c>
      <c r="F550" s="221" t="s">
        <v>1243</v>
      </c>
      <c r="G550" s="221"/>
      <c r="H550" s="221"/>
      <c r="I550" s="221"/>
      <c r="J550" s="222" t="s">
        <v>243</v>
      </c>
      <c r="K550" s="223">
        <v>7.5</v>
      </c>
      <c r="L550" s="224">
        <v>0</v>
      </c>
      <c r="M550" s="225"/>
      <c r="N550" s="226">
        <f>ROUND(L550*K550,2)</f>
        <v>0</v>
      </c>
      <c r="O550" s="226"/>
      <c r="P550" s="226"/>
      <c r="Q550" s="226"/>
      <c r="R550" s="48"/>
      <c r="T550" s="227" t="s">
        <v>22</v>
      </c>
      <c r="U550" s="56" t="s">
        <v>45</v>
      </c>
      <c r="V550" s="47"/>
      <c r="W550" s="228">
        <f>V550*K550</f>
        <v>0</v>
      </c>
      <c r="X550" s="228">
        <v>6.0000000000000002E-05</v>
      </c>
      <c r="Y550" s="228">
        <f>X550*K550</f>
        <v>0.00044999999999999999</v>
      </c>
      <c r="Z550" s="228">
        <v>0</v>
      </c>
      <c r="AA550" s="229">
        <f>Z550*K550</f>
        <v>0</v>
      </c>
      <c r="AR550" s="22" t="s">
        <v>278</v>
      </c>
      <c r="AT550" s="22" t="s">
        <v>207</v>
      </c>
      <c r="AU550" s="22" t="s">
        <v>149</v>
      </c>
      <c r="AY550" s="22" t="s">
        <v>206</v>
      </c>
      <c r="BE550" s="142">
        <f>IF(U550="základní",N550,0)</f>
        <v>0</v>
      </c>
      <c r="BF550" s="142">
        <f>IF(U550="snížená",N550,0)</f>
        <v>0</v>
      </c>
      <c r="BG550" s="142">
        <f>IF(U550="zákl. přenesená",N550,0)</f>
        <v>0</v>
      </c>
      <c r="BH550" s="142">
        <f>IF(U550="sníž. přenesená",N550,0)</f>
        <v>0</v>
      </c>
      <c r="BI550" s="142">
        <f>IF(U550="nulová",N550,0)</f>
        <v>0</v>
      </c>
      <c r="BJ550" s="22" t="s">
        <v>88</v>
      </c>
      <c r="BK550" s="142">
        <f>ROUND(L550*K550,2)</f>
        <v>0</v>
      </c>
      <c r="BL550" s="22" t="s">
        <v>278</v>
      </c>
      <c r="BM550" s="22" t="s">
        <v>1244</v>
      </c>
    </row>
    <row r="551" s="1" customFormat="1" ht="16.5" customHeight="1">
      <c r="B551" s="46"/>
      <c r="C551" s="242" t="s">
        <v>1245</v>
      </c>
      <c r="D551" s="242" t="s">
        <v>263</v>
      </c>
      <c r="E551" s="243" t="s">
        <v>1246</v>
      </c>
      <c r="F551" s="244" t="s">
        <v>1247</v>
      </c>
      <c r="G551" s="244"/>
      <c r="H551" s="244"/>
      <c r="I551" s="244"/>
      <c r="J551" s="245" t="s">
        <v>238</v>
      </c>
      <c r="K551" s="246">
        <v>0.38700000000000001</v>
      </c>
      <c r="L551" s="247">
        <v>0</v>
      </c>
      <c r="M551" s="248"/>
      <c r="N551" s="249">
        <f>ROUND(L551*K551,2)</f>
        <v>0</v>
      </c>
      <c r="O551" s="226"/>
      <c r="P551" s="226"/>
      <c r="Q551" s="226"/>
      <c r="R551" s="48"/>
      <c r="T551" s="227" t="s">
        <v>22</v>
      </c>
      <c r="U551" s="56" t="s">
        <v>45</v>
      </c>
      <c r="V551" s="47"/>
      <c r="W551" s="228">
        <f>V551*K551</f>
        <v>0</v>
      </c>
      <c r="X551" s="228">
        <v>1</v>
      </c>
      <c r="Y551" s="228">
        <f>X551*K551</f>
        <v>0.38700000000000001</v>
      </c>
      <c r="Z551" s="228">
        <v>0</v>
      </c>
      <c r="AA551" s="229">
        <f>Z551*K551</f>
        <v>0</v>
      </c>
      <c r="AR551" s="22" t="s">
        <v>367</v>
      </c>
      <c r="AT551" s="22" t="s">
        <v>263</v>
      </c>
      <c r="AU551" s="22" t="s">
        <v>149</v>
      </c>
      <c r="AY551" s="22" t="s">
        <v>206</v>
      </c>
      <c r="BE551" s="142">
        <f>IF(U551="základní",N551,0)</f>
        <v>0</v>
      </c>
      <c r="BF551" s="142">
        <f>IF(U551="snížená",N551,0)</f>
        <v>0</v>
      </c>
      <c r="BG551" s="142">
        <f>IF(U551="zákl. přenesená",N551,0)</f>
        <v>0</v>
      </c>
      <c r="BH551" s="142">
        <f>IF(U551="sníž. přenesená",N551,0)</f>
        <v>0</v>
      </c>
      <c r="BI551" s="142">
        <f>IF(U551="nulová",N551,0)</f>
        <v>0</v>
      </c>
      <c r="BJ551" s="22" t="s">
        <v>88</v>
      </c>
      <c r="BK551" s="142">
        <f>ROUND(L551*K551,2)</f>
        <v>0</v>
      </c>
      <c r="BL551" s="22" t="s">
        <v>278</v>
      </c>
      <c r="BM551" s="22" t="s">
        <v>1248</v>
      </c>
    </row>
    <row r="552" s="1" customFormat="1" ht="38.25" customHeight="1">
      <c r="B552" s="46"/>
      <c r="C552" s="219" t="s">
        <v>1249</v>
      </c>
      <c r="D552" s="219" t="s">
        <v>207</v>
      </c>
      <c r="E552" s="220" t="s">
        <v>1250</v>
      </c>
      <c r="F552" s="221" t="s">
        <v>1251</v>
      </c>
      <c r="G552" s="221"/>
      <c r="H552" s="221"/>
      <c r="I552" s="221"/>
      <c r="J552" s="222" t="s">
        <v>243</v>
      </c>
      <c r="K552" s="223">
        <v>8.8000000000000007</v>
      </c>
      <c r="L552" s="224">
        <v>0</v>
      </c>
      <c r="M552" s="225"/>
      <c r="N552" s="226">
        <f>ROUND(L552*K552,2)</f>
        <v>0</v>
      </c>
      <c r="O552" s="226"/>
      <c r="P552" s="226"/>
      <c r="Q552" s="226"/>
      <c r="R552" s="48"/>
      <c r="T552" s="227" t="s">
        <v>22</v>
      </c>
      <c r="U552" s="56" t="s">
        <v>45</v>
      </c>
      <c r="V552" s="47"/>
      <c r="W552" s="228">
        <f>V552*K552</f>
        <v>0</v>
      </c>
      <c r="X552" s="228">
        <v>0</v>
      </c>
      <c r="Y552" s="228">
        <f>X552*K552</f>
        <v>0</v>
      </c>
      <c r="Z552" s="228">
        <v>0</v>
      </c>
      <c r="AA552" s="229">
        <f>Z552*K552</f>
        <v>0</v>
      </c>
      <c r="AR552" s="22" t="s">
        <v>278</v>
      </c>
      <c r="AT552" s="22" t="s">
        <v>207</v>
      </c>
      <c r="AU552" s="22" t="s">
        <v>149</v>
      </c>
      <c r="AY552" s="22" t="s">
        <v>206</v>
      </c>
      <c r="BE552" s="142">
        <f>IF(U552="základní",N552,0)</f>
        <v>0</v>
      </c>
      <c r="BF552" s="142">
        <f>IF(U552="snížená",N552,0)</f>
        <v>0</v>
      </c>
      <c r="BG552" s="142">
        <f>IF(U552="zákl. přenesená",N552,0)</f>
        <v>0</v>
      </c>
      <c r="BH552" s="142">
        <f>IF(U552="sníž. přenesená",N552,0)</f>
        <v>0</v>
      </c>
      <c r="BI552" s="142">
        <f>IF(U552="nulová",N552,0)</f>
        <v>0</v>
      </c>
      <c r="BJ552" s="22" t="s">
        <v>88</v>
      </c>
      <c r="BK552" s="142">
        <f>ROUND(L552*K552,2)</f>
        <v>0</v>
      </c>
      <c r="BL552" s="22" t="s">
        <v>278</v>
      </c>
      <c r="BM552" s="22" t="s">
        <v>1252</v>
      </c>
    </row>
    <row r="553" s="10" customFormat="1" ht="16.5" customHeight="1">
      <c r="B553" s="230"/>
      <c r="C553" s="231"/>
      <c r="D553" s="231"/>
      <c r="E553" s="232" t="s">
        <v>22</v>
      </c>
      <c r="F553" s="233" t="s">
        <v>1253</v>
      </c>
      <c r="G553" s="234"/>
      <c r="H553" s="234"/>
      <c r="I553" s="234"/>
      <c r="J553" s="231"/>
      <c r="K553" s="235">
        <v>8.8000000000000007</v>
      </c>
      <c r="L553" s="231"/>
      <c r="M553" s="231"/>
      <c r="N553" s="231"/>
      <c r="O553" s="231"/>
      <c r="P553" s="231"/>
      <c r="Q553" s="231"/>
      <c r="R553" s="236"/>
      <c r="T553" s="237"/>
      <c r="U553" s="231"/>
      <c r="V553" s="231"/>
      <c r="W553" s="231"/>
      <c r="X553" s="231"/>
      <c r="Y553" s="231"/>
      <c r="Z553" s="231"/>
      <c r="AA553" s="238"/>
      <c r="AT553" s="239" t="s">
        <v>214</v>
      </c>
      <c r="AU553" s="239" t="s">
        <v>149</v>
      </c>
      <c r="AV553" s="10" t="s">
        <v>149</v>
      </c>
      <c r="AW553" s="10" t="s">
        <v>36</v>
      </c>
      <c r="AX553" s="10" t="s">
        <v>88</v>
      </c>
      <c r="AY553" s="239" t="s">
        <v>206</v>
      </c>
    </row>
    <row r="554" s="1" customFormat="1" ht="16.5" customHeight="1">
      <c r="B554" s="46"/>
      <c r="C554" s="242" t="s">
        <v>1254</v>
      </c>
      <c r="D554" s="242" t="s">
        <v>263</v>
      </c>
      <c r="E554" s="243" t="s">
        <v>1255</v>
      </c>
      <c r="F554" s="244" t="s">
        <v>1256</v>
      </c>
      <c r="G554" s="244"/>
      <c r="H554" s="244"/>
      <c r="I554" s="244"/>
      <c r="J554" s="245" t="s">
        <v>243</v>
      </c>
      <c r="K554" s="246">
        <v>8.8000000000000007</v>
      </c>
      <c r="L554" s="247">
        <v>0</v>
      </c>
      <c r="M554" s="248"/>
      <c r="N554" s="249">
        <f>ROUND(L554*K554,2)</f>
        <v>0</v>
      </c>
      <c r="O554" s="226"/>
      <c r="P554" s="226"/>
      <c r="Q554" s="226"/>
      <c r="R554" s="48"/>
      <c r="T554" s="227" t="s">
        <v>22</v>
      </c>
      <c r="U554" s="56" t="s">
        <v>45</v>
      </c>
      <c r="V554" s="47"/>
      <c r="W554" s="228">
        <f>V554*K554</f>
        <v>0</v>
      </c>
      <c r="X554" s="228">
        <v>0.00021000000000000001</v>
      </c>
      <c r="Y554" s="228">
        <f>X554*K554</f>
        <v>0.0018480000000000003</v>
      </c>
      <c r="Z554" s="228">
        <v>0</v>
      </c>
      <c r="AA554" s="229">
        <f>Z554*K554</f>
        <v>0</v>
      </c>
      <c r="AR554" s="22" t="s">
        <v>367</v>
      </c>
      <c r="AT554" s="22" t="s">
        <v>263</v>
      </c>
      <c r="AU554" s="22" t="s">
        <v>149</v>
      </c>
      <c r="AY554" s="22" t="s">
        <v>206</v>
      </c>
      <c r="BE554" s="142">
        <f>IF(U554="základní",N554,0)</f>
        <v>0</v>
      </c>
      <c r="BF554" s="142">
        <f>IF(U554="snížená",N554,0)</f>
        <v>0</v>
      </c>
      <c r="BG554" s="142">
        <f>IF(U554="zákl. přenesená",N554,0)</f>
        <v>0</v>
      </c>
      <c r="BH554" s="142">
        <f>IF(U554="sníž. přenesená",N554,0)</f>
        <v>0</v>
      </c>
      <c r="BI554" s="142">
        <f>IF(U554="nulová",N554,0)</f>
        <v>0</v>
      </c>
      <c r="BJ554" s="22" t="s">
        <v>88</v>
      </c>
      <c r="BK554" s="142">
        <f>ROUND(L554*K554,2)</f>
        <v>0</v>
      </c>
      <c r="BL554" s="22" t="s">
        <v>278</v>
      </c>
      <c r="BM554" s="22" t="s">
        <v>1257</v>
      </c>
    </row>
    <row r="555" s="1" customFormat="1" ht="84" customHeight="1">
      <c r="B555" s="46"/>
      <c r="C555" s="47"/>
      <c r="D555" s="47"/>
      <c r="E555" s="47"/>
      <c r="F555" s="250" t="s">
        <v>1258</v>
      </c>
      <c r="G555" s="67"/>
      <c r="H555" s="67"/>
      <c r="I555" s="67"/>
      <c r="J555" s="47"/>
      <c r="K555" s="47"/>
      <c r="L555" s="47"/>
      <c r="M555" s="47"/>
      <c r="N555" s="47"/>
      <c r="O555" s="47"/>
      <c r="P555" s="47"/>
      <c r="Q555" s="47"/>
      <c r="R555" s="48"/>
      <c r="T555" s="189"/>
      <c r="U555" s="47"/>
      <c r="V555" s="47"/>
      <c r="W555" s="47"/>
      <c r="X555" s="47"/>
      <c r="Y555" s="47"/>
      <c r="Z555" s="47"/>
      <c r="AA555" s="100"/>
      <c r="AT555" s="22" t="s">
        <v>268</v>
      </c>
      <c r="AU555" s="22" t="s">
        <v>149</v>
      </c>
    </row>
    <row r="556" s="1" customFormat="1" ht="25.5" customHeight="1">
      <c r="B556" s="46"/>
      <c r="C556" s="219" t="s">
        <v>1259</v>
      </c>
      <c r="D556" s="219" t="s">
        <v>207</v>
      </c>
      <c r="E556" s="220" t="s">
        <v>1260</v>
      </c>
      <c r="F556" s="221" t="s">
        <v>1261</v>
      </c>
      <c r="G556" s="221"/>
      <c r="H556" s="221"/>
      <c r="I556" s="221"/>
      <c r="J556" s="222" t="s">
        <v>243</v>
      </c>
      <c r="K556" s="223">
        <v>9.5</v>
      </c>
      <c r="L556" s="224">
        <v>0</v>
      </c>
      <c r="M556" s="225"/>
      <c r="N556" s="226">
        <f>ROUND(L556*K556,2)</f>
        <v>0</v>
      </c>
      <c r="O556" s="226"/>
      <c r="P556" s="226"/>
      <c r="Q556" s="226"/>
      <c r="R556" s="48"/>
      <c r="T556" s="227" t="s">
        <v>22</v>
      </c>
      <c r="U556" s="56" t="s">
        <v>45</v>
      </c>
      <c r="V556" s="47"/>
      <c r="W556" s="228">
        <f>V556*K556</f>
        <v>0</v>
      </c>
      <c r="X556" s="228">
        <v>0</v>
      </c>
      <c r="Y556" s="228">
        <f>X556*K556</f>
        <v>0</v>
      </c>
      <c r="Z556" s="228">
        <v>0</v>
      </c>
      <c r="AA556" s="229">
        <f>Z556*K556</f>
        <v>0</v>
      </c>
      <c r="AR556" s="22" t="s">
        <v>278</v>
      </c>
      <c r="AT556" s="22" t="s">
        <v>207</v>
      </c>
      <c r="AU556" s="22" t="s">
        <v>149</v>
      </c>
      <c r="AY556" s="22" t="s">
        <v>206</v>
      </c>
      <c r="BE556" s="142">
        <f>IF(U556="základní",N556,0)</f>
        <v>0</v>
      </c>
      <c r="BF556" s="142">
        <f>IF(U556="snížená",N556,0)</f>
        <v>0</v>
      </c>
      <c r="BG556" s="142">
        <f>IF(U556="zákl. přenesená",N556,0)</f>
        <v>0</v>
      </c>
      <c r="BH556" s="142">
        <f>IF(U556="sníž. přenesená",N556,0)</f>
        <v>0</v>
      </c>
      <c r="BI556" s="142">
        <f>IF(U556="nulová",N556,0)</f>
        <v>0</v>
      </c>
      <c r="BJ556" s="22" t="s">
        <v>88</v>
      </c>
      <c r="BK556" s="142">
        <f>ROUND(L556*K556,2)</f>
        <v>0</v>
      </c>
      <c r="BL556" s="22" t="s">
        <v>278</v>
      </c>
      <c r="BM556" s="22" t="s">
        <v>1262</v>
      </c>
    </row>
    <row r="557" s="10" customFormat="1" ht="16.5" customHeight="1">
      <c r="B557" s="230"/>
      <c r="C557" s="231"/>
      <c r="D557" s="231"/>
      <c r="E557" s="232" t="s">
        <v>22</v>
      </c>
      <c r="F557" s="233" t="s">
        <v>1263</v>
      </c>
      <c r="G557" s="234"/>
      <c r="H557" s="234"/>
      <c r="I557" s="234"/>
      <c r="J557" s="231"/>
      <c r="K557" s="235">
        <v>9.5</v>
      </c>
      <c r="L557" s="231"/>
      <c r="M557" s="231"/>
      <c r="N557" s="231"/>
      <c r="O557" s="231"/>
      <c r="P557" s="231"/>
      <c r="Q557" s="231"/>
      <c r="R557" s="236"/>
      <c r="T557" s="237"/>
      <c r="U557" s="231"/>
      <c r="V557" s="231"/>
      <c r="W557" s="231"/>
      <c r="X557" s="231"/>
      <c r="Y557" s="231"/>
      <c r="Z557" s="231"/>
      <c r="AA557" s="238"/>
      <c r="AT557" s="239" t="s">
        <v>214</v>
      </c>
      <c r="AU557" s="239" t="s">
        <v>149</v>
      </c>
      <c r="AV557" s="10" t="s">
        <v>149</v>
      </c>
      <c r="AW557" s="10" t="s">
        <v>36</v>
      </c>
      <c r="AX557" s="10" t="s">
        <v>88</v>
      </c>
      <c r="AY557" s="239" t="s">
        <v>206</v>
      </c>
    </row>
    <row r="558" s="1" customFormat="1" ht="16.5" customHeight="1">
      <c r="B558" s="46"/>
      <c r="C558" s="242" t="s">
        <v>1264</v>
      </c>
      <c r="D558" s="242" t="s">
        <v>263</v>
      </c>
      <c r="E558" s="243" t="s">
        <v>1265</v>
      </c>
      <c r="F558" s="244" t="s">
        <v>1266</v>
      </c>
      <c r="G558" s="244"/>
      <c r="H558" s="244"/>
      <c r="I558" s="244"/>
      <c r="J558" s="245" t="s">
        <v>238</v>
      </c>
      <c r="K558" s="246">
        <v>0.40200000000000002</v>
      </c>
      <c r="L558" s="247">
        <v>0</v>
      </c>
      <c r="M558" s="248"/>
      <c r="N558" s="249">
        <f>ROUND(L558*K558,2)</f>
        <v>0</v>
      </c>
      <c r="O558" s="226"/>
      <c r="P558" s="226"/>
      <c r="Q558" s="226"/>
      <c r="R558" s="48"/>
      <c r="T558" s="227" t="s">
        <v>22</v>
      </c>
      <c r="U558" s="56" t="s">
        <v>45</v>
      </c>
      <c r="V558" s="47"/>
      <c r="W558" s="228">
        <f>V558*K558</f>
        <v>0</v>
      </c>
      <c r="X558" s="228">
        <v>1</v>
      </c>
      <c r="Y558" s="228">
        <f>X558*K558</f>
        <v>0.40200000000000002</v>
      </c>
      <c r="Z558" s="228">
        <v>0</v>
      </c>
      <c r="AA558" s="229">
        <f>Z558*K558</f>
        <v>0</v>
      </c>
      <c r="AR558" s="22" t="s">
        <v>367</v>
      </c>
      <c r="AT558" s="22" t="s">
        <v>263</v>
      </c>
      <c r="AU558" s="22" t="s">
        <v>149</v>
      </c>
      <c r="AY558" s="22" t="s">
        <v>206</v>
      </c>
      <c r="BE558" s="142">
        <f>IF(U558="základní",N558,0)</f>
        <v>0</v>
      </c>
      <c r="BF558" s="142">
        <f>IF(U558="snížená",N558,0)</f>
        <v>0</v>
      </c>
      <c r="BG558" s="142">
        <f>IF(U558="zákl. přenesená",N558,0)</f>
        <v>0</v>
      </c>
      <c r="BH558" s="142">
        <f>IF(U558="sníž. přenesená",N558,0)</f>
        <v>0</v>
      </c>
      <c r="BI558" s="142">
        <f>IF(U558="nulová",N558,0)</f>
        <v>0</v>
      </c>
      <c r="BJ558" s="22" t="s">
        <v>88</v>
      </c>
      <c r="BK558" s="142">
        <f>ROUND(L558*K558,2)</f>
        <v>0</v>
      </c>
      <c r="BL558" s="22" t="s">
        <v>278</v>
      </c>
      <c r="BM558" s="22" t="s">
        <v>1267</v>
      </c>
    </row>
    <row r="559" s="1" customFormat="1" ht="25.5" customHeight="1">
      <c r="B559" s="46"/>
      <c r="C559" s="219" t="s">
        <v>1268</v>
      </c>
      <c r="D559" s="219" t="s">
        <v>207</v>
      </c>
      <c r="E559" s="220" t="s">
        <v>1269</v>
      </c>
      <c r="F559" s="221" t="s">
        <v>1270</v>
      </c>
      <c r="G559" s="221"/>
      <c r="H559" s="221"/>
      <c r="I559" s="221"/>
      <c r="J559" s="222" t="s">
        <v>321</v>
      </c>
      <c r="K559" s="223">
        <v>3</v>
      </c>
      <c r="L559" s="224">
        <v>0</v>
      </c>
      <c r="M559" s="225"/>
      <c r="N559" s="226">
        <f>ROUND(L559*K559,2)</f>
        <v>0</v>
      </c>
      <c r="O559" s="226"/>
      <c r="P559" s="226"/>
      <c r="Q559" s="226"/>
      <c r="R559" s="48"/>
      <c r="T559" s="227" t="s">
        <v>22</v>
      </c>
      <c r="U559" s="56" t="s">
        <v>45</v>
      </c>
      <c r="V559" s="47"/>
      <c r="W559" s="228">
        <f>V559*K559</f>
        <v>0</v>
      </c>
      <c r="X559" s="228">
        <v>0.00014999999999999999</v>
      </c>
      <c r="Y559" s="228">
        <f>X559*K559</f>
        <v>0.00044999999999999999</v>
      </c>
      <c r="Z559" s="228">
        <v>0</v>
      </c>
      <c r="AA559" s="229">
        <f>Z559*K559</f>
        <v>0</v>
      </c>
      <c r="AR559" s="22" t="s">
        <v>278</v>
      </c>
      <c r="AT559" s="22" t="s">
        <v>207</v>
      </c>
      <c r="AU559" s="22" t="s">
        <v>149</v>
      </c>
      <c r="AY559" s="22" t="s">
        <v>206</v>
      </c>
      <c r="BE559" s="142">
        <f>IF(U559="základní",N559,0)</f>
        <v>0</v>
      </c>
      <c r="BF559" s="142">
        <f>IF(U559="snížená",N559,0)</f>
        <v>0</v>
      </c>
      <c r="BG559" s="142">
        <f>IF(U559="zákl. přenesená",N559,0)</f>
        <v>0</v>
      </c>
      <c r="BH559" s="142">
        <f>IF(U559="sníž. přenesená",N559,0)</f>
        <v>0</v>
      </c>
      <c r="BI559" s="142">
        <f>IF(U559="nulová",N559,0)</f>
        <v>0</v>
      </c>
      <c r="BJ559" s="22" t="s">
        <v>88</v>
      </c>
      <c r="BK559" s="142">
        <f>ROUND(L559*K559,2)</f>
        <v>0</v>
      </c>
      <c r="BL559" s="22" t="s">
        <v>278</v>
      </c>
      <c r="BM559" s="22" t="s">
        <v>1271</v>
      </c>
    </row>
    <row r="560" s="1" customFormat="1" ht="25.5" customHeight="1">
      <c r="B560" s="46"/>
      <c r="C560" s="219" t="s">
        <v>1272</v>
      </c>
      <c r="D560" s="219" t="s">
        <v>207</v>
      </c>
      <c r="E560" s="220" t="s">
        <v>1273</v>
      </c>
      <c r="F560" s="221" t="s">
        <v>1274</v>
      </c>
      <c r="G560" s="221"/>
      <c r="H560" s="221"/>
      <c r="I560" s="221"/>
      <c r="J560" s="222" t="s">
        <v>321</v>
      </c>
      <c r="K560" s="223">
        <v>4</v>
      </c>
      <c r="L560" s="224">
        <v>0</v>
      </c>
      <c r="M560" s="225"/>
      <c r="N560" s="226">
        <f>ROUND(L560*K560,2)</f>
        <v>0</v>
      </c>
      <c r="O560" s="226"/>
      <c r="P560" s="226"/>
      <c r="Q560" s="226"/>
      <c r="R560" s="48"/>
      <c r="T560" s="227" t="s">
        <v>22</v>
      </c>
      <c r="U560" s="56" t="s">
        <v>45</v>
      </c>
      <c r="V560" s="47"/>
      <c r="W560" s="228">
        <f>V560*K560</f>
        <v>0</v>
      </c>
      <c r="X560" s="228">
        <v>0</v>
      </c>
      <c r="Y560" s="228">
        <f>X560*K560</f>
        <v>0</v>
      </c>
      <c r="Z560" s="228">
        <v>0</v>
      </c>
      <c r="AA560" s="229">
        <f>Z560*K560</f>
        <v>0</v>
      </c>
      <c r="AR560" s="22" t="s">
        <v>278</v>
      </c>
      <c r="AT560" s="22" t="s">
        <v>207</v>
      </c>
      <c r="AU560" s="22" t="s">
        <v>149</v>
      </c>
      <c r="AY560" s="22" t="s">
        <v>206</v>
      </c>
      <c r="BE560" s="142">
        <f>IF(U560="základní",N560,0)</f>
        <v>0</v>
      </c>
      <c r="BF560" s="142">
        <f>IF(U560="snížená",N560,0)</f>
        <v>0</v>
      </c>
      <c r="BG560" s="142">
        <f>IF(U560="zákl. přenesená",N560,0)</f>
        <v>0</v>
      </c>
      <c r="BH560" s="142">
        <f>IF(U560="sníž. přenesená",N560,0)</f>
        <v>0</v>
      </c>
      <c r="BI560" s="142">
        <f>IF(U560="nulová",N560,0)</f>
        <v>0</v>
      </c>
      <c r="BJ560" s="22" t="s">
        <v>88</v>
      </c>
      <c r="BK560" s="142">
        <f>ROUND(L560*K560,2)</f>
        <v>0</v>
      </c>
      <c r="BL560" s="22" t="s">
        <v>278</v>
      </c>
      <c r="BM560" s="22" t="s">
        <v>1275</v>
      </c>
    </row>
    <row r="561" s="1" customFormat="1" ht="38.25" customHeight="1">
      <c r="B561" s="46"/>
      <c r="C561" s="242" t="s">
        <v>1276</v>
      </c>
      <c r="D561" s="242" t="s">
        <v>263</v>
      </c>
      <c r="E561" s="243" t="s">
        <v>1277</v>
      </c>
      <c r="F561" s="244" t="s">
        <v>1278</v>
      </c>
      <c r="G561" s="244"/>
      <c r="H561" s="244"/>
      <c r="I561" s="244"/>
      <c r="J561" s="245" t="s">
        <v>321</v>
      </c>
      <c r="K561" s="246">
        <v>4</v>
      </c>
      <c r="L561" s="247">
        <v>0</v>
      </c>
      <c r="M561" s="248"/>
      <c r="N561" s="249">
        <f>ROUND(L561*K561,2)</f>
        <v>0</v>
      </c>
      <c r="O561" s="226"/>
      <c r="P561" s="226"/>
      <c r="Q561" s="226"/>
      <c r="R561" s="48"/>
      <c r="T561" s="227" t="s">
        <v>22</v>
      </c>
      <c r="U561" s="56" t="s">
        <v>45</v>
      </c>
      <c r="V561" s="47"/>
      <c r="W561" s="228">
        <f>V561*K561</f>
        <v>0</v>
      </c>
      <c r="X561" s="228">
        <v>0.0155</v>
      </c>
      <c r="Y561" s="228">
        <f>X561*K561</f>
        <v>0.062</v>
      </c>
      <c r="Z561" s="228">
        <v>0</v>
      </c>
      <c r="AA561" s="229">
        <f>Z561*K561</f>
        <v>0</v>
      </c>
      <c r="AR561" s="22" t="s">
        <v>367</v>
      </c>
      <c r="AT561" s="22" t="s">
        <v>263</v>
      </c>
      <c r="AU561" s="22" t="s">
        <v>149</v>
      </c>
      <c r="AY561" s="22" t="s">
        <v>206</v>
      </c>
      <c r="BE561" s="142">
        <f>IF(U561="základní",N561,0)</f>
        <v>0</v>
      </c>
      <c r="BF561" s="142">
        <f>IF(U561="snížená",N561,0)</f>
        <v>0</v>
      </c>
      <c r="BG561" s="142">
        <f>IF(U561="zákl. přenesená",N561,0)</f>
        <v>0</v>
      </c>
      <c r="BH561" s="142">
        <f>IF(U561="sníž. přenesená",N561,0)</f>
        <v>0</v>
      </c>
      <c r="BI561" s="142">
        <f>IF(U561="nulová",N561,0)</f>
        <v>0</v>
      </c>
      <c r="BJ561" s="22" t="s">
        <v>88</v>
      </c>
      <c r="BK561" s="142">
        <f>ROUND(L561*K561,2)</f>
        <v>0</v>
      </c>
      <c r="BL561" s="22" t="s">
        <v>278</v>
      </c>
      <c r="BM561" s="22" t="s">
        <v>1279</v>
      </c>
    </row>
    <row r="562" s="1" customFormat="1" ht="25.5" customHeight="1">
      <c r="B562" s="46"/>
      <c r="C562" s="219" t="s">
        <v>1280</v>
      </c>
      <c r="D562" s="219" t="s">
        <v>207</v>
      </c>
      <c r="E562" s="220" t="s">
        <v>1281</v>
      </c>
      <c r="F562" s="221" t="s">
        <v>1282</v>
      </c>
      <c r="G562" s="221"/>
      <c r="H562" s="221"/>
      <c r="I562" s="221"/>
      <c r="J562" s="222" t="s">
        <v>243</v>
      </c>
      <c r="K562" s="223">
        <v>10.800000000000001</v>
      </c>
      <c r="L562" s="224">
        <v>0</v>
      </c>
      <c r="M562" s="225"/>
      <c r="N562" s="226">
        <f>ROUND(L562*K562,2)</f>
        <v>0</v>
      </c>
      <c r="O562" s="226"/>
      <c r="P562" s="226"/>
      <c r="Q562" s="226"/>
      <c r="R562" s="48"/>
      <c r="T562" s="227" t="s">
        <v>22</v>
      </c>
      <c r="U562" s="56" t="s">
        <v>45</v>
      </c>
      <c r="V562" s="47"/>
      <c r="W562" s="228">
        <f>V562*K562</f>
        <v>0</v>
      </c>
      <c r="X562" s="228">
        <v>0</v>
      </c>
      <c r="Y562" s="228">
        <f>X562*K562</f>
        <v>0</v>
      </c>
      <c r="Z562" s="228">
        <v>0</v>
      </c>
      <c r="AA562" s="229">
        <f>Z562*K562</f>
        <v>0</v>
      </c>
      <c r="AR562" s="22" t="s">
        <v>278</v>
      </c>
      <c r="AT562" s="22" t="s">
        <v>207</v>
      </c>
      <c r="AU562" s="22" t="s">
        <v>149</v>
      </c>
      <c r="AY562" s="22" t="s">
        <v>206</v>
      </c>
      <c r="BE562" s="142">
        <f>IF(U562="základní",N562,0)</f>
        <v>0</v>
      </c>
      <c r="BF562" s="142">
        <f>IF(U562="snížená",N562,0)</f>
        <v>0</v>
      </c>
      <c r="BG562" s="142">
        <f>IF(U562="zákl. přenesená",N562,0)</f>
        <v>0</v>
      </c>
      <c r="BH562" s="142">
        <f>IF(U562="sníž. přenesená",N562,0)</f>
        <v>0</v>
      </c>
      <c r="BI562" s="142">
        <f>IF(U562="nulová",N562,0)</f>
        <v>0</v>
      </c>
      <c r="BJ562" s="22" t="s">
        <v>88</v>
      </c>
      <c r="BK562" s="142">
        <f>ROUND(L562*K562,2)</f>
        <v>0</v>
      </c>
      <c r="BL562" s="22" t="s">
        <v>278</v>
      </c>
      <c r="BM562" s="22" t="s">
        <v>1283</v>
      </c>
    </row>
    <row r="563" s="10" customFormat="1" ht="16.5" customHeight="1">
      <c r="B563" s="230"/>
      <c r="C563" s="231"/>
      <c r="D563" s="231"/>
      <c r="E563" s="232" t="s">
        <v>22</v>
      </c>
      <c r="F563" s="233" t="s">
        <v>1284</v>
      </c>
      <c r="G563" s="234"/>
      <c r="H563" s="234"/>
      <c r="I563" s="234"/>
      <c r="J563" s="231"/>
      <c r="K563" s="235">
        <v>10.800000000000001</v>
      </c>
      <c r="L563" s="231"/>
      <c r="M563" s="231"/>
      <c r="N563" s="231"/>
      <c r="O563" s="231"/>
      <c r="P563" s="231"/>
      <c r="Q563" s="231"/>
      <c r="R563" s="236"/>
      <c r="T563" s="237"/>
      <c r="U563" s="231"/>
      <c r="V563" s="231"/>
      <c r="W563" s="231"/>
      <c r="X563" s="231"/>
      <c r="Y563" s="231"/>
      <c r="Z563" s="231"/>
      <c r="AA563" s="238"/>
      <c r="AT563" s="239" t="s">
        <v>214</v>
      </c>
      <c r="AU563" s="239" t="s">
        <v>149</v>
      </c>
      <c r="AV563" s="10" t="s">
        <v>149</v>
      </c>
      <c r="AW563" s="10" t="s">
        <v>36</v>
      </c>
      <c r="AX563" s="10" t="s">
        <v>88</v>
      </c>
      <c r="AY563" s="239" t="s">
        <v>206</v>
      </c>
    </row>
    <row r="564" s="1" customFormat="1" ht="25.5" customHeight="1">
      <c r="B564" s="46"/>
      <c r="C564" s="242" t="s">
        <v>1285</v>
      </c>
      <c r="D564" s="242" t="s">
        <v>263</v>
      </c>
      <c r="E564" s="243" t="s">
        <v>1286</v>
      </c>
      <c r="F564" s="244" t="s">
        <v>1287</v>
      </c>
      <c r="G564" s="244"/>
      <c r="H564" s="244"/>
      <c r="I564" s="244"/>
      <c r="J564" s="245" t="s">
        <v>243</v>
      </c>
      <c r="K564" s="246">
        <v>10.800000000000001</v>
      </c>
      <c r="L564" s="247">
        <v>0</v>
      </c>
      <c r="M564" s="248"/>
      <c r="N564" s="249">
        <f>ROUND(L564*K564,2)</f>
        <v>0</v>
      </c>
      <c r="O564" s="226"/>
      <c r="P564" s="226"/>
      <c r="Q564" s="226"/>
      <c r="R564" s="48"/>
      <c r="T564" s="227" t="s">
        <v>22</v>
      </c>
      <c r="U564" s="56" t="s">
        <v>45</v>
      </c>
      <c r="V564" s="47"/>
      <c r="W564" s="228">
        <f>V564*K564</f>
        <v>0</v>
      </c>
      <c r="X564" s="228">
        <v>0.00073999999999999999</v>
      </c>
      <c r="Y564" s="228">
        <f>X564*K564</f>
        <v>0.0079920000000000008</v>
      </c>
      <c r="Z564" s="228">
        <v>0</v>
      </c>
      <c r="AA564" s="229">
        <f>Z564*K564</f>
        <v>0</v>
      </c>
      <c r="AR564" s="22" t="s">
        <v>367</v>
      </c>
      <c r="AT564" s="22" t="s">
        <v>263</v>
      </c>
      <c r="AU564" s="22" t="s">
        <v>149</v>
      </c>
      <c r="AY564" s="22" t="s">
        <v>206</v>
      </c>
      <c r="BE564" s="142">
        <f>IF(U564="základní",N564,0)</f>
        <v>0</v>
      </c>
      <c r="BF564" s="142">
        <f>IF(U564="snížená",N564,0)</f>
        <v>0</v>
      </c>
      <c r="BG564" s="142">
        <f>IF(U564="zákl. přenesená",N564,0)</f>
        <v>0</v>
      </c>
      <c r="BH564" s="142">
        <f>IF(U564="sníž. přenesená",N564,0)</f>
        <v>0</v>
      </c>
      <c r="BI564" s="142">
        <f>IF(U564="nulová",N564,0)</f>
        <v>0</v>
      </c>
      <c r="BJ564" s="22" t="s">
        <v>88</v>
      </c>
      <c r="BK564" s="142">
        <f>ROUND(L564*K564,2)</f>
        <v>0</v>
      </c>
      <c r="BL564" s="22" t="s">
        <v>278</v>
      </c>
      <c r="BM564" s="22" t="s">
        <v>1288</v>
      </c>
    </row>
    <row r="565" s="1" customFormat="1" ht="25.5" customHeight="1">
      <c r="B565" s="46"/>
      <c r="C565" s="219" t="s">
        <v>1289</v>
      </c>
      <c r="D565" s="219" t="s">
        <v>207</v>
      </c>
      <c r="E565" s="220" t="s">
        <v>1290</v>
      </c>
      <c r="F565" s="221" t="s">
        <v>1291</v>
      </c>
      <c r="G565" s="221"/>
      <c r="H565" s="221"/>
      <c r="I565" s="221"/>
      <c r="J565" s="222" t="s">
        <v>321</v>
      </c>
      <c r="K565" s="223">
        <v>4</v>
      </c>
      <c r="L565" s="224">
        <v>0</v>
      </c>
      <c r="M565" s="225"/>
      <c r="N565" s="226">
        <f>ROUND(L565*K565,2)</f>
        <v>0</v>
      </c>
      <c r="O565" s="226"/>
      <c r="P565" s="226"/>
      <c r="Q565" s="226"/>
      <c r="R565" s="48"/>
      <c r="T565" s="227" t="s">
        <v>22</v>
      </c>
      <c r="U565" s="56" t="s">
        <v>45</v>
      </c>
      <c r="V565" s="47"/>
      <c r="W565" s="228">
        <f>V565*K565</f>
        <v>0</v>
      </c>
      <c r="X565" s="228">
        <v>0</v>
      </c>
      <c r="Y565" s="228">
        <f>X565*K565</f>
        <v>0</v>
      </c>
      <c r="Z565" s="228">
        <v>0</v>
      </c>
      <c r="AA565" s="229">
        <f>Z565*K565</f>
        <v>0</v>
      </c>
      <c r="AR565" s="22" t="s">
        <v>278</v>
      </c>
      <c r="AT565" s="22" t="s">
        <v>207</v>
      </c>
      <c r="AU565" s="22" t="s">
        <v>149</v>
      </c>
      <c r="AY565" s="22" t="s">
        <v>206</v>
      </c>
      <c r="BE565" s="142">
        <f>IF(U565="základní",N565,0)</f>
        <v>0</v>
      </c>
      <c r="BF565" s="142">
        <f>IF(U565="snížená",N565,0)</f>
        <v>0</v>
      </c>
      <c r="BG565" s="142">
        <f>IF(U565="zákl. přenesená",N565,0)</f>
        <v>0</v>
      </c>
      <c r="BH565" s="142">
        <f>IF(U565="sníž. přenesená",N565,0)</f>
        <v>0</v>
      </c>
      <c r="BI565" s="142">
        <f>IF(U565="nulová",N565,0)</f>
        <v>0</v>
      </c>
      <c r="BJ565" s="22" t="s">
        <v>88</v>
      </c>
      <c r="BK565" s="142">
        <f>ROUND(L565*K565,2)</f>
        <v>0</v>
      </c>
      <c r="BL565" s="22" t="s">
        <v>278</v>
      </c>
      <c r="BM565" s="22" t="s">
        <v>1292</v>
      </c>
    </row>
    <row r="566" s="1" customFormat="1" ht="25.5" customHeight="1">
      <c r="B566" s="46"/>
      <c r="C566" s="242" t="s">
        <v>1293</v>
      </c>
      <c r="D566" s="242" t="s">
        <v>263</v>
      </c>
      <c r="E566" s="243" t="s">
        <v>1294</v>
      </c>
      <c r="F566" s="244" t="s">
        <v>1295</v>
      </c>
      <c r="G566" s="244"/>
      <c r="H566" s="244"/>
      <c r="I566" s="244"/>
      <c r="J566" s="245" t="s">
        <v>321</v>
      </c>
      <c r="K566" s="246">
        <v>4</v>
      </c>
      <c r="L566" s="247">
        <v>0</v>
      </c>
      <c r="M566" s="248"/>
      <c r="N566" s="249">
        <f>ROUND(L566*K566,2)</f>
        <v>0</v>
      </c>
      <c r="O566" s="226"/>
      <c r="P566" s="226"/>
      <c r="Q566" s="226"/>
      <c r="R566" s="48"/>
      <c r="T566" s="227" t="s">
        <v>22</v>
      </c>
      <c r="U566" s="56" t="s">
        <v>45</v>
      </c>
      <c r="V566" s="47"/>
      <c r="W566" s="228">
        <f>V566*K566</f>
        <v>0</v>
      </c>
      <c r="X566" s="228">
        <v>0.0016999999999999999</v>
      </c>
      <c r="Y566" s="228">
        <f>X566*K566</f>
        <v>0.0067999999999999996</v>
      </c>
      <c r="Z566" s="228">
        <v>0</v>
      </c>
      <c r="AA566" s="229">
        <f>Z566*K566</f>
        <v>0</v>
      </c>
      <c r="AR566" s="22" t="s">
        <v>367</v>
      </c>
      <c r="AT566" s="22" t="s">
        <v>263</v>
      </c>
      <c r="AU566" s="22" t="s">
        <v>149</v>
      </c>
      <c r="AY566" s="22" t="s">
        <v>206</v>
      </c>
      <c r="BE566" s="142">
        <f>IF(U566="základní",N566,0)</f>
        <v>0</v>
      </c>
      <c r="BF566" s="142">
        <f>IF(U566="snížená",N566,0)</f>
        <v>0</v>
      </c>
      <c r="BG566" s="142">
        <f>IF(U566="zákl. přenesená",N566,0)</f>
        <v>0</v>
      </c>
      <c r="BH566" s="142">
        <f>IF(U566="sníž. přenesená",N566,0)</f>
        <v>0</v>
      </c>
      <c r="BI566" s="142">
        <f>IF(U566="nulová",N566,0)</f>
        <v>0</v>
      </c>
      <c r="BJ566" s="22" t="s">
        <v>88</v>
      </c>
      <c r="BK566" s="142">
        <f>ROUND(L566*K566,2)</f>
        <v>0</v>
      </c>
      <c r="BL566" s="22" t="s">
        <v>278</v>
      </c>
      <c r="BM566" s="22" t="s">
        <v>1296</v>
      </c>
    </row>
    <row r="567" s="1" customFormat="1" ht="16.5" customHeight="1">
      <c r="B567" s="46"/>
      <c r="C567" s="219" t="s">
        <v>1297</v>
      </c>
      <c r="D567" s="219" t="s">
        <v>207</v>
      </c>
      <c r="E567" s="220" t="s">
        <v>1298</v>
      </c>
      <c r="F567" s="221" t="s">
        <v>1299</v>
      </c>
      <c r="G567" s="221"/>
      <c r="H567" s="221"/>
      <c r="I567" s="221"/>
      <c r="J567" s="222" t="s">
        <v>650</v>
      </c>
      <c r="K567" s="223">
        <v>45</v>
      </c>
      <c r="L567" s="224">
        <v>0</v>
      </c>
      <c r="M567" s="225"/>
      <c r="N567" s="226">
        <f>ROUND(L567*K567,2)</f>
        <v>0</v>
      </c>
      <c r="O567" s="226"/>
      <c r="P567" s="226"/>
      <c r="Q567" s="226"/>
      <c r="R567" s="48"/>
      <c r="T567" s="227" t="s">
        <v>22</v>
      </c>
      <c r="U567" s="56" t="s">
        <v>45</v>
      </c>
      <c r="V567" s="47"/>
      <c r="W567" s="228">
        <f>V567*K567</f>
        <v>0</v>
      </c>
      <c r="X567" s="228">
        <v>5.0000000000000002E-05</v>
      </c>
      <c r="Y567" s="228">
        <f>X567*K567</f>
        <v>0.0022500000000000003</v>
      </c>
      <c r="Z567" s="228">
        <v>0</v>
      </c>
      <c r="AA567" s="229">
        <f>Z567*K567</f>
        <v>0</v>
      </c>
      <c r="AR567" s="22" t="s">
        <v>278</v>
      </c>
      <c r="AT567" s="22" t="s">
        <v>207</v>
      </c>
      <c r="AU567" s="22" t="s">
        <v>149</v>
      </c>
      <c r="AY567" s="22" t="s">
        <v>206</v>
      </c>
      <c r="BE567" s="142">
        <f>IF(U567="základní",N567,0)</f>
        <v>0</v>
      </c>
      <c r="BF567" s="142">
        <f>IF(U567="snížená",N567,0)</f>
        <v>0</v>
      </c>
      <c r="BG567" s="142">
        <f>IF(U567="zákl. přenesená",N567,0)</f>
        <v>0</v>
      </c>
      <c r="BH567" s="142">
        <f>IF(U567="sníž. přenesená",N567,0)</f>
        <v>0</v>
      </c>
      <c r="BI567" s="142">
        <f>IF(U567="nulová",N567,0)</f>
        <v>0</v>
      </c>
      <c r="BJ567" s="22" t="s">
        <v>88</v>
      </c>
      <c r="BK567" s="142">
        <f>ROUND(L567*K567,2)</f>
        <v>0</v>
      </c>
      <c r="BL567" s="22" t="s">
        <v>278</v>
      </c>
      <c r="BM567" s="22" t="s">
        <v>1300</v>
      </c>
    </row>
    <row r="568" s="1" customFormat="1" ht="25.5" customHeight="1">
      <c r="B568" s="46"/>
      <c r="C568" s="242" t="s">
        <v>1301</v>
      </c>
      <c r="D568" s="242" t="s">
        <v>263</v>
      </c>
      <c r="E568" s="243" t="s">
        <v>1302</v>
      </c>
      <c r="F568" s="244" t="s">
        <v>1303</v>
      </c>
      <c r="G568" s="244"/>
      <c r="H568" s="244"/>
      <c r="I568" s="244"/>
      <c r="J568" s="245" t="s">
        <v>321</v>
      </c>
      <c r="K568" s="246">
        <v>1</v>
      </c>
      <c r="L568" s="247">
        <v>0</v>
      </c>
      <c r="M568" s="248"/>
      <c r="N568" s="249">
        <f>ROUND(L568*K568,2)</f>
        <v>0</v>
      </c>
      <c r="O568" s="226"/>
      <c r="P568" s="226"/>
      <c r="Q568" s="226"/>
      <c r="R568" s="48"/>
      <c r="T568" s="227" t="s">
        <v>22</v>
      </c>
      <c r="U568" s="56" t="s">
        <v>45</v>
      </c>
      <c r="V568" s="47"/>
      <c r="W568" s="228">
        <f>V568*K568</f>
        <v>0</v>
      </c>
      <c r="X568" s="228">
        <v>0.065000000000000002</v>
      </c>
      <c r="Y568" s="228">
        <f>X568*K568</f>
        <v>0.065000000000000002</v>
      </c>
      <c r="Z568" s="228">
        <v>0</v>
      </c>
      <c r="AA568" s="229">
        <f>Z568*K568</f>
        <v>0</v>
      </c>
      <c r="AR568" s="22" t="s">
        <v>367</v>
      </c>
      <c r="AT568" s="22" t="s">
        <v>263</v>
      </c>
      <c r="AU568" s="22" t="s">
        <v>149</v>
      </c>
      <c r="AY568" s="22" t="s">
        <v>206</v>
      </c>
      <c r="BE568" s="142">
        <f>IF(U568="základní",N568,0)</f>
        <v>0</v>
      </c>
      <c r="BF568" s="142">
        <f>IF(U568="snížená",N568,0)</f>
        <v>0</v>
      </c>
      <c r="BG568" s="142">
        <f>IF(U568="zákl. přenesená",N568,0)</f>
        <v>0</v>
      </c>
      <c r="BH568" s="142">
        <f>IF(U568="sníž. přenesená",N568,0)</f>
        <v>0</v>
      </c>
      <c r="BI568" s="142">
        <f>IF(U568="nulová",N568,0)</f>
        <v>0</v>
      </c>
      <c r="BJ568" s="22" t="s">
        <v>88</v>
      </c>
      <c r="BK568" s="142">
        <f>ROUND(L568*K568,2)</f>
        <v>0</v>
      </c>
      <c r="BL568" s="22" t="s">
        <v>278</v>
      </c>
      <c r="BM568" s="22" t="s">
        <v>1304</v>
      </c>
    </row>
    <row r="569" s="1" customFormat="1" ht="25.5" customHeight="1">
      <c r="B569" s="46"/>
      <c r="C569" s="219" t="s">
        <v>1305</v>
      </c>
      <c r="D569" s="219" t="s">
        <v>207</v>
      </c>
      <c r="E569" s="220" t="s">
        <v>1306</v>
      </c>
      <c r="F569" s="221" t="s">
        <v>1307</v>
      </c>
      <c r="G569" s="221"/>
      <c r="H569" s="221"/>
      <c r="I569" s="221"/>
      <c r="J569" s="222" t="s">
        <v>260</v>
      </c>
      <c r="K569" s="223">
        <v>1.5</v>
      </c>
      <c r="L569" s="224">
        <v>0</v>
      </c>
      <c r="M569" s="225"/>
      <c r="N569" s="226">
        <f>ROUND(L569*K569,2)</f>
        <v>0</v>
      </c>
      <c r="O569" s="226"/>
      <c r="P569" s="226"/>
      <c r="Q569" s="226"/>
      <c r="R569" s="48"/>
      <c r="T569" s="227" t="s">
        <v>22</v>
      </c>
      <c r="U569" s="56" t="s">
        <v>45</v>
      </c>
      <c r="V569" s="47"/>
      <c r="W569" s="228">
        <f>V569*K569</f>
        <v>0</v>
      </c>
      <c r="X569" s="228">
        <v>0</v>
      </c>
      <c r="Y569" s="228">
        <f>X569*K569</f>
        <v>0</v>
      </c>
      <c r="Z569" s="228">
        <v>0</v>
      </c>
      <c r="AA569" s="229">
        <f>Z569*K569</f>
        <v>0</v>
      </c>
      <c r="AR569" s="22" t="s">
        <v>278</v>
      </c>
      <c r="AT569" s="22" t="s">
        <v>207</v>
      </c>
      <c r="AU569" s="22" t="s">
        <v>149</v>
      </c>
      <c r="AY569" s="22" t="s">
        <v>206</v>
      </c>
      <c r="BE569" s="142">
        <f>IF(U569="základní",N569,0)</f>
        <v>0</v>
      </c>
      <c r="BF569" s="142">
        <f>IF(U569="snížená",N569,0)</f>
        <v>0</v>
      </c>
      <c r="BG569" s="142">
        <f>IF(U569="zákl. přenesená",N569,0)</f>
        <v>0</v>
      </c>
      <c r="BH569" s="142">
        <f>IF(U569="sníž. přenesená",N569,0)</f>
        <v>0</v>
      </c>
      <c r="BI569" s="142">
        <f>IF(U569="nulová",N569,0)</f>
        <v>0</v>
      </c>
      <c r="BJ569" s="22" t="s">
        <v>88</v>
      </c>
      <c r="BK569" s="142">
        <f>ROUND(L569*K569,2)</f>
        <v>0</v>
      </c>
      <c r="BL569" s="22" t="s">
        <v>278</v>
      </c>
      <c r="BM569" s="22" t="s">
        <v>1308</v>
      </c>
    </row>
    <row r="570" s="10" customFormat="1" ht="16.5" customHeight="1">
      <c r="B570" s="230"/>
      <c r="C570" s="231"/>
      <c r="D570" s="231"/>
      <c r="E570" s="232" t="s">
        <v>22</v>
      </c>
      <c r="F570" s="233" t="s">
        <v>1309</v>
      </c>
      <c r="G570" s="234"/>
      <c r="H570" s="234"/>
      <c r="I570" s="234"/>
      <c r="J570" s="231"/>
      <c r="K570" s="235">
        <v>1.5</v>
      </c>
      <c r="L570" s="231"/>
      <c r="M570" s="231"/>
      <c r="N570" s="231"/>
      <c r="O570" s="231"/>
      <c r="P570" s="231"/>
      <c r="Q570" s="231"/>
      <c r="R570" s="236"/>
      <c r="T570" s="237"/>
      <c r="U570" s="231"/>
      <c r="V570" s="231"/>
      <c r="W570" s="231"/>
      <c r="X570" s="231"/>
      <c r="Y570" s="231"/>
      <c r="Z570" s="231"/>
      <c r="AA570" s="238"/>
      <c r="AT570" s="239" t="s">
        <v>214</v>
      </c>
      <c r="AU570" s="239" t="s">
        <v>149</v>
      </c>
      <c r="AV570" s="10" t="s">
        <v>149</v>
      </c>
      <c r="AW570" s="10" t="s">
        <v>36</v>
      </c>
      <c r="AX570" s="10" t="s">
        <v>88</v>
      </c>
      <c r="AY570" s="239" t="s">
        <v>206</v>
      </c>
    </row>
    <row r="571" s="1" customFormat="1" ht="25.5" customHeight="1">
      <c r="B571" s="46"/>
      <c r="C571" s="242" t="s">
        <v>1310</v>
      </c>
      <c r="D571" s="242" t="s">
        <v>263</v>
      </c>
      <c r="E571" s="243" t="s">
        <v>1311</v>
      </c>
      <c r="F571" s="244" t="s">
        <v>1312</v>
      </c>
      <c r="G571" s="244"/>
      <c r="H571" s="244"/>
      <c r="I571" s="244"/>
      <c r="J571" s="245" t="s">
        <v>260</v>
      </c>
      <c r="K571" s="246">
        <v>1.5</v>
      </c>
      <c r="L571" s="247">
        <v>0</v>
      </c>
      <c r="M571" s="248"/>
      <c r="N571" s="249">
        <f>ROUND(L571*K571,2)</f>
        <v>0</v>
      </c>
      <c r="O571" s="226"/>
      <c r="P571" s="226"/>
      <c r="Q571" s="226"/>
      <c r="R571" s="48"/>
      <c r="T571" s="227" t="s">
        <v>22</v>
      </c>
      <c r="U571" s="56" t="s">
        <v>45</v>
      </c>
      <c r="V571" s="47"/>
      <c r="W571" s="228">
        <f>V571*K571</f>
        <v>0</v>
      </c>
      <c r="X571" s="228">
        <v>0.017999999999999999</v>
      </c>
      <c r="Y571" s="228">
        <f>X571*K571</f>
        <v>0.026999999999999996</v>
      </c>
      <c r="Z571" s="228">
        <v>0</v>
      </c>
      <c r="AA571" s="229">
        <f>Z571*K571</f>
        <v>0</v>
      </c>
      <c r="AR571" s="22" t="s">
        <v>367</v>
      </c>
      <c r="AT571" s="22" t="s">
        <v>263</v>
      </c>
      <c r="AU571" s="22" t="s">
        <v>149</v>
      </c>
      <c r="AY571" s="22" t="s">
        <v>206</v>
      </c>
      <c r="BE571" s="142">
        <f>IF(U571="základní",N571,0)</f>
        <v>0</v>
      </c>
      <c r="BF571" s="142">
        <f>IF(U571="snížená",N571,0)</f>
        <v>0</v>
      </c>
      <c r="BG571" s="142">
        <f>IF(U571="zákl. přenesená",N571,0)</f>
        <v>0</v>
      </c>
      <c r="BH571" s="142">
        <f>IF(U571="sníž. přenesená",N571,0)</f>
        <v>0</v>
      </c>
      <c r="BI571" s="142">
        <f>IF(U571="nulová",N571,0)</f>
        <v>0</v>
      </c>
      <c r="BJ571" s="22" t="s">
        <v>88</v>
      </c>
      <c r="BK571" s="142">
        <f>ROUND(L571*K571,2)</f>
        <v>0</v>
      </c>
      <c r="BL571" s="22" t="s">
        <v>278</v>
      </c>
      <c r="BM571" s="22" t="s">
        <v>1313</v>
      </c>
    </row>
    <row r="572" s="1" customFormat="1" ht="168" customHeight="1">
      <c r="B572" s="46"/>
      <c r="C572" s="47"/>
      <c r="D572" s="47"/>
      <c r="E572" s="47"/>
      <c r="F572" s="250" t="s">
        <v>1314</v>
      </c>
      <c r="G572" s="67"/>
      <c r="H572" s="67"/>
      <c r="I572" s="67"/>
      <c r="J572" s="47"/>
      <c r="K572" s="47"/>
      <c r="L572" s="47"/>
      <c r="M572" s="47"/>
      <c r="N572" s="47"/>
      <c r="O572" s="47"/>
      <c r="P572" s="47"/>
      <c r="Q572" s="47"/>
      <c r="R572" s="48"/>
      <c r="T572" s="189"/>
      <c r="U572" s="47"/>
      <c r="V572" s="47"/>
      <c r="W572" s="47"/>
      <c r="X572" s="47"/>
      <c r="Y572" s="47"/>
      <c r="Z572" s="47"/>
      <c r="AA572" s="100"/>
      <c r="AT572" s="22" t="s">
        <v>268</v>
      </c>
      <c r="AU572" s="22" t="s">
        <v>149</v>
      </c>
    </row>
    <row r="573" s="1" customFormat="1" ht="25.5" customHeight="1">
      <c r="B573" s="46"/>
      <c r="C573" s="219" t="s">
        <v>1315</v>
      </c>
      <c r="D573" s="219" t="s">
        <v>207</v>
      </c>
      <c r="E573" s="220" t="s">
        <v>1306</v>
      </c>
      <c r="F573" s="221" t="s">
        <v>1307</v>
      </c>
      <c r="G573" s="221"/>
      <c r="H573" s="221"/>
      <c r="I573" s="221"/>
      <c r="J573" s="222" t="s">
        <v>260</v>
      </c>
      <c r="K573" s="223">
        <v>3</v>
      </c>
      <c r="L573" s="224">
        <v>0</v>
      </c>
      <c r="M573" s="225"/>
      <c r="N573" s="226">
        <f>ROUND(L573*K573,2)</f>
        <v>0</v>
      </c>
      <c r="O573" s="226"/>
      <c r="P573" s="226"/>
      <c r="Q573" s="226"/>
      <c r="R573" s="48"/>
      <c r="T573" s="227" t="s">
        <v>22</v>
      </c>
      <c r="U573" s="56" t="s">
        <v>45</v>
      </c>
      <c r="V573" s="47"/>
      <c r="W573" s="228">
        <f>V573*K573</f>
        <v>0</v>
      </c>
      <c r="X573" s="228">
        <v>0</v>
      </c>
      <c r="Y573" s="228">
        <f>X573*K573</f>
        <v>0</v>
      </c>
      <c r="Z573" s="228">
        <v>0</v>
      </c>
      <c r="AA573" s="229">
        <f>Z573*K573</f>
        <v>0</v>
      </c>
      <c r="AR573" s="22" t="s">
        <v>278</v>
      </c>
      <c r="AT573" s="22" t="s">
        <v>207</v>
      </c>
      <c r="AU573" s="22" t="s">
        <v>149</v>
      </c>
      <c r="AY573" s="22" t="s">
        <v>206</v>
      </c>
      <c r="BE573" s="142">
        <f>IF(U573="základní",N573,0)</f>
        <v>0</v>
      </c>
      <c r="BF573" s="142">
        <f>IF(U573="snížená",N573,0)</f>
        <v>0</v>
      </c>
      <c r="BG573" s="142">
        <f>IF(U573="zákl. přenesená",N573,0)</f>
        <v>0</v>
      </c>
      <c r="BH573" s="142">
        <f>IF(U573="sníž. přenesená",N573,0)</f>
        <v>0</v>
      </c>
      <c r="BI573" s="142">
        <f>IF(U573="nulová",N573,0)</f>
        <v>0</v>
      </c>
      <c r="BJ573" s="22" t="s">
        <v>88</v>
      </c>
      <c r="BK573" s="142">
        <f>ROUND(L573*K573,2)</f>
        <v>0</v>
      </c>
      <c r="BL573" s="22" t="s">
        <v>278</v>
      </c>
      <c r="BM573" s="22" t="s">
        <v>1316</v>
      </c>
    </row>
    <row r="574" s="10" customFormat="1" ht="16.5" customHeight="1">
      <c r="B574" s="230"/>
      <c r="C574" s="231"/>
      <c r="D574" s="231"/>
      <c r="E574" s="232" t="s">
        <v>22</v>
      </c>
      <c r="F574" s="233" t="s">
        <v>1317</v>
      </c>
      <c r="G574" s="234"/>
      <c r="H574" s="234"/>
      <c r="I574" s="234"/>
      <c r="J574" s="231"/>
      <c r="K574" s="235">
        <v>3</v>
      </c>
      <c r="L574" s="231"/>
      <c r="M574" s="231"/>
      <c r="N574" s="231"/>
      <c r="O574" s="231"/>
      <c r="P574" s="231"/>
      <c r="Q574" s="231"/>
      <c r="R574" s="236"/>
      <c r="T574" s="237"/>
      <c r="U574" s="231"/>
      <c r="V574" s="231"/>
      <c r="W574" s="231"/>
      <c r="X574" s="231"/>
      <c r="Y574" s="231"/>
      <c r="Z574" s="231"/>
      <c r="AA574" s="238"/>
      <c r="AT574" s="239" t="s">
        <v>214</v>
      </c>
      <c r="AU574" s="239" t="s">
        <v>149</v>
      </c>
      <c r="AV574" s="10" t="s">
        <v>149</v>
      </c>
      <c r="AW574" s="10" t="s">
        <v>36</v>
      </c>
      <c r="AX574" s="10" t="s">
        <v>88</v>
      </c>
      <c r="AY574" s="239" t="s">
        <v>206</v>
      </c>
    </row>
    <row r="575" s="1" customFormat="1" ht="25.5" customHeight="1">
      <c r="B575" s="46"/>
      <c r="C575" s="242" t="s">
        <v>1318</v>
      </c>
      <c r="D575" s="242" t="s">
        <v>263</v>
      </c>
      <c r="E575" s="243" t="s">
        <v>1319</v>
      </c>
      <c r="F575" s="244" t="s">
        <v>1320</v>
      </c>
      <c r="G575" s="244"/>
      <c r="H575" s="244"/>
      <c r="I575" s="244"/>
      <c r="J575" s="245" t="s">
        <v>260</v>
      </c>
      <c r="K575" s="246">
        <v>3</v>
      </c>
      <c r="L575" s="247">
        <v>0</v>
      </c>
      <c r="M575" s="248"/>
      <c r="N575" s="249">
        <f>ROUND(L575*K575,2)</f>
        <v>0</v>
      </c>
      <c r="O575" s="226"/>
      <c r="P575" s="226"/>
      <c r="Q575" s="226"/>
      <c r="R575" s="48"/>
      <c r="T575" s="227" t="s">
        <v>22</v>
      </c>
      <c r="U575" s="56" t="s">
        <v>45</v>
      </c>
      <c r="V575" s="47"/>
      <c r="W575" s="228">
        <f>V575*K575</f>
        <v>0</v>
      </c>
      <c r="X575" s="228">
        <v>0.01</v>
      </c>
      <c r="Y575" s="228">
        <f>X575*K575</f>
        <v>0.029999999999999999</v>
      </c>
      <c r="Z575" s="228">
        <v>0</v>
      </c>
      <c r="AA575" s="229">
        <f>Z575*K575</f>
        <v>0</v>
      </c>
      <c r="AR575" s="22" t="s">
        <v>367</v>
      </c>
      <c r="AT575" s="22" t="s">
        <v>263</v>
      </c>
      <c r="AU575" s="22" t="s">
        <v>149</v>
      </c>
      <c r="AY575" s="22" t="s">
        <v>206</v>
      </c>
      <c r="BE575" s="142">
        <f>IF(U575="základní",N575,0)</f>
        <v>0</v>
      </c>
      <c r="BF575" s="142">
        <f>IF(U575="snížená",N575,0)</f>
        <v>0</v>
      </c>
      <c r="BG575" s="142">
        <f>IF(U575="zákl. přenesená",N575,0)</f>
        <v>0</v>
      </c>
      <c r="BH575" s="142">
        <f>IF(U575="sníž. přenesená",N575,0)</f>
        <v>0</v>
      </c>
      <c r="BI575" s="142">
        <f>IF(U575="nulová",N575,0)</f>
        <v>0</v>
      </c>
      <c r="BJ575" s="22" t="s">
        <v>88</v>
      </c>
      <c r="BK575" s="142">
        <f>ROUND(L575*K575,2)</f>
        <v>0</v>
      </c>
      <c r="BL575" s="22" t="s">
        <v>278</v>
      </c>
      <c r="BM575" s="22" t="s">
        <v>1321</v>
      </c>
    </row>
    <row r="576" s="1" customFormat="1" ht="156" customHeight="1">
      <c r="B576" s="46"/>
      <c r="C576" s="47"/>
      <c r="D576" s="47"/>
      <c r="E576" s="47"/>
      <c r="F576" s="250" t="s">
        <v>1322</v>
      </c>
      <c r="G576" s="67"/>
      <c r="H576" s="67"/>
      <c r="I576" s="67"/>
      <c r="J576" s="47"/>
      <c r="K576" s="47"/>
      <c r="L576" s="47"/>
      <c r="M576" s="47"/>
      <c r="N576" s="47"/>
      <c r="O576" s="47"/>
      <c r="P576" s="47"/>
      <c r="Q576" s="47"/>
      <c r="R576" s="48"/>
      <c r="T576" s="189"/>
      <c r="U576" s="47"/>
      <c r="V576" s="47"/>
      <c r="W576" s="47"/>
      <c r="X576" s="47"/>
      <c r="Y576" s="47"/>
      <c r="Z576" s="47"/>
      <c r="AA576" s="100"/>
      <c r="AT576" s="22" t="s">
        <v>268</v>
      </c>
      <c r="AU576" s="22" t="s">
        <v>149</v>
      </c>
    </row>
    <row r="577" s="1" customFormat="1" ht="25.5" customHeight="1">
      <c r="B577" s="46"/>
      <c r="C577" s="219" t="s">
        <v>1323</v>
      </c>
      <c r="D577" s="219" t="s">
        <v>207</v>
      </c>
      <c r="E577" s="220" t="s">
        <v>1324</v>
      </c>
      <c r="F577" s="221" t="s">
        <v>1325</v>
      </c>
      <c r="G577" s="221"/>
      <c r="H577" s="221"/>
      <c r="I577" s="221"/>
      <c r="J577" s="222" t="s">
        <v>243</v>
      </c>
      <c r="K577" s="223">
        <v>3</v>
      </c>
      <c r="L577" s="224">
        <v>0</v>
      </c>
      <c r="M577" s="225"/>
      <c r="N577" s="226">
        <f>ROUND(L577*K577,2)</f>
        <v>0</v>
      </c>
      <c r="O577" s="226"/>
      <c r="P577" s="226"/>
      <c r="Q577" s="226"/>
      <c r="R577" s="48"/>
      <c r="T577" s="227" t="s">
        <v>22</v>
      </c>
      <c r="U577" s="56" t="s">
        <v>45</v>
      </c>
      <c r="V577" s="47"/>
      <c r="W577" s="228">
        <f>V577*K577</f>
        <v>0</v>
      </c>
      <c r="X577" s="228">
        <v>0</v>
      </c>
      <c r="Y577" s="228">
        <f>X577*K577</f>
        <v>0</v>
      </c>
      <c r="Z577" s="228">
        <v>0</v>
      </c>
      <c r="AA577" s="229">
        <f>Z577*K577</f>
        <v>0</v>
      </c>
      <c r="AR577" s="22" t="s">
        <v>278</v>
      </c>
      <c r="AT577" s="22" t="s">
        <v>207</v>
      </c>
      <c r="AU577" s="22" t="s">
        <v>149</v>
      </c>
      <c r="AY577" s="22" t="s">
        <v>206</v>
      </c>
      <c r="BE577" s="142">
        <f>IF(U577="základní",N577,0)</f>
        <v>0</v>
      </c>
      <c r="BF577" s="142">
        <f>IF(U577="snížená",N577,0)</f>
        <v>0</v>
      </c>
      <c r="BG577" s="142">
        <f>IF(U577="zákl. přenesená",N577,0)</f>
        <v>0</v>
      </c>
      <c r="BH577" s="142">
        <f>IF(U577="sníž. přenesená",N577,0)</f>
        <v>0</v>
      </c>
      <c r="BI577" s="142">
        <f>IF(U577="nulová",N577,0)</f>
        <v>0</v>
      </c>
      <c r="BJ577" s="22" t="s">
        <v>88</v>
      </c>
      <c r="BK577" s="142">
        <f>ROUND(L577*K577,2)</f>
        <v>0</v>
      </c>
      <c r="BL577" s="22" t="s">
        <v>278</v>
      </c>
      <c r="BM577" s="22" t="s">
        <v>1326</v>
      </c>
    </row>
    <row r="578" s="10" customFormat="1" ht="16.5" customHeight="1">
      <c r="B578" s="230"/>
      <c r="C578" s="231"/>
      <c r="D578" s="231"/>
      <c r="E578" s="232" t="s">
        <v>22</v>
      </c>
      <c r="F578" s="233" t="s">
        <v>1327</v>
      </c>
      <c r="G578" s="234"/>
      <c r="H578" s="234"/>
      <c r="I578" s="234"/>
      <c r="J578" s="231"/>
      <c r="K578" s="235">
        <v>3</v>
      </c>
      <c r="L578" s="231"/>
      <c r="M578" s="231"/>
      <c r="N578" s="231"/>
      <c r="O578" s="231"/>
      <c r="P578" s="231"/>
      <c r="Q578" s="231"/>
      <c r="R578" s="236"/>
      <c r="T578" s="237"/>
      <c r="U578" s="231"/>
      <c r="V578" s="231"/>
      <c r="W578" s="231"/>
      <c r="X578" s="231"/>
      <c r="Y578" s="231"/>
      <c r="Z578" s="231"/>
      <c r="AA578" s="238"/>
      <c r="AT578" s="239" t="s">
        <v>214</v>
      </c>
      <c r="AU578" s="239" t="s">
        <v>149</v>
      </c>
      <c r="AV578" s="10" t="s">
        <v>149</v>
      </c>
      <c r="AW578" s="10" t="s">
        <v>36</v>
      </c>
      <c r="AX578" s="10" t="s">
        <v>88</v>
      </c>
      <c r="AY578" s="239" t="s">
        <v>206</v>
      </c>
    </row>
    <row r="579" s="1" customFormat="1" ht="16.5" customHeight="1">
      <c r="B579" s="46"/>
      <c r="C579" s="242" t="s">
        <v>1328</v>
      </c>
      <c r="D579" s="242" t="s">
        <v>263</v>
      </c>
      <c r="E579" s="243" t="s">
        <v>1329</v>
      </c>
      <c r="F579" s="244" t="s">
        <v>1330</v>
      </c>
      <c r="G579" s="244"/>
      <c r="H579" s="244"/>
      <c r="I579" s="244"/>
      <c r="J579" s="245" t="s">
        <v>243</v>
      </c>
      <c r="K579" s="246">
        <v>3</v>
      </c>
      <c r="L579" s="247">
        <v>0</v>
      </c>
      <c r="M579" s="248"/>
      <c r="N579" s="249">
        <f>ROUND(L579*K579,2)</f>
        <v>0</v>
      </c>
      <c r="O579" s="226"/>
      <c r="P579" s="226"/>
      <c r="Q579" s="226"/>
      <c r="R579" s="48"/>
      <c r="T579" s="227" t="s">
        <v>22</v>
      </c>
      <c r="U579" s="56" t="s">
        <v>45</v>
      </c>
      <c r="V579" s="47"/>
      <c r="W579" s="228">
        <f>V579*K579</f>
        <v>0</v>
      </c>
      <c r="X579" s="228">
        <v>0.00029999999999999997</v>
      </c>
      <c r="Y579" s="228">
        <f>X579*K579</f>
        <v>0.00089999999999999998</v>
      </c>
      <c r="Z579" s="228">
        <v>0</v>
      </c>
      <c r="AA579" s="229">
        <f>Z579*K579</f>
        <v>0</v>
      </c>
      <c r="AR579" s="22" t="s">
        <v>367</v>
      </c>
      <c r="AT579" s="22" t="s">
        <v>263</v>
      </c>
      <c r="AU579" s="22" t="s">
        <v>149</v>
      </c>
      <c r="AY579" s="22" t="s">
        <v>206</v>
      </c>
      <c r="BE579" s="142">
        <f>IF(U579="základní",N579,0)</f>
        <v>0</v>
      </c>
      <c r="BF579" s="142">
        <f>IF(U579="snížená",N579,0)</f>
        <v>0</v>
      </c>
      <c r="BG579" s="142">
        <f>IF(U579="zákl. přenesená",N579,0)</f>
        <v>0</v>
      </c>
      <c r="BH579" s="142">
        <f>IF(U579="sníž. přenesená",N579,0)</f>
        <v>0</v>
      </c>
      <c r="BI579" s="142">
        <f>IF(U579="nulová",N579,0)</f>
        <v>0</v>
      </c>
      <c r="BJ579" s="22" t="s">
        <v>88</v>
      </c>
      <c r="BK579" s="142">
        <f>ROUND(L579*K579,2)</f>
        <v>0</v>
      </c>
      <c r="BL579" s="22" t="s">
        <v>278</v>
      </c>
      <c r="BM579" s="22" t="s">
        <v>1331</v>
      </c>
    </row>
    <row r="580" s="1" customFormat="1" ht="48" customHeight="1">
      <c r="B580" s="46"/>
      <c r="C580" s="47"/>
      <c r="D580" s="47"/>
      <c r="E580" s="47"/>
      <c r="F580" s="250" t="s">
        <v>1332</v>
      </c>
      <c r="G580" s="67"/>
      <c r="H580" s="67"/>
      <c r="I580" s="67"/>
      <c r="J580" s="47"/>
      <c r="K580" s="47"/>
      <c r="L580" s="47"/>
      <c r="M580" s="47"/>
      <c r="N580" s="47"/>
      <c r="O580" s="47"/>
      <c r="P580" s="47"/>
      <c r="Q580" s="47"/>
      <c r="R580" s="48"/>
      <c r="T580" s="189"/>
      <c r="U580" s="47"/>
      <c r="V580" s="47"/>
      <c r="W580" s="47"/>
      <c r="X580" s="47"/>
      <c r="Y580" s="47"/>
      <c r="Z580" s="47"/>
      <c r="AA580" s="100"/>
      <c r="AT580" s="22" t="s">
        <v>268</v>
      </c>
      <c r="AU580" s="22" t="s">
        <v>149</v>
      </c>
    </row>
    <row r="581" s="1" customFormat="1" ht="25.5" customHeight="1">
      <c r="B581" s="46"/>
      <c r="C581" s="219" t="s">
        <v>1333</v>
      </c>
      <c r="D581" s="219" t="s">
        <v>207</v>
      </c>
      <c r="E581" s="220" t="s">
        <v>1324</v>
      </c>
      <c r="F581" s="221" t="s">
        <v>1325</v>
      </c>
      <c r="G581" s="221"/>
      <c r="H581" s="221"/>
      <c r="I581" s="221"/>
      <c r="J581" s="222" t="s">
        <v>243</v>
      </c>
      <c r="K581" s="223">
        <v>12</v>
      </c>
      <c r="L581" s="224">
        <v>0</v>
      </c>
      <c r="M581" s="225"/>
      <c r="N581" s="226">
        <f>ROUND(L581*K581,2)</f>
        <v>0</v>
      </c>
      <c r="O581" s="226"/>
      <c r="P581" s="226"/>
      <c r="Q581" s="226"/>
      <c r="R581" s="48"/>
      <c r="T581" s="227" t="s">
        <v>22</v>
      </c>
      <c r="U581" s="56" t="s">
        <v>45</v>
      </c>
      <c r="V581" s="47"/>
      <c r="W581" s="228">
        <f>V581*K581</f>
        <v>0</v>
      </c>
      <c r="X581" s="228">
        <v>0</v>
      </c>
      <c r="Y581" s="228">
        <f>X581*K581</f>
        <v>0</v>
      </c>
      <c r="Z581" s="228">
        <v>0</v>
      </c>
      <c r="AA581" s="229">
        <f>Z581*K581</f>
        <v>0</v>
      </c>
      <c r="AR581" s="22" t="s">
        <v>278</v>
      </c>
      <c r="AT581" s="22" t="s">
        <v>207</v>
      </c>
      <c r="AU581" s="22" t="s">
        <v>149</v>
      </c>
      <c r="AY581" s="22" t="s">
        <v>206</v>
      </c>
      <c r="BE581" s="142">
        <f>IF(U581="základní",N581,0)</f>
        <v>0</v>
      </c>
      <c r="BF581" s="142">
        <f>IF(U581="snížená",N581,0)</f>
        <v>0</v>
      </c>
      <c r="BG581" s="142">
        <f>IF(U581="zákl. přenesená",N581,0)</f>
        <v>0</v>
      </c>
      <c r="BH581" s="142">
        <f>IF(U581="sníž. přenesená",N581,0)</f>
        <v>0</v>
      </c>
      <c r="BI581" s="142">
        <f>IF(U581="nulová",N581,0)</f>
        <v>0</v>
      </c>
      <c r="BJ581" s="22" t="s">
        <v>88</v>
      </c>
      <c r="BK581" s="142">
        <f>ROUND(L581*K581,2)</f>
        <v>0</v>
      </c>
      <c r="BL581" s="22" t="s">
        <v>278</v>
      </c>
      <c r="BM581" s="22" t="s">
        <v>1334</v>
      </c>
    </row>
    <row r="582" s="10" customFormat="1" ht="16.5" customHeight="1">
      <c r="B582" s="230"/>
      <c r="C582" s="231"/>
      <c r="D582" s="231"/>
      <c r="E582" s="232" t="s">
        <v>22</v>
      </c>
      <c r="F582" s="233" t="s">
        <v>1335</v>
      </c>
      <c r="G582" s="234"/>
      <c r="H582" s="234"/>
      <c r="I582" s="234"/>
      <c r="J582" s="231"/>
      <c r="K582" s="235">
        <v>12</v>
      </c>
      <c r="L582" s="231"/>
      <c r="M582" s="231"/>
      <c r="N582" s="231"/>
      <c r="O582" s="231"/>
      <c r="P582" s="231"/>
      <c r="Q582" s="231"/>
      <c r="R582" s="236"/>
      <c r="T582" s="237"/>
      <c r="U582" s="231"/>
      <c r="V582" s="231"/>
      <c r="W582" s="231"/>
      <c r="X582" s="231"/>
      <c r="Y582" s="231"/>
      <c r="Z582" s="231"/>
      <c r="AA582" s="238"/>
      <c r="AT582" s="239" t="s">
        <v>214</v>
      </c>
      <c r="AU582" s="239" t="s">
        <v>149</v>
      </c>
      <c r="AV582" s="10" t="s">
        <v>149</v>
      </c>
      <c r="AW582" s="10" t="s">
        <v>36</v>
      </c>
      <c r="AX582" s="10" t="s">
        <v>88</v>
      </c>
      <c r="AY582" s="239" t="s">
        <v>206</v>
      </c>
    </row>
    <row r="583" s="1" customFormat="1" ht="38.25" customHeight="1">
      <c r="B583" s="46"/>
      <c r="C583" s="242" t="s">
        <v>1336</v>
      </c>
      <c r="D583" s="242" t="s">
        <v>263</v>
      </c>
      <c r="E583" s="243" t="s">
        <v>1337</v>
      </c>
      <c r="F583" s="244" t="s">
        <v>1338</v>
      </c>
      <c r="G583" s="244"/>
      <c r="H583" s="244"/>
      <c r="I583" s="244"/>
      <c r="J583" s="245" t="s">
        <v>243</v>
      </c>
      <c r="K583" s="246">
        <v>12</v>
      </c>
      <c r="L583" s="247">
        <v>0</v>
      </c>
      <c r="M583" s="248"/>
      <c r="N583" s="249">
        <f>ROUND(L583*K583,2)</f>
        <v>0</v>
      </c>
      <c r="O583" s="226"/>
      <c r="P583" s="226"/>
      <c r="Q583" s="226"/>
      <c r="R583" s="48"/>
      <c r="T583" s="227" t="s">
        <v>22</v>
      </c>
      <c r="U583" s="56" t="s">
        <v>45</v>
      </c>
      <c r="V583" s="47"/>
      <c r="W583" s="228">
        <f>V583*K583</f>
        <v>0</v>
      </c>
      <c r="X583" s="228">
        <v>0.00020000000000000001</v>
      </c>
      <c r="Y583" s="228">
        <f>X583*K583</f>
        <v>0.0024000000000000002</v>
      </c>
      <c r="Z583" s="228">
        <v>0</v>
      </c>
      <c r="AA583" s="229">
        <f>Z583*K583</f>
        <v>0</v>
      </c>
      <c r="AR583" s="22" t="s">
        <v>367</v>
      </c>
      <c r="AT583" s="22" t="s">
        <v>263</v>
      </c>
      <c r="AU583" s="22" t="s">
        <v>149</v>
      </c>
      <c r="AY583" s="22" t="s">
        <v>206</v>
      </c>
      <c r="BE583" s="142">
        <f>IF(U583="základní",N583,0)</f>
        <v>0</v>
      </c>
      <c r="BF583" s="142">
        <f>IF(U583="snížená",N583,0)</f>
        <v>0</v>
      </c>
      <c r="BG583" s="142">
        <f>IF(U583="zákl. přenesená",N583,0)</f>
        <v>0</v>
      </c>
      <c r="BH583" s="142">
        <f>IF(U583="sníž. přenesená",N583,0)</f>
        <v>0</v>
      </c>
      <c r="BI583" s="142">
        <f>IF(U583="nulová",N583,0)</f>
        <v>0</v>
      </c>
      <c r="BJ583" s="22" t="s">
        <v>88</v>
      </c>
      <c r="BK583" s="142">
        <f>ROUND(L583*K583,2)</f>
        <v>0</v>
      </c>
      <c r="BL583" s="22" t="s">
        <v>278</v>
      </c>
      <c r="BM583" s="22" t="s">
        <v>1339</v>
      </c>
    </row>
    <row r="584" s="1" customFormat="1" ht="16.5" customHeight="1">
      <c r="B584" s="46"/>
      <c r="C584" s="219" t="s">
        <v>1340</v>
      </c>
      <c r="D584" s="219" t="s">
        <v>207</v>
      </c>
      <c r="E584" s="220" t="s">
        <v>1341</v>
      </c>
      <c r="F584" s="221" t="s">
        <v>1342</v>
      </c>
      <c r="G584" s="221"/>
      <c r="H584" s="221"/>
      <c r="I584" s="221"/>
      <c r="J584" s="222" t="s">
        <v>650</v>
      </c>
      <c r="K584" s="223">
        <v>506.5</v>
      </c>
      <c r="L584" s="224">
        <v>0</v>
      </c>
      <c r="M584" s="225"/>
      <c r="N584" s="226">
        <f>ROUND(L584*K584,2)</f>
        <v>0</v>
      </c>
      <c r="O584" s="226"/>
      <c r="P584" s="226"/>
      <c r="Q584" s="226"/>
      <c r="R584" s="48"/>
      <c r="T584" s="227" t="s">
        <v>22</v>
      </c>
      <c r="U584" s="56" t="s">
        <v>45</v>
      </c>
      <c r="V584" s="47"/>
      <c r="W584" s="228">
        <f>V584*K584</f>
        <v>0</v>
      </c>
      <c r="X584" s="228">
        <v>5.0000000000000002E-05</v>
      </c>
      <c r="Y584" s="228">
        <f>X584*K584</f>
        <v>0.025325</v>
      </c>
      <c r="Z584" s="228">
        <v>0</v>
      </c>
      <c r="AA584" s="229">
        <f>Z584*K584</f>
        <v>0</v>
      </c>
      <c r="AR584" s="22" t="s">
        <v>278</v>
      </c>
      <c r="AT584" s="22" t="s">
        <v>207</v>
      </c>
      <c r="AU584" s="22" t="s">
        <v>149</v>
      </c>
      <c r="AY584" s="22" t="s">
        <v>206</v>
      </c>
      <c r="BE584" s="142">
        <f>IF(U584="základní",N584,0)</f>
        <v>0</v>
      </c>
      <c r="BF584" s="142">
        <f>IF(U584="snížená",N584,0)</f>
        <v>0</v>
      </c>
      <c r="BG584" s="142">
        <f>IF(U584="zákl. přenesená",N584,0)</f>
        <v>0</v>
      </c>
      <c r="BH584" s="142">
        <f>IF(U584="sníž. přenesená",N584,0)</f>
        <v>0</v>
      </c>
      <c r="BI584" s="142">
        <f>IF(U584="nulová",N584,0)</f>
        <v>0</v>
      </c>
      <c r="BJ584" s="22" t="s">
        <v>88</v>
      </c>
      <c r="BK584" s="142">
        <f>ROUND(L584*K584,2)</f>
        <v>0</v>
      </c>
      <c r="BL584" s="22" t="s">
        <v>278</v>
      </c>
      <c r="BM584" s="22" t="s">
        <v>1343</v>
      </c>
    </row>
    <row r="585" s="10" customFormat="1" ht="16.5" customHeight="1">
      <c r="B585" s="230"/>
      <c r="C585" s="231"/>
      <c r="D585" s="231"/>
      <c r="E585" s="232" t="s">
        <v>22</v>
      </c>
      <c r="F585" s="233" t="s">
        <v>1344</v>
      </c>
      <c r="G585" s="234"/>
      <c r="H585" s="234"/>
      <c r="I585" s="234"/>
      <c r="J585" s="231"/>
      <c r="K585" s="235">
        <v>506.5</v>
      </c>
      <c r="L585" s="231"/>
      <c r="M585" s="231"/>
      <c r="N585" s="231"/>
      <c r="O585" s="231"/>
      <c r="P585" s="231"/>
      <c r="Q585" s="231"/>
      <c r="R585" s="236"/>
      <c r="T585" s="237"/>
      <c r="U585" s="231"/>
      <c r="V585" s="231"/>
      <c r="W585" s="231"/>
      <c r="X585" s="231"/>
      <c r="Y585" s="231"/>
      <c r="Z585" s="231"/>
      <c r="AA585" s="238"/>
      <c r="AT585" s="239" t="s">
        <v>214</v>
      </c>
      <c r="AU585" s="239" t="s">
        <v>149</v>
      </c>
      <c r="AV585" s="10" t="s">
        <v>149</v>
      </c>
      <c r="AW585" s="10" t="s">
        <v>36</v>
      </c>
      <c r="AX585" s="10" t="s">
        <v>88</v>
      </c>
      <c r="AY585" s="239" t="s">
        <v>206</v>
      </c>
    </row>
    <row r="586" s="1" customFormat="1" ht="38.25" customHeight="1">
      <c r="B586" s="46"/>
      <c r="C586" s="242" t="s">
        <v>1345</v>
      </c>
      <c r="D586" s="242" t="s">
        <v>263</v>
      </c>
      <c r="E586" s="243" t="s">
        <v>1346</v>
      </c>
      <c r="F586" s="244" t="s">
        <v>1347</v>
      </c>
      <c r="G586" s="244"/>
      <c r="H586" s="244"/>
      <c r="I586" s="244"/>
      <c r="J586" s="245" t="s">
        <v>650</v>
      </c>
      <c r="K586" s="246">
        <v>506.5</v>
      </c>
      <c r="L586" s="247">
        <v>0</v>
      </c>
      <c r="M586" s="248"/>
      <c r="N586" s="249">
        <f>ROUND(L586*K586,2)</f>
        <v>0</v>
      </c>
      <c r="O586" s="226"/>
      <c r="P586" s="226"/>
      <c r="Q586" s="226"/>
      <c r="R586" s="48"/>
      <c r="T586" s="227" t="s">
        <v>22</v>
      </c>
      <c r="U586" s="56" t="s">
        <v>45</v>
      </c>
      <c r="V586" s="47"/>
      <c r="W586" s="228">
        <f>V586*K586</f>
        <v>0</v>
      </c>
      <c r="X586" s="228">
        <v>0.001</v>
      </c>
      <c r="Y586" s="228">
        <f>X586*K586</f>
        <v>0.50650000000000006</v>
      </c>
      <c r="Z586" s="228">
        <v>0</v>
      </c>
      <c r="AA586" s="229">
        <f>Z586*K586</f>
        <v>0</v>
      </c>
      <c r="AR586" s="22" t="s">
        <v>367</v>
      </c>
      <c r="AT586" s="22" t="s">
        <v>263</v>
      </c>
      <c r="AU586" s="22" t="s">
        <v>149</v>
      </c>
      <c r="AY586" s="22" t="s">
        <v>206</v>
      </c>
      <c r="BE586" s="142">
        <f>IF(U586="základní",N586,0)</f>
        <v>0</v>
      </c>
      <c r="BF586" s="142">
        <f>IF(U586="snížená",N586,0)</f>
        <v>0</v>
      </c>
      <c r="BG586" s="142">
        <f>IF(U586="zákl. přenesená",N586,0)</f>
        <v>0</v>
      </c>
      <c r="BH586" s="142">
        <f>IF(U586="sníž. přenesená",N586,0)</f>
        <v>0</v>
      </c>
      <c r="BI586" s="142">
        <f>IF(U586="nulová",N586,0)</f>
        <v>0</v>
      </c>
      <c r="BJ586" s="22" t="s">
        <v>88</v>
      </c>
      <c r="BK586" s="142">
        <f>ROUND(L586*K586,2)</f>
        <v>0</v>
      </c>
      <c r="BL586" s="22" t="s">
        <v>278</v>
      </c>
      <c r="BM586" s="22" t="s">
        <v>1348</v>
      </c>
    </row>
    <row r="587" s="1" customFormat="1" ht="38.25" customHeight="1">
      <c r="B587" s="46"/>
      <c r="C587" s="219" t="s">
        <v>1349</v>
      </c>
      <c r="D587" s="219" t="s">
        <v>207</v>
      </c>
      <c r="E587" s="220" t="s">
        <v>1350</v>
      </c>
      <c r="F587" s="221" t="s">
        <v>1351</v>
      </c>
      <c r="G587" s="221"/>
      <c r="H587" s="221"/>
      <c r="I587" s="221"/>
      <c r="J587" s="222" t="s">
        <v>260</v>
      </c>
      <c r="K587" s="223">
        <v>15.44</v>
      </c>
      <c r="L587" s="224">
        <v>0</v>
      </c>
      <c r="M587" s="225"/>
      <c r="N587" s="226">
        <f>ROUND(L587*K587,2)</f>
        <v>0</v>
      </c>
      <c r="O587" s="226"/>
      <c r="P587" s="226"/>
      <c r="Q587" s="226"/>
      <c r="R587" s="48"/>
      <c r="T587" s="227" t="s">
        <v>22</v>
      </c>
      <c r="U587" s="56" t="s">
        <v>45</v>
      </c>
      <c r="V587" s="47"/>
      <c r="W587" s="228">
        <f>V587*K587</f>
        <v>0</v>
      </c>
      <c r="X587" s="228">
        <v>0.00025000000000000001</v>
      </c>
      <c r="Y587" s="228">
        <f>X587*K587</f>
        <v>0.0038600000000000001</v>
      </c>
      <c r="Z587" s="228">
        <v>0</v>
      </c>
      <c r="AA587" s="229">
        <f>Z587*K587</f>
        <v>0</v>
      </c>
      <c r="AR587" s="22" t="s">
        <v>278</v>
      </c>
      <c r="AT587" s="22" t="s">
        <v>207</v>
      </c>
      <c r="AU587" s="22" t="s">
        <v>149</v>
      </c>
      <c r="AY587" s="22" t="s">
        <v>206</v>
      </c>
      <c r="BE587" s="142">
        <f>IF(U587="základní",N587,0)</f>
        <v>0</v>
      </c>
      <c r="BF587" s="142">
        <f>IF(U587="snížená",N587,0)</f>
        <v>0</v>
      </c>
      <c r="BG587" s="142">
        <f>IF(U587="zákl. přenesená",N587,0)</f>
        <v>0</v>
      </c>
      <c r="BH587" s="142">
        <f>IF(U587="sníž. přenesená",N587,0)</f>
        <v>0</v>
      </c>
      <c r="BI587" s="142">
        <f>IF(U587="nulová",N587,0)</f>
        <v>0</v>
      </c>
      <c r="BJ587" s="22" t="s">
        <v>88</v>
      </c>
      <c r="BK587" s="142">
        <f>ROUND(L587*K587,2)</f>
        <v>0</v>
      </c>
      <c r="BL587" s="22" t="s">
        <v>278</v>
      </c>
      <c r="BM587" s="22" t="s">
        <v>1352</v>
      </c>
    </row>
    <row r="588" s="10" customFormat="1" ht="16.5" customHeight="1">
      <c r="B588" s="230"/>
      <c r="C588" s="231"/>
      <c r="D588" s="231"/>
      <c r="E588" s="232" t="s">
        <v>22</v>
      </c>
      <c r="F588" s="233" t="s">
        <v>1353</v>
      </c>
      <c r="G588" s="234"/>
      <c r="H588" s="234"/>
      <c r="I588" s="234"/>
      <c r="J588" s="231"/>
      <c r="K588" s="235">
        <v>5.4000000000000004</v>
      </c>
      <c r="L588" s="231"/>
      <c r="M588" s="231"/>
      <c r="N588" s="231"/>
      <c r="O588" s="231"/>
      <c r="P588" s="231"/>
      <c r="Q588" s="231"/>
      <c r="R588" s="236"/>
      <c r="T588" s="237"/>
      <c r="U588" s="231"/>
      <c r="V588" s="231"/>
      <c r="W588" s="231"/>
      <c r="X588" s="231"/>
      <c r="Y588" s="231"/>
      <c r="Z588" s="231"/>
      <c r="AA588" s="238"/>
      <c r="AT588" s="239" t="s">
        <v>214</v>
      </c>
      <c r="AU588" s="239" t="s">
        <v>149</v>
      </c>
      <c r="AV588" s="10" t="s">
        <v>149</v>
      </c>
      <c r="AW588" s="10" t="s">
        <v>36</v>
      </c>
      <c r="AX588" s="10" t="s">
        <v>80</v>
      </c>
      <c r="AY588" s="239" t="s">
        <v>206</v>
      </c>
    </row>
    <row r="589" s="10" customFormat="1" ht="16.5" customHeight="1">
      <c r="B589" s="230"/>
      <c r="C589" s="231"/>
      <c r="D589" s="231"/>
      <c r="E589" s="232" t="s">
        <v>22</v>
      </c>
      <c r="F589" s="251" t="s">
        <v>1354</v>
      </c>
      <c r="G589" s="231"/>
      <c r="H589" s="231"/>
      <c r="I589" s="231"/>
      <c r="J589" s="231"/>
      <c r="K589" s="235">
        <v>4.9199999999999999</v>
      </c>
      <c r="L589" s="231"/>
      <c r="M589" s="231"/>
      <c r="N589" s="231"/>
      <c r="O589" s="231"/>
      <c r="P589" s="231"/>
      <c r="Q589" s="231"/>
      <c r="R589" s="236"/>
      <c r="T589" s="237"/>
      <c r="U589" s="231"/>
      <c r="V589" s="231"/>
      <c r="W589" s="231"/>
      <c r="X589" s="231"/>
      <c r="Y589" s="231"/>
      <c r="Z589" s="231"/>
      <c r="AA589" s="238"/>
      <c r="AT589" s="239" t="s">
        <v>214</v>
      </c>
      <c r="AU589" s="239" t="s">
        <v>149</v>
      </c>
      <c r="AV589" s="10" t="s">
        <v>149</v>
      </c>
      <c r="AW589" s="10" t="s">
        <v>36</v>
      </c>
      <c r="AX589" s="10" t="s">
        <v>80</v>
      </c>
      <c r="AY589" s="239" t="s">
        <v>206</v>
      </c>
    </row>
    <row r="590" s="10" customFormat="1" ht="16.5" customHeight="1">
      <c r="B590" s="230"/>
      <c r="C590" s="231"/>
      <c r="D590" s="231"/>
      <c r="E590" s="232" t="s">
        <v>22</v>
      </c>
      <c r="F590" s="251" t="s">
        <v>1355</v>
      </c>
      <c r="G590" s="231"/>
      <c r="H590" s="231"/>
      <c r="I590" s="231"/>
      <c r="J590" s="231"/>
      <c r="K590" s="235">
        <v>5.1200000000000001</v>
      </c>
      <c r="L590" s="231"/>
      <c r="M590" s="231"/>
      <c r="N590" s="231"/>
      <c r="O590" s="231"/>
      <c r="P590" s="231"/>
      <c r="Q590" s="231"/>
      <c r="R590" s="236"/>
      <c r="T590" s="237"/>
      <c r="U590" s="231"/>
      <c r="V590" s="231"/>
      <c r="W590" s="231"/>
      <c r="X590" s="231"/>
      <c r="Y590" s="231"/>
      <c r="Z590" s="231"/>
      <c r="AA590" s="238"/>
      <c r="AT590" s="239" t="s">
        <v>214</v>
      </c>
      <c r="AU590" s="239" t="s">
        <v>149</v>
      </c>
      <c r="AV590" s="10" t="s">
        <v>149</v>
      </c>
      <c r="AW590" s="10" t="s">
        <v>36</v>
      </c>
      <c r="AX590" s="10" t="s">
        <v>80</v>
      </c>
      <c r="AY590" s="239" t="s">
        <v>206</v>
      </c>
    </row>
    <row r="591" s="11" customFormat="1" ht="16.5" customHeight="1">
      <c r="B591" s="252"/>
      <c r="C591" s="253"/>
      <c r="D591" s="253"/>
      <c r="E591" s="254" t="s">
        <v>22</v>
      </c>
      <c r="F591" s="255" t="s">
        <v>289</v>
      </c>
      <c r="G591" s="253"/>
      <c r="H591" s="253"/>
      <c r="I591" s="253"/>
      <c r="J591" s="253"/>
      <c r="K591" s="256">
        <v>15.44</v>
      </c>
      <c r="L591" s="253"/>
      <c r="M591" s="253"/>
      <c r="N591" s="253"/>
      <c r="O591" s="253"/>
      <c r="P591" s="253"/>
      <c r="Q591" s="253"/>
      <c r="R591" s="257"/>
      <c r="T591" s="258"/>
      <c r="U591" s="253"/>
      <c r="V591" s="253"/>
      <c r="W591" s="253"/>
      <c r="X591" s="253"/>
      <c r="Y591" s="253"/>
      <c r="Z591" s="253"/>
      <c r="AA591" s="259"/>
      <c r="AT591" s="260" t="s">
        <v>214</v>
      </c>
      <c r="AU591" s="260" t="s">
        <v>149</v>
      </c>
      <c r="AV591" s="11" t="s">
        <v>211</v>
      </c>
      <c r="AW591" s="11" t="s">
        <v>36</v>
      </c>
      <c r="AX591" s="11" t="s">
        <v>88</v>
      </c>
      <c r="AY591" s="260" t="s">
        <v>206</v>
      </c>
    </row>
    <row r="592" s="1" customFormat="1" ht="25.5" customHeight="1">
      <c r="B592" s="46"/>
      <c r="C592" s="242" t="s">
        <v>1356</v>
      </c>
      <c r="D592" s="242" t="s">
        <v>263</v>
      </c>
      <c r="E592" s="243" t="s">
        <v>1357</v>
      </c>
      <c r="F592" s="244" t="s">
        <v>1358</v>
      </c>
      <c r="G592" s="244"/>
      <c r="H592" s="244"/>
      <c r="I592" s="244"/>
      <c r="J592" s="245" t="s">
        <v>260</v>
      </c>
      <c r="K592" s="246">
        <v>15.44</v>
      </c>
      <c r="L592" s="247">
        <v>0</v>
      </c>
      <c r="M592" s="248"/>
      <c r="N592" s="249">
        <f>ROUND(L592*K592,2)</f>
        <v>0</v>
      </c>
      <c r="O592" s="226"/>
      <c r="P592" s="226"/>
      <c r="Q592" s="226"/>
      <c r="R592" s="48"/>
      <c r="T592" s="227" t="s">
        <v>22</v>
      </c>
      <c r="U592" s="56" t="s">
        <v>45</v>
      </c>
      <c r="V592" s="47"/>
      <c r="W592" s="228">
        <f>V592*K592</f>
        <v>0</v>
      </c>
      <c r="X592" s="228">
        <v>0.035999999999999997</v>
      </c>
      <c r="Y592" s="228">
        <f>X592*K592</f>
        <v>0.55583999999999989</v>
      </c>
      <c r="Z592" s="228">
        <v>0</v>
      </c>
      <c r="AA592" s="229">
        <f>Z592*K592</f>
        <v>0</v>
      </c>
      <c r="AR592" s="22" t="s">
        <v>367</v>
      </c>
      <c r="AT592" s="22" t="s">
        <v>263</v>
      </c>
      <c r="AU592" s="22" t="s">
        <v>149</v>
      </c>
      <c r="AY592" s="22" t="s">
        <v>206</v>
      </c>
      <c r="BE592" s="142">
        <f>IF(U592="základní",N592,0)</f>
        <v>0</v>
      </c>
      <c r="BF592" s="142">
        <f>IF(U592="snížená",N592,0)</f>
        <v>0</v>
      </c>
      <c r="BG592" s="142">
        <f>IF(U592="zákl. přenesená",N592,0)</f>
        <v>0</v>
      </c>
      <c r="BH592" s="142">
        <f>IF(U592="sníž. přenesená",N592,0)</f>
        <v>0</v>
      </c>
      <c r="BI592" s="142">
        <f>IF(U592="nulová",N592,0)</f>
        <v>0</v>
      </c>
      <c r="BJ592" s="22" t="s">
        <v>88</v>
      </c>
      <c r="BK592" s="142">
        <f>ROUND(L592*K592,2)</f>
        <v>0</v>
      </c>
      <c r="BL592" s="22" t="s">
        <v>278</v>
      </c>
      <c r="BM592" s="22" t="s">
        <v>1359</v>
      </c>
    </row>
    <row r="593" s="1" customFormat="1" ht="38.25" customHeight="1">
      <c r="B593" s="46"/>
      <c r="C593" s="219" t="s">
        <v>1360</v>
      </c>
      <c r="D593" s="219" t="s">
        <v>207</v>
      </c>
      <c r="E593" s="220" t="s">
        <v>1361</v>
      </c>
      <c r="F593" s="221" t="s">
        <v>1362</v>
      </c>
      <c r="G593" s="221"/>
      <c r="H593" s="221"/>
      <c r="I593" s="221"/>
      <c r="J593" s="222" t="s">
        <v>260</v>
      </c>
      <c r="K593" s="223">
        <v>273.66000000000003</v>
      </c>
      <c r="L593" s="224">
        <v>0</v>
      </c>
      <c r="M593" s="225"/>
      <c r="N593" s="226">
        <f>ROUND(L593*K593,2)</f>
        <v>0</v>
      </c>
      <c r="O593" s="226"/>
      <c r="P593" s="226"/>
      <c r="Q593" s="226"/>
      <c r="R593" s="48"/>
      <c r="T593" s="227" t="s">
        <v>22</v>
      </c>
      <c r="U593" s="56" t="s">
        <v>45</v>
      </c>
      <c r="V593" s="47"/>
      <c r="W593" s="228">
        <f>V593*K593</f>
        <v>0</v>
      </c>
      <c r="X593" s="228">
        <v>0.00025000000000000001</v>
      </c>
      <c r="Y593" s="228">
        <f>X593*K593</f>
        <v>0.068415000000000004</v>
      </c>
      <c r="Z593" s="228">
        <v>0</v>
      </c>
      <c r="AA593" s="229">
        <f>Z593*K593</f>
        <v>0</v>
      </c>
      <c r="AR593" s="22" t="s">
        <v>278</v>
      </c>
      <c r="AT593" s="22" t="s">
        <v>207</v>
      </c>
      <c r="AU593" s="22" t="s">
        <v>149</v>
      </c>
      <c r="AY593" s="22" t="s">
        <v>206</v>
      </c>
      <c r="BE593" s="142">
        <f>IF(U593="základní",N593,0)</f>
        <v>0</v>
      </c>
      <c r="BF593" s="142">
        <f>IF(U593="snížená",N593,0)</f>
        <v>0</v>
      </c>
      <c r="BG593" s="142">
        <f>IF(U593="zákl. přenesená",N593,0)</f>
        <v>0</v>
      </c>
      <c r="BH593" s="142">
        <f>IF(U593="sníž. přenesená",N593,0)</f>
        <v>0</v>
      </c>
      <c r="BI593" s="142">
        <f>IF(U593="nulová",N593,0)</f>
        <v>0</v>
      </c>
      <c r="BJ593" s="22" t="s">
        <v>88</v>
      </c>
      <c r="BK593" s="142">
        <f>ROUND(L593*K593,2)</f>
        <v>0</v>
      </c>
      <c r="BL593" s="22" t="s">
        <v>278</v>
      </c>
      <c r="BM593" s="22" t="s">
        <v>1363</v>
      </c>
    </row>
    <row r="594" s="10" customFormat="1" ht="16.5" customHeight="1">
      <c r="B594" s="230"/>
      <c r="C594" s="231"/>
      <c r="D594" s="231"/>
      <c r="E594" s="232" t="s">
        <v>22</v>
      </c>
      <c r="F594" s="233" t="s">
        <v>1364</v>
      </c>
      <c r="G594" s="234"/>
      <c r="H594" s="234"/>
      <c r="I594" s="234"/>
      <c r="J594" s="231"/>
      <c r="K594" s="235">
        <v>14.58</v>
      </c>
      <c r="L594" s="231"/>
      <c r="M594" s="231"/>
      <c r="N594" s="231"/>
      <c r="O594" s="231"/>
      <c r="P594" s="231"/>
      <c r="Q594" s="231"/>
      <c r="R594" s="236"/>
      <c r="T594" s="237"/>
      <c r="U594" s="231"/>
      <c r="V594" s="231"/>
      <c r="W594" s="231"/>
      <c r="X594" s="231"/>
      <c r="Y594" s="231"/>
      <c r="Z594" s="231"/>
      <c r="AA594" s="238"/>
      <c r="AT594" s="239" t="s">
        <v>214</v>
      </c>
      <c r="AU594" s="239" t="s">
        <v>149</v>
      </c>
      <c r="AV594" s="10" t="s">
        <v>149</v>
      </c>
      <c r="AW594" s="10" t="s">
        <v>36</v>
      </c>
      <c r="AX594" s="10" t="s">
        <v>80</v>
      </c>
      <c r="AY594" s="239" t="s">
        <v>206</v>
      </c>
    </row>
    <row r="595" s="10" customFormat="1" ht="16.5" customHeight="1">
      <c r="B595" s="230"/>
      <c r="C595" s="231"/>
      <c r="D595" s="231"/>
      <c r="E595" s="232" t="s">
        <v>22</v>
      </c>
      <c r="F595" s="251" t="s">
        <v>1365</v>
      </c>
      <c r="G595" s="231"/>
      <c r="H595" s="231"/>
      <c r="I595" s="231"/>
      <c r="J595" s="231"/>
      <c r="K595" s="235">
        <v>52</v>
      </c>
      <c r="L595" s="231"/>
      <c r="M595" s="231"/>
      <c r="N595" s="231"/>
      <c r="O595" s="231"/>
      <c r="P595" s="231"/>
      <c r="Q595" s="231"/>
      <c r="R595" s="236"/>
      <c r="T595" s="237"/>
      <c r="U595" s="231"/>
      <c r="V595" s="231"/>
      <c r="W595" s="231"/>
      <c r="X595" s="231"/>
      <c r="Y595" s="231"/>
      <c r="Z595" s="231"/>
      <c r="AA595" s="238"/>
      <c r="AT595" s="239" t="s">
        <v>214</v>
      </c>
      <c r="AU595" s="239" t="s">
        <v>149</v>
      </c>
      <c r="AV595" s="10" t="s">
        <v>149</v>
      </c>
      <c r="AW595" s="10" t="s">
        <v>36</v>
      </c>
      <c r="AX595" s="10" t="s">
        <v>80</v>
      </c>
      <c r="AY595" s="239" t="s">
        <v>206</v>
      </c>
    </row>
    <row r="596" s="10" customFormat="1" ht="16.5" customHeight="1">
      <c r="B596" s="230"/>
      <c r="C596" s="231"/>
      <c r="D596" s="231"/>
      <c r="E596" s="232" t="s">
        <v>22</v>
      </c>
      <c r="F596" s="251" t="s">
        <v>1366</v>
      </c>
      <c r="G596" s="231"/>
      <c r="H596" s="231"/>
      <c r="I596" s="231"/>
      <c r="J596" s="231"/>
      <c r="K596" s="235">
        <v>10.4</v>
      </c>
      <c r="L596" s="231"/>
      <c r="M596" s="231"/>
      <c r="N596" s="231"/>
      <c r="O596" s="231"/>
      <c r="P596" s="231"/>
      <c r="Q596" s="231"/>
      <c r="R596" s="236"/>
      <c r="T596" s="237"/>
      <c r="U596" s="231"/>
      <c r="V596" s="231"/>
      <c r="W596" s="231"/>
      <c r="X596" s="231"/>
      <c r="Y596" s="231"/>
      <c r="Z596" s="231"/>
      <c r="AA596" s="238"/>
      <c r="AT596" s="239" t="s">
        <v>214</v>
      </c>
      <c r="AU596" s="239" t="s">
        <v>149</v>
      </c>
      <c r="AV596" s="10" t="s">
        <v>149</v>
      </c>
      <c r="AW596" s="10" t="s">
        <v>36</v>
      </c>
      <c r="AX596" s="10" t="s">
        <v>80</v>
      </c>
      <c r="AY596" s="239" t="s">
        <v>206</v>
      </c>
    </row>
    <row r="597" s="10" customFormat="1" ht="16.5" customHeight="1">
      <c r="B597" s="230"/>
      <c r="C597" s="231"/>
      <c r="D597" s="231"/>
      <c r="E597" s="232" t="s">
        <v>22</v>
      </c>
      <c r="F597" s="251" t="s">
        <v>1367</v>
      </c>
      <c r="G597" s="231"/>
      <c r="H597" s="231"/>
      <c r="I597" s="231"/>
      <c r="J597" s="231"/>
      <c r="K597" s="235">
        <v>21.34</v>
      </c>
      <c r="L597" s="231"/>
      <c r="M597" s="231"/>
      <c r="N597" s="231"/>
      <c r="O597" s="231"/>
      <c r="P597" s="231"/>
      <c r="Q597" s="231"/>
      <c r="R597" s="236"/>
      <c r="T597" s="237"/>
      <c r="U597" s="231"/>
      <c r="V597" s="231"/>
      <c r="W597" s="231"/>
      <c r="X597" s="231"/>
      <c r="Y597" s="231"/>
      <c r="Z597" s="231"/>
      <c r="AA597" s="238"/>
      <c r="AT597" s="239" t="s">
        <v>214</v>
      </c>
      <c r="AU597" s="239" t="s">
        <v>149</v>
      </c>
      <c r="AV597" s="10" t="s">
        <v>149</v>
      </c>
      <c r="AW597" s="10" t="s">
        <v>36</v>
      </c>
      <c r="AX597" s="10" t="s">
        <v>80</v>
      </c>
      <c r="AY597" s="239" t="s">
        <v>206</v>
      </c>
    </row>
    <row r="598" s="10" customFormat="1" ht="16.5" customHeight="1">
      <c r="B598" s="230"/>
      <c r="C598" s="231"/>
      <c r="D598" s="231"/>
      <c r="E598" s="232" t="s">
        <v>22</v>
      </c>
      <c r="F598" s="251" t="s">
        <v>1368</v>
      </c>
      <c r="G598" s="231"/>
      <c r="H598" s="231"/>
      <c r="I598" s="231"/>
      <c r="J598" s="231"/>
      <c r="K598" s="235">
        <v>42.68</v>
      </c>
      <c r="L598" s="231"/>
      <c r="M598" s="231"/>
      <c r="N598" s="231"/>
      <c r="O598" s="231"/>
      <c r="P598" s="231"/>
      <c r="Q598" s="231"/>
      <c r="R598" s="236"/>
      <c r="T598" s="237"/>
      <c r="U598" s="231"/>
      <c r="V598" s="231"/>
      <c r="W598" s="231"/>
      <c r="X598" s="231"/>
      <c r="Y598" s="231"/>
      <c r="Z598" s="231"/>
      <c r="AA598" s="238"/>
      <c r="AT598" s="239" t="s">
        <v>214</v>
      </c>
      <c r="AU598" s="239" t="s">
        <v>149</v>
      </c>
      <c r="AV598" s="10" t="s">
        <v>149</v>
      </c>
      <c r="AW598" s="10" t="s">
        <v>36</v>
      </c>
      <c r="AX598" s="10" t="s">
        <v>80</v>
      </c>
      <c r="AY598" s="239" t="s">
        <v>206</v>
      </c>
    </row>
    <row r="599" s="10" customFormat="1" ht="16.5" customHeight="1">
      <c r="B599" s="230"/>
      <c r="C599" s="231"/>
      <c r="D599" s="231"/>
      <c r="E599" s="232" t="s">
        <v>22</v>
      </c>
      <c r="F599" s="251" t="s">
        <v>1369</v>
      </c>
      <c r="G599" s="231"/>
      <c r="H599" s="231"/>
      <c r="I599" s="231"/>
      <c r="J599" s="231"/>
      <c r="K599" s="235">
        <v>21.34</v>
      </c>
      <c r="L599" s="231"/>
      <c r="M599" s="231"/>
      <c r="N599" s="231"/>
      <c r="O599" s="231"/>
      <c r="P599" s="231"/>
      <c r="Q599" s="231"/>
      <c r="R599" s="236"/>
      <c r="T599" s="237"/>
      <c r="U599" s="231"/>
      <c r="V599" s="231"/>
      <c r="W599" s="231"/>
      <c r="X599" s="231"/>
      <c r="Y599" s="231"/>
      <c r="Z599" s="231"/>
      <c r="AA599" s="238"/>
      <c r="AT599" s="239" t="s">
        <v>214</v>
      </c>
      <c r="AU599" s="239" t="s">
        <v>149</v>
      </c>
      <c r="AV599" s="10" t="s">
        <v>149</v>
      </c>
      <c r="AW599" s="10" t="s">
        <v>36</v>
      </c>
      <c r="AX599" s="10" t="s">
        <v>80</v>
      </c>
      <c r="AY599" s="239" t="s">
        <v>206</v>
      </c>
    </row>
    <row r="600" s="10" customFormat="1" ht="16.5" customHeight="1">
      <c r="B600" s="230"/>
      <c r="C600" s="231"/>
      <c r="D600" s="231"/>
      <c r="E600" s="232" t="s">
        <v>22</v>
      </c>
      <c r="F600" s="251" t="s">
        <v>1370</v>
      </c>
      <c r="G600" s="231"/>
      <c r="H600" s="231"/>
      <c r="I600" s="231"/>
      <c r="J600" s="231"/>
      <c r="K600" s="235">
        <v>9.9199999999999999</v>
      </c>
      <c r="L600" s="231"/>
      <c r="M600" s="231"/>
      <c r="N600" s="231"/>
      <c r="O600" s="231"/>
      <c r="P600" s="231"/>
      <c r="Q600" s="231"/>
      <c r="R600" s="236"/>
      <c r="T600" s="237"/>
      <c r="U600" s="231"/>
      <c r="V600" s="231"/>
      <c r="W600" s="231"/>
      <c r="X600" s="231"/>
      <c r="Y600" s="231"/>
      <c r="Z600" s="231"/>
      <c r="AA600" s="238"/>
      <c r="AT600" s="239" t="s">
        <v>214</v>
      </c>
      <c r="AU600" s="239" t="s">
        <v>149</v>
      </c>
      <c r="AV600" s="10" t="s">
        <v>149</v>
      </c>
      <c r="AW600" s="10" t="s">
        <v>36</v>
      </c>
      <c r="AX600" s="10" t="s">
        <v>80</v>
      </c>
      <c r="AY600" s="239" t="s">
        <v>206</v>
      </c>
    </row>
    <row r="601" s="10" customFormat="1" ht="16.5" customHeight="1">
      <c r="B601" s="230"/>
      <c r="C601" s="231"/>
      <c r="D601" s="231"/>
      <c r="E601" s="232" t="s">
        <v>22</v>
      </c>
      <c r="F601" s="251" t="s">
        <v>1371</v>
      </c>
      <c r="G601" s="231"/>
      <c r="H601" s="231"/>
      <c r="I601" s="231"/>
      <c r="J601" s="231"/>
      <c r="K601" s="235">
        <v>9.9199999999999999</v>
      </c>
      <c r="L601" s="231"/>
      <c r="M601" s="231"/>
      <c r="N601" s="231"/>
      <c r="O601" s="231"/>
      <c r="P601" s="231"/>
      <c r="Q601" s="231"/>
      <c r="R601" s="236"/>
      <c r="T601" s="237"/>
      <c r="U601" s="231"/>
      <c r="V601" s="231"/>
      <c r="W601" s="231"/>
      <c r="X601" s="231"/>
      <c r="Y601" s="231"/>
      <c r="Z601" s="231"/>
      <c r="AA601" s="238"/>
      <c r="AT601" s="239" t="s">
        <v>214</v>
      </c>
      <c r="AU601" s="239" t="s">
        <v>149</v>
      </c>
      <c r="AV601" s="10" t="s">
        <v>149</v>
      </c>
      <c r="AW601" s="10" t="s">
        <v>36</v>
      </c>
      <c r="AX601" s="10" t="s">
        <v>80</v>
      </c>
      <c r="AY601" s="239" t="s">
        <v>206</v>
      </c>
    </row>
    <row r="602" s="10" customFormat="1" ht="16.5" customHeight="1">
      <c r="B602" s="230"/>
      <c r="C602" s="231"/>
      <c r="D602" s="231"/>
      <c r="E602" s="232" t="s">
        <v>22</v>
      </c>
      <c r="F602" s="251" t="s">
        <v>1372</v>
      </c>
      <c r="G602" s="231"/>
      <c r="H602" s="231"/>
      <c r="I602" s="231"/>
      <c r="J602" s="231"/>
      <c r="K602" s="235">
        <v>14.58</v>
      </c>
      <c r="L602" s="231"/>
      <c r="M602" s="231"/>
      <c r="N602" s="231"/>
      <c r="O602" s="231"/>
      <c r="P602" s="231"/>
      <c r="Q602" s="231"/>
      <c r="R602" s="236"/>
      <c r="T602" s="237"/>
      <c r="U602" s="231"/>
      <c r="V602" s="231"/>
      <c r="W602" s="231"/>
      <c r="X602" s="231"/>
      <c r="Y602" s="231"/>
      <c r="Z602" s="231"/>
      <c r="AA602" s="238"/>
      <c r="AT602" s="239" t="s">
        <v>214</v>
      </c>
      <c r="AU602" s="239" t="s">
        <v>149</v>
      </c>
      <c r="AV602" s="10" t="s">
        <v>149</v>
      </c>
      <c r="AW602" s="10" t="s">
        <v>36</v>
      </c>
      <c r="AX602" s="10" t="s">
        <v>80</v>
      </c>
      <c r="AY602" s="239" t="s">
        <v>206</v>
      </c>
    </row>
    <row r="603" s="10" customFormat="1" ht="16.5" customHeight="1">
      <c r="B603" s="230"/>
      <c r="C603" s="231"/>
      <c r="D603" s="231"/>
      <c r="E603" s="232" t="s">
        <v>22</v>
      </c>
      <c r="F603" s="251" t="s">
        <v>1373</v>
      </c>
      <c r="G603" s="231"/>
      <c r="H603" s="231"/>
      <c r="I603" s="231"/>
      <c r="J603" s="231"/>
      <c r="K603" s="235">
        <v>7.5599999999999996</v>
      </c>
      <c r="L603" s="231"/>
      <c r="M603" s="231"/>
      <c r="N603" s="231"/>
      <c r="O603" s="231"/>
      <c r="P603" s="231"/>
      <c r="Q603" s="231"/>
      <c r="R603" s="236"/>
      <c r="T603" s="237"/>
      <c r="U603" s="231"/>
      <c r="V603" s="231"/>
      <c r="W603" s="231"/>
      <c r="X603" s="231"/>
      <c r="Y603" s="231"/>
      <c r="Z603" s="231"/>
      <c r="AA603" s="238"/>
      <c r="AT603" s="239" t="s">
        <v>214</v>
      </c>
      <c r="AU603" s="239" t="s">
        <v>149</v>
      </c>
      <c r="AV603" s="10" t="s">
        <v>149</v>
      </c>
      <c r="AW603" s="10" t="s">
        <v>36</v>
      </c>
      <c r="AX603" s="10" t="s">
        <v>80</v>
      </c>
      <c r="AY603" s="239" t="s">
        <v>206</v>
      </c>
    </row>
    <row r="604" s="10" customFormat="1" ht="16.5" customHeight="1">
      <c r="B604" s="230"/>
      <c r="C604" s="231"/>
      <c r="D604" s="231"/>
      <c r="E604" s="232" t="s">
        <v>22</v>
      </c>
      <c r="F604" s="251" t="s">
        <v>1374</v>
      </c>
      <c r="G604" s="231"/>
      <c r="H604" s="231"/>
      <c r="I604" s="231"/>
      <c r="J604" s="231"/>
      <c r="K604" s="235">
        <v>19.199999999999999</v>
      </c>
      <c r="L604" s="231"/>
      <c r="M604" s="231"/>
      <c r="N604" s="231"/>
      <c r="O604" s="231"/>
      <c r="P604" s="231"/>
      <c r="Q604" s="231"/>
      <c r="R604" s="236"/>
      <c r="T604" s="237"/>
      <c r="U604" s="231"/>
      <c r="V604" s="231"/>
      <c r="W604" s="231"/>
      <c r="X604" s="231"/>
      <c r="Y604" s="231"/>
      <c r="Z604" s="231"/>
      <c r="AA604" s="238"/>
      <c r="AT604" s="239" t="s">
        <v>214</v>
      </c>
      <c r="AU604" s="239" t="s">
        <v>149</v>
      </c>
      <c r="AV604" s="10" t="s">
        <v>149</v>
      </c>
      <c r="AW604" s="10" t="s">
        <v>36</v>
      </c>
      <c r="AX604" s="10" t="s">
        <v>80</v>
      </c>
      <c r="AY604" s="239" t="s">
        <v>206</v>
      </c>
    </row>
    <row r="605" s="10" customFormat="1" ht="16.5" customHeight="1">
      <c r="B605" s="230"/>
      <c r="C605" s="231"/>
      <c r="D605" s="231"/>
      <c r="E605" s="232" t="s">
        <v>22</v>
      </c>
      <c r="F605" s="251" t="s">
        <v>1375</v>
      </c>
      <c r="G605" s="231"/>
      <c r="H605" s="231"/>
      <c r="I605" s="231"/>
      <c r="J605" s="231"/>
      <c r="K605" s="235">
        <v>13.35</v>
      </c>
      <c r="L605" s="231"/>
      <c r="M605" s="231"/>
      <c r="N605" s="231"/>
      <c r="O605" s="231"/>
      <c r="P605" s="231"/>
      <c r="Q605" s="231"/>
      <c r="R605" s="236"/>
      <c r="T605" s="237"/>
      <c r="U605" s="231"/>
      <c r="V605" s="231"/>
      <c r="W605" s="231"/>
      <c r="X605" s="231"/>
      <c r="Y605" s="231"/>
      <c r="Z605" s="231"/>
      <c r="AA605" s="238"/>
      <c r="AT605" s="239" t="s">
        <v>214</v>
      </c>
      <c r="AU605" s="239" t="s">
        <v>149</v>
      </c>
      <c r="AV605" s="10" t="s">
        <v>149</v>
      </c>
      <c r="AW605" s="10" t="s">
        <v>36</v>
      </c>
      <c r="AX605" s="10" t="s">
        <v>80</v>
      </c>
      <c r="AY605" s="239" t="s">
        <v>206</v>
      </c>
    </row>
    <row r="606" s="10" customFormat="1" ht="16.5" customHeight="1">
      <c r="B606" s="230"/>
      <c r="C606" s="231"/>
      <c r="D606" s="231"/>
      <c r="E606" s="232" t="s">
        <v>22</v>
      </c>
      <c r="F606" s="251" t="s">
        <v>1376</v>
      </c>
      <c r="G606" s="231"/>
      <c r="H606" s="231"/>
      <c r="I606" s="231"/>
      <c r="J606" s="231"/>
      <c r="K606" s="235">
        <v>13.65</v>
      </c>
      <c r="L606" s="231"/>
      <c r="M606" s="231"/>
      <c r="N606" s="231"/>
      <c r="O606" s="231"/>
      <c r="P606" s="231"/>
      <c r="Q606" s="231"/>
      <c r="R606" s="236"/>
      <c r="T606" s="237"/>
      <c r="U606" s="231"/>
      <c r="V606" s="231"/>
      <c r="W606" s="231"/>
      <c r="X606" s="231"/>
      <c r="Y606" s="231"/>
      <c r="Z606" s="231"/>
      <c r="AA606" s="238"/>
      <c r="AT606" s="239" t="s">
        <v>214</v>
      </c>
      <c r="AU606" s="239" t="s">
        <v>149</v>
      </c>
      <c r="AV606" s="10" t="s">
        <v>149</v>
      </c>
      <c r="AW606" s="10" t="s">
        <v>36</v>
      </c>
      <c r="AX606" s="10" t="s">
        <v>80</v>
      </c>
      <c r="AY606" s="239" t="s">
        <v>206</v>
      </c>
    </row>
    <row r="607" s="10" customFormat="1" ht="16.5" customHeight="1">
      <c r="B607" s="230"/>
      <c r="C607" s="231"/>
      <c r="D607" s="231"/>
      <c r="E607" s="232" t="s">
        <v>22</v>
      </c>
      <c r="F607" s="251" t="s">
        <v>1377</v>
      </c>
      <c r="G607" s="231"/>
      <c r="H607" s="231"/>
      <c r="I607" s="231"/>
      <c r="J607" s="231"/>
      <c r="K607" s="235">
        <v>3.2999999999999998</v>
      </c>
      <c r="L607" s="231"/>
      <c r="M607" s="231"/>
      <c r="N607" s="231"/>
      <c r="O607" s="231"/>
      <c r="P607" s="231"/>
      <c r="Q607" s="231"/>
      <c r="R607" s="236"/>
      <c r="T607" s="237"/>
      <c r="U607" s="231"/>
      <c r="V607" s="231"/>
      <c r="W607" s="231"/>
      <c r="X607" s="231"/>
      <c r="Y607" s="231"/>
      <c r="Z607" s="231"/>
      <c r="AA607" s="238"/>
      <c r="AT607" s="239" t="s">
        <v>214</v>
      </c>
      <c r="AU607" s="239" t="s">
        <v>149</v>
      </c>
      <c r="AV607" s="10" t="s">
        <v>149</v>
      </c>
      <c r="AW607" s="10" t="s">
        <v>36</v>
      </c>
      <c r="AX607" s="10" t="s">
        <v>80</v>
      </c>
      <c r="AY607" s="239" t="s">
        <v>206</v>
      </c>
    </row>
    <row r="608" s="10" customFormat="1" ht="16.5" customHeight="1">
      <c r="B608" s="230"/>
      <c r="C608" s="231"/>
      <c r="D608" s="231"/>
      <c r="E608" s="232" t="s">
        <v>22</v>
      </c>
      <c r="F608" s="251" t="s">
        <v>1378</v>
      </c>
      <c r="G608" s="231"/>
      <c r="H608" s="231"/>
      <c r="I608" s="231"/>
      <c r="J608" s="231"/>
      <c r="K608" s="235">
        <v>9.9199999999999999</v>
      </c>
      <c r="L608" s="231"/>
      <c r="M608" s="231"/>
      <c r="N608" s="231"/>
      <c r="O608" s="231"/>
      <c r="P608" s="231"/>
      <c r="Q608" s="231"/>
      <c r="R608" s="236"/>
      <c r="T608" s="237"/>
      <c r="U608" s="231"/>
      <c r="V608" s="231"/>
      <c r="W608" s="231"/>
      <c r="X608" s="231"/>
      <c r="Y608" s="231"/>
      <c r="Z608" s="231"/>
      <c r="AA608" s="238"/>
      <c r="AT608" s="239" t="s">
        <v>214</v>
      </c>
      <c r="AU608" s="239" t="s">
        <v>149</v>
      </c>
      <c r="AV608" s="10" t="s">
        <v>149</v>
      </c>
      <c r="AW608" s="10" t="s">
        <v>36</v>
      </c>
      <c r="AX608" s="10" t="s">
        <v>80</v>
      </c>
      <c r="AY608" s="239" t="s">
        <v>206</v>
      </c>
    </row>
    <row r="609" s="10" customFormat="1" ht="16.5" customHeight="1">
      <c r="B609" s="230"/>
      <c r="C609" s="231"/>
      <c r="D609" s="231"/>
      <c r="E609" s="232" t="s">
        <v>22</v>
      </c>
      <c r="F609" s="251" t="s">
        <v>1379</v>
      </c>
      <c r="G609" s="231"/>
      <c r="H609" s="231"/>
      <c r="I609" s="231"/>
      <c r="J609" s="231"/>
      <c r="K609" s="235">
        <v>9.9199999999999999</v>
      </c>
      <c r="L609" s="231"/>
      <c r="M609" s="231"/>
      <c r="N609" s="231"/>
      <c r="O609" s="231"/>
      <c r="P609" s="231"/>
      <c r="Q609" s="231"/>
      <c r="R609" s="236"/>
      <c r="T609" s="237"/>
      <c r="U609" s="231"/>
      <c r="V609" s="231"/>
      <c r="W609" s="231"/>
      <c r="X609" s="231"/>
      <c r="Y609" s="231"/>
      <c r="Z609" s="231"/>
      <c r="AA609" s="238"/>
      <c r="AT609" s="239" t="s">
        <v>214</v>
      </c>
      <c r="AU609" s="239" t="s">
        <v>149</v>
      </c>
      <c r="AV609" s="10" t="s">
        <v>149</v>
      </c>
      <c r="AW609" s="10" t="s">
        <v>36</v>
      </c>
      <c r="AX609" s="10" t="s">
        <v>80</v>
      </c>
      <c r="AY609" s="239" t="s">
        <v>206</v>
      </c>
    </row>
    <row r="610" s="11" customFormat="1" ht="16.5" customHeight="1">
      <c r="B610" s="252"/>
      <c r="C610" s="253"/>
      <c r="D610" s="253"/>
      <c r="E610" s="254" t="s">
        <v>22</v>
      </c>
      <c r="F610" s="255" t="s">
        <v>289</v>
      </c>
      <c r="G610" s="253"/>
      <c r="H610" s="253"/>
      <c r="I610" s="253"/>
      <c r="J610" s="253"/>
      <c r="K610" s="256">
        <v>273.66000000000003</v>
      </c>
      <c r="L610" s="253"/>
      <c r="M610" s="253"/>
      <c r="N610" s="253"/>
      <c r="O610" s="253"/>
      <c r="P610" s="253"/>
      <c r="Q610" s="253"/>
      <c r="R610" s="257"/>
      <c r="T610" s="258"/>
      <c r="U610" s="253"/>
      <c r="V610" s="253"/>
      <c r="W610" s="253"/>
      <c r="X610" s="253"/>
      <c r="Y610" s="253"/>
      <c r="Z610" s="253"/>
      <c r="AA610" s="259"/>
      <c r="AT610" s="260" t="s">
        <v>214</v>
      </c>
      <c r="AU610" s="260" t="s">
        <v>149</v>
      </c>
      <c r="AV610" s="11" t="s">
        <v>211</v>
      </c>
      <c r="AW610" s="11" t="s">
        <v>36</v>
      </c>
      <c r="AX610" s="11" t="s">
        <v>88</v>
      </c>
      <c r="AY610" s="260" t="s">
        <v>206</v>
      </c>
    </row>
    <row r="611" s="1" customFormat="1" ht="25.5" customHeight="1">
      <c r="B611" s="46"/>
      <c r="C611" s="242" t="s">
        <v>1380</v>
      </c>
      <c r="D611" s="242" t="s">
        <v>263</v>
      </c>
      <c r="E611" s="243" t="s">
        <v>1381</v>
      </c>
      <c r="F611" s="244" t="s">
        <v>1382</v>
      </c>
      <c r="G611" s="244"/>
      <c r="H611" s="244"/>
      <c r="I611" s="244"/>
      <c r="J611" s="245" t="s">
        <v>260</v>
      </c>
      <c r="K611" s="246">
        <v>273.66000000000003</v>
      </c>
      <c r="L611" s="247">
        <v>0</v>
      </c>
      <c r="M611" s="248"/>
      <c r="N611" s="249">
        <f>ROUND(L611*K611,2)</f>
        <v>0</v>
      </c>
      <c r="O611" s="226"/>
      <c r="P611" s="226"/>
      <c r="Q611" s="226"/>
      <c r="R611" s="48"/>
      <c r="T611" s="227" t="s">
        <v>22</v>
      </c>
      <c r="U611" s="56" t="s">
        <v>45</v>
      </c>
      <c r="V611" s="47"/>
      <c r="W611" s="228">
        <f>V611*K611</f>
        <v>0</v>
      </c>
      <c r="X611" s="228">
        <v>0.035999999999999997</v>
      </c>
      <c r="Y611" s="228">
        <f>X611*K611</f>
        <v>9.8517600000000005</v>
      </c>
      <c r="Z611" s="228">
        <v>0</v>
      </c>
      <c r="AA611" s="229">
        <f>Z611*K611</f>
        <v>0</v>
      </c>
      <c r="AR611" s="22" t="s">
        <v>367</v>
      </c>
      <c r="AT611" s="22" t="s">
        <v>263</v>
      </c>
      <c r="AU611" s="22" t="s">
        <v>149</v>
      </c>
      <c r="AY611" s="22" t="s">
        <v>206</v>
      </c>
      <c r="BE611" s="142">
        <f>IF(U611="základní",N611,0)</f>
        <v>0</v>
      </c>
      <c r="BF611" s="142">
        <f>IF(U611="snížená",N611,0)</f>
        <v>0</v>
      </c>
      <c r="BG611" s="142">
        <f>IF(U611="zákl. přenesená",N611,0)</f>
        <v>0</v>
      </c>
      <c r="BH611" s="142">
        <f>IF(U611="sníž. přenesená",N611,0)</f>
        <v>0</v>
      </c>
      <c r="BI611" s="142">
        <f>IF(U611="nulová",N611,0)</f>
        <v>0</v>
      </c>
      <c r="BJ611" s="22" t="s">
        <v>88</v>
      </c>
      <c r="BK611" s="142">
        <f>ROUND(L611*K611,2)</f>
        <v>0</v>
      </c>
      <c r="BL611" s="22" t="s">
        <v>278</v>
      </c>
      <c r="BM611" s="22" t="s">
        <v>1383</v>
      </c>
    </row>
    <row r="612" s="1" customFormat="1" ht="38.25" customHeight="1">
      <c r="B612" s="46"/>
      <c r="C612" s="219" t="s">
        <v>1384</v>
      </c>
      <c r="D612" s="219" t="s">
        <v>207</v>
      </c>
      <c r="E612" s="220" t="s">
        <v>1385</v>
      </c>
      <c r="F612" s="221" t="s">
        <v>1386</v>
      </c>
      <c r="G612" s="221"/>
      <c r="H612" s="221"/>
      <c r="I612" s="221"/>
      <c r="J612" s="222" t="s">
        <v>321</v>
      </c>
      <c r="K612" s="223">
        <v>6</v>
      </c>
      <c r="L612" s="224">
        <v>0</v>
      </c>
      <c r="M612" s="225"/>
      <c r="N612" s="226">
        <f>ROUND(L612*K612,2)</f>
        <v>0</v>
      </c>
      <c r="O612" s="226"/>
      <c r="P612" s="226"/>
      <c r="Q612" s="226"/>
      <c r="R612" s="48"/>
      <c r="T612" s="227" t="s">
        <v>22</v>
      </c>
      <c r="U612" s="56" t="s">
        <v>45</v>
      </c>
      <c r="V612" s="47"/>
      <c r="W612" s="228">
        <f>V612*K612</f>
        <v>0</v>
      </c>
      <c r="X612" s="228">
        <v>0</v>
      </c>
      <c r="Y612" s="228">
        <f>X612*K612</f>
        <v>0</v>
      </c>
      <c r="Z612" s="228">
        <v>0</v>
      </c>
      <c r="AA612" s="229">
        <f>Z612*K612</f>
        <v>0</v>
      </c>
      <c r="AR612" s="22" t="s">
        <v>278</v>
      </c>
      <c r="AT612" s="22" t="s">
        <v>207</v>
      </c>
      <c r="AU612" s="22" t="s">
        <v>149</v>
      </c>
      <c r="AY612" s="22" t="s">
        <v>206</v>
      </c>
      <c r="BE612" s="142">
        <f>IF(U612="základní",N612,0)</f>
        <v>0</v>
      </c>
      <c r="BF612" s="142">
        <f>IF(U612="snížená",N612,0)</f>
        <v>0</v>
      </c>
      <c r="BG612" s="142">
        <f>IF(U612="zákl. přenesená",N612,0)</f>
        <v>0</v>
      </c>
      <c r="BH612" s="142">
        <f>IF(U612="sníž. přenesená",N612,0)</f>
        <v>0</v>
      </c>
      <c r="BI612" s="142">
        <f>IF(U612="nulová",N612,0)</f>
        <v>0</v>
      </c>
      <c r="BJ612" s="22" t="s">
        <v>88</v>
      </c>
      <c r="BK612" s="142">
        <f>ROUND(L612*K612,2)</f>
        <v>0</v>
      </c>
      <c r="BL612" s="22" t="s">
        <v>278</v>
      </c>
      <c r="BM612" s="22" t="s">
        <v>1387</v>
      </c>
    </row>
    <row r="613" s="1" customFormat="1" ht="25.5" customHeight="1">
      <c r="B613" s="46"/>
      <c r="C613" s="242" t="s">
        <v>1388</v>
      </c>
      <c r="D613" s="242" t="s">
        <v>263</v>
      </c>
      <c r="E613" s="243" t="s">
        <v>1389</v>
      </c>
      <c r="F613" s="244" t="s">
        <v>1390</v>
      </c>
      <c r="G613" s="244"/>
      <c r="H613" s="244"/>
      <c r="I613" s="244"/>
      <c r="J613" s="245" t="s">
        <v>321</v>
      </c>
      <c r="K613" s="246">
        <v>6</v>
      </c>
      <c r="L613" s="247">
        <v>0</v>
      </c>
      <c r="M613" s="248"/>
      <c r="N613" s="249">
        <f>ROUND(L613*K613,2)</f>
        <v>0</v>
      </c>
      <c r="O613" s="226"/>
      <c r="P613" s="226"/>
      <c r="Q613" s="226"/>
      <c r="R613" s="48"/>
      <c r="T613" s="227" t="s">
        <v>22</v>
      </c>
      <c r="U613" s="56" t="s">
        <v>45</v>
      </c>
      <c r="V613" s="47"/>
      <c r="W613" s="228">
        <f>V613*K613</f>
        <v>0</v>
      </c>
      <c r="X613" s="228">
        <v>0.044999999999999998</v>
      </c>
      <c r="Y613" s="228">
        <f>X613*K613</f>
        <v>0.27000000000000002</v>
      </c>
      <c r="Z613" s="228">
        <v>0</v>
      </c>
      <c r="AA613" s="229">
        <f>Z613*K613</f>
        <v>0</v>
      </c>
      <c r="AR613" s="22" t="s">
        <v>367</v>
      </c>
      <c r="AT613" s="22" t="s">
        <v>263</v>
      </c>
      <c r="AU613" s="22" t="s">
        <v>149</v>
      </c>
      <c r="AY613" s="22" t="s">
        <v>206</v>
      </c>
      <c r="BE613" s="142">
        <f>IF(U613="základní",N613,0)</f>
        <v>0</v>
      </c>
      <c r="BF613" s="142">
        <f>IF(U613="snížená",N613,0)</f>
        <v>0</v>
      </c>
      <c r="BG613" s="142">
        <f>IF(U613="zákl. přenesená",N613,0)</f>
        <v>0</v>
      </c>
      <c r="BH613" s="142">
        <f>IF(U613="sníž. přenesená",N613,0)</f>
        <v>0</v>
      </c>
      <c r="BI613" s="142">
        <f>IF(U613="nulová",N613,0)</f>
        <v>0</v>
      </c>
      <c r="BJ613" s="22" t="s">
        <v>88</v>
      </c>
      <c r="BK613" s="142">
        <f>ROUND(L613*K613,2)</f>
        <v>0</v>
      </c>
      <c r="BL613" s="22" t="s">
        <v>278</v>
      </c>
      <c r="BM613" s="22" t="s">
        <v>1391</v>
      </c>
    </row>
    <row r="614" s="1" customFormat="1" ht="38.25" customHeight="1">
      <c r="B614" s="46"/>
      <c r="C614" s="219" t="s">
        <v>1392</v>
      </c>
      <c r="D614" s="219" t="s">
        <v>207</v>
      </c>
      <c r="E614" s="220" t="s">
        <v>1393</v>
      </c>
      <c r="F614" s="221" t="s">
        <v>1394</v>
      </c>
      <c r="G614" s="221"/>
      <c r="H614" s="221"/>
      <c r="I614" s="221"/>
      <c r="J614" s="222" t="s">
        <v>321</v>
      </c>
      <c r="K614" s="223">
        <v>1</v>
      </c>
      <c r="L614" s="224">
        <v>0</v>
      </c>
      <c r="M614" s="225"/>
      <c r="N614" s="226">
        <f>ROUND(L614*K614,2)</f>
        <v>0</v>
      </c>
      <c r="O614" s="226"/>
      <c r="P614" s="226"/>
      <c r="Q614" s="226"/>
      <c r="R614" s="48"/>
      <c r="T614" s="227" t="s">
        <v>22</v>
      </c>
      <c r="U614" s="56" t="s">
        <v>45</v>
      </c>
      <c r="V614" s="47"/>
      <c r="W614" s="228">
        <f>V614*K614</f>
        <v>0</v>
      </c>
      <c r="X614" s="228">
        <v>0</v>
      </c>
      <c r="Y614" s="228">
        <f>X614*K614</f>
        <v>0</v>
      </c>
      <c r="Z614" s="228">
        <v>0</v>
      </c>
      <c r="AA614" s="229">
        <f>Z614*K614</f>
        <v>0</v>
      </c>
      <c r="AR614" s="22" t="s">
        <v>278</v>
      </c>
      <c r="AT614" s="22" t="s">
        <v>207</v>
      </c>
      <c r="AU614" s="22" t="s">
        <v>149</v>
      </c>
      <c r="AY614" s="22" t="s">
        <v>206</v>
      </c>
      <c r="BE614" s="142">
        <f>IF(U614="základní",N614,0)</f>
        <v>0</v>
      </c>
      <c r="BF614" s="142">
        <f>IF(U614="snížená",N614,0)</f>
        <v>0</v>
      </c>
      <c r="BG614" s="142">
        <f>IF(U614="zákl. přenesená",N614,0)</f>
        <v>0</v>
      </c>
      <c r="BH614" s="142">
        <f>IF(U614="sníž. přenesená",N614,0)</f>
        <v>0</v>
      </c>
      <c r="BI614" s="142">
        <f>IF(U614="nulová",N614,0)</f>
        <v>0</v>
      </c>
      <c r="BJ614" s="22" t="s">
        <v>88</v>
      </c>
      <c r="BK614" s="142">
        <f>ROUND(L614*K614,2)</f>
        <v>0</v>
      </c>
      <c r="BL614" s="22" t="s">
        <v>278</v>
      </c>
      <c r="BM614" s="22" t="s">
        <v>1395</v>
      </c>
    </row>
    <row r="615" s="1" customFormat="1" ht="25.5" customHeight="1">
      <c r="B615" s="46"/>
      <c r="C615" s="242" t="s">
        <v>1396</v>
      </c>
      <c r="D615" s="242" t="s">
        <v>263</v>
      </c>
      <c r="E615" s="243" t="s">
        <v>1397</v>
      </c>
      <c r="F615" s="244" t="s">
        <v>1398</v>
      </c>
      <c r="G615" s="244"/>
      <c r="H615" s="244"/>
      <c r="I615" s="244"/>
      <c r="J615" s="245" t="s">
        <v>321</v>
      </c>
      <c r="K615" s="246">
        <v>1</v>
      </c>
      <c r="L615" s="247">
        <v>0</v>
      </c>
      <c r="M615" s="248"/>
      <c r="N615" s="249">
        <f>ROUND(L615*K615,2)</f>
        <v>0</v>
      </c>
      <c r="O615" s="226"/>
      <c r="P615" s="226"/>
      <c r="Q615" s="226"/>
      <c r="R615" s="48"/>
      <c r="T615" s="227" t="s">
        <v>22</v>
      </c>
      <c r="U615" s="56" t="s">
        <v>45</v>
      </c>
      <c r="V615" s="47"/>
      <c r="W615" s="228">
        <f>V615*K615</f>
        <v>0</v>
      </c>
      <c r="X615" s="228">
        <v>0.12</v>
      </c>
      <c r="Y615" s="228">
        <f>X615*K615</f>
        <v>0.12</v>
      </c>
      <c r="Z615" s="228">
        <v>0</v>
      </c>
      <c r="AA615" s="229">
        <f>Z615*K615</f>
        <v>0</v>
      </c>
      <c r="AR615" s="22" t="s">
        <v>367</v>
      </c>
      <c r="AT615" s="22" t="s">
        <v>263</v>
      </c>
      <c r="AU615" s="22" t="s">
        <v>149</v>
      </c>
      <c r="AY615" s="22" t="s">
        <v>206</v>
      </c>
      <c r="BE615" s="142">
        <f>IF(U615="základní",N615,0)</f>
        <v>0</v>
      </c>
      <c r="BF615" s="142">
        <f>IF(U615="snížená",N615,0)</f>
        <v>0</v>
      </c>
      <c r="BG615" s="142">
        <f>IF(U615="zákl. přenesená",N615,0)</f>
        <v>0</v>
      </c>
      <c r="BH615" s="142">
        <f>IF(U615="sníž. přenesená",N615,0)</f>
        <v>0</v>
      </c>
      <c r="BI615" s="142">
        <f>IF(U615="nulová",N615,0)</f>
        <v>0</v>
      </c>
      <c r="BJ615" s="22" t="s">
        <v>88</v>
      </c>
      <c r="BK615" s="142">
        <f>ROUND(L615*K615,2)</f>
        <v>0</v>
      </c>
      <c r="BL615" s="22" t="s">
        <v>278</v>
      </c>
      <c r="BM615" s="22" t="s">
        <v>1399</v>
      </c>
    </row>
    <row r="616" s="1" customFormat="1" ht="348" customHeight="1">
      <c r="B616" s="46"/>
      <c r="C616" s="47"/>
      <c r="D616" s="47"/>
      <c r="E616" s="47"/>
      <c r="F616" s="250" t="s">
        <v>1400</v>
      </c>
      <c r="G616" s="67"/>
      <c r="H616" s="67"/>
      <c r="I616" s="67"/>
      <c r="J616" s="47"/>
      <c r="K616" s="47"/>
      <c r="L616" s="47"/>
      <c r="M616" s="47"/>
      <c r="N616" s="47"/>
      <c r="O616" s="47"/>
      <c r="P616" s="47"/>
      <c r="Q616" s="47"/>
      <c r="R616" s="48"/>
      <c r="T616" s="189"/>
      <c r="U616" s="47"/>
      <c r="V616" s="47"/>
      <c r="W616" s="47"/>
      <c r="X616" s="47"/>
      <c r="Y616" s="47"/>
      <c r="Z616" s="47"/>
      <c r="AA616" s="100"/>
      <c r="AT616" s="22" t="s">
        <v>268</v>
      </c>
      <c r="AU616" s="22" t="s">
        <v>149</v>
      </c>
    </row>
    <row r="617" s="1" customFormat="1" ht="38.25" customHeight="1">
      <c r="B617" s="46"/>
      <c r="C617" s="219" t="s">
        <v>1401</v>
      </c>
      <c r="D617" s="219" t="s">
        <v>207</v>
      </c>
      <c r="E617" s="220" t="s">
        <v>1402</v>
      </c>
      <c r="F617" s="221" t="s">
        <v>1394</v>
      </c>
      <c r="G617" s="221"/>
      <c r="H617" s="221"/>
      <c r="I617" s="221"/>
      <c r="J617" s="222" t="s">
        <v>321</v>
      </c>
      <c r="K617" s="223">
        <v>1</v>
      </c>
      <c r="L617" s="224">
        <v>0</v>
      </c>
      <c r="M617" s="225"/>
      <c r="N617" s="226">
        <f>ROUND(L617*K617,2)</f>
        <v>0</v>
      </c>
      <c r="O617" s="226"/>
      <c r="P617" s="226"/>
      <c r="Q617" s="226"/>
      <c r="R617" s="48"/>
      <c r="T617" s="227" t="s">
        <v>22</v>
      </c>
      <c r="U617" s="56" t="s">
        <v>45</v>
      </c>
      <c r="V617" s="47"/>
      <c r="W617" s="228">
        <f>V617*K617</f>
        <v>0</v>
      </c>
      <c r="X617" s="228">
        <v>0</v>
      </c>
      <c r="Y617" s="228">
        <f>X617*K617</f>
        <v>0</v>
      </c>
      <c r="Z617" s="228">
        <v>0</v>
      </c>
      <c r="AA617" s="229">
        <f>Z617*K617</f>
        <v>0</v>
      </c>
      <c r="AR617" s="22" t="s">
        <v>278</v>
      </c>
      <c r="AT617" s="22" t="s">
        <v>207</v>
      </c>
      <c r="AU617" s="22" t="s">
        <v>149</v>
      </c>
      <c r="AY617" s="22" t="s">
        <v>206</v>
      </c>
      <c r="BE617" s="142">
        <f>IF(U617="základní",N617,0)</f>
        <v>0</v>
      </c>
      <c r="BF617" s="142">
        <f>IF(U617="snížená",N617,0)</f>
        <v>0</v>
      </c>
      <c r="BG617" s="142">
        <f>IF(U617="zákl. přenesená",N617,0)</f>
        <v>0</v>
      </c>
      <c r="BH617" s="142">
        <f>IF(U617="sníž. přenesená",N617,0)</f>
        <v>0</v>
      </c>
      <c r="BI617" s="142">
        <f>IF(U617="nulová",N617,0)</f>
        <v>0</v>
      </c>
      <c r="BJ617" s="22" t="s">
        <v>88</v>
      </c>
      <c r="BK617" s="142">
        <f>ROUND(L617*K617,2)</f>
        <v>0</v>
      </c>
      <c r="BL617" s="22" t="s">
        <v>278</v>
      </c>
      <c r="BM617" s="22" t="s">
        <v>1403</v>
      </c>
    </row>
    <row r="618" s="1" customFormat="1" ht="25.5" customHeight="1">
      <c r="B618" s="46"/>
      <c r="C618" s="242" t="s">
        <v>1404</v>
      </c>
      <c r="D618" s="242" t="s">
        <v>263</v>
      </c>
      <c r="E618" s="243" t="s">
        <v>1405</v>
      </c>
      <c r="F618" s="244" t="s">
        <v>1406</v>
      </c>
      <c r="G618" s="244"/>
      <c r="H618" s="244"/>
      <c r="I618" s="244"/>
      <c r="J618" s="245" t="s">
        <v>321</v>
      </c>
      <c r="K618" s="246">
        <v>1</v>
      </c>
      <c r="L618" s="247">
        <v>0</v>
      </c>
      <c r="M618" s="248"/>
      <c r="N618" s="249">
        <f>ROUND(L618*K618,2)</f>
        <v>0</v>
      </c>
      <c r="O618" s="226"/>
      <c r="P618" s="226"/>
      <c r="Q618" s="226"/>
      <c r="R618" s="48"/>
      <c r="T618" s="227" t="s">
        <v>22</v>
      </c>
      <c r="U618" s="56" t="s">
        <v>45</v>
      </c>
      <c r="V618" s="47"/>
      <c r="W618" s="228">
        <f>V618*K618</f>
        <v>0</v>
      </c>
      <c r="X618" s="228">
        <v>0.17999999999999999</v>
      </c>
      <c r="Y618" s="228">
        <f>X618*K618</f>
        <v>0.17999999999999999</v>
      </c>
      <c r="Z618" s="228">
        <v>0</v>
      </c>
      <c r="AA618" s="229">
        <f>Z618*K618</f>
        <v>0</v>
      </c>
      <c r="AR618" s="22" t="s">
        <v>367</v>
      </c>
      <c r="AT618" s="22" t="s">
        <v>263</v>
      </c>
      <c r="AU618" s="22" t="s">
        <v>149</v>
      </c>
      <c r="AY618" s="22" t="s">
        <v>206</v>
      </c>
      <c r="BE618" s="142">
        <f>IF(U618="základní",N618,0)</f>
        <v>0</v>
      </c>
      <c r="BF618" s="142">
        <f>IF(U618="snížená",N618,0)</f>
        <v>0</v>
      </c>
      <c r="BG618" s="142">
        <f>IF(U618="zákl. přenesená",N618,0)</f>
        <v>0</v>
      </c>
      <c r="BH618" s="142">
        <f>IF(U618="sníž. přenesená",N618,0)</f>
        <v>0</v>
      </c>
      <c r="BI618" s="142">
        <f>IF(U618="nulová",N618,0)</f>
        <v>0</v>
      </c>
      <c r="BJ618" s="22" t="s">
        <v>88</v>
      </c>
      <c r="BK618" s="142">
        <f>ROUND(L618*K618,2)</f>
        <v>0</v>
      </c>
      <c r="BL618" s="22" t="s">
        <v>278</v>
      </c>
      <c r="BM618" s="22" t="s">
        <v>1407</v>
      </c>
    </row>
    <row r="619" s="1" customFormat="1" ht="372" customHeight="1">
      <c r="B619" s="46"/>
      <c r="C619" s="47"/>
      <c r="D619" s="47"/>
      <c r="E619" s="47"/>
      <c r="F619" s="250" t="s">
        <v>1408</v>
      </c>
      <c r="G619" s="67"/>
      <c r="H619" s="67"/>
      <c r="I619" s="67"/>
      <c r="J619" s="47"/>
      <c r="K619" s="47"/>
      <c r="L619" s="47"/>
      <c r="M619" s="47"/>
      <c r="N619" s="47"/>
      <c r="O619" s="47"/>
      <c r="P619" s="47"/>
      <c r="Q619" s="47"/>
      <c r="R619" s="48"/>
      <c r="T619" s="189"/>
      <c r="U619" s="47"/>
      <c r="V619" s="47"/>
      <c r="W619" s="47"/>
      <c r="X619" s="47"/>
      <c r="Y619" s="47"/>
      <c r="Z619" s="47"/>
      <c r="AA619" s="100"/>
      <c r="AT619" s="22" t="s">
        <v>268</v>
      </c>
      <c r="AU619" s="22" t="s">
        <v>149</v>
      </c>
    </row>
    <row r="620" s="1" customFormat="1" ht="25.5" customHeight="1">
      <c r="B620" s="46"/>
      <c r="C620" s="219" t="s">
        <v>1409</v>
      </c>
      <c r="D620" s="219" t="s">
        <v>207</v>
      </c>
      <c r="E620" s="220" t="s">
        <v>1410</v>
      </c>
      <c r="F620" s="221" t="s">
        <v>1411</v>
      </c>
      <c r="G620" s="221"/>
      <c r="H620" s="221"/>
      <c r="I620" s="221"/>
      <c r="J620" s="222" t="s">
        <v>321</v>
      </c>
      <c r="K620" s="223">
        <v>9</v>
      </c>
      <c r="L620" s="224">
        <v>0</v>
      </c>
      <c r="M620" s="225"/>
      <c r="N620" s="226">
        <f>ROUND(L620*K620,2)</f>
        <v>0</v>
      </c>
      <c r="O620" s="226"/>
      <c r="P620" s="226"/>
      <c r="Q620" s="226"/>
      <c r="R620" s="48"/>
      <c r="T620" s="227" t="s">
        <v>22</v>
      </c>
      <c r="U620" s="56" t="s">
        <v>45</v>
      </c>
      <c r="V620" s="47"/>
      <c r="W620" s="228">
        <f>V620*K620</f>
        <v>0</v>
      </c>
      <c r="X620" s="228">
        <v>0</v>
      </c>
      <c r="Y620" s="228">
        <f>X620*K620</f>
        <v>0</v>
      </c>
      <c r="Z620" s="228">
        <v>0</v>
      </c>
      <c r="AA620" s="229">
        <f>Z620*K620</f>
        <v>0</v>
      </c>
      <c r="AR620" s="22" t="s">
        <v>278</v>
      </c>
      <c r="AT620" s="22" t="s">
        <v>207</v>
      </c>
      <c r="AU620" s="22" t="s">
        <v>149</v>
      </c>
      <c r="AY620" s="22" t="s">
        <v>206</v>
      </c>
      <c r="BE620" s="142">
        <f>IF(U620="základní",N620,0)</f>
        <v>0</v>
      </c>
      <c r="BF620" s="142">
        <f>IF(U620="snížená",N620,0)</f>
        <v>0</v>
      </c>
      <c r="BG620" s="142">
        <f>IF(U620="zákl. přenesená",N620,0)</f>
        <v>0</v>
      </c>
      <c r="BH620" s="142">
        <f>IF(U620="sníž. přenesená",N620,0)</f>
        <v>0</v>
      </c>
      <c r="BI620" s="142">
        <f>IF(U620="nulová",N620,0)</f>
        <v>0</v>
      </c>
      <c r="BJ620" s="22" t="s">
        <v>88</v>
      </c>
      <c r="BK620" s="142">
        <f>ROUND(L620*K620,2)</f>
        <v>0</v>
      </c>
      <c r="BL620" s="22" t="s">
        <v>278</v>
      </c>
      <c r="BM620" s="22" t="s">
        <v>1412</v>
      </c>
    </row>
    <row r="621" s="10" customFormat="1" ht="16.5" customHeight="1">
      <c r="B621" s="230"/>
      <c r="C621" s="231"/>
      <c r="D621" s="231"/>
      <c r="E621" s="232" t="s">
        <v>22</v>
      </c>
      <c r="F621" s="233" t="s">
        <v>1413</v>
      </c>
      <c r="G621" s="234"/>
      <c r="H621" s="234"/>
      <c r="I621" s="234"/>
      <c r="J621" s="231"/>
      <c r="K621" s="235">
        <v>1</v>
      </c>
      <c r="L621" s="231"/>
      <c r="M621" s="231"/>
      <c r="N621" s="231"/>
      <c r="O621" s="231"/>
      <c r="P621" s="231"/>
      <c r="Q621" s="231"/>
      <c r="R621" s="236"/>
      <c r="T621" s="237"/>
      <c r="U621" s="231"/>
      <c r="V621" s="231"/>
      <c r="W621" s="231"/>
      <c r="X621" s="231"/>
      <c r="Y621" s="231"/>
      <c r="Z621" s="231"/>
      <c r="AA621" s="238"/>
      <c r="AT621" s="239" t="s">
        <v>214</v>
      </c>
      <c r="AU621" s="239" t="s">
        <v>149</v>
      </c>
      <c r="AV621" s="10" t="s">
        <v>149</v>
      </c>
      <c r="AW621" s="10" t="s">
        <v>36</v>
      </c>
      <c r="AX621" s="10" t="s">
        <v>80</v>
      </c>
      <c r="AY621" s="239" t="s">
        <v>206</v>
      </c>
    </row>
    <row r="622" s="10" customFormat="1" ht="16.5" customHeight="1">
      <c r="B622" s="230"/>
      <c r="C622" s="231"/>
      <c r="D622" s="231"/>
      <c r="E622" s="232" t="s">
        <v>22</v>
      </c>
      <c r="F622" s="251" t="s">
        <v>1414</v>
      </c>
      <c r="G622" s="231"/>
      <c r="H622" s="231"/>
      <c r="I622" s="231"/>
      <c r="J622" s="231"/>
      <c r="K622" s="235">
        <v>6</v>
      </c>
      <c r="L622" s="231"/>
      <c r="M622" s="231"/>
      <c r="N622" s="231"/>
      <c r="O622" s="231"/>
      <c r="P622" s="231"/>
      <c r="Q622" s="231"/>
      <c r="R622" s="236"/>
      <c r="T622" s="237"/>
      <c r="U622" s="231"/>
      <c r="V622" s="231"/>
      <c r="W622" s="231"/>
      <c r="X622" s="231"/>
      <c r="Y622" s="231"/>
      <c r="Z622" s="231"/>
      <c r="AA622" s="238"/>
      <c r="AT622" s="239" t="s">
        <v>214</v>
      </c>
      <c r="AU622" s="239" t="s">
        <v>149</v>
      </c>
      <c r="AV622" s="10" t="s">
        <v>149</v>
      </c>
      <c r="AW622" s="10" t="s">
        <v>36</v>
      </c>
      <c r="AX622" s="10" t="s">
        <v>80</v>
      </c>
      <c r="AY622" s="239" t="s">
        <v>206</v>
      </c>
    </row>
    <row r="623" s="10" customFormat="1" ht="16.5" customHeight="1">
      <c r="B623" s="230"/>
      <c r="C623" s="231"/>
      <c r="D623" s="231"/>
      <c r="E623" s="232" t="s">
        <v>22</v>
      </c>
      <c r="F623" s="251" t="s">
        <v>1415</v>
      </c>
      <c r="G623" s="231"/>
      <c r="H623" s="231"/>
      <c r="I623" s="231"/>
      <c r="J623" s="231"/>
      <c r="K623" s="235">
        <v>2</v>
      </c>
      <c r="L623" s="231"/>
      <c r="M623" s="231"/>
      <c r="N623" s="231"/>
      <c r="O623" s="231"/>
      <c r="P623" s="231"/>
      <c r="Q623" s="231"/>
      <c r="R623" s="236"/>
      <c r="T623" s="237"/>
      <c r="U623" s="231"/>
      <c r="V623" s="231"/>
      <c r="W623" s="231"/>
      <c r="X623" s="231"/>
      <c r="Y623" s="231"/>
      <c r="Z623" s="231"/>
      <c r="AA623" s="238"/>
      <c r="AT623" s="239" t="s">
        <v>214</v>
      </c>
      <c r="AU623" s="239" t="s">
        <v>149</v>
      </c>
      <c r="AV623" s="10" t="s">
        <v>149</v>
      </c>
      <c r="AW623" s="10" t="s">
        <v>36</v>
      </c>
      <c r="AX623" s="10" t="s">
        <v>80</v>
      </c>
      <c r="AY623" s="239" t="s">
        <v>206</v>
      </c>
    </row>
    <row r="624" s="11" customFormat="1" ht="16.5" customHeight="1">
      <c r="B624" s="252"/>
      <c r="C624" s="253"/>
      <c r="D624" s="253"/>
      <c r="E624" s="254" t="s">
        <v>22</v>
      </c>
      <c r="F624" s="255" t="s">
        <v>289</v>
      </c>
      <c r="G624" s="253"/>
      <c r="H624" s="253"/>
      <c r="I624" s="253"/>
      <c r="J624" s="253"/>
      <c r="K624" s="256">
        <v>9</v>
      </c>
      <c r="L624" s="253"/>
      <c r="M624" s="253"/>
      <c r="N624" s="253"/>
      <c r="O624" s="253"/>
      <c r="P624" s="253"/>
      <c r="Q624" s="253"/>
      <c r="R624" s="257"/>
      <c r="T624" s="258"/>
      <c r="U624" s="253"/>
      <c r="V624" s="253"/>
      <c r="W624" s="253"/>
      <c r="X624" s="253"/>
      <c r="Y624" s="253"/>
      <c r="Z624" s="253"/>
      <c r="AA624" s="259"/>
      <c r="AT624" s="260" t="s">
        <v>214</v>
      </c>
      <c r="AU624" s="260" t="s">
        <v>149</v>
      </c>
      <c r="AV624" s="11" t="s">
        <v>211</v>
      </c>
      <c r="AW624" s="11" t="s">
        <v>36</v>
      </c>
      <c r="AX624" s="11" t="s">
        <v>88</v>
      </c>
      <c r="AY624" s="260" t="s">
        <v>206</v>
      </c>
    </row>
    <row r="625" s="1" customFormat="1" ht="25.5" customHeight="1">
      <c r="B625" s="46"/>
      <c r="C625" s="242" t="s">
        <v>1416</v>
      </c>
      <c r="D625" s="242" t="s">
        <v>263</v>
      </c>
      <c r="E625" s="243" t="s">
        <v>1417</v>
      </c>
      <c r="F625" s="244" t="s">
        <v>1418</v>
      </c>
      <c r="G625" s="244"/>
      <c r="H625" s="244"/>
      <c r="I625" s="244"/>
      <c r="J625" s="245" t="s">
        <v>321</v>
      </c>
      <c r="K625" s="246">
        <v>9</v>
      </c>
      <c r="L625" s="247">
        <v>0</v>
      </c>
      <c r="M625" s="248"/>
      <c r="N625" s="249">
        <f>ROUND(L625*K625,2)</f>
        <v>0</v>
      </c>
      <c r="O625" s="226"/>
      <c r="P625" s="226"/>
      <c r="Q625" s="226"/>
      <c r="R625" s="48"/>
      <c r="T625" s="227" t="s">
        <v>22</v>
      </c>
      <c r="U625" s="56" t="s">
        <v>45</v>
      </c>
      <c r="V625" s="47"/>
      <c r="W625" s="228">
        <f>V625*K625</f>
        <v>0</v>
      </c>
      <c r="X625" s="228">
        <v>0.0032000000000000002</v>
      </c>
      <c r="Y625" s="228">
        <f>X625*K625</f>
        <v>0.028800000000000003</v>
      </c>
      <c r="Z625" s="228">
        <v>0</v>
      </c>
      <c r="AA625" s="229">
        <f>Z625*K625</f>
        <v>0</v>
      </c>
      <c r="AR625" s="22" t="s">
        <v>367</v>
      </c>
      <c r="AT625" s="22" t="s">
        <v>263</v>
      </c>
      <c r="AU625" s="22" t="s">
        <v>149</v>
      </c>
      <c r="AY625" s="22" t="s">
        <v>206</v>
      </c>
      <c r="BE625" s="142">
        <f>IF(U625="základní",N625,0)</f>
        <v>0</v>
      </c>
      <c r="BF625" s="142">
        <f>IF(U625="snížená",N625,0)</f>
        <v>0</v>
      </c>
      <c r="BG625" s="142">
        <f>IF(U625="zákl. přenesená",N625,0)</f>
        <v>0</v>
      </c>
      <c r="BH625" s="142">
        <f>IF(U625="sníž. přenesená",N625,0)</f>
        <v>0</v>
      </c>
      <c r="BI625" s="142">
        <f>IF(U625="nulová",N625,0)</f>
        <v>0</v>
      </c>
      <c r="BJ625" s="22" t="s">
        <v>88</v>
      </c>
      <c r="BK625" s="142">
        <f>ROUND(L625*K625,2)</f>
        <v>0</v>
      </c>
      <c r="BL625" s="22" t="s">
        <v>278</v>
      </c>
      <c r="BM625" s="22" t="s">
        <v>1419</v>
      </c>
    </row>
    <row r="626" s="1" customFormat="1" ht="25.5" customHeight="1">
      <c r="B626" s="46"/>
      <c r="C626" s="219" t="s">
        <v>1420</v>
      </c>
      <c r="D626" s="219" t="s">
        <v>207</v>
      </c>
      <c r="E626" s="220" t="s">
        <v>1421</v>
      </c>
      <c r="F626" s="221" t="s">
        <v>1422</v>
      </c>
      <c r="G626" s="221"/>
      <c r="H626" s="221"/>
      <c r="I626" s="221"/>
      <c r="J626" s="222" t="s">
        <v>321</v>
      </c>
      <c r="K626" s="223">
        <v>2</v>
      </c>
      <c r="L626" s="224">
        <v>0</v>
      </c>
      <c r="M626" s="225"/>
      <c r="N626" s="226">
        <f>ROUND(L626*K626,2)</f>
        <v>0</v>
      </c>
      <c r="O626" s="226"/>
      <c r="P626" s="226"/>
      <c r="Q626" s="226"/>
      <c r="R626" s="48"/>
      <c r="T626" s="227" t="s">
        <v>22</v>
      </c>
      <c r="U626" s="56" t="s">
        <v>45</v>
      </c>
      <c r="V626" s="47"/>
      <c r="W626" s="228">
        <f>V626*K626</f>
        <v>0</v>
      </c>
      <c r="X626" s="228">
        <v>0</v>
      </c>
      <c r="Y626" s="228">
        <f>X626*K626</f>
        <v>0</v>
      </c>
      <c r="Z626" s="228">
        <v>0</v>
      </c>
      <c r="AA626" s="229">
        <f>Z626*K626</f>
        <v>0</v>
      </c>
      <c r="AR626" s="22" t="s">
        <v>278</v>
      </c>
      <c r="AT626" s="22" t="s">
        <v>207</v>
      </c>
      <c r="AU626" s="22" t="s">
        <v>149</v>
      </c>
      <c r="AY626" s="22" t="s">
        <v>206</v>
      </c>
      <c r="BE626" s="142">
        <f>IF(U626="základní",N626,0)</f>
        <v>0</v>
      </c>
      <c r="BF626" s="142">
        <f>IF(U626="snížená",N626,0)</f>
        <v>0</v>
      </c>
      <c r="BG626" s="142">
        <f>IF(U626="zákl. přenesená",N626,0)</f>
        <v>0</v>
      </c>
      <c r="BH626" s="142">
        <f>IF(U626="sníž. přenesená",N626,0)</f>
        <v>0</v>
      </c>
      <c r="BI626" s="142">
        <f>IF(U626="nulová",N626,0)</f>
        <v>0</v>
      </c>
      <c r="BJ626" s="22" t="s">
        <v>88</v>
      </c>
      <c r="BK626" s="142">
        <f>ROUND(L626*K626,2)</f>
        <v>0</v>
      </c>
      <c r="BL626" s="22" t="s">
        <v>278</v>
      </c>
      <c r="BM626" s="22" t="s">
        <v>1423</v>
      </c>
    </row>
    <row r="627" s="1" customFormat="1" ht="16.5" customHeight="1">
      <c r="B627" s="46"/>
      <c r="C627" s="242" t="s">
        <v>1424</v>
      </c>
      <c r="D627" s="242" t="s">
        <v>263</v>
      </c>
      <c r="E627" s="243" t="s">
        <v>1425</v>
      </c>
      <c r="F627" s="244" t="s">
        <v>1426</v>
      </c>
      <c r="G627" s="244"/>
      <c r="H627" s="244"/>
      <c r="I627" s="244"/>
      <c r="J627" s="245" t="s">
        <v>321</v>
      </c>
      <c r="K627" s="246">
        <v>2</v>
      </c>
      <c r="L627" s="247">
        <v>0</v>
      </c>
      <c r="M627" s="248"/>
      <c r="N627" s="249">
        <f>ROUND(L627*K627,2)</f>
        <v>0</v>
      </c>
      <c r="O627" s="226"/>
      <c r="P627" s="226"/>
      <c r="Q627" s="226"/>
      <c r="R627" s="48"/>
      <c r="T627" s="227" t="s">
        <v>22</v>
      </c>
      <c r="U627" s="56" t="s">
        <v>45</v>
      </c>
      <c r="V627" s="47"/>
      <c r="W627" s="228">
        <f>V627*K627</f>
        <v>0</v>
      </c>
      <c r="X627" s="228">
        <v>0.00020000000000000001</v>
      </c>
      <c r="Y627" s="228">
        <f>X627*K627</f>
        <v>0.00040000000000000002</v>
      </c>
      <c r="Z627" s="228">
        <v>0</v>
      </c>
      <c r="AA627" s="229">
        <f>Z627*K627</f>
        <v>0</v>
      </c>
      <c r="AR627" s="22" t="s">
        <v>367</v>
      </c>
      <c r="AT627" s="22" t="s">
        <v>263</v>
      </c>
      <c r="AU627" s="22" t="s">
        <v>149</v>
      </c>
      <c r="AY627" s="22" t="s">
        <v>206</v>
      </c>
      <c r="BE627" s="142">
        <f>IF(U627="základní",N627,0)</f>
        <v>0</v>
      </c>
      <c r="BF627" s="142">
        <f>IF(U627="snížená",N627,0)</f>
        <v>0</v>
      </c>
      <c r="BG627" s="142">
        <f>IF(U627="zákl. přenesená",N627,0)</f>
        <v>0</v>
      </c>
      <c r="BH627" s="142">
        <f>IF(U627="sníž. přenesená",N627,0)</f>
        <v>0</v>
      </c>
      <c r="BI627" s="142">
        <f>IF(U627="nulová",N627,0)</f>
        <v>0</v>
      </c>
      <c r="BJ627" s="22" t="s">
        <v>88</v>
      </c>
      <c r="BK627" s="142">
        <f>ROUND(L627*K627,2)</f>
        <v>0</v>
      </c>
      <c r="BL627" s="22" t="s">
        <v>278</v>
      </c>
      <c r="BM627" s="22" t="s">
        <v>1427</v>
      </c>
    </row>
    <row r="628" s="1" customFormat="1" ht="25.5" customHeight="1">
      <c r="B628" s="46"/>
      <c r="C628" s="219" t="s">
        <v>1428</v>
      </c>
      <c r="D628" s="219" t="s">
        <v>207</v>
      </c>
      <c r="E628" s="220" t="s">
        <v>1429</v>
      </c>
      <c r="F628" s="221" t="s">
        <v>1430</v>
      </c>
      <c r="G628" s="221"/>
      <c r="H628" s="221"/>
      <c r="I628" s="221"/>
      <c r="J628" s="222" t="s">
        <v>243</v>
      </c>
      <c r="K628" s="223">
        <v>5.5</v>
      </c>
      <c r="L628" s="224">
        <v>0</v>
      </c>
      <c r="M628" s="225"/>
      <c r="N628" s="226">
        <f>ROUND(L628*K628,2)</f>
        <v>0</v>
      </c>
      <c r="O628" s="226"/>
      <c r="P628" s="226"/>
      <c r="Q628" s="226"/>
      <c r="R628" s="48"/>
      <c r="T628" s="227" t="s">
        <v>22</v>
      </c>
      <c r="U628" s="56" t="s">
        <v>45</v>
      </c>
      <c r="V628" s="47"/>
      <c r="W628" s="228">
        <f>V628*K628</f>
        <v>0</v>
      </c>
      <c r="X628" s="228">
        <v>5.0000000000000002E-05</v>
      </c>
      <c r="Y628" s="228">
        <f>X628*K628</f>
        <v>0.00027500000000000002</v>
      </c>
      <c r="Z628" s="228">
        <v>0</v>
      </c>
      <c r="AA628" s="229">
        <f>Z628*K628</f>
        <v>0</v>
      </c>
      <c r="AR628" s="22" t="s">
        <v>278</v>
      </c>
      <c r="AT628" s="22" t="s">
        <v>207</v>
      </c>
      <c r="AU628" s="22" t="s">
        <v>149</v>
      </c>
      <c r="AY628" s="22" t="s">
        <v>206</v>
      </c>
      <c r="BE628" s="142">
        <f>IF(U628="základní",N628,0)</f>
        <v>0</v>
      </c>
      <c r="BF628" s="142">
        <f>IF(U628="snížená",N628,0)</f>
        <v>0</v>
      </c>
      <c r="BG628" s="142">
        <f>IF(U628="zákl. přenesená",N628,0)</f>
        <v>0</v>
      </c>
      <c r="BH628" s="142">
        <f>IF(U628="sníž. přenesená",N628,0)</f>
        <v>0</v>
      </c>
      <c r="BI628" s="142">
        <f>IF(U628="nulová",N628,0)</f>
        <v>0</v>
      </c>
      <c r="BJ628" s="22" t="s">
        <v>88</v>
      </c>
      <c r="BK628" s="142">
        <f>ROUND(L628*K628,2)</f>
        <v>0</v>
      </c>
      <c r="BL628" s="22" t="s">
        <v>278</v>
      </c>
      <c r="BM628" s="22" t="s">
        <v>1431</v>
      </c>
    </row>
    <row r="629" s="1" customFormat="1" ht="25.5" customHeight="1">
      <c r="B629" s="46"/>
      <c r="C629" s="242" t="s">
        <v>1432</v>
      </c>
      <c r="D629" s="242" t="s">
        <v>263</v>
      </c>
      <c r="E629" s="243" t="s">
        <v>1433</v>
      </c>
      <c r="F629" s="244" t="s">
        <v>1434</v>
      </c>
      <c r="G629" s="244"/>
      <c r="H629" s="244"/>
      <c r="I629" s="244"/>
      <c r="J629" s="245" t="s">
        <v>321</v>
      </c>
      <c r="K629" s="246">
        <v>1</v>
      </c>
      <c r="L629" s="247">
        <v>0</v>
      </c>
      <c r="M629" s="248"/>
      <c r="N629" s="249">
        <f>ROUND(L629*K629,2)</f>
        <v>0</v>
      </c>
      <c r="O629" s="226"/>
      <c r="P629" s="226"/>
      <c r="Q629" s="226"/>
      <c r="R629" s="48"/>
      <c r="T629" s="227" t="s">
        <v>22</v>
      </c>
      <c r="U629" s="56" t="s">
        <v>45</v>
      </c>
      <c r="V629" s="47"/>
      <c r="W629" s="228">
        <f>V629*K629</f>
        <v>0</v>
      </c>
      <c r="X629" s="228">
        <v>0.0126</v>
      </c>
      <c r="Y629" s="228">
        <f>X629*K629</f>
        <v>0.0126</v>
      </c>
      <c r="Z629" s="228">
        <v>0</v>
      </c>
      <c r="AA629" s="229">
        <f>Z629*K629</f>
        <v>0</v>
      </c>
      <c r="AR629" s="22" t="s">
        <v>367</v>
      </c>
      <c r="AT629" s="22" t="s">
        <v>263</v>
      </c>
      <c r="AU629" s="22" t="s">
        <v>149</v>
      </c>
      <c r="AY629" s="22" t="s">
        <v>206</v>
      </c>
      <c r="BE629" s="142">
        <f>IF(U629="základní",N629,0)</f>
        <v>0</v>
      </c>
      <c r="BF629" s="142">
        <f>IF(U629="snížená",N629,0)</f>
        <v>0</v>
      </c>
      <c r="BG629" s="142">
        <f>IF(U629="zákl. přenesená",N629,0)</f>
        <v>0</v>
      </c>
      <c r="BH629" s="142">
        <f>IF(U629="sníž. přenesená",N629,0)</f>
        <v>0</v>
      </c>
      <c r="BI629" s="142">
        <f>IF(U629="nulová",N629,0)</f>
        <v>0</v>
      </c>
      <c r="BJ629" s="22" t="s">
        <v>88</v>
      </c>
      <c r="BK629" s="142">
        <f>ROUND(L629*K629,2)</f>
        <v>0</v>
      </c>
      <c r="BL629" s="22" t="s">
        <v>278</v>
      </c>
      <c r="BM629" s="22" t="s">
        <v>1435</v>
      </c>
    </row>
    <row r="630" s="1" customFormat="1" ht="25.5" customHeight="1">
      <c r="B630" s="46"/>
      <c r="C630" s="219" t="s">
        <v>1436</v>
      </c>
      <c r="D630" s="219" t="s">
        <v>207</v>
      </c>
      <c r="E630" s="220" t="s">
        <v>1437</v>
      </c>
      <c r="F630" s="221" t="s">
        <v>1438</v>
      </c>
      <c r="G630" s="221"/>
      <c r="H630" s="221"/>
      <c r="I630" s="221"/>
      <c r="J630" s="222" t="s">
        <v>321</v>
      </c>
      <c r="K630" s="223">
        <v>1</v>
      </c>
      <c r="L630" s="224">
        <v>0</v>
      </c>
      <c r="M630" s="225"/>
      <c r="N630" s="226">
        <f>ROUND(L630*K630,2)</f>
        <v>0</v>
      </c>
      <c r="O630" s="226"/>
      <c r="P630" s="226"/>
      <c r="Q630" s="226"/>
      <c r="R630" s="48"/>
      <c r="T630" s="227" t="s">
        <v>22</v>
      </c>
      <c r="U630" s="56" t="s">
        <v>45</v>
      </c>
      <c r="V630" s="47"/>
      <c r="W630" s="228">
        <f>V630*K630</f>
        <v>0</v>
      </c>
      <c r="X630" s="228">
        <v>1.0000000000000001E-05</v>
      </c>
      <c r="Y630" s="228">
        <f>X630*K630</f>
        <v>1.0000000000000001E-05</v>
      </c>
      <c r="Z630" s="228">
        <v>0</v>
      </c>
      <c r="AA630" s="229">
        <f>Z630*K630</f>
        <v>0</v>
      </c>
      <c r="AR630" s="22" t="s">
        <v>278</v>
      </c>
      <c r="AT630" s="22" t="s">
        <v>207</v>
      </c>
      <c r="AU630" s="22" t="s">
        <v>149</v>
      </c>
      <c r="AY630" s="22" t="s">
        <v>206</v>
      </c>
      <c r="BE630" s="142">
        <f>IF(U630="základní",N630,0)</f>
        <v>0</v>
      </c>
      <c r="BF630" s="142">
        <f>IF(U630="snížená",N630,0)</f>
        <v>0</v>
      </c>
      <c r="BG630" s="142">
        <f>IF(U630="zákl. přenesená",N630,0)</f>
        <v>0</v>
      </c>
      <c r="BH630" s="142">
        <f>IF(U630="sníž. přenesená",N630,0)</f>
        <v>0</v>
      </c>
      <c r="BI630" s="142">
        <f>IF(U630="nulová",N630,0)</f>
        <v>0</v>
      </c>
      <c r="BJ630" s="22" t="s">
        <v>88</v>
      </c>
      <c r="BK630" s="142">
        <f>ROUND(L630*K630,2)</f>
        <v>0</v>
      </c>
      <c r="BL630" s="22" t="s">
        <v>278</v>
      </c>
      <c r="BM630" s="22" t="s">
        <v>1439</v>
      </c>
    </row>
    <row r="631" s="1" customFormat="1" ht="25.5" customHeight="1">
      <c r="B631" s="46"/>
      <c r="C631" s="242" t="s">
        <v>1440</v>
      </c>
      <c r="D631" s="242" t="s">
        <v>263</v>
      </c>
      <c r="E631" s="243" t="s">
        <v>1441</v>
      </c>
      <c r="F631" s="244" t="s">
        <v>1442</v>
      </c>
      <c r="G631" s="244"/>
      <c r="H631" s="244"/>
      <c r="I631" s="244"/>
      <c r="J631" s="245" t="s">
        <v>321</v>
      </c>
      <c r="K631" s="246">
        <v>1</v>
      </c>
      <c r="L631" s="247">
        <v>0</v>
      </c>
      <c r="M631" s="248"/>
      <c r="N631" s="249">
        <f>ROUND(L631*K631,2)</f>
        <v>0</v>
      </c>
      <c r="O631" s="226"/>
      <c r="P631" s="226"/>
      <c r="Q631" s="226"/>
      <c r="R631" s="48"/>
      <c r="T631" s="227" t="s">
        <v>22</v>
      </c>
      <c r="U631" s="56" t="s">
        <v>45</v>
      </c>
      <c r="V631" s="47"/>
      <c r="W631" s="228">
        <f>V631*K631</f>
        <v>0</v>
      </c>
      <c r="X631" s="228">
        <v>0.0023999999999999998</v>
      </c>
      <c r="Y631" s="228">
        <f>X631*K631</f>
        <v>0.0023999999999999998</v>
      </c>
      <c r="Z631" s="228">
        <v>0</v>
      </c>
      <c r="AA631" s="229">
        <f>Z631*K631</f>
        <v>0</v>
      </c>
      <c r="AR631" s="22" t="s">
        <v>367</v>
      </c>
      <c r="AT631" s="22" t="s">
        <v>263</v>
      </c>
      <c r="AU631" s="22" t="s">
        <v>149</v>
      </c>
      <c r="AY631" s="22" t="s">
        <v>206</v>
      </c>
      <c r="BE631" s="142">
        <f>IF(U631="základní",N631,0)</f>
        <v>0</v>
      </c>
      <c r="BF631" s="142">
        <f>IF(U631="snížená",N631,0)</f>
        <v>0</v>
      </c>
      <c r="BG631" s="142">
        <f>IF(U631="zákl. přenesená",N631,0)</f>
        <v>0</v>
      </c>
      <c r="BH631" s="142">
        <f>IF(U631="sníž. přenesená",N631,0)</f>
        <v>0</v>
      </c>
      <c r="BI631" s="142">
        <f>IF(U631="nulová",N631,0)</f>
        <v>0</v>
      </c>
      <c r="BJ631" s="22" t="s">
        <v>88</v>
      </c>
      <c r="BK631" s="142">
        <f>ROUND(L631*K631,2)</f>
        <v>0</v>
      </c>
      <c r="BL631" s="22" t="s">
        <v>278</v>
      </c>
      <c r="BM631" s="22" t="s">
        <v>1443</v>
      </c>
    </row>
    <row r="632" s="1" customFormat="1" ht="25.5" customHeight="1">
      <c r="B632" s="46"/>
      <c r="C632" s="219" t="s">
        <v>1444</v>
      </c>
      <c r="D632" s="219" t="s">
        <v>207</v>
      </c>
      <c r="E632" s="220" t="s">
        <v>1445</v>
      </c>
      <c r="F632" s="221" t="s">
        <v>1446</v>
      </c>
      <c r="G632" s="221"/>
      <c r="H632" s="221"/>
      <c r="I632" s="221"/>
      <c r="J632" s="222" t="s">
        <v>650</v>
      </c>
      <c r="K632" s="223">
        <v>550</v>
      </c>
      <c r="L632" s="224">
        <v>0</v>
      </c>
      <c r="M632" s="225"/>
      <c r="N632" s="226">
        <f>ROUND(L632*K632,2)</f>
        <v>0</v>
      </c>
      <c r="O632" s="226"/>
      <c r="P632" s="226"/>
      <c r="Q632" s="226"/>
      <c r="R632" s="48"/>
      <c r="T632" s="227" t="s">
        <v>22</v>
      </c>
      <c r="U632" s="56" t="s">
        <v>45</v>
      </c>
      <c r="V632" s="47"/>
      <c r="W632" s="228">
        <f>V632*K632</f>
        <v>0</v>
      </c>
      <c r="X632" s="228">
        <v>6.0000000000000002E-05</v>
      </c>
      <c r="Y632" s="228">
        <f>X632*K632</f>
        <v>0.033000000000000002</v>
      </c>
      <c r="Z632" s="228">
        <v>0</v>
      </c>
      <c r="AA632" s="229">
        <f>Z632*K632</f>
        <v>0</v>
      </c>
      <c r="AR632" s="22" t="s">
        <v>278</v>
      </c>
      <c r="AT632" s="22" t="s">
        <v>207</v>
      </c>
      <c r="AU632" s="22" t="s">
        <v>149</v>
      </c>
      <c r="AY632" s="22" t="s">
        <v>206</v>
      </c>
      <c r="BE632" s="142">
        <f>IF(U632="základní",N632,0)</f>
        <v>0</v>
      </c>
      <c r="BF632" s="142">
        <f>IF(U632="snížená",N632,0)</f>
        <v>0</v>
      </c>
      <c r="BG632" s="142">
        <f>IF(U632="zákl. přenesená",N632,0)</f>
        <v>0</v>
      </c>
      <c r="BH632" s="142">
        <f>IF(U632="sníž. přenesená",N632,0)</f>
        <v>0</v>
      </c>
      <c r="BI632" s="142">
        <f>IF(U632="nulová",N632,0)</f>
        <v>0</v>
      </c>
      <c r="BJ632" s="22" t="s">
        <v>88</v>
      </c>
      <c r="BK632" s="142">
        <f>ROUND(L632*K632,2)</f>
        <v>0</v>
      </c>
      <c r="BL632" s="22" t="s">
        <v>278</v>
      </c>
      <c r="BM632" s="22" t="s">
        <v>1447</v>
      </c>
    </row>
    <row r="633" s="1" customFormat="1" ht="16.5" customHeight="1">
      <c r="B633" s="46"/>
      <c r="C633" s="242" t="s">
        <v>1448</v>
      </c>
      <c r="D633" s="242" t="s">
        <v>263</v>
      </c>
      <c r="E633" s="243" t="s">
        <v>1449</v>
      </c>
      <c r="F633" s="244" t="s">
        <v>1450</v>
      </c>
      <c r="G633" s="244"/>
      <c r="H633" s="244"/>
      <c r="I633" s="244"/>
      <c r="J633" s="245" t="s">
        <v>238</v>
      </c>
      <c r="K633" s="246">
        <v>0.55000000000000004</v>
      </c>
      <c r="L633" s="247">
        <v>0</v>
      </c>
      <c r="M633" s="248"/>
      <c r="N633" s="249">
        <f>ROUND(L633*K633,2)</f>
        <v>0</v>
      </c>
      <c r="O633" s="226"/>
      <c r="P633" s="226"/>
      <c r="Q633" s="226"/>
      <c r="R633" s="48"/>
      <c r="T633" s="227" t="s">
        <v>22</v>
      </c>
      <c r="U633" s="56" t="s">
        <v>45</v>
      </c>
      <c r="V633" s="47"/>
      <c r="W633" s="228">
        <f>V633*K633</f>
        <v>0</v>
      </c>
      <c r="X633" s="228">
        <v>1</v>
      </c>
      <c r="Y633" s="228">
        <f>X633*K633</f>
        <v>0.55000000000000004</v>
      </c>
      <c r="Z633" s="228">
        <v>0</v>
      </c>
      <c r="AA633" s="229">
        <f>Z633*K633</f>
        <v>0</v>
      </c>
      <c r="AR633" s="22" t="s">
        <v>367</v>
      </c>
      <c r="AT633" s="22" t="s">
        <v>263</v>
      </c>
      <c r="AU633" s="22" t="s">
        <v>149</v>
      </c>
      <c r="AY633" s="22" t="s">
        <v>206</v>
      </c>
      <c r="BE633" s="142">
        <f>IF(U633="základní",N633,0)</f>
        <v>0</v>
      </c>
      <c r="BF633" s="142">
        <f>IF(U633="snížená",N633,0)</f>
        <v>0</v>
      </c>
      <c r="BG633" s="142">
        <f>IF(U633="zákl. přenesená",N633,0)</f>
        <v>0</v>
      </c>
      <c r="BH633" s="142">
        <f>IF(U633="sníž. přenesená",N633,0)</f>
        <v>0</v>
      </c>
      <c r="BI633" s="142">
        <f>IF(U633="nulová",N633,0)</f>
        <v>0</v>
      </c>
      <c r="BJ633" s="22" t="s">
        <v>88</v>
      </c>
      <c r="BK633" s="142">
        <f>ROUND(L633*K633,2)</f>
        <v>0</v>
      </c>
      <c r="BL633" s="22" t="s">
        <v>278</v>
      </c>
      <c r="BM633" s="22" t="s">
        <v>1451</v>
      </c>
    </row>
    <row r="634" s="1" customFormat="1" ht="25.5" customHeight="1">
      <c r="B634" s="46"/>
      <c r="C634" s="219" t="s">
        <v>1452</v>
      </c>
      <c r="D634" s="219" t="s">
        <v>207</v>
      </c>
      <c r="E634" s="220" t="s">
        <v>1453</v>
      </c>
      <c r="F634" s="221" t="s">
        <v>1454</v>
      </c>
      <c r="G634" s="221"/>
      <c r="H634" s="221"/>
      <c r="I634" s="221"/>
      <c r="J634" s="222" t="s">
        <v>238</v>
      </c>
      <c r="K634" s="223">
        <v>13.205</v>
      </c>
      <c r="L634" s="224">
        <v>0</v>
      </c>
      <c r="M634" s="225"/>
      <c r="N634" s="226">
        <f>ROUND(L634*K634,2)</f>
        <v>0</v>
      </c>
      <c r="O634" s="226"/>
      <c r="P634" s="226"/>
      <c r="Q634" s="226"/>
      <c r="R634" s="48"/>
      <c r="T634" s="227" t="s">
        <v>22</v>
      </c>
      <c r="U634" s="56" t="s">
        <v>45</v>
      </c>
      <c r="V634" s="47"/>
      <c r="W634" s="228">
        <f>V634*K634</f>
        <v>0</v>
      </c>
      <c r="X634" s="228">
        <v>0</v>
      </c>
      <c r="Y634" s="228">
        <f>X634*K634</f>
        <v>0</v>
      </c>
      <c r="Z634" s="228">
        <v>0</v>
      </c>
      <c r="AA634" s="229">
        <f>Z634*K634</f>
        <v>0</v>
      </c>
      <c r="AR634" s="22" t="s">
        <v>278</v>
      </c>
      <c r="AT634" s="22" t="s">
        <v>207</v>
      </c>
      <c r="AU634" s="22" t="s">
        <v>149</v>
      </c>
      <c r="AY634" s="22" t="s">
        <v>206</v>
      </c>
      <c r="BE634" s="142">
        <f>IF(U634="základní",N634,0)</f>
        <v>0</v>
      </c>
      <c r="BF634" s="142">
        <f>IF(U634="snížená",N634,0)</f>
        <v>0</v>
      </c>
      <c r="BG634" s="142">
        <f>IF(U634="zákl. přenesená",N634,0)</f>
        <v>0</v>
      </c>
      <c r="BH634" s="142">
        <f>IF(U634="sníž. přenesená",N634,0)</f>
        <v>0</v>
      </c>
      <c r="BI634" s="142">
        <f>IF(U634="nulová",N634,0)</f>
        <v>0</v>
      </c>
      <c r="BJ634" s="22" t="s">
        <v>88</v>
      </c>
      <c r="BK634" s="142">
        <f>ROUND(L634*K634,2)</f>
        <v>0</v>
      </c>
      <c r="BL634" s="22" t="s">
        <v>278</v>
      </c>
      <c r="BM634" s="22" t="s">
        <v>1455</v>
      </c>
    </row>
    <row r="635" s="9" customFormat="1" ht="29.88" customHeight="1">
      <c r="B635" s="205"/>
      <c r="C635" s="206"/>
      <c r="D635" s="216" t="s">
        <v>175</v>
      </c>
      <c r="E635" s="216"/>
      <c r="F635" s="216"/>
      <c r="G635" s="216"/>
      <c r="H635" s="216"/>
      <c r="I635" s="216"/>
      <c r="J635" s="216"/>
      <c r="K635" s="216"/>
      <c r="L635" s="216"/>
      <c r="M635" s="216"/>
      <c r="N635" s="240">
        <f>BK635</f>
        <v>0</v>
      </c>
      <c r="O635" s="241"/>
      <c r="P635" s="241"/>
      <c r="Q635" s="241"/>
      <c r="R635" s="209"/>
      <c r="T635" s="210"/>
      <c r="U635" s="206"/>
      <c r="V635" s="206"/>
      <c r="W635" s="211">
        <f>SUM(W636:W641)</f>
        <v>0</v>
      </c>
      <c r="X635" s="206"/>
      <c r="Y635" s="211">
        <f>SUM(Y636:Y641)</f>
        <v>0.014184400000000002</v>
      </c>
      <c r="Z635" s="206"/>
      <c r="AA635" s="212">
        <f>SUM(AA636:AA641)</f>
        <v>0</v>
      </c>
      <c r="AR635" s="213" t="s">
        <v>149</v>
      </c>
      <c r="AT635" s="214" t="s">
        <v>79</v>
      </c>
      <c r="AU635" s="214" t="s">
        <v>88</v>
      </c>
      <c r="AY635" s="213" t="s">
        <v>206</v>
      </c>
      <c r="BK635" s="215">
        <f>SUM(BK636:BK641)</f>
        <v>0</v>
      </c>
    </row>
    <row r="636" s="1" customFormat="1" ht="25.5" customHeight="1">
      <c r="B636" s="46"/>
      <c r="C636" s="219" t="s">
        <v>1456</v>
      </c>
      <c r="D636" s="219" t="s">
        <v>207</v>
      </c>
      <c r="E636" s="220" t="s">
        <v>1457</v>
      </c>
      <c r="F636" s="221" t="s">
        <v>1458</v>
      </c>
      <c r="G636" s="221"/>
      <c r="H636" s="221"/>
      <c r="I636" s="221"/>
      <c r="J636" s="222" t="s">
        <v>243</v>
      </c>
      <c r="K636" s="223">
        <v>3.1000000000000001</v>
      </c>
      <c r="L636" s="224">
        <v>0</v>
      </c>
      <c r="M636" s="225"/>
      <c r="N636" s="226">
        <f>ROUND(L636*K636,2)</f>
        <v>0</v>
      </c>
      <c r="O636" s="226"/>
      <c r="P636" s="226"/>
      <c r="Q636" s="226"/>
      <c r="R636" s="48"/>
      <c r="T636" s="227" t="s">
        <v>22</v>
      </c>
      <c r="U636" s="56" t="s">
        <v>45</v>
      </c>
      <c r="V636" s="47"/>
      <c r="W636" s="228">
        <f>V636*K636</f>
        <v>0</v>
      </c>
      <c r="X636" s="228">
        <v>0.00020000000000000001</v>
      </c>
      <c r="Y636" s="228">
        <f>X636*K636</f>
        <v>0.00062</v>
      </c>
      <c r="Z636" s="228">
        <v>0</v>
      </c>
      <c r="AA636" s="229">
        <f>Z636*K636</f>
        <v>0</v>
      </c>
      <c r="AR636" s="22" t="s">
        <v>278</v>
      </c>
      <c r="AT636" s="22" t="s">
        <v>207</v>
      </c>
      <c r="AU636" s="22" t="s">
        <v>149</v>
      </c>
      <c r="AY636" s="22" t="s">
        <v>206</v>
      </c>
      <c r="BE636" s="142">
        <f>IF(U636="základní",N636,0)</f>
        <v>0</v>
      </c>
      <c r="BF636" s="142">
        <f>IF(U636="snížená",N636,0)</f>
        <v>0</v>
      </c>
      <c r="BG636" s="142">
        <f>IF(U636="zákl. přenesená",N636,0)</f>
        <v>0</v>
      </c>
      <c r="BH636" s="142">
        <f>IF(U636="sníž. přenesená",N636,0)</f>
        <v>0</v>
      </c>
      <c r="BI636" s="142">
        <f>IF(U636="nulová",N636,0)</f>
        <v>0</v>
      </c>
      <c r="BJ636" s="22" t="s">
        <v>88</v>
      </c>
      <c r="BK636" s="142">
        <f>ROUND(L636*K636,2)</f>
        <v>0</v>
      </c>
      <c r="BL636" s="22" t="s">
        <v>278</v>
      </c>
      <c r="BM636" s="22" t="s">
        <v>1459</v>
      </c>
    </row>
    <row r="637" s="1" customFormat="1" ht="16.5" customHeight="1">
      <c r="B637" s="46"/>
      <c r="C637" s="242" t="s">
        <v>1460</v>
      </c>
      <c r="D637" s="242" t="s">
        <v>263</v>
      </c>
      <c r="E637" s="243" t="s">
        <v>1461</v>
      </c>
      <c r="F637" s="244" t="s">
        <v>1462</v>
      </c>
      <c r="G637" s="244"/>
      <c r="H637" s="244"/>
      <c r="I637" s="244"/>
      <c r="J637" s="245" t="s">
        <v>243</v>
      </c>
      <c r="K637" s="246">
        <v>3.4100000000000001</v>
      </c>
      <c r="L637" s="247">
        <v>0</v>
      </c>
      <c r="M637" s="248"/>
      <c r="N637" s="249">
        <f>ROUND(L637*K637,2)</f>
        <v>0</v>
      </c>
      <c r="O637" s="226"/>
      <c r="P637" s="226"/>
      <c r="Q637" s="226"/>
      <c r="R637" s="48"/>
      <c r="T637" s="227" t="s">
        <v>22</v>
      </c>
      <c r="U637" s="56" t="s">
        <v>45</v>
      </c>
      <c r="V637" s="47"/>
      <c r="W637" s="228">
        <f>V637*K637</f>
        <v>0</v>
      </c>
      <c r="X637" s="228">
        <v>4.0000000000000003E-05</v>
      </c>
      <c r="Y637" s="228">
        <f>X637*K637</f>
        <v>0.00013640000000000001</v>
      </c>
      <c r="Z637" s="228">
        <v>0</v>
      </c>
      <c r="AA637" s="229">
        <f>Z637*K637</f>
        <v>0</v>
      </c>
      <c r="AR637" s="22" t="s">
        <v>367</v>
      </c>
      <c r="AT637" s="22" t="s">
        <v>263</v>
      </c>
      <c r="AU637" s="22" t="s">
        <v>149</v>
      </c>
      <c r="AY637" s="22" t="s">
        <v>206</v>
      </c>
      <c r="BE637" s="142">
        <f>IF(U637="základní",N637,0)</f>
        <v>0</v>
      </c>
      <c r="BF637" s="142">
        <f>IF(U637="snížená",N637,0)</f>
        <v>0</v>
      </c>
      <c r="BG637" s="142">
        <f>IF(U637="zákl. přenesená",N637,0)</f>
        <v>0</v>
      </c>
      <c r="BH637" s="142">
        <f>IF(U637="sníž. přenesená",N637,0)</f>
        <v>0</v>
      </c>
      <c r="BI637" s="142">
        <f>IF(U637="nulová",N637,0)</f>
        <v>0</v>
      </c>
      <c r="BJ637" s="22" t="s">
        <v>88</v>
      </c>
      <c r="BK637" s="142">
        <f>ROUND(L637*K637,2)</f>
        <v>0</v>
      </c>
      <c r="BL637" s="22" t="s">
        <v>278</v>
      </c>
      <c r="BM637" s="22" t="s">
        <v>1463</v>
      </c>
    </row>
    <row r="638" s="1" customFormat="1" ht="16.5" customHeight="1">
      <c r="B638" s="46"/>
      <c r="C638" s="219" t="s">
        <v>1464</v>
      </c>
      <c r="D638" s="219" t="s">
        <v>207</v>
      </c>
      <c r="E638" s="220" t="s">
        <v>1465</v>
      </c>
      <c r="F638" s="221" t="s">
        <v>1466</v>
      </c>
      <c r="G638" s="221"/>
      <c r="H638" s="221"/>
      <c r="I638" s="221"/>
      <c r="J638" s="222" t="s">
        <v>243</v>
      </c>
      <c r="K638" s="223">
        <v>36</v>
      </c>
      <c r="L638" s="224">
        <v>0</v>
      </c>
      <c r="M638" s="225"/>
      <c r="N638" s="226">
        <f>ROUND(L638*K638,2)</f>
        <v>0</v>
      </c>
      <c r="O638" s="226"/>
      <c r="P638" s="226"/>
      <c r="Q638" s="226"/>
      <c r="R638" s="48"/>
      <c r="T638" s="227" t="s">
        <v>22</v>
      </c>
      <c r="U638" s="56" t="s">
        <v>45</v>
      </c>
      <c r="V638" s="47"/>
      <c r="W638" s="228">
        <f>V638*K638</f>
        <v>0</v>
      </c>
      <c r="X638" s="228">
        <v>0.00034000000000000002</v>
      </c>
      <c r="Y638" s="228">
        <f>X638*K638</f>
        <v>0.012240000000000001</v>
      </c>
      <c r="Z638" s="228">
        <v>0</v>
      </c>
      <c r="AA638" s="229">
        <f>Z638*K638</f>
        <v>0</v>
      </c>
      <c r="AR638" s="22" t="s">
        <v>278</v>
      </c>
      <c r="AT638" s="22" t="s">
        <v>207</v>
      </c>
      <c r="AU638" s="22" t="s">
        <v>149</v>
      </c>
      <c r="AY638" s="22" t="s">
        <v>206</v>
      </c>
      <c r="BE638" s="142">
        <f>IF(U638="základní",N638,0)</f>
        <v>0</v>
      </c>
      <c r="BF638" s="142">
        <f>IF(U638="snížená",N638,0)</f>
        <v>0</v>
      </c>
      <c r="BG638" s="142">
        <f>IF(U638="zákl. přenesená",N638,0)</f>
        <v>0</v>
      </c>
      <c r="BH638" s="142">
        <f>IF(U638="sníž. přenesená",N638,0)</f>
        <v>0</v>
      </c>
      <c r="BI638" s="142">
        <f>IF(U638="nulová",N638,0)</f>
        <v>0</v>
      </c>
      <c r="BJ638" s="22" t="s">
        <v>88</v>
      </c>
      <c r="BK638" s="142">
        <f>ROUND(L638*K638,2)</f>
        <v>0</v>
      </c>
      <c r="BL638" s="22" t="s">
        <v>278</v>
      </c>
      <c r="BM638" s="22" t="s">
        <v>1467</v>
      </c>
    </row>
    <row r="639" s="10" customFormat="1" ht="16.5" customHeight="1">
      <c r="B639" s="230"/>
      <c r="C639" s="231"/>
      <c r="D639" s="231"/>
      <c r="E639" s="232" t="s">
        <v>22</v>
      </c>
      <c r="F639" s="233" t="s">
        <v>1468</v>
      </c>
      <c r="G639" s="234"/>
      <c r="H639" s="234"/>
      <c r="I639" s="234"/>
      <c r="J639" s="231"/>
      <c r="K639" s="235">
        <v>36</v>
      </c>
      <c r="L639" s="231"/>
      <c r="M639" s="231"/>
      <c r="N639" s="231"/>
      <c r="O639" s="231"/>
      <c r="P639" s="231"/>
      <c r="Q639" s="231"/>
      <c r="R639" s="236"/>
      <c r="T639" s="237"/>
      <c r="U639" s="231"/>
      <c r="V639" s="231"/>
      <c r="W639" s="231"/>
      <c r="X639" s="231"/>
      <c r="Y639" s="231"/>
      <c r="Z639" s="231"/>
      <c r="AA639" s="238"/>
      <c r="AT639" s="239" t="s">
        <v>214</v>
      </c>
      <c r="AU639" s="239" t="s">
        <v>149</v>
      </c>
      <c r="AV639" s="10" t="s">
        <v>149</v>
      </c>
      <c r="AW639" s="10" t="s">
        <v>36</v>
      </c>
      <c r="AX639" s="10" t="s">
        <v>88</v>
      </c>
      <c r="AY639" s="239" t="s">
        <v>206</v>
      </c>
    </row>
    <row r="640" s="1" customFormat="1" ht="25.5" customHeight="1">
      <c r="B640" s="46"/>
      <c r="C640" s="242" t="s">
        <v>1469</v>
      </c>
      <c r="D640" s="242" t="s">
        <v>263</v>
      </c>
      <c r="E640" s="243" t="s">
        <v>1470</v>
      </c>
      <c r="F640" s="244" t="s">
        <v>1471</v>
      </c>
      <c r="G640" s="244"/>
      <c r="H640" s="244"/>
      <c r="I640" s="244"/>
      <c r="J640" s="245" t="s">
        <v>243</v>
      </c>
      <c r="K640" s="246">
        <v>39.600000000000001</v>
      </c>
      <c r="L640" s="247">
        <v>0</v>
      </c>
      <c r="M640" s="248"/>
      <c r="N640" s="249">
        <f>ROUND(L640*K640,2)</f>
        <v>0</v>
      </c>
      <c r="O640" s="226"/>
      <c r="P640" s="226"/>
      <c r="Q640" s="226"/>
      <c r="R640" s="48"/>
      <c r="T640" s="227" t="s">
        <v>22</v>
      </c>
      <c r="U640" s="56" t="s">
        <v>45</v>
      </c>
      <c r="V640" s="47"/>
      <c r="W640" s="228">
        <f>V640*K640</f>
        <v>0</v>
      </c>
      <c r="X640" s="228">
        <v>3.0000000000000001E-05</v>
      </c>
      <c r="Y640" s="228">
        <f>X640*K640</f>
        <v>0.001188</v>
      </c>
      <c r="Z640" s="228">
        <v>0</v>
      </c>
      <c r="AA640" s="229">
        <f>Z640*K640</f>
        <v>0</v>
      </c>
      <c r="AR640" s="22" t="s">
        <v>367</v>
      </c>
      <c r="AT640" s="22" t="s">
        <v>263</v>
      </c>
      <c r="AU640" s="22" t="s">
        <v>149</v>
      </c>
      <c r="AY640" s="22" t="s">
        <v>206</v>
      </c>
      <c r="BE640" s="142">
        <f>IF(U640="základní",N640,0)</f>
        <v>0</v>
      </c>
      <c r="BF640" s="142">
        <f>IF(U640="snížená",N640,0)</f>
        <v>0</v>
      </c>
      <c r="BG640" s="142">
        <f>IF(U640="zákl. přenesená",N640,0)</f>
        <v>0</v>
      </c>
      <c r="BH640" s="142">
        <f>IF(U640="sníž. přenesená",N640,0)</f>
        <v>0</v>
      </c>
      <c r="BI640" s="142">
        <f>IF(U640="nulová",N640,0)</f>
        <v>0</v>
      </c>
      <c r="BJ640" s="22" t="s">
        <v>88</v>
      </c>
      <c r="BK640" s="142">
        <f>ROUND(L640*K640,2)</f>
        <v>0</v>
      </c>
      <c r="BL640" s="22" t="s">
        <v>278</v>
      </c>
      <c r="BM640" s="22" t="s">
        <v>1472</v>
      </c>
    </row>
    <row r="641" s="1" customFormat="1" ht="25.5" customHeight="1">
      <c r="B641" s="46"/>
      <c r="C641" s="219" t="s">
        <v>1473</v>
      </c>
      <c r="D641" s="219" t="s">
        <v>207</v>
      </c>
      <c r="E641" s="220" t="s">
        <v>1474</v>
      </c>
      <c r="F641" s="221" t="s">
        <v>1475</v>
      </c>
      <c r="G641" s="221"/>
      <c r="H641" s="221"/>
      <c r="I641" s="221"/>
      <c r="J641" s="222" t="s">
        <v>238</v>
      </c>
      <c r="K641" s="223">
        <v>0.014</v>
      </c>
      <c r="L641" s="224">
        <v>0</v>
      </c>
      <c r="M641" s="225"/>
      <c r="N641" s="226">
        <f>ROUND(L641*K641,2)</f>
        <v>0</v>
      </c>
      <c r="O641" s="226"/>
      <c r="P641" s="226"/>
      <c r="Q641" s="226"/>
      <c r="R641" s="48"/>
      <c r="T641" s="227" t="s">
        <v>22</v>
      </c>
      <c r="U641" s="56" t="s">
        <v>45</v>
      </c>
      <c r="V641" s="47"/>
      <c r="W641" s="228">
        <f>V641*K641</f>
        <v>0</v>
      </c>
      <c r="X641" s="228">
        <v>0</v>
      </c>
      <c r="Y641" s="228">
        <f>X641*K641</f>
        <v>0</v>
      </c>
      <c r="Z641" s="228">
        <v>0</v>
      </c>
      <c r="AA641" s="229">
        <f>Z641*K641</f>
        <v>0</v>
      </c>
      <c r="AR641" s="22" t="s">
        <v>278</v>
      </c>
      <c r="AT641" s="22" t="s">
        <v>207</v>
      </c>
      <c r="AU641" s="22" t="s">
        <v>149</v>
      </c>
      <c r="AY641" s="22" t="s">
        <v>206</v>
      </c>
      <c r="BE641" s="142">
        <f>IF(U641="základní",N641,0)</f>
        <v>0</v>
      </c>
      <c r="BF641" s="142">
        <f>IF(U641="snížená",N641,0)</f>
        <v>0</v>
      </c>
      <c r="BG641" s="142">
        <f>IF(U641="zákl. přenesená",N641,0)</f>
        <v>0</v>
      </c>
      <c r="BH641" s="142">
        <f>IF(U641="sníž. přenesená",N641,0)</f>
        <v>0</v>
      </c>
      <c r="BI641" s="142">
        <f>IF(U641="nulová",N641,0)</f>
        <v>0</v>
      </c>
      <c r="BJ641" s="22" t="s">
        <v>88</v>
      </c>
      <c r="BK641" s="142">
        <f>ROUND(L641*K641,2)</f>
        <v>0</v>
      </c>
      <c r="BL641" s="22" t="s">
        <v>278</v>
      </c>
      <c r="BM641" s="22" t="s">
        <v>1476</v>
      </c>
    </row>
    <row r="642" s="9" customFormat="1" ht="29.88" customHeight="1">
      <c r="B642" s="205"/>
      <c r="C642" s="206"/>
      <c r="D642" s="216" t="s">
        <v>176</v>
      </c>
      <c r="E642" s="216"/>
      <c r="F642" s="216"/>
      <c r="G642" s="216"/>
      <c r="H642" s="216"/>
      <c r="I642" s="216"/>
      <c r="J642" s="216"/>
      <c r="K642" s="216"/>
      <c r="L642" s="216"/>
      <c r="M642" s="216"/>
      <c r="N642" s="240">
        <f>BK642</f>
        <v>0</v>
      </c>
      <c r="O642" s="241"/>
      <c r="P642" s="241"/>
      <c r="Q642" s="241"/>
      <c r="R642" s="209"/>
      <c r="T642" s="210"/>
      <c r="U642" s="206"/>
      <c r="V642" s="206"/>
      <c r="W642" s="211">
        <f>SUM(W643:W649)</f>
        <v>0</v>
      </c>
      <c r="X642" s="206"/>
      <c r="Y642" s="211">
        <f>SUM(Y643:Y649)</f>
        <v>15.184699</v>
      </c>
      <c r="Z642" s="206"/>
      <c r="AA642" s="212">
        <f>SUM(AA643:AA649)</f>
        <v>0</v>
      </c>
      <c r="AR642" s="213" t="s">
        <v>149</v>
      </c>
      <c r="AT642" s="214" t="s">
        <v>79</v>
      </c>
      <c r="AU642" s="214" t="s">
        <v>88</v>
      </c>
      <c r="AY642" s="213" t="s">
        <v>206</v>
      </c>
      <c r="BK642" s="215">
        <f>SUM(BK643:BK649)</f>
        <v>0</v>
      </c>
    </row>
    <row r="643" s="1" customFormat="1" ht="25.5" customHeight="1">
      <c r="B643" s="46"/>
      <c r="C643" s="219" t="s">
        <v>1477</v>
      </c>
      <c r="D643" s="219" t="s">
        <v>207</v>
      </c>
      <c r="E643" s="220" t="s">
        <v>1478</v>
      </c>
      <c r="F643" s="221" t="s">
        <v>1479</v>
      </c>
      <c r="G643" s="221"/>
      <c r="H643" s="221"/>
      <c r="I643" s="221"/>
      <c r="J643" s="222" t="s">
        <v>243</v>
      </c>
      <c r="K643" s="223">
        <v>275.54000000000002</v>
      </c>
      <c r="L643" s="224">
        <v>0</v>
      </c>
      <c r="M643" s="225"/>
      <c r="N643" s="226">
        <f>ROUND(L643*K643,2)</f>
        <v>0</v>
      </c>
      <c r="O643" s="226"/>
      <c r="P643" s="226"/>
      <c r="Q643" s="226"/>
      <c r="R643" s="48"/>
      <c r="T643" s="227" t="s">
        <v>22</v>
      </c>
      <c r="U643" s="56" t="s">
        <v>45</v>
      </c>
      <c r="V643" s="47"/>
      <c r="W643" s="228">
        <f>V643*K643</f>
        <v>0</v>
      </c>
      <c r="X643" s="228">
        <v>3.0000000000000001E-05</v>
      </c>
      <c r="Y643" s="228">
        <f>X643*K643</f>
        <v>0.0082662000000000013</v>
      </c>
      <c r="Z643" s="228">
        <v>0</v>
      </c>
      <c r="AA643" s="229">
        <f>Z643*K643</f>
        <v>0</v>
      </c>
      <c r="AR643" s="22" t="s">
        <v>278</v>
      </c>
      <c r="AT643" s="22" t="s">
        <v>207</v>
      </c>
      <c r="AU643" s="22" t="s">
        <v>149</v>
      </c>
      <c r="AY643" s="22" t="s">
        <v>206</v>
      </c>
      <c r="BE643" s="142">
        <f>IF(U643="základní",N643,0)</f>
        <v>0</v>
      </c>
      <c r="BF643" s="142">
        <f>IF(U643="snížená",N643,0)</f>
        <v>0</v>
      </c>
      <c r="BG643" s="142">
        <f>IF(U643="zákl. přenesená",N643,0)</f>
        <v>0</v>
      </c>
      <c r="BH643" s="142">
        <f>IF(U643="sníž. přenesená",N643,0)</f>
        <v>0</v>
      </c>
      <c r="BI643" s="142">
        <f>IF(U643="nulová",N643,0)</f>
        <v>0</v>
      </c>
      <c r="BJ643" s="22" t="s">
        <v>88</v>
      </c>
      <c r="BK643" s="142">
        <f>ROUND(L643*K643,2)</f>
        <v>0</v>
      </c>
      <c r="BL643" s="22" t="s">
        <v>278</v>
      </c>
      <c r="BM643" s="22" t="s">
        <v>1480</v>
      </c>
    </row>
    <row r="644" s="1" customFormat="1" ht="16.5" customHeight="1">
      <c r="B644" s="46"/>
      <c r="C644" s="242" t="s">
        <v>1481</v>
      </c>
      <c r="D644" s="242" t="s">
        <v>263</v>
      </c>
      <c r="E644" s="243" t="s">
        <v>1482</v>
      </c>
      <c r="F644" s="244" t="s">
        <v>1483</v>
      </c>
      <c r="G644" s="244"/>
      <c r="H644" s="244"/>
      <c r="I644" s="244"/>
      <c r="J644" s="245" t="s">
        <v>243</v>
      </c>
      <c r="K644" s="246">
        <v>275.54000000000002</v>
      </c>
      <c r="L644" s="247">
        <v>0</v>
      </c>
      <c r="M644" s="248"/>
      <c r="N644" s="249">
        <f>ROUND(L644*K644,2)</f>
        <v>0</v>
      </c>
      <c r="O644" s="226"/>
      <c r="P644" s="226"/>
      <c r="Q644" s="226"/>
      <c r="R644" s="48"/>
      <c r="T644" s="227" t="s">
        <v>22</v>
      </c>
      <c r="U644" s="56" t="s">
        <v>45</v>
      </c>
      <c r="V644" s="47"/>
      <c r="W644" s="228">
        <f>V644*K644</f>
        <v>0</v>
      </c>
      <c r="X644" s="228">
        <v>0.00020000000000000001</v>
      </c>
      <c r="Y644" s="228">
        <f>X644*K644</f>
        <v>0.055108000000000004</v>
      </c>
      <c r="Z644" s="228">
        <v>0</v>
      </c>
      <c r="AA644" s="229">
        <f>Z644*K644</f>
        <v>0</v>
      </c>
      <c r="AR644" s="22" t="s">
        <v>367</v>
      </c>
      <c r="AT644" s="22" t="s">
        <v>263</v>
      </c>
      <c r="AU644" s="22" t="s">
        <v>149</v>
      </c>
      <c r="AY644" s="22" t="s">
        <v>206</v>
      </c>
      <c r="BE644" s="142">
        <f>IF(U644="základní",N644,0)</f>
        <v>0</v>
      </c>
      <c r="BF644" s="142">
        <f>IF(U644="snížená",N644,0)</f>
        <v>0</v>
      </c>
      <c r="BG644" s="142">
        <f>IF(U644="zákl. přenesená",N644,0)</f>
        <v>0</v>
      </c>
      <c r="BH644" s="142">
        <f>IF(U644="sníž. přenesená",N644,0)</f>
        <v>0</v>
      </c>
      <c r="BI644" s="142">
        <f>IF(U644="nulová",N644,0)</f>
        <v>0</v>
      </c>
      <c r="BJ644" s="22" t="s">
        <v>88</v>
      </c>
      <c r="BK644" s="142">
        <f>ROUND(L644*K644,2)</f>
        <v>0</v>
      </c>
      <c r="BL644" s="22" t="s">
        <v>278</v>
      </c>
      <c r="BM644" s="22" t="s">
        <v>1484</v>
      </c>
    </row>
    <row r="645" s="1" customFormat="1" ht="38.25" customHeight="1">
      <c r="B645" s="46"/>
      <c r="C645" s="219" t="s">
        <v>1485</v>
      </c>
      <c r="D645" s="219" t="s">
        <v>207</v>
      </c>
      <c r="E645" s="220" t="s">
        <v>1486</v>
      </c>
      <c r="F645" s="221" t="s">
        <v>1487</v>
      </c>
      <c r="G645" s="221"/>
      <c r="H645" s="221"/>
      <c r="I645" s="221"/>
      <c r="J645" s="222" t="s">
        <v>260</v>
      </c>
      <c r="K645" s="223">
        <v>552.67999999999995</v>
      </c>
      <c r="L645" s="224">
        <v>0</v>
      </c>
      <c r="M645" s="225"/>
      <c r="N645" s="226">
        <f>ROUND(L645*K645,2)</f>
        <v>0</v>
      </c>
      <c r="O645" s="226"/>
      <c r="P645" s="226"/>
      <c r="Q645" s="226"/>
      <c r="R645" s="48"/>
      <c r="T645" s="227" t="s">
        <v>22</v>
      </c>
      <c r="U645" s="56" t="s">
        <v>45</v>
      </c>
      <c r="V645" s="47"/>
      <c r="W645" s="228">
        <f>V645*K645</f>
        <v>0</v>
      </c>
      <c r="X645" s="228">
        <v>0.011089999999999999</v>
      </c>
      <c r="Y645" s="228">
        <f>X645*K645</f>
        <v>6.129221199999999</v>
      </c>
      <c r="Z645" s="228">
        <v>0</v>
      </c>
      <c r="AA645" s="229">
        <f>Z645*K645</f>
        <v>0</v>
      </c>
      <c r="AR645" s="22" t="s">
        <v>278</v>
      </c>
      <c r="AT645" s="22" t="s">
        <v>207</v>
      </c>
      <c r="AU645" s="22" t="s">
        <v>149</v>
      </c>
      <c r="AY645" s="22" t="s">
        <v>206</v>
      </c>
      <c r="BE645" s="142">
        <f>IF(U645="základní",N645,0)</f>
        <v>0</v>
      </c>
      <c r="BF645" s="142">
        <f>IF(U645="snížená",N645,0)</f>
        <v>0</v>
      </c>
      <c r="BG645" s="142">
        <f>IF(U645="zákl. přenesená",N645,0)</f>
        <v>0</v>
      </c>
      <c r="BH645" s="142">
        <f>IF(U645="sníž. přenesená",N645,0)</f>
        <v>0</v>
      </c>
      <c r="BI645" s="142">
        <f>IF(U645="nulová",N645,0)</f>
        <v>0</v>
      </c>
      <c r="BJ645" s="22" t="s">
        <v>88</v>
      </c>
      <c r="BK645" s="142">
        <f>ROUND(L645*K645,2)</f>
        <v>0</v>
      </c>
      <c r="BL645" s="22" t="s">
        <v>278</v>
      </c>
      <c r="BM645" s="22" t="s">
        <v>1488</v>
      </c>
    </row>
    <row r="646" s="10" customFormat="1" ht="16.5" customHeight="1">
      <c r="B646" s="230"/>
      <c r="C646" s="231"/>
      <c r="D646" s="231"/>
      <c r="E646" s="232" t="s">
        <v>22</v>
      </c>
      <c r="F646" s="233" t="s">
        <v>1489</v>
      </c>
      <c r="G646" s="234"/>
      <c r="H646" s="234"/>
      <c r="I646" s="234"/>
      <c r="J646" s="231"/>
      <c r="K646" s="235">
        <v>552.67999999999995</v>
      </c>
      <c r="L646" s="231"/>
      <c r="M646" s="231"/>
      <c r="N646" s="231"/>
      <c r="O646" s="231"/>
      <c r="P646" s="231"/>
      <c r="Q646" s="231"/>
      <c r="R646" s="236"/>
      <c r="T646" s="237"/>
      <c r="U646" s="231"/>
      <c r="V646" s="231"/>
      <c r="W646" s="231"/>
      <c r="X646" s="231"/>
      <c r="Y646" s="231"/>
      <c r="Z646" s="231"/>
      <c r="AA646" s="238"/>
      <c r="AT646" s="239" t="s">
        <v>214</v>
      </c>
      <c r="AU646" s="239" t="s">
        <v>149</v>
      </c>
      <c r="AV646" s="10" t="s">
        <v>149</v>
      </c>
      <c r="AW646" s="10" t="s">
        <v>36</v>
      </c>
      <c r="AX646" s="10" t="s">
        <v>88</v>
      </c>
      <c r="AY646" s="239" t="s">
        <v>206</v>
      </c>
    </row>
    <row r="647" s="1" customFormat="1" ht="25.5" customHeight="1">
      <c r="B647" s="46"/>
      <c r="C647" s="242" t="s">
        <v>1490</v>
      </c>
      <c r="D647" s="242" t="s">
        <v>263</v>
      </c>
      <c r="E647" s="243" t="s">
        <v>1491</v>
      </c>
      <c r="F647" s="244" t="s">
        <v>1492</v>
      </c>
      <c r="G647" s="244"/>
      <c r="H647" s="244"/>
      <c r="I647" s="244"/>
      <c r="J647" s="245" t="s">
        <v>260</v>
      </c>
      <c r="K647" s="246">
        <v>552.67999999999995</v>
      </c>
      <c r="L647" s="247">
        <v>0</v>
      </c>
      <c r="M647" s="248"/>
      <c r="N647" s="249">
        <f>ROUND(L647*K647,2)</f>
        <v>0</v>
      </c>
      <c r="O647" s="226"/>
      <c r="P647" s="226"/>
      <c r="Q647" s="226"/>
      <c r="R647" s="48"/>
      <c r="T647" s="227" t="s">
        <v>22</v>
      </c>
      <c r="U647" s="56" t="s">
        <v>45</v>
      </c>
      <c r="V647" s="47"/>
      <c r="W647" s="228">
        <f>V647*K647</f>
        <v>0</v>
      </c>
      <c r="X647" s="228">
        <v>0.01617</v>
      </c>
      <c r="Y647" s="228">
        <f>X647*K647</f>
        <v>8.9368356000000002</v>
      </c>
      <c r="Z647" s="228">
        <v>0</v>
      </c>
      <c r="AA647" s="229">
        <f>Z647*K647</f>
        <v>0</v>
      </c>
      <c r="AR647" s="22" t="s">
        <v>367</v>
      </c>
      <c r="AT647" s="22" t="s">
        <v>263</v>
      </c>
      <c r="AU647" s="22" t="s">
        <v>149</v>
      </c>
      <c r="AY647" s="22" t="s">
        <v>206</v>
      </c>
      <c r="BE647" s="142">
        <f>IF(U647="základní",N647,0)</f>
        <v>0</v>
      </c>
      <c r="BF647" s="142">
        <f>IF(U647="snížená",N647,0)</f>
        <v>0</v>
      </c>
      <c r="BG647" s="142">
        <f>IF(U647="zákl. přenesená",N647,0)</f>
        <v>0</v>
      </c>
      <c r="BH647" s="142">
        <f>IF(U647="sníž. přenesená",N647,0)</f>
        <v>0</v>
      </c>
      <c r="BI647" s="142">
        <f>IF(U647="nulová",N647,0)</f>
        <v>0</v>
      </c>
      <c r="BJ647" s="22" t="s">
        <v>88</v>
      </c>
      <c r="BK647" s="142">
        <f>ROUND(L647*K647,2)</f>
        <v>0</v>
      </c>
      <c r="BL647" s="22" t="s">
        <v>278</v>
      </c>
      <c r="BM647" s="22" t="s">
        <v>1493</v>
      </c>
    </row>
    <row r="648" s="1" customFormat="1" ht="16.5" customHeight="1">
      <c r="B648" s="46"/>
      <c r="C648" s="219" t="s">
        <v>1494</v>
      </c>
      <c r="D648" s="219" t="s">
        <v>207</v>
      </c>
      <c r="E648" s="220" t="s">
        <v>1495</v>
      </c>
      <c r="F648" s="221" t="s">
        <v>1496</v>
      </c>
      <c r="G648" s="221"/>
      <c r="H648" s="221"/>
      <c r="I648" s="221"/>
      <c r="J648" s="222" t="s">
        <v>260</v>
      </c>
      <c r="K648" s="223">
        <v>552.67999999999995</v>
      </c>
      <c r="L648" s="224">
        <v>0</v>
      </c>
      <c r="M648" s="225"/>
      <c r="N648" s="226">
        <f>ROUND(L648*K648,2)</f>
        <v>0</v>
      </c>
      <c r="O648" s="226"/>
      <c r="P648" s="226"/>
      <c r="Q648" s="226"/>
      <c r="R648" s="48"/>
      <c r="T648" s="227" t="s">
        <v>22</v>
      </c>
      <c r="U648" s="56" t="s">
        <v>45</v>
      </c>
      <c r="V648" s="47"/>
      <c r="W648" s="228">
        <f>V648*K648</f>
        <v>0</v>
      </c>
      <c r="X648" s="228">
        <v>0.00010000000000000001</v>
      </c>
      <c r="Y648" s="228">
        <f>X648*K648</f>
        <v>0.055267999999999998</v>
      </c>
      <c r="Z648" s="228">
        <v>0</v>
      </c>
      <c r="AA648" s="229">
        <f>Z648*K648</f>
        <v>0</v>
      </c>
      <c r="AR648" s="22" t="s">
        <v>278</v>
      </c>
      <c r="AT648" s="22" t="s">
        <v>207</v>
      </c>
      <c r="AU648" s="22" t="s">
        <v>149</v>
      </c>
      <c r="AY648" s="22" t="s">
        <v>206</v>
      </c>
      <c r="BE648" s="142">
        <f>IF(U648="základní",N648,0)</f>
        <v>0</v>
      </c>
      <c r="BF648" s="142">
        <f>IF(U648="snížená",N648,0)</f>
        <v>0</v>
      </c>
      <c r="BG648" s="142">
        <f>IF(U648="zákl. přenesená",N648,0)</f>
        <v>0</v>
      </c>
      <c r="BH648" s="142">
        <f>IF(U648="sníž. přenesená",N648,0)</f>
        <v>0</v>
      </c>
      <c r="BI648" s="142">
        <f>IF(U648="nulová",N648,0)</f>
        <v>0</v>
      </c>
      <c r="BJ648" s="22" t="s">
        <v>88</v>
      </c>
      <c r="BK648" s="142">
        <f>ROUND(L648*K648,2)</f>
        <v>0</v>
      </c>
      <c r="BL648" s="22" t="s">
        <v>278</v>
      </c>
      <c r="BM648" s="22" t="s">
        <v>1497</v>
      </c>
    </row>
    <row r="649" s="1" customFormat="1" ht="25.5" customHeight="1">
      <c r="B649" s="46"/>
      <c r="C649" s="219" t="s">
        <v>1498</v>
      </c>
      <c r="D649" s="219" t="s">
        <v>207</v>
      </c>
      <c r="E649" s="220" t="s">
        <v>1499</v>
      </c>
      <c r="F649" s="221" t="s">
        <v>1500</v>
      </c>
      <c r="G649" s="221"/>
      <c r="H649" s="221"/>
      <c r="I649" s="221"/>
      <c r="J649" s="222" t="s">
        <v>238</v>
      </c>
      <c r="K649" s="223">
        <v>15.185000000000001</v>
      </c>
      <c r="L649" s="224">
        <v>0</v>
      </c>
      <c r="M649" s="225"/>
      <c r="N649" s="226">
        <f>ROUND(L649*K649,2)</f>
        <v>0</v>
      </c>
      <c r="O649" s="226"/>
      <c r="P649" s="226"/>
      <c r="Q649" s="226"/>
      <c r="R649" s="48"/>
      <c r="T649" s="227" t="s">
        <v>22</v>
      </c>
      <c r="U649" s="56" t="s">
        <v>45</v>
      </c>
      <c r="V649" s="47"/>
      <c r="W649" s="228">
        <f>V649*K649</f>
        <v>0</v>
      </c>
      <c r="X649" s="228">
        <v>0</v>
      </c>
      <c r="Y649" s="228">
        <f>X649*K649</f>
        <v>0</v>
      </c>
      <c r="Z649" s="228">
        <v>0</v>
      </c>
      <c r="AA649" s="229">
        <f>Z649*K649</f>
        <v>0</v>
      </c>
      <c r="AR649" s="22" t="s">
        <v>278</v>
      </c>
      <c r="AT649" s="22" t="s">
        <v>207</v>
      </c>
      <c r="AU649" s="22" t="s">
        <v>149</v>
      </c>
      <c r="AY649" s="22" t="s">
        <v>206</v>
      </c>
      <c r="BE649" s="142">
        <f>IF(U649="základní",N649,0)</f>
        <v>0</v>
      </c>
      <c r="BF649" s="142">
        <f>IF(U649="snížená",N649,0)</f>
        <v>0</v>
      </c>
      <c r="BG649" s="142">
        <f>IF(U649="zákl. přenesená",N649,0)</f>
        <v>0</v>
      </c>
      <c r="BH649" s="142">
        <f>IF(U649="sníž. přenesená",N649,0)</f>
        <v>0</v>
      </c>
      <c r="BI649" s="142">
        <f>IF(U649="nulová",N649,0)</f>
        <v>0</v>
      </c>
      <c r="BJ649" s="22" t="s">
        <v>88</v>
      </c>
      <c r="BK649" s="142">
        <f>ROUND(L649*K649,2)</f>
        <v>0</v>
      </c>
      <c r="BL649" s="22" t="s">
        <v>278</v>
      </c>
      <c r="BM649" s="22" t="s">
        <v>1501</v>
      </c>
    </row>
    <row r="650" s="9" customFormat="1" ht="29.88" customHeight="1">
      <c r="B650" s="205"/>
      <c r="C650" s="206"/>
      <c r="D650" s="216" t="s">
        <v>177</v>
      </c>
      <c r="E650" s="216"/>
      <c r="F650" s="216"/>
      <c r="G650" s="216"/>
      <c r="H650" s="216"/>
      <c r="I650" s="216"/>
      <c r="J650" s="216"/>
      <c r="K650" s="216"/>
      <c r="L650" s="216"/>
      <c r="M650" s="216"/>
      <c r="N650" s="240">
        <f>BK650</f>
        <v>0</v>
      </c>
      <c r="O650" s="241"/>
      <c r="P650" s="241"/>
      <c r="Q650" s="241"/>
      <c r="R650" s="209"/>
      <c r="T650" s="210"/>
      <c r="U650" s="206"/>
      <c r="V650" s="206"/>
      <c r="W650" s="211">
        <f>SUM(W651:W655)</f>
        <v>0</v>
      </c>
      <c r="X650" s="206"/>
      <c r="Y650" s="211">
        <f>SUM(Y651:Y655)</f>
        <v>3.9546840000000003</v>
      </c>
      <c r="Z650" s="206"/>
      <c r="AA650" s="212">
        <f>SUM(AA651:AA655)</f>
        <v>0</v>
      </c>
      <c r="AR650" s="213" t="s">
        <v>149</v>
      </c>
      <c r="AT650" s="214" t="s">
        <v>79</v>
      </c>
      <c r="AU650" s="214" t="s">
        <v>88</v>
      </c>
      <c r="AY650" s="213" t="s">
        <v>206</v>
      </c>
      <c r="BK650" s="215">
        <f>SUM(BK651:BK655)</f>
        <v>0</v>
      </c>
    </row>
    <row r="651" s="1" customFormat="1" ht="25.5" customHeight="1">
      <c r="B651" s="46"/>
      <c r="C651" s="219" t="s">
        <v>1502</v>
      </c>
      <c r="D651" s="219" t="s">
        <v>207</v>
      </c>
      <c r="E651" s="220" t="s">
        <v>1503</v>
      </c>
      <c r="F651" s="221" t="s">
        <v>1504</v>
      </c>
      <c r="G651" s="221"/>
      <c r="H651" s="221"/>
      <c r="I651" s="221"/>
      <c r="J651" s="222" t="s">
        <v>260</v>
      </c>
      <c r="K651" s="223">
        <v>858.48000000000002</v>
      </c>
      <c r="L651" s="224">
        <v>0</v>
      </c>
      <c r="M651" s="225"/>
      <c r="N651" s="226">
        <f>ROUND(L651*K651,2)</f>
        <v>0</v>
      </c>
      <c r="O651" s="226"/>
      <c r="P651" s="226"/>
      <c r="Q651" s="226"/>
      <c r="R651" s="48"/>
      <c r="T651" s="227" t="s">
        <v>22</v>
      </c>
      <c r="U651" s="56" t="s">
        <v>45</v>
      </c>
      <c r="V651" s="47"/>
      <c r="W651" s="228">
        <f>V651*K651</f>
        <v>0</v>
      </c>
      <c r="X651" s="228">
        <v>0.0045500000000000002</v>
      </c>
      <c r="Y651" s="228">
        <f>X651*K651</f>
        <v>3.9060840000000003</v>
      </c>
      <c r="Z651" s="228">
        <v>0</v>
      </c>
      <c r="AA651" s="229">
        <f>Z651*K651</f>
        <v>0</v>
      </c>
      <c r="AR651" s="22" t="s">
        <v>278</v>
      </c>
      <c r="AT651" s="22" t="s">
        <v>207</v>
      </c>
      <c r="AU651" s="22" t="s">
        <v>149</v>
      </c>
      <c r="AY651" s="22" t="s">
        <v>206</v>
      </c>
      <c r="BE651" s="142">
        <f>IF(U651="základní",N651,0)</f>
        <v>0</v>
      </c>
      <c r="BF651" s="142">
        <f>IF(U651="snížená",N651,0)</f>
        <v>0</v>
      </c>
      <c r="BG651" s="142">
        <f>IF(U651="zákl. přenesená",N651,0)</f>
        <v>0</v>
      </c>
      <c r="BH651" s="142">
        <f>IF(U651="sníž. přenesená",N651,0)</f>
        <v>0</v>
      </c>
      <c r="BI651" s="142">
        <f>IF(U651="nulová",N651,0)</f>
        <v>0</v>
      </c>
      <c r="BJ651" s="22" t="s">
        <v>88</v>
      </c>
      <c r="BK651" s="142">
        <f>ROUND(L651*K651,2)</f>
        <v>0</v>
      </c>
      <c r="BL651" s="22" t="s">
        <v>278</v>
      </c>
      <c r="BM651" s="22" t="s">
        <v>1505</v>
      </c>
    </row>
    <row r="652" s="10" customFormat="1" ht="16.5" customHeight="1">
      <c r="B652" s="230"/>
      <c r="C652" s="231"/>
      <c r="D652" s="231"/>
      <c r="E652" s="232" t="s">
        <v>22</v>
      </c>
      <c r="F652" s="233" t="s">
        <v>1506</v>
      </c>
      <c r="G652" s="234"/>
      <c r="H652" s="234"/>
      <c r="I652" s="234"/>
      <c r="J652" s="231"/>
      <c r="K652" s="235">
        <v>858.48000000000002</v>
      </c>
      <c r="L652" s="231"/>
      <c r="M652" s="231"/>
      <c r="N652" s="231"/>
      <c r="O652" s="231"/>
      <c r="P652" s="231"/>
      <c r="Q652" s="231"/>
      <c r="R652" s="236"/>
      <c r="T652" s="237"/>
      <c r="U652" s="231"/>
      <c r="V652" s="231"/>
      <c r="W652" s="231"/>
      <c r="X652" s="231"/>
      <c r="Y652" s="231"/>
      <c r="Z652" s="231"/>
      <c r="AA652" s="238"/>
      <c r="AT652" s="239" t="s">
        <v>214</v>
      </c>
      <c r="AU652" s="239" t="s">
        <v>149</v>
      </c>
      <c r="AV652" s="10" t="s">
        <v>149</v>
      </c>
      <c r="AW652" s="10" t="s">
        <v>36</v>
      </c>
      <c r="AX652" s="10" t="s">
        <v>88</v>
      </c>
      <c r="AY652" s="239" t="s">
        <v>206</v>
      </c>
    </row>
    <row r="653" s="1" customFormat="1" ht="38.25" customHeight="1">
      <c r="B653" s="46"/>
      <c r="C653" s="219" t="s">
        <v>1507</v>
      </c>
      <c r="D653" s="219" t="s">
        <v>207</v>
      </c>
      <c r="E653" s="220" t="s">
        <v>1508</v>
      </c>
      <c r="F653" s="221" t="s">
        <v>1509</v>
      </c>
      <c r="G653" s="221"/>
      <c r="H653" s="221"/>
      <c r="I653" s="221"/>
      <c r="J653" s="222" t="s">
        <v>243</v>
      </c>
      <c r="K653" s="223">
        <v>36</v>
      </c>
      <c r="L653" s="224">
        <v>0</v>
      </c>
      <c r="M653" s="225"/>
      <c r="N653" s="226">
        <f>ROUND(L653*K653,2)</f>
        <v>0</v>
      </c>
      <c r="O653" s="226"/>
      <c r="P653" s="226"/>
      <c r="Q653" s="226"/>
      <c r="R653" s="48"/>
      <c r="T653" s="227" t="s">
        <v>22</v>
      </c>
      <c r="U653" s="56" t="s">
        <v>45</v>
      </c>
      <c r="V653" s="47"/>
      <c r="W653" s="228">
        <f>V653*K653</f>
        <v>0</v>
      </c>
      <c r="X653" s="228">
        <v>0.0013500000000000001</v>
      </c>
      <c r="Y653" s="228">
        <f>X653*K653</f>
        <v>0.048600000000000004</v>
      </c>
      <c r="Z653" s="228">
        <v>0</v>
      </c>
      <c r="AA653" s="229">
        <f>Z653*K653</f>
        <v>0</v>
      </c>
      <c r="AR653" s="22" t="s">
        <v>278</v>
      </c>
      <c r="AT653" s="22" t="s">
        <v>207</v>
      </c>
      <c r="AU653" s="22" t="s">
        <v>149</v>
      </c>
      <c r="AY653" s="22" t="s">
        <v>206</v>
      </c>
      <c r="BE653" s="142">
        <f>IF(U653="základní",N653,0)</f>
        <v>0</v>
      </c>
      <c r="BF653" s="142">
        <f>IF(U653="snížená",N653,0)</f>
        <v>0</v>
      </c>
      <c r="BG653" s="142">
        <f>IF(U653="zákl. přenesená",N653,0)</f>
        <v>0</v>
      </c>
      <c r="BH653" s="142">
        <f>IF(U653="sníž. přenesená",N653,0)</f>
        <v>0</v>
      </c>
      <c r="BI653" s="142">
        <f>IF(U653="nulová",N653,0)</f>
        <v>0</v>
      </c>
      <c r="BJ653" s="22" t="s">
        <v>88</v>
      </c>
      <c r="BK653" s="142">
        <f>ROUND(L653*K653,2)</f>
        <v>0</v>
      </c>
      <c r="BL653" s="22" t="s">
        <v>278</v>
      </c>
      <c r="BM653" s="22" t="s">
        <v>1510</v>
      </c>
    </row>
    <row r="654" s="10" customFormat="1" ht="16.5" customHeight="1">
      <c r="B654" s="230"/>
      <c r="C654" s="231"/>
      <c r="D654" s="231"/>
      <c r="E654" s="232" t="s">
        <v>22</v>
      </c>
      <c r="F654" s="233" t="s">
        <v>1511</v>
      </c>
      <c r="G654" s="234"/>
      <c r="H654" s="234"/>
      <c r="I654" s="234"/>
      <c r="J654" s="231"/>
      <c r="K654" s="235">
        <v>36</v>
      </c>
      <c r="L654" s="231"/>
      <c r="M654" s="231"/>
      <c r="N654" s="231"/>
      <c r="O654" s="231"/>
      <c r="P654" s="231"/>
      <c r="Q654" s="231"/>
      <c r="R654" s="236"/>
      <c r="T654" s="237"/>
      <c r="U654" s="231"/>
      <c r="V654" s="231"/>
      <c r="W654" s="231"/>
      <c r="X654" s="231"/>
      <c r="Y654" s="231"/>
      <c r="Z654" s="231"/>
      <c r="AA654" s="238"/>
      <c r="AT654" s="239" t="s">
        <v>214</v>
      </c>
      <c r="AU654" s="239" t="s">
        <v>149</v>
      </c>
      <c r="AV654" s="10" t="s">
        <v>149</v>
      </c>
      <c r="AW654" s="10" t="s">
        <v>36</v>
      </c>
      <c r="AX654" s="10" t="s">
        <v>88</v>
      </c>
      <c r="AY654" s="239" t="s">
        <v>206</v>
      </c>
    </row>
    <row r="655" s="1" customFormat="1" ht="25.5" customHeight="1">
      <c r="B655" s="46"/>
      <c r="C655" s="219" t="s">
        <v>1512</v>
      </c>
      <c r="D655" s="219" t="s">
        <v>207</v>
      </c>
      <c r="E655" s="220" t="s">
        <v>1513</v>
      </c>
      <c r="F655" s="221" t="s">
        <v>1514</v>
      </c>
      <c r="G655" s="221"/>
      <c r="H655" s="221"/>
      <c r="I655" s="221"/>
      <c r="J655" s="222" t="s">
        <v>238</v>
      </c>
      <c r="K655" s="223">
        <v>3.9550000000000001</v>
      </c>
      <c r="L655" s="224">
        <v>0</v>
      </c>
      <c r="M655" s="225"/>
      <c r="N655" s="226">
        <f>ROUND(L655*K655,2)</f>
        <v>0</v>
      </c>
      <c r="O655" s="226"/>
      <c r="P655" s="226"/>
      <c r="Q655" s="226"/>
      <c r="R655" s="48"/>
      <c r="T655" s="227" t="s">
        <v>22</v>
      </c>
      <c r="U655" s="56" t="s">
        <v>45</v>
      </c>
      <c r="V655" s="47"/>
      <c r="W655" s="228">
        <f>V655*K655</f>
        <v>0</v>
      </c>
      <c r="X655" s="228">
        <v>0</v>
      </c>
      <c r="Y655" s="228">
        <f>X655*K655</f>
        <v>0</v>
      </c>
      <c r="Z655" s="228">
        <v>0</v>
      </c>
      <c r="AA655" s="229">
        <f>Z655*K655</f>
        <v>0</v>
      </c>
      <c r="AR655" s="22" t="s">
        <v>278</v>
      </c>
      <c r="AT655" s="22" t="s">
        <v>207</v>
      </c>
      <c r="AU655" s="22" t="s">
        <v>149</v>
      </c>
      <c r="AY655" s="22" t="s">
        <v>206</v>
      </c>
      <c r="BE655" s="142">
        <f>IF(U655="základní",N655,0)</f>
        <v>0</v>
      </c>
      <c r="BF655" s="142">
        <f>IF(U655="snížená",N655,0)</f>
        <v>0</v>
      </c>
      <c r="BG655" s="142">
        <f>IF(U655="zákl. přenesená",N655,0)</f>
        <v>0</v>
      </c>
      <c r="BH655" s="142">
        <f>IF(U655="sníž. přenesená",N655,0)</f>
        <v>0</v>
      </c>
      <c r="BI655" s="142">
        <f>IF(U655="nulová",N655,0)</f>
        <v>0</v>
      </c>
      <c r="BJ655" s="22" t="s">
        <v>88</v>
      </c>
      <c r="BK655" s="142">
        <f>ROUND(L655*K655,2)</f>
        <v>0</v>
      </c>
      <c r="BL655" s="22" t="s">
        <v>278</v>
      </c>
      <c r="BM655" s="22" t="s">
        <v>1515</v>
      </c>
    </row>
    <row r="656" s="9" customFormat="1" ht="29.88" customHeight="1">
      <c r="B656" s="205"/>
      <c r="C656" s="206"/>
      <c r="D656" s="216" t="s">
        <v>178</v>
      </c>
      <c r="E656" s="216"/>
      <c r="F656" s="216"/>
      <c r="G656" s="216"/>
      <c r="H656" s="216"/>
      <c r="I656" s="216"/>
      <c r="J656" s="216"/>
      <c r="K656" s="216"/>
      <c r="L656" s="216"/>
      <c r="M656" s="216"/>
      <c r="N656" s="240">
        <f>BK656</f>
        <v>0</v>
      </c>
      <c r="O656" s="241"/>
      <c r="P656" s="241"/>
      <c r="Q656" s="241"/>
      <c r="R656" s="209"/>
      <c r="T656" s="210"/>
      <c r="U656" s="206"/>
      <c r="V656" s="206"/>
      <c r="W656" s="211">
        <f>SUM(W657:W679)</f>
        <v>0</v>
      </c>
      <c r="X656" s="206"/>
      <c r="Y656" s="211">
        <f>SUM(Y657:Y679)</f>
        <v>7.3362326199999996</v>
      </c>
      <c r="Z656" s="206"/>
      <c r="AA656" s="212">
        <f>SUM(AA657:AA679)</f>
        <v>0</v>
      </c>
      <c r="AR656" s="213" t="s">
        <v>149</v>
      </c>
      <c r="AT656" s="214" t="s">
        <v>79</v>
      </c>
      <c r="AU656" s="214" t="s">
        <v>88</v>
      </c>
      <c r="AY656" s="213" t="s">
        <v>206</v>
      </c>
      <c r="BK656" s="215">
        <f>SUM(BK657:BK679)</f>
        <v>0</v>
      </c>
    </row>
    <row r="657" s="1" customFormat="1" ht="25.5" customHeight="1">
      <c r="B657" s="46"/>
      <c r="C657" s="219" t="s">
        <v>1516</v>
      </c>
      <c r="D657" s="219" t="s">
        <v>207</v>
      </c>
      <c r="E657" s="220" t="s">
        <v>1517</v>
      </c>
      <c r="F657" s="221" t="s">
        <v>1518</v>
      </c>
      <c r="G657" s="221"/>
      <c r="H657" s="221"/>
      <c r="I657" s="221"/>
      <c r="J657" s="222" t="s">
        <v>260</v>
      </c>
      <c r="K657" s="223">
        <v>867.33000000000004</v>
      </c>
      <c r="L657" s="224">
        <v>0</v>
      </c>
      <c r="M657" s="225"/>
      <c r="N657" s="226">
        <f>ROUND(L657*K657,2)</f>
        <v>0</v>
      </c>
      <c r="O657" s="226"/>
      <c r="P657" s="226"/>
      <c r="Q657" s="226"/>
      <c r="R657" s="48"/>
      <c r="T657" s="227" t="s">
        <v>22</v>
      </c>
      <c r="U657" s="56" t="s">
        <v>45</v>
      </c>
      <c r="V657" s="47"/>
      <c r="W657" s="228">
        <f>V657*K657</f>
        <v>0</v>
      </c>
      <c r="X657" s="228">
        <v>0</v>
      </c>
      <c r="Y657" s="228">
        <f>X657*K657</f>
        <v>0</v>
      </c>
      <c r="Z657" s="228">
        <v>0</v>
      </c>
      <c r="AA657" s="229">
        <f>Z657*K657</f>
        <v>0</v>
      </c>
      <c r="AR657" s="22" t="s">
        <v>278</v>
      </c>
      <c r="AT657" s="22" t="s">
        <v>207</v>
      </c>
      <c r="AU657" s="22" t="s">
        <v>149</v>
      </c>
      <c r="AY657" s="22" t="s">
        <v>206</v>
      </c>
      <c r="BE657" s="142">
        <f>IF(U657="základní",N657,0)</f>
        <v>0</v>
      </c>
      <c r="BF657" s="142">
        <f>IF(U657="snížená",N657,0)</f>
        <v>0</v>
      </c>
      <c r="BG657" s="142">
        <f>IF(U657="zákl. přenesená",N657,0)</f>
        <v>0</v>
      </c>
      <c r="BH657" s="142">
        <f>IF(U657="sníž. přenesená",N657,0)</f>
        <v>0</v>
      </c>
      <c r="BI657" s="142">
        <f>IF(U657="nulová",N657,0)</f>
        <v>0</v>
      </c>
      <c r="BJ657" s="22" t="s">
        <v>88</v>
      </c>
      <c r="BK657" s="142">
        <f>ROUND(L657*K657,2)</f>
        <v>0</v>
      </c>
      <c r="BL657" s="22" t="s">
        <v>278</v>
      </c>
      <c r="BM657" s="22" t="s">
        <v>1519</v>
      </c>
    </row>
    <row r="658" s="1" customFormat="1" ht="38.25" customHeight="1">
      <c r="B658" s="46"/>
      <c r="C658" s="219" t="s">
        <v>1520</v>
      </c>
      <c r="D658" s="219" t="s">
        <v>207</v>
      </c>
      <c r="E658" s="220" t="s">
        <v>1521</v>
      </c>
      <c r="F658" s="221" t="s">
        <v>1522</v>
      </c>
      <c r="G658" s="221"/>
      <c r="H658" s="221"/>
      <c r="I658" s="221"/>
      <c r="J658" s="222" t="s">
        <v>260</v>
      </c>
      <c r="K658" s="223">
        <v>312.73700000000002</v>
      </c>
      <c r="L658" s="224">
        <v>0</v>
      </c>
      <c r="M658" s="225"/>
      <c r="N658" s="226">
        <f>ROUND(L658*K658,2)</f>
        <v>0</v>
      </c>
      <c r="O658" s="226"/>
      <c r="P658" s="226"/>
      <c r="Q658" s="226"/>
      <c r="R658" s="48"/>
      <c r="T658" s="227" t="s">
        <v>22</v>
      </c>
      <c r="U658" s="56" t="s">
        <v>45</v>
      </c>
      <c r="V658" s="47"/>
      <c r="W658" s="228">
        <f>V658*K658</f>
        <v>0</v>
      </c>
      <c r="X658" s="228">
        <v>0.01175</v>
      </c>
      <c r="Y658" s="228">
        <f>X658*K658</f>
        <v>3.6746597500000004</v>
      </c>
      <c r="Z658" s="228">
        <v>0</v>
      </c>
      <c r="AA658" s="229">
        <f>Z658*K658</f>
        <v>0</v>
      </c>
      <c r="AR658" s="22" t="s">
        <v>278</v>
      </c>
      <c r="AT658" s="22" t="s">
        <v>207</v>
      </c>
      <c r="AU658" s="22" t="s">
        <v>149</v>
      </c>
      <c r="AY658" s="22" t="s">
        <v>206</v>
      </c>
      <c r="BE658" s="142">
        <f>IF(U658="základní",N658,0)</f>
        <v>0</v>
      </c>
      <c r="BF658" s="142">
        <f>IF(U658="snížená",N658,0)</f>
        <v>0</v>
      </c>
      <c r="BG658" s="142">
        <f>IF(U658="zákl. přenesená",N658,0)</f>
        <v>0</v>
      </c>
      <c r="BH658" s="142">
        <f>IF(U658="sníž. přenesená",N658,0)</f>
        <v>0</v>
      </c>
      <c r="BI658" s="142">
        <f>IF(U658="nulová",N658,0)</f>
        <v>0</v>
      </c>
      <c r="BJ658" s="22" t="s">
        <v>88</v>
      </c>
      <c r="BK658" s="142">
        <f>ROUND(L658*K658,2)</f>
        <v>0</v>
      </c>
      <c r="BL658" s="22" t="s">
        <v>278</v>
      </c>
      <c r="BM658" s="22" t="s">
        <v>1523</v>
      </c>
    </row>
    <row r="659" s="10" customFormat="1" ht="16.5" customHeight="1">
      <c r="B659" s="230"/>
      <c r="C659" s="231"/>
      <c r="D659" s="231"/>
      <c r="E659" s="232" t="s">
        <v>22</v>
      </c>
      <c r="F659" s="233" t="s">
        <v>1524</v>
      </c>
      <c r="G659" s="234"/>
      <c r="H659" s="234"/>
      <c r="I659" s="234"/>
      <c r="J659" s="231"/>
      <c r="K659" s="235">
        <v>166.976</v>
      </c>
      <c r="L659" s="231"/>
      <c r="M659" s="231"/>
      <c r="N659" s="231"/>
      <c r="O659" s="231"/>
      <c r="P659" s="231"/>
      <c r="Q659" s="231"/>
      <c r="R659" s="236"/>
      <c r="T659" s="237"/>
      <c r="U659" s="231"/>
      <c r="V659" s="231"/>
      <c r="W659" s="231"/>
      <c r="X659" s="231"/>
      <c r="Y659" s="231"/>
      <c r="Z659" s="231"/>
      <c r="AA659" s="238"/>
      <c r="AT659" s="239" t="s">
        <v>214</v>
      </c>
      <c r="AU659" s="239" t="s">
        <v>149</v>
      </c>
      <c r="AV659" s="10" t="s">
        <v>149</v>
      </c>
      <c r="AW659" s="10" t="s">
        <v>36</v>
      </c>
      <c r="AX659" s="10" t="s">
        <v>80</v>
      </c>
      <c r="AY659" s="239" t="s">
        <v>206</v>
      </c>
    </row>
    <row r="660" s="10" customFormat="1" ht="16.5" customHeight="1">
      <c r="B660" s="230"/>
      <c r="C660" s="231"/>
      <c r="D660" s="231"/>
      <c r="E660" s="232" t="s">
        <v>22</v>
      </c>
      <c r="F660" s="251" t="s">
        <v>1525</v>
      </c>
      <c r="G660" s="231"/>
      <c r="H660" s="231"/>
      <c r="I660" s="231"/>
      <c r="J660" s="231"/>
      <c r="K660" s="235">
        <v>133.261</v>
      </c>
      <c r="L660" s="231"/>
      <c r="M660" s="231"/>
      <c r="N660" s="231"/>
      <c r="O660" s="231"/>
      <c r="P660" s="231"/>
      <c r="Q660" s="231"/>
      <c r="R660" s="236"/>
      <c r="T660" s="237"/>
      <c r="U660" s="231"/>
      <c r="V660" s="231"/>
      <c r="W660" s="231"/>
      <c r="X660" s="231"/>
      <c r="Y660" s="231"/>
      <c r="Z660" s="231"/>
      <c r="AA660" s="238"/>
      <c r="AT660" s="239" t="s">
        <v>214</v>
      </c>
      <c r="AU660" s="239" t="s">
        <v>149</v>
      </c>
      <c r="AV660" s="10" t="s">
        <v>149</v>
      </c>
      <c r="AW660" s="10" t="s">
        <v>36</v>
      </c>
      <c r="AX660" s="10" t="s">
        <v>80</v>
      </c>
      <c r="AY660" s="239" t="s">
        <v>206</v>
      </c>
    </row>
    <row r="661" s="10" customFormat="1" ht="16.5" customHeight="1">
      <c r="B661" s="230"/>
      <c r="C661" s="231"/>
      <c r="D661" s="231"/>
      <c r="E661" s="232" t="s">
        <v>22</v>
      </c>
      <c r="F661" s="251" t="s">
        <v>1526</v>
      </c>
      <c r="G661" s="231"/>
      <c r="H661" s="231"/>
      <c r="I661" s="231"/>
      <c r="J661" s="231"/>
      <c r="K661" s="235">
        <v>12.5</v>
      </c>
      <c r="L661" s="231"/>
      <c r="M661" s="231"/>
      <c r="N661" s="231"/>
      <c r="O661" s="231"/>
      <c r="P661" s="231"/>
      <c r="Q661" s="231"/>
      <c r="R661" s="236"/>
      <c r="T661" s="237"/>
      <c r="U661" s="231"/>
      <c r="V661" s="231"/>
      <c r="W661" s="231"/>
      <c r="X661" s="231"/>
      <c r="Y661" s="231"/>
      <c r="Z661" s="231"/>
      <c r="AA661" s="238"/>
      <c r="AT661" s="239" t="s">
        <v>214</v>
      </c>
      <c r="AU661" s="239" t="s">
        <v>149</v>
      </c>
      <c r="AV661" s="10" t="s">
        <v>149</v>
      </c>
      <c r="AW661" s="10" t="s">
        <v>36</v>
      </c>
      <c r="AX661" s="10" t="s">
        <v>80</v>
      </c>
      <c r="AY661" s="239" t="s">
        <v>206</v>
      </c>
    </row>
    <row r="662" s="11" customFormat="1" ht="16.5" customHeight="1">
      <c r="B662" s="252"/>
      <c r="C662" s="253"/>
      <c r="D662" s="253"/>
      <c r="E662" s="254" t="s">
        <v>22</v>
      </c>
      <c r="F662" s="255" t="s">
        <v>289</v>
      </c>
      <c r="G662" s="253"/>
      <c r="H662" s="253"/>
      <c r="I662" s="253"/>
      <c r="J662" s="253"/>
      <c r="K662" s="256">
        <v>312.73700000000002</v>
      </c>
      <c r="L662" s="253"/>
      <c r="M662" s="253"/>
      <c r="N662" s="253"/>
      <c r="O662" s="253"/>
      <c r="P662" s="253"/>
      <c r="Q662" s="253"/>
      <c r="R662" s="257"/>
      <c r="T662" s="258"/>
      <c r="U662" s="253"/>
      <c r="V662" s="253"/>
      <c r="W662" s="253"/>
      <c r="X662" s="253"/>
      <c r="Y662" s="253"/>
      <c r="Z662" s="253"/>
      <c r="AA662" s="259"/>
      <c r="AT662" s="260" t="s">
        <v>214</v>
      </c>
      <c r="AU662" s="260" t="s">
        <v>149</v>
      </c>
      <c r="AV662" s="11" t="s">
        <v>211</v>
      </c>
      <c r="AW662" s="11" t="s">
        <v>36</v>
      </c>
      <c r="AX662" s="11" t="s">
        <v>88</v>
      </c>
      <c r="AY662" s="260" t="s">
        <v>206</v>
      </c>
    </row>
    <row r="663" s="1" customFormat="1" ht="38.25" customHeight="1">
      <c r="B663" s="46"/>
      <c r="C663" s="219" t="s">
        <v>1527</v>
      </c>
      <c r="D663" s="219" t="s">
        <v>207</v>
      </c>
      <c r="E663" s="220" t="s">
        <v>1528</v>
      </c>
      <c r="F663" s="221" t="s">
        <v>1529</v>
      </c>
      <c r="G663" s="221"/>
      <c r="H663" s="221"/>
      <c r="I663" s="221"/>
      <c r="J663" s="222" t="s">
        <v>260</v>
      </c>
      <c r="K663" s="223">
        <v>625.47400000000005</v>
      </c>
      <c r="L663" s="224">
        <v>0</v>
      </c>
      <c r="M663" s="225"/>
      <c r="N663" s="226">
        <f>ROUND(L663*K663,2)</f>
        <v>0</v>
      </c>
      <c r="O663" s="226"/>
      <c r="P663" s="226"/>
      <c r="Q663" s="226"/>
      <c r="R663" s="48"/>
      <c r="T663" s="227" t="s">
        <v>22</v>
      </c>
      <c r="U663" s="56" t="s">
        <v>45</v>
      </c>
      <c r="V663" s="47"/>
      <c r="W663" s="228">
        <f>V663*K663</f>
        <v>0</v>
      </c>
      <c r="X663" s="228">
        <v>0.00165</v>
      </c>
      <c r="Y663" s="228">
        <f>X663*K663</f>
        <v>1.0320321000000001</v>
      </c>
      <c r="Z663" s="228">
        <v>0</v>
      </c>
      <c r="AA663" s="229">
        <f>Z663*K663</f>
        <v>0</v>
      </c>
      <c r="AR663" s="22" t="s">
        <v>278</v>
      </c>
      <c r="AT663" s="22" t="s">
        <v>207</v>
      </c>
      <c r="AU663" s="22" t="s">
        <v>149</v>
      </c>
      <c r="AY663" s="22" t="s">
        <v>206</v>
      </c>
      <c r="BE663" s="142">
        <f>IF(U663="základní",N663,0)</f>
        <v>0</v>
      </c>
      <c r="BF663" s="142">
        <f>IF(U663="snížená",N663,0)</f>
        <v>0</v>
      </c>
      <c r="BG663" s="142">
        <f>IF(U663="zákl. přenesená",N663,0)</f>
        <v>0</v>
      </c>
      <c r="BH663" s="142">
        <f>IF(U663="sníž. přenesená",N663,0)</f>
        <v>0</v>
      </c>
      <c r="BI663" s="142">
        <f>IF(U663="nulová",N663,0)</f>
        <v>0</v>
      </c>
      <c r="BJ663" s="22" t="s">
        <v>88</v>
      </c>
      <c r="BK663" s="142">
        <f>ROUND(L663*K663,2)</f>
        <v>0</v>
      </c>
      <c r="BL663" s="22" t="s">
        <v>278</v>
      </c>
      <c r="BM663" s="22" t="s">
        <v>1530</v>
      </c>
    </row>
    <row r="664" s="1" customFormat="1" ht="25.5" customHeight="1">
      <c r="B664" s="46"/>
      <c r="C664" s="219" t="s">
        <v>1531</v>
      </c>
      <c r="D664" s="219" t="s">
        <v>207</v>
      </c>
      <c r="E664" s="220" t="s">
        <v>1532</v>
      </c>
      <c r="F664" s="221" t="s">
        <v>1533</v>
      </c>
      <c r="G664" s="221"/>
      <c r="H664" s="221"/>
      <c r="I664" s="221"/>
      <c r="J664" s="222" t="s">
        <v>260</v>
      </c>
      <c r="K664" s="223">
        <v>28.739999999999998</v>
      </c>
      <c r="L664" s="224">
        <v>0</v>
      </c>
      <c r="M664" s="225"/>
      <c r="N664" s="226">
        <f>ROUND(L664*K664,2)</f>
        <v>0</v>
      </c>
      <c r="O664" s="226"/>
      <c r="P664" s="226"/>
      <c r="Q664" s="226"/>
      <c r="R664" s="48"/>
      <c r="T664" s="227" t="s">
        <v>22</v>
      </c>
      <c r="U664" s="56" t="s">
        <v>45</v>
      </c>
      <c r="V664" s="47"/>
      <c r="W664" s="228">
        <f>V664*K664</f>
        <v>0</v>
      </c>
      <c r="X664" s="228">
        <v>0.00071000000000000002</v>
      </c>
      <c r="Y664" s="228">
        <f>X664*K664</f>
        <v>0.020405400000000001</v>
      </c>
      <c r="Z664" s="228">
        <v>0</v>
      </c>
      <c r="AA664" s="229">
        <f>Z664*K664</f>
        <v>0</v>
      </c>
      <c r="AR664" s="22" t="s">
        <v>278</v>
      </c>
      <c r="AT664" s="22" t="s">
        <v>207</v>
      </c>
      <c r="AU664" s="22" t="s">
        <v>149</v>
      </c>
      <c r="AY664" s="22" t="s">
        <v>206</v>
      </c>
      <c r="BE664" s="142">
        <f>IF(U664="základní",N664,0)</f>
        <v>0</v>
      </c>
      <c r="BF664" s="142">
        <f>IF(U664="snížená",N664,0)</f>
        <v>0</v>
      </c>
      <c r="BG664" s="142">
        <f>IF(U664="zákl. přenesená",N664,0)</f>
        <v>0</v>
      </c>
      <c r="BH664" s="142">
        <f>IF(U664="sníž. přenesená",N664,0)</f>
        <v>0</v>
      </c>
      <c r="BI664" s="142">
        <f>IF(U664="nulová",N664,0)</f>
        <v>0</v>
      </c>
      <c r="BJ664" s="22" t="s">
        <v>88</v>
      </c>
      <c r="BK664" s="142">
        <f>ROUND(L664*K664,2)</f>
        <v>0</v>
      </c>
      <c r="BL664" s="22" t="s">
        <v>278</v>
      </c>
      <c r="BM664" s="22" t="s">
        <v>1534</v>
      </c>
    </row>
    <row r="665" s="10" customFormat="1" ht="16.5" customHeight="1">
      <c r="B665" s="230"/>
      <c r="C665" s="231"/>
      <c r="D665" s="231"/>
      <c r="E665" s="232" t="s">
        <v>22</v>
      </c>
      <c r="F665" s="233" t="s">
        <v>1535</v>
      </c>
      <c r="G665" s="234"/>
      <c r="H665" s="234"/>
      <c r="I665" s="234"/>
      <c r="J665" s="231"/>
      <c r="K665" s="235">
        <v>14.369999999999999</v>
      </c>
      <c r="L665" s="231"/>
      <c r="M665" s="231"/>
      <c r="N665" s="231"/>
      <c r="O665" s="231"/>
      <c r="P665" s="231"/>
      <c r="Q665" s="231"/>
      <c r="R665" s="236"/>
      <c r="T665" s="237"/>
      <c r="U665" s="231"/>
      <c r="V665" s="231"/>
      <c r="W665" s="231"/>
      <c r="X665" s="231"/>
      <c r="Y665" s="231"/>
      <c r="Z665" s="231"/>
      <c r="AA665" s="238"/>
      <c r="AT665" s="239" t="s">
        <v>214</v>
      </c>
      <c r="AU665" s="239" t="s">
        <v>149</v>
      </c>
      <c r="AV665" s="10" t="s">
        <v>149</v>
      </c>
      <c r="AW665" s="10" t="s">
        <v>36</v>
      </c>
      <c r="AX665" s="10" t="s">
        <v>80</v>
      </c>
      <c r="AY665" s="239" t="s">
        <v>206</v>
      </c>
    </row>
    <row r="666" s="10" customFormat="1" ht="16.5" customHeight="1">
      <c r="B666" s="230"/>
      <c r="C666" s="231"/>
      <c r="D666" s="231"/>
      <c r="E666" s="232" t="s">
        <v>22</v>
      </c>
      <c r="F666" s="251" t="s">
        <v>1536</v>
      </c>
      <c r="G666" s="231"/>
      <c r="H666" s="231"/>
      <c r="I666" s="231"/>
      <c r="J666" s="231"/>
      <c r="K666" s="235">
        <v>14.369999999999999</v>
      </c>
      <c r="L666" s="231"/>
      <c r="M666" s="231"/>
      <c r="N666" s="231"/>
      <c r="O666" s="231"/>
      <c r="P666" s="231"/>
      <c r="Q666" s="231"/>
      <c r="R666" s="236"/>
      <c r="T666" s="237"/>
      <c r="U666" s="231"/>
      <c r="V666" s="231"/>
      <c r="W666" s="231"/>
      <c r="X666" s="231"/>
      <c r="Y666" s="231"/>
      <c r="Z666" s="231"/>
      <c r="AA666" s="238"/>
      <c r="AT666" s="239" t="s">
        <v>214</v>
      </c>
      <c r="AU666" s="239" t="s">
        <v>149</v>
      </c>
      <c r="AV666" s="10" t="s">
        <v>149</v>
      </c>
      <c r="AW666" s="10" t="s">
        <v>36</v>
      </c>
      <c r="AX666" s="10" t="s">
        <v>80</v>
      </c>
      <c r="AY666" s="239" t="s">
        <v>206</v>
      </c>
    </row>
    <row r="667" s="11" customFormat="1" ht="16.5" customHeight="1">
      <c r="B667" s="252"/>
      <c r="C667" s="253"/>
      <c r="D667" s="253"/>
      <c r="E667" s="254" t="s">
        <v>22</v>
      </c>
      <c r="F667" s="255" t="s">
        <v>289</v>
      </c>
      <c r="G667" s="253"/>
      <c r="H667" s="253"/>
      <c r="I667" s="253"/>
      <c r="J667" s="253"/>
      <c r="K667" s="256">
        <v>28.739999999999998</v>
      </c>
      <c r="L667" s="253"/>
      <c r="M667" s="253"/>
      <c r="N667" s="253"/>
      <c r="O667" s="253"/>
      <c r="P667" s="253"/>
      <c r="Q667" s="253"/>
      <c r="R667" s="257"/>
      <c r="T667" s="258"/>
      <c r="U667" s="253"/>
      <c r="V667" s="253"/>
      <c r="W667" s="253"/>
      <c r="X667" s="253"/>
      <c r="Y667" s="253"/>
      <c r="Z667" s="253"/>
      <c r="AA667" s="259"/>
      <c r="AT667" s="260" t="s">
        <v>214</v>
      </c>
      <c r="AU667" s="260" t="s">
        <v>149</v>
      </c>
      <c r="AV667" s="11" t="s">
        <v>211</v>
      </c>
      <c r="AW667" s="11" t="s">
        <v>36</v>
      </c>
      <c r="AX667" s="11" t="s">
        <v>88</v>
      </c>
      <c r="AY667" s="260" t="s">
        <v>206</v>
      </c>
    </row>
    <row r="668" s="1" customFormat="1" ht="25.5" customHeight="1">
      <c r="B668" s="46"/>
      <c r="C668" s="219" t="s">
        <v>1537</v>
      </c>
      <c r="D668" s="219" t="s">
        <v>207</v>
      </c>
      <c r="E668" s="220" t="s">
        <v>1538</v>
      </c>
      <c r="F668" s="221" t="s">
        <v>1539</v>
      </c>
      <c r="G668" s="221"/>
      <c r="H668" s="221"/>
      <c r="I668" s="221"/>
      <c r="J668" s="222" t="s">
        <v>260</v>
      </c>
      <c r="K668" s="223">
        <v>312.73700000000002</v>
      </c>
      <c r="L668" s="224">
        <v>0</v>
      </c>
      <c r="M668" s="225"/>
      <c r="N668" s="226">
        <f>ROUND(L668*K668,2)</f>
        <v>0</v>
      </c>
      <c r="O668" s="226"/>
      <c r="P668" s="226"/>
      <c r="Q668" s="226"/>
      <c r="R668" s="48"/>
      <c r="T668" s="227" t="s">
        <v>22</v>
      </c>
      <c r="U668" s="56" t="s">
        <v>45</v>
      </c>
      <c r="V668" s="47"/>
      <c r="W668" s="228">
        <f>V668*K668</f>
        <v>0</v>
      </c>
      <c r="X668" s="228">
        <v>0.00055000000000000003</v>
      </c>
      <c r="Y668" s="228">
        <f>X668*K668</f>
        <v>0.17200535000000003</v>
      </c>
      <c r="Z668" s="228">
        <v>0</v>
      </c>
      <c r="AA668" s="229">
        <f>Z668*K668</f>
        <v>0</v>
      </c>
      <c r="AR668" s="22" t="s">
        <v>278</v>
      </c>
      <c r="AT668" s="22" t="s">
        <v>207</v>
      </c>
      <c r="AU668" s="22" t="s">
        <v>149</v>
      </c>
      <c r="AY668" s="22" t="s">
        <v>206</v>
      </c>
      <c r="BE668" s="142">
        <f>IF(U668="základní",N668,0)</f>
        <v>0</v>
      </c>
      <c r="BF668" s="142">
        <f>IF(U668="snížená",N668,0)</f>
        <v>0</v>
      </c>
      <c r="BG668" s="142">
        <f>IF(U668="zákl. přenesená",N668,0)</f>
        <v>0</v>
      </c>
      <c r="BH668" s="142">
        <f>IF(U668="sníž. přenesená",N668,0)</f>
        <v>0</v>
      </c>
      <c r="BI668" s="142">
        <f>IF(U668="nulová",N668,0)</f>
        <v>0</v>
      </c>
      <c r="BJ668" s="22" t="s">
        <v>88</v>
      </c>
      <c r="BK668" s="142">
        <f>ROUND(L668*K668,2)</f>
        <v>0</v>
      </c>
      <c r="BL668" s="22" t="s">
        <v>278</v>
      </c>
      <c r="BM668" s="22" t="s">
        <v>1540</v>
      </c>
    </row>
    <row r="669" s="1" customFormat="1" ht="25.5" customHeight="1">
      <c r="B669" s="46"/>
      <c r="C669" s="219" t="s">
        <v>1541</v>
      </c>
      <c r="D669" s="219" t="s">
        <v>207</v>
      </c>
      <c r="E669" s="220" t="s">
        <v>1542</v>
      </c>
      <c r="F669" s="221" t="s">
        <v>1543</v>
      </c>
      <c r="G669" s="221"/>
      <c r="H669" s="221"/>
      <c r="I669" s="221"/>
      <c r="J669" s="222" t="s">
        <v>260</v>
      </c>
      <c r="K669" s="223">
        <v>19.062999999999999</v>
      </c>
      <c r="L669" s="224">
        <v>0</v>
      </c>
      <c r="M669" s="225"/>
      <c r="N669" s="226">
        <f>ROUND(L669*K669,2)</f>
        <v>0</v>
      </c>
      <c r="O669" s="226"/>
      <c r="P669" s="226"/>
      <c r="Q669" s="226"/>
      <c r="R669" s="48"/>
      <c r="T669" s="227" t="s">
        <v>22</v>
      </c>
      <c r="U669" s="56" t="s">
        <v>45</v>
      </c>
      <c r="V669" s="47"/>
      <c r="W669" s="228">
        <f>V669*K669</f>
        <v>0</v>
      </c>
      <c r="X669" s="228">
        <v>0.00058</v>
      </c>
      <c r="Y669" s="228">
        <f>X669*K669</f>
        <v>0.01105654</v>
      </c>
      <c r="Z669" s="228">
        <v>0</v>
      </c>
      <c r="AA669" s="229">
        <f>Z669*K669</f>
        <v>0</v>
      </c>
      <c r="AR669" s="22" t="s">
        <v>278</v>
      </c>
      <c r="AT669" s="22" t="s">
        <v>207</v>
      </c>
      <c r="AU669" s="22" t="s">
        <v>149</v>
      </c>
      <c r="AY669" s="22" t="s">
        <v>206</v>
      </c>
      <c r="BE669" s="142">
        <f>IF(U669="základní",N669,0)</f>
        <v>0</v>
      </c>
      <c r="BF669" s="142">
        <f>IF(U669="snížená",N669,0)</f>
        <v>0</v>
      </c>
      <c r="BG669" s="142">
        <f>IF(U669="zákl. přenesená",N669,0)</f>
        <v>0</v>
      </c>
      <c r="BH669" s="142">
        <f>IF(U669="sníž. přenesená",N669,0)</f>
        <v>0</v>
      </c>
      <c r="BI669" s="142">
        <f>IF(U669="nulová",N669,0)</f>
        <v>0</v>
      </c>
      <c r="BJ669" s="22" t="s">
        <v>88</v>
      </c>
      <c r="BK669" s="142">
        <f>ROUND(L669*K669,2)</f>
        <v>0</v>
      </c>
      <c r="BL669" s="22" t="s">
        <v>278</v>
      </c>
      <c r="BM669" s="22" t="s">
        <v>1544</v>
      </c>
    </row>
    <row r="670" s="10" customFormat="1" ht="16.5" customHeight="1">
      <c r="B670" s="230"/>
      <c r="C670" s="231"/>
      <c r="D670" s="231"/>
      <c r="E670" s="232" t="s">
        <v>22</v>
      </c>
      <c r="F670" s="233" t="s">
        <v>1545</v>
      </c>
      <c r="G670" s="234"/>
      <c r="H670" s="234"/>
      <c r="I670" s="234"/>
      <c r="J670" s="231"/>
      <c r="K670" s="235">
        <v>19.062999999999999</v>
      </c>
      <c r="L670" s="231"/>
      <c r="M670" s="231"/>
      <c r="N670" s="231"/>
      <c r="O670" s="231"/>
      <c r="P670" s="231"/>
      <c r="Q670" s="231"/>
      <c r="R670" s="236"/>
      <c r="T670" s="237"/>
      <c r="U670" s="231"/>
      <c r="V670" s="231"/>
      <c r="W670" s="231"/>
      <c r="X670" s="231"/>
      <c r="Y670" s="231"/>
      <c r="Z670" s="231"/>
      <c r="AA670" s="238"/>
      <c r="AT670" s="239" t="s">
        <v>214</v>
      </c>
      <c r="AU670" s="239" t="s">
        <v>149</v>
      </c>
      <c r="AV670" s="10" t="s">
        <v>149</v>
      </c>
      <c r="AW670" s="10" t="s">
        <v>36</v>
      </c>
      <c r="AX670" s="10" t="s">
        <v>88</v>
      </c>
      <c r="AY670" s="239" t="s">
        <v>206</v>
      </c>
    </row>
    <row r="671" s="1" customFormat="1" ht="25.5" customHeight="1">
      <c r="B671" s="46"/>
      <c r="C671" s="219" t="s">
        <v>1546</v>
      </c>
      <c r="D671" s="219" t="s">
        <v>207</v>
      </c>
      <c r="E671" s="220" t="s">
        <v>1547</v>
      </c>
      <c r="F671" s="221" t="s">
        <v>1548</v>
      </c>
      <c r="G671" s="221"/>
      <c r="H671" s="221"/>
      <c r="I671" s="221"/>
      <c r="J671" s="222" t="s">
        <v>260</v>
      </c>
      <c r="K671" s="223">
        <v>28.739999999999998</v>
      </c>
      <c r="L671" s="224">
        <v>0</v>
      </c>
      <c r="M671" s="225"/>
      <c r="N671" s="226">
        <f>ROUND(L671*K671,2)</f>
        <v>0</v>
      </c>
      <c r="O671" s="226"/>
      <c r="P671" s="226"/>
      <c r="Q671" s="226"/>
      <c r="R671" s="48"/>
      <c r="T671" s="227" t="s">
        <v>22</v>
      </c>
      <c r="U671" s="56" t="s">
        <v>45</v>
      </c>
      <c r="V671" s="47"/>
      <c r="W671" s="228">
        <f>V671*K671</f>
        <v>0</v>
      </c>
      <c r="X671" s="228">
        <v>0.0054000000000000003</v>
      </c>
      <c r="Y671" s="228">
        <f>X671*K671</f>
        <v>0.155196</v>
      </c>
      <c r="Z671" s="228">
        <v>0</v>
      </c>
      <c r="AA671" s="229">
        <f>Z671*K671</f>
        <v>0</v>
      </c>
      <c r="AR671" s="22" t="s">
        <v>278</v>
      </c>
      <c r="AT671" s="22" t="s">
        <v>207</v>
      </c>
      <c r="AU671" s="22" t="s">
        <v>149</v>
      </c>
      <c r="AY671" s="22" t="s">
        <v>206</v>
      </c>
      <c r="BE671" s="142">
        <f>IF(U671="základní",N671,0)</f>
        <v>0</v>
      </c>
      <c r="BF671" s="142">
        <f>IF(U671="snížená",N671,0)</f>
        <v>0</v>
      </c>
      <c r="BG671" s="142">
        <f>IF(U671="zákl. přenesená",N671,0)</f>
        <v>0</v>
      </c>
      <c r="BH671" s="142">
        <f>IF(U671="sníž. přenesená",N671,0)</f>
        <v>0</v>
      </c>
      <c r="BI671" s="142">
        <f>IF(U671="nulová",N671,0)</f>
        <v>0</v>
      </c>
      <c r="BJ671" s="22" t="s">
        <v>88</v>
      </c>
      <c r="BK671" s="142">
        <f>ROUND(L671*K671,2)</f>
        <v>0</v>
      </c>
      <c r="BL671" s="22" t="s">
        <v>278</v>
      </c>
      <c r="BM671" s="22" t="s">
        <v>1549</v>
      </c>
    </row>
    <row r="672" s="1" customFormat="1" ht="25.5" customHeight="1">
      <c r="B672" s="46"/>
      <c r="C672" s="219" t="s">
        <v>1550</v>
      </c>
      <c r="D672" s="219" t="s">
        <v>207</v>
      </c>
      <c r="E672" s="220" t="s">
        <v>1551</v>
      </c>
      <c r="F672" s="221" t="s">
        <v>1552</v>
      </c>
      <c r="G672" s="221"/>
      <c r="H672" s="221"/>
      <c r="I672" s="221"/>
      <c r="J672" s="222" t="s">
        <v>260</v>
      </c>
      <c r="K672" s="223">
        <v>312.73700000000002</v>
      </c>
      <c r="L672" s="224">
        <v>0</v>
      </c>
      <c r="M672" s="225"/>
      <c r="N672" s="226">
        <f>ROUND(L672*K672,2)</f>
        <v>0</v>
      </c>
      <c r="O672" s="226"/>
      <c r="P672" s="226"/>
      <c r="Q672" s="226"/>
      <c r="R672" s="48"/>
      <c r="T672" s="227" t="s">
        <v>22</v>
      </c>
      <c r="U672" s="56" t="s">
        <v>45</v>
      </c>
      <c r="V672" s="47"/>
      <c r="W672" s="228">
        <f>V672*K672</f>
        <v>0</v>
      </c>
      <c r="X672" s="228">
        <v>0.0054000000000000003</v>
      </c>
      <c r="Y672" s="228">
        <f>X672*K672</f>
        <v>1.6887798000000003</v>
      </c>
      <c r="Z672" s="228">
        <v>0</v>
      </c>
      <c r="AA672" s="229">
        <f>Z672*K672</f>
        <v>0</v>
      </c>
      <c r="AR672" s="22" t="s">
        <v>278</v>
      </c>
      <c r="AT672" s="22" t="s">
        <v>207</v>
      </c>
      <c r="AU672" s="22" t="s">
        <v>149</v>
      </c>
      <c r="AY672" s="22" t="s">
        <v>206</v>
      </c>
      <c r="BE672" s="142">
        <f>IF(U672="základní",N672,0)</f>
        <v>0</v>
      </c>
      <c r="BF672" s="142">
        <f>IF(U672="snížená",N672,0)</f>
        <v>0</v>
      </c>
      <c r="BG672" s="142">
        <f>IF(U672="zákl. přenesená",N672,0)</f>
        <v>0</v>
      </c>
      <c r="BH672" s="142">
        <f>IF(U672="sníž. přenesená",N672,0)</f>
        <v>0</v>
      </c>
      <c r="BI672" s="142">
        <f>IF(U672="nulová",N672,0)</f>
        <v>0</v>
      </c>
      <c r="BJ672" s="22" t="s">
        <v>88</v>
      </c>
      <c r="BK672" s="142">
        <f>ROUND(L672*K672,2)</f>
        <v>0</v>
      </c>
      <c r="BL672" s="22" t="s">
        <v>278</v>
      </c>
      <c r="BM672" s="22" t="s">
        <v>1553</v>
      </c>
    </row>
    <row r="673" s="1" customFormat="1" ht="25.5" customHeight="1">
      <c r="B673" s="46"/>
      <c r="C673" s="219" t="s">
        <v>1554</v>
      </c>
      <c r="D673" s="219" t="s">
        <v>207</v>
      </c>
      <c r="E673" s="220" t="s">
        <v>1555</v>
      </c>
      <c r="F673" s="221" t="s">
        <v>1556</v>
      </c>
      <c r="G673" s="221"/>
      <c r="H673" s="221"/>
      <c r="I673" s="221"/>
      <c r="J673" s="222" t="s">
        <v>260</v>
      </c>
      <c r="K673" s="223">
        <v>19.062999999999999</v>
      </c>
      <c r="L673" s="224">
        <v>0</v>
      </c>
      <c r="M673" s="225"/>
      <c r="N673" s="226">
        <f>ROUND(L673*K673,2)</f>
        <v>0</v>
      </c>
      <c r="O673" s="226"/>
      <c r="P673" s="226"/>
      <c r="Q673" s="226"/>
      <c r="R673" s="48"/>
      <c r="T673" s="227" t="s">
        <v>22</v>
      </c>
      <c r="U673" s="56" t="s">
        <v>45</v>
      </c>
      <c r="V673" s="47"/>
      <c r="W673" s="228">
        <f>V673*K673</f>
        <v>0</v>
      </c>
      <c r="X673" s="228">
        <v>0.00025000000000000001</v>
      </c>
      <c r="Y673" s="228">
        <f>X673*K673</f>
        <v>0.00476575</v>
      </c>
      <c r="Z673" s="228">
        <v>0</v>
      </c>
      <c r="AA673" s="229">
        <f>Z673*K673</f>
        <v>0</v>
      </c>
      <c r="AR673" s="22" t="s">
        <v>278</v>
      </c>
      <c r="AT673" s="22" t="s">
        <v>207</v>
      </c>
      <c r="AU673" s="22" t="s">
        <v>149</v>
      </c>
      <c r="AY673" s="22" t="s">
        <v>206</v>
      </c>
      <c r="BE673" s="142">
        <f>IF(U673="základní",N673,0)</f>
        <v>0</v>
      </c>
      <c r="BF673" s="142">
        <f>IF(U673="snížená",N673,0)</f>
        <v>0</v>
      </c>
      <c r="BG673" s="142">
        <f>IF(U673="zákl. přenesená",N673,0)</f>
        <v>0</v>
      </c>
      <c r="BH673" s="142">
        <f>IF(U673="sníž. přenesená",N673,0)</f>
        <v>0</v>
      </c>
      <c r="BI673" s="142">
        <f>IF(U673="nulová",N673,0)</f>
        <v>0</v>
      </c>
      <c r="BJ673" s="22" t="s">
        <v>88</v>
      </c>
      <c r="BK673" s="142">
        <f>ROUND(L673*K673,2)</f>
        <v>0</v>
      </c>
      <c r="BL673" s="22" t="s">
        <v>278</v>
      </c>
      <c r="BM673" s="22" t="s">
        <v>1557</v>
      </c>
    </row>
    <row r="674" s="1" customFormat="1" ht="25.5" customHeight="1">
      <c r="B674" s="46"/>
      <c r="C674" s="219" t="s">
        <v>1558</v>
      </c>
      <c r="D674" s="219" t="s">
        <v>207</v>
      </c>
      <c r="E674" s="220" t="s">
        <v>1559</v>
      </c>
      <c r="F674" s="221" t="s">
        <v>1560</v>
      </c>
      <c r="G674" s="221"/>
      <c r="H674" s="221"/>
      <c r="I674" s="221"/>
      <c r="J674" s="222" t="s">
        <v>260</v>
      </c>
      <c r="K674" s="223">
        <v>19.062999999999999</v>
      </c>
      <c r="L674" s="224">
        <v>0</v>
      </c>
      <c r="M674" s="225"/>
      <c r="N674" s="226">
        <f>ROUND(L674*K674,2)</f>
        <v>0</v>
      </c>
      <c r="O674" s="226"/>
      <c r="P674" s="226"/>
      <c r="Q674" s="226"/>
      <c r="R674" s="48"/>
      <c r="T674" s="227" t="s">
        <v>22</v>
      </c>
      <c r="U674" s="56" t="s">
        <v>45</v>
      </c>
      <c r="V674" s="47"/>
      <c r="W674" s="228">
        <f>V674*K674</f>
        <v>0</v>
      </c>
      <c r="X674" s="228">
        <v>0.0035000000000000001</v>
      </c>
      <c r="Y674" s="228">
        <f>X674*K674</f>
        <v>0.066720500000000002</v>
      </c>
      <c r="Z674" s="228">
        <v>0</v>
      </c>
      <c r="AA674" s="229">
        <f>Z674*K674</f>
        <v>0</v>
      </c>
      <c r="AR674" s="22" t="s">
        <v>278</v>
      </c>
      <c r="AT674" s="22" t="s">
        <v>207</v>
      </c>
      <c r="AU674" s="22" t="s">
        <v>149</v>
      </c>
      <c r="AY674" s="22" t="s">
        <v>206</v>
      </c>
      <c r="BE674" s="142">
        <f>IF(U674="základní",N674,0)</f>
        <v>0</v>
      </c>
      <c r="BF674" s="142">
        <f>IF(U674="snížená",N674,0)</f>
        <v>0</v>
      </c>
      <c r="BG674" s="142">
        <f>IF(U674="zákl. přenesená",N674,0)</f>
        <v>0</v>
      </c>
      <c r="BH674" s="142">
        <f>IF(U674="sníž. přenesená",N674,0)</f>
        <v>0</v>
      </c>
      <c r="BI674" s="142">
        <f>IF(U674="nulová",N674,0)</f>
        <v>0</v>
      </c>
      <c r="BJ674" s="22" t="s">
        <v>88</v>
      </c>
      <c r="BK674" s="142">
        <f>ROUND(L674*K674,2)</f>
        <v>0</v>
      </c>
      <c r="BL674" s="22" t="s">
        <v>278</v>
      </c>
      <c r="BM674" s="22" t="s">
        <v>1561</v>
      </c>
    </row>
    <row r="675" s="1" customFormat="1" ht="25.5" customHeight="1">
      <c r="B675" s="46"/>
      <c r="C675" s="219" t="s">
        <v>1562</v>
      </c>
      <c r="D675" s="219" t="s">
        <v>207</v>
      </c>
      <c r="E675" s="220" t="s">
        <v>1563</v>
      </c>
      <c r="F675" s="221" t="s">
        <v>1564</v>
      </c>
      <c r="G675" s="221"/>
      <c r="H675" s="221"/>
      <c r="I675" s="221"/>
      <c r="J675" s="222" t="s">
        <v>260</v>
      </c>
      <c r="K675" s="223">
        <v>312.73700000000002</v>
      </c>
      <c r="L675" s="224">
        <v>0</v>
      </c>
      <c r="M675" s="225"/>
      <c r="N675" s="226">
        <f>ROUND(L675*K675,2)</f>
        <v>0</v>
      </c>
      <c r="O675" s="226"/>
      <c r="P675" s="226"/>
      <c r="Q675" s="226"/>
      <c r="R675" s="48"/>
      <c r="T675" s="227" t="s">
        <v>22</v>
      </c>
      <c r="U675" s="56" t="s">
        <v>45</v>
      </c>
      <c r="V675" s="47"/>
      <c r="W675" s="228">
        <f>V675*K675</f>
        <v>0</v>
      </c>
      <c r="X675" s="228">
        <v>0.00020000000000000001</v>
      </c>
      <c r="Y675" s="228">
        <f>X675*K675</f>
        <v>0.062547400000000003</v>
      </c>
      <c r="Z675" s="228">
        <v>0</v>
      </c>
      <c r="AA675" s="229">
        <f>Z675*K675</f>
        <v>0</v>
      </c>
      <c r="AR675" s="22" t="s">
        <v>278</v>
      </c>
      <c r="AT675" s="22" t="s">
        <v>207</v>
      </c>
      <c r="AU675" s="22" t="s">
        <v>149</v>
      </c>
      <c r="AY675" s="22" t="s">
        <v>206</v>
      </c>
      <c r="BE675" s="142">
        <f>IF(U675="základní",N675,0)</f>
        <v>0</v>
      </c>
      <c r="BF675" s="142">
        <f>IF(U675="snížená",N675,0)</f>
        <v>0</v>
      </c>
      <c r="BG675" s="142">
        <f>IF(U675="zákl. přenesená",N675,0)</f>
        <v>0</v>
      </c>
      <c r="BH675" s="142">
        <f>IF(U675="sníž. přenesená",N675,0)</f>
        <v>0</v>
      </c>
      <c r="BI675" s="142">
        <f>IF(U675="nulová",N675,0)</f>
        <v>0</v>
      </c>
      <c r="BJ675" s="22" t="s">
        <v>88</v>
      </c>
      <c r="BK675" s="142">
        <f>ROUND(L675*K675,2)</f>
        <v>0</v>
      </c>
      <c r="BL675" s="22" t="s">
        <v>278</v>
      </c>
      <c r="BM675" s="22" t="s">
        <v>1565</v>
      </c>
    </row>
    <row r="676" s="1" customFormat="1" ht="25.5" customHeight="1">
      <c r="B676" s="46"/>
      <c r="C676" s="219" t="s">
        <v>1566</v>
      </c>
      <c r="D676" s="219" t="s">
        <v>207</v>
      </c>
      <c r="E676" s="220" t="s">
        <v>1563</v>
      </c>
      <c r="F676" s="221" t="s">
        <v>1564</v>
      </c>
      <c r="G676" s="221"/>
      <c r="H676" s="221"/>
      <c r="I676" s="221"/>
      <c r="J676" s="222" t="s">
        <v>260</v>
      </c>
      <c r="K676" s="223">
        <v>28.739999999999998</v>
      </c>
      <c r="L676" s="224">
        <v>0</v>
      </c>
      <c r="M676" s="225"/>
      <c r="N676" s="226">
        <f>ROUND(L676*K676,2)</f>
        <v>0</v>
      </c>
      <c r="O676" s="226"/>
      <c r="P676" s="226"/>
      <c r="Q676" s="226"/>
      <c r="R676" s="48"/>
      <c r="T676" s="227" t="s">
        <v>22</v>
      </c>
      <c r="U676" s="56" t="s">
        <v>45</v>
      </c>
      <c r="V676" s="47"/>
      <c r="W676" s="228">
        <f>V676*K676</f>
        <v>0</v>
      </c>
      <c r="X676" s="228">
        <v>0.00020000000000000001</v>
      </c>
      <c r="Y676" s="228">
        <f>X676*K676</f>
        <v>0.0057479999999999996</v>
      </c>
      <c r="Z676" s="228">
        <v>0</v>
      </c>
      <c r="AA676" s="229">
        <f>Z676*K676</f>
        <v>0</v>
      </c>
      <c r="AR676" s="22" t="s">
        <v>278</v>
      </c>
      <c r="AT676" s="22" t="s">
        <v>207</v>
      </c>
      <c r="AU676" s="22" t="s">
        <v>149</v>
      </c>
      <c r="AY676" s="22" t="s">
        <v>206</v>
      </c>
      <c r="BE676" s="142">
        <f>IF(U676="základní",N676,0)</f>
        <v>0</v>
      </c>
      <c r="BF676" s="142">
        <f>IF(U676="snížená",N676,0)</f>
        <v>0</v>
      </c>
      <c r="BG676" s="142">
        <f>IF(U676="zákl. přenesená",N676,0)</f>
        <v>0</v>
      </c>
      <c r="BH676" s="142">
        <f>IF(U676="sníž. přenesená",N676,0)</f>
        <v>0</v>
      </c>
      <c r="BI676" s="142">
        <f>IF(U676="nulová",N676,0)</f>
        <v>0</v>
      </c>
      <c r="BJ676" s="22" t="s">
        <v>88</v>
      </c>
      <c r="BK676" s="142">
        <f>ROUND(L676*K676,2)</f>
        <v>0</v>
      </c>
      <c r="BL676" s="22" t="s">
        <v>278</v>
      </c>
      <c r="BM676" s="22" t="s">
        <v>1567</v>
      </c>
    </row>
    <row r="677" s="1" customFormat="1" ht="25.5" customHeight="1">
      <c r="B677" s="46"/>
      <c r="C677" s="219" t="s">
        <v>1568</v>
      </c>
      <c r="D677" s="219" t="s">
        <v>207</v>
      </c>
      <c r="E677" s="220" t="s">
        <v>1569</v>
      </c>
      <c r="F677" s="221" t="s">
        <v>1570</v>
      </c>
      <c r="G677" s="221"/>
      <c r="H677" s="221"/>
      <c r="I677" s="221"/>
      <c r="J677" s="222" t="s">
        <v>260</v>
      </c>
      <c r="K677" s="223">
        <v>19.062999999999999</v>
      </c>
      <c r="L677" s="224">
        <v>0</v>
      </c>
      <c r="M677" s="225"/>
      <c r="N677" s="226">
        <f>ROUND(L677*K677,2)</f>
        <v>0</v>
      </c>
      <c r="O677" s="226"/>
      <c r="P677" s="226"/>
      <c r="Q677" s="226"/>
      <c r="R677" s="48"/>
      <c r="T677" s="227" t="s">
        <v>22</v>
      </c>
      <c r="U677" s="56" t="s">
        <v>45</v>
      </c>
      <c r="V677" s="47"/>
      <c r="W677" s="228">
        <f>V677*K677</f>
        <v>0</v>
      </c>
      <c r="X677" s="228">
        <v>0.00021000000000000001</v>
      </c>
      <c r="Y677" s="228">
        <f>X677*K677</f>
        <v>0.00400323</v>
      </c>
      <c r="Z677" s="228">
        <v>0</v>
      </c>
      <c r="AA677" s="229">
        <f>Z677*K677</f>
        <v>0</v>
      </c>
      <c r="AR677" s="22" t="s">
        <v>278</v>
      </c>
      <c r="AT677" s="22" t="s">
        <v>207</v>
      </c>
      <c r="AU677" s="22" t="s">
        <v>149</v>
      </c>
      <c r="AY677" s="22" t="s">
        <v>206</v>
      </c>
      <c r="BE677" s="142">
        <f>IF(U677="základní",N677,0)</f>
        <v>0</v>
      </c>
      <c r="BF677" s="142">
        <f>IF(U677="snížená",N677,0)</f>
        <v>0</v>
      </c>
      <c r="BG677" s="142">
        <f>IF(U677="zákl. přenesená",N677,0)</f>
        <v>0</v>
      </c>
      <c r="BH677" s="142">
        <f>IF(U677="sníž. přenesená",N677,0)</f>
        <v>0</v>
      </c>
      <c r="BI677" s="142">
        <f>IF(U677="nulová",N677,0)</f>
        <v>0</v>
      </c>
      <c r="BJ677" s="22" t="s">
        <v>88</v>
      </c>
      <c r="BK677" s="142">
        <f>ROUND(L677*K677,2)</f>
        <v>0</v>
      </c>
      <c r="BL677" s="22" t="s">
        <v>278</v>
      </c>
      <c r="BM677" s="22" t="s">
        <v>1571</v>
      </c>
    </row>
    <row r="678" s="1" customFormat="1" ht="25.5" customHeight="1">
      <c r="B678" s="46"/>
      <c r="C678" s="219" t="s">
        <v>1572</v>
      </c>
      <c r="D678" s="219" t="s">
        <v>207</v>
      </c>
      <c r="E678" s="220" t="s">
        <v>1573</v>
      </c>
      <c r="F678" s="221" t="s">
        <v>1574</v>
      </c>
      <c r="G678" s="221"/>
      <c r="H678" s="221"/>
      <c r="I678" s="221"/>
      <c r="J678" s="222" t="s">
        <v>243</v>
      </c>
      <c r="K678" s="223">
        <v>126.68000000000001</v>
      </c>
      <c r="L678" s="224">
        <v>0</v>
      </c>
      <c r="M678" s="225"/>
      <c r="N678" s="226">
        <f>ROUND(L678*K678,2)</f>
        <v>0</v>
      </c>
      <c r="O678" s="226"/>
      <c r="P678" s="226"/>
      <c r="Q678" s="226"/>
      <c r="R678" s="48"/>
      <c r="T678" s="227" t="s">
        <v>22</v>
      </c>
      <c r="U678" s="56" t="s">
        <v>45</v>
      </c>
      <c r="V678" s="47"/>
      <c r="W678" s="228">
        <f>V678*K678</f>
        <v>0</v>
      </c>
      <c r="X678" s="228">
        <v>0.00346</v>
      </c>
      <c r="Y678" s="228">
        <f>X678*K678</f>
        <v>0.4383128</v>
      </c>
      <c r="Z678" s="228">
        <v>0</v>
      </c>
      <c r="AA678" s="229">
        <f>Z678*K678</f>
        <v>0</v>
      </c>
      <c r="AR678" s="22" t="s">
        <v>278</v>
      </c>
      <c r="AT678" s="22" t="s">
        <v>207</v>
      </c>
      <c r="AU678" s="22" t="s">
        <v>149</v>
      </c>
      <c r="AY678" s="22" t="s">
        <v>206</v>
      </c>
      <c r="BE678" s="142">
        <f>IF(U678="základní",N678,0)</f>
        <v>0</v>
      </c>
      <c r="BF678" s="142">
        <f>IF(U678="snížená",N678,0)</f>
        <v>0</v>
      </c>
      <c r="BG678" s="142">
        <f>IF(U678="zákl. přenesená",N678,0)</f>
        <v>0</v>
      </c>
      <c r="BH678" s="142">
        <f>IF(U678="sníž. přenesená",N678,0)</f>
        <v>0</v>
      </c>
      <c r="BI678" s="142">
        <f>IF(U678="nulová",N678,0)</f>
        <v>0</v>
      </c>
      <c r="BJ678" s="22" t="s">
        <v>88</v>
      </c>
      <c r="BK678" s="142">
        <f>ROUND(L678*K678,2)</f>
        <v>0</v>
      </c>
      <c r="BL678" s="22" t="s">
        <v>278</v>
      </c>
      <c r="BM678" s="22" t="s">
        <v>1575</v>
      </c>
    </row>
    <row r="679" s="1" customFormat="1" ht="25.5" customHeight="1">
      <c r="B679" s="46"/>
      <c r="C679" s="219" t="s">
        <v>1576</v>
      </c>
      <c r="D679" s="219" t="s">
        <v>207</v>
      </c>
      <c r="E679" s="220" t="s">
        <v>1577</v>
      </c>
      <c r="F679" s="221" t="s">
        <v>1578</v>
      </c>
      <c r="G679" s="221"/>
      <c r="H679" s="221"/>
      <c r="I679" s="221"/>
      <c r="J679" s="222" t="s">
        <v>238</v>
      </c>
      <c r="K679" s="223">
        <v>7.3360000000000003</v>
      </c>
      <c r="L679" s="224">
        <v>0</v>
      </c>
      <c r="M679" s="225"/>
      <c r="N679" s="226">
        <f>ROUND(L679*K679,2)</f>
        <v>0</v>
      </c>
      <c r="O679" s="226"/>
      <c r="P679" s="226"/>
      <c r="Q679" s="226"/>
      <c r="R679" s="48"/>
      <c r="T679" s="227" t="s">
        <v>22</v>
      </c>
      <c r="U679" s="56" t="s">
        <v>45</v>
      </c>
      <c r="V679" s="47"/>
      <c r="W679" s="228">
        <f>V679*K679</f>
        <v>0</v>
      </c>
      <c r="X679" s="228">
        <v>0</v>
      </c>
      <c r="Y679" s="228">
        <f>X679*K679</f>
        <v>0</v>
      </c>
      <c r="Z679" s="228">
        <v>0</v>
      </c>
      <c r="AA679" s="229">
        <f>Z679*K679</f>
        <v>0</v>
      </c>
      <c r="AR679" s="22" t="s">
        <v>278</v>
      </c>
      <c r="AT679" s="22" t="s">
        <v>207</v>
      </c>
      <c r="AU679" s="22" t="s">
        <v>149</v>
      </c>
      <c r="AY679" s="22" t="s">
        <v>206</v>
      </c>
      <c r="BE679" s="142">
        <f>IF(U679="základní",N679,0)</f>
        <v>0</v>
      </c>
      <c r="BF679" s="142">
        <f>IF(U679="snížená",N679,0)</f>
        <v>0</v>
      </c>
      <c r="BG679" s="142">
        <f>IF(U679="zákl. přenesená",N679,0)</f>
        <v>0</v>
      </c>
      <c r="BH679" s="142">
        <f>IF(U679="sníž. přenesená",N679,0)</f>
        <v>0</v>
      </c>
      <c r="BI679" s="142">
        <f>IF(U679="nulová",N679,0)</f>
        <v>0</v>
      </c>
      <c r="BJ679" s="22" t="s">
        <v>88</v>
      </c>
      <c r="BK679" s="142">
        <f>ROUND(L679*K679,2)</f>
        <v>0</v>
      </c>
      <c r="BL679" s="22" t="s">
        <v>278</v>
      </c>
      <c r="BM679" s="22" t="s">
        <v>1579</v>
      </c>
    </row>
    <row r="680" s="9" customFormat="1" ht="29.88" customHeight="1">
      <c r="B680" s="205"/>
      <c r="C680" s="206"/>
      <c r="D680" s="216" t="s">
        <v>179</v>
      </c>
      <c r="E680" s="216"/>
      <c r="F680" s="216"/>
      <c r="G680" s="216"/>
      <c r="H680" s="216"/>
      <c r="I680" s="216"/>
      <c r="J680" s="216"/>
      <c r="K680" s="216"/>
      <c r="L680" s="216"/>
      <c r="M680" s="216"/>
      <c r="N680" s="240">
        <f>BK680</f>
        <v>0</v>
      </c>
      <c r="O680" s="241"/>
      <c r="P680" s="241"/>
      <c r="Q680" s="241"/>
      <c r="R680" s="209"/>
      <c r="T680" s="210"/>
      <c r="U680" s="206"/>
      <c r="V680" s="206"/>
      <c r="W680" s="211">
        <f>SUM(W681:W687)</f>
        <v>0</v>
      </c>
      <c r="X680" s="206"/>
      <c r="Y680" s="211">
        <f>SUM(Y681:Y687)</f>
        <v>3.2789651999999996</v>
      </c>
      <c r="Z680" s="206"/>
      <c r="AA680" s="212">
        <f>SUM(AA681:AA687)</f>
        <v>0</v>
      </c>
      <c r="AR680" s="213" t="s">
        <v>149</v>
      </c>
      <c r="AT680" s="214" t="s">
        <v>79</v>
      </c>
      <c r="AU680" s="214" t="s">
        <v>88</v>
      </c>
      <c r="AY680" s="213" t="s">
        <v>206</v>
      </c>
      <c r="BK680" s="215">
        <f>SUM(BK681:BK687)</f>
        <v>0</v>
      </c>
    </row>
    <row r="681" s="1" customFormat="1" ht="38.25" customHeight="1">
      <c r="B681" s="46"/>
      <c r="C681" s="219" t="s">
        <v>1580</v>
      </c>
      <c r="D681" s="219" t="s">
        <v>207</v>
      </c>
      <c r="E681" s="220" t="s">
        <v>1581</v>
      </c>
      <c r="F681" s="221" t="s">
        <v>1582</v>
      </c>
      <c r="G681" s="221"/>
      <c r="H681" s="221"/>
      <c r="I681" s="221"/>
      <c r="J681" s="222" t="s">
        <v>260</v>
      </c>
      <c r="K681" s="223">
        <v>190.91999999999999</v>
      </c>
      <c r="L681" s="224">
        <v>0</v>
      </c>
      <c r="M681" s="225"/>
      <c r="N681" s="226">
        <f>ROUND(L681*K681,2)</f>
        <v>0</v>
      </c>
      <c r="O681" s="226"/>
      <c r="P681" s="226"/>
      <c r="Q681" s="226"/>
      <c r="R681" s="48"/>
      <c r="T681" s="227" t="s">
        <v>22</v>
      </c>
      <c r="U681" s="56" t="s">
        <v>45</v>
      </c>
      <c r="V681" s="47"/>
      <c r="W681" s="228">
        <f>V681*K681</f>
        <v>0</v>
      </c>
      <c r="X681" s="228">
        <v>0.0029499999999999999</v>
      </c>
      <c r="Y681" s="228">
        <f>X681*K681</f>
        <v>0.56321399999999999</v>
      </c>
      <c r="Z681" s="228">
        <v>0</v>
      </c>
      <c r="AA681" s="229">
        <f>Z681*K681</f>
        <v>0</v>
      </c>
      <c r="AR681" s="22" t="s">
        <v>278</v>
      </c>
      <c r="AT681" s="22" t="s">
        <v>207</v>
      </c>
      <c r="AU681" s="22" t="s">
        <v>149</v>
      </c>
      <c r="AY681" s="22" t="s">
        <v>206</v>
      </c>
      <c r="BE681" s="142">
        <f>IF(U681="základní",N681,0)</f>
        <v>0</v>
      </c>
      <c r="BF681" s="142">
        <f>IF(U681="snížená",N681,0)</f>
        <v>0</v>
      </c>
      <c r="BG681" s="142">
        <f>IF(U681="zákl. přenesená",N681,0)</f>
        <v>0</v>
      </c>
      <c r="BH681" s="142">
        <f>IF(U681="sníž. přenesená",N681,0)</f>
        <v>0</v>
      </c>
      <c r="BI681" s="142">
        <f>IF(U681="nulová",N681,0)</f>
        <v>0</v>
      </c>
      <c r="BJ681" s="22" t="s">
        <v>88</v>
      </c>
      <c r="BK681" s="142">
        <f>ROUND(L681*K681,2)</f>
        <v>0</v>
      </c>
      <c r="BL681" s="22" t="s">
        <v>278</v>
      </c>
      <c r="BM681" s="22" t="s">
        <v>1583</v>
      </c>
    </row>
    <row r="682" s="10" customFormat="1" ht="38.25" customHeight="1">
      <c r="B682" s="230"/>
      <c r="C682" s="231"/>
      <c r="D682" s="231"/>
      <c r="E682" s="232" t="s">
        <v>22</v>
      </c>
      <c r="F682" s="233" t="s">
        <v>392</v>
      </c>
      <c r="G682" s="234"/>
      <c r="H682" s="234"/>
      <c r="I682" s="234"/>
      <c r="J682" s="231"/>
      <c r="K682" s="235">
        <v>95.459999999999994</v>
      </c>
      <c r="L682" s="231"/>
      <c r="M682" s="231"/>
      <c r="N682" s="231"/>
      <c r="O682" s="231"/>
      <c r="P682" s="231"/>
      <c r="Q682" s="231"/>
      <c r="R682" s="236"/>
      <c r="T682" s="237"/>
      <c r="U682" s="231"/>
      <c r="V682" s="231"/>
      <c r="W682" s="231"/>
      <c r="X682" s="231"/>
      <c r="Y682" s="231"/>
      <c r="Z682" s="231"/>
      <c r="AA682" s="238"/>
      <c r="AT682" s="239" t="s">
        <v>214</v>
      </c>
      <c r="AU682" s="239" t="s">
        <v>149</v>
      </c>
      <c r="AV682" s="10" t="s">
        <v>149</v>
      </c>
      <c r="AW682" s="10" t="s">
        <v>36</v>
      </c>
      <c r="AX682" s="10" t="s">
        <v>80</v>
      </c>
      <c r="AY682" s="239" t="s">
        <v>206</v>
      </c>
    </row>
    <row r="683" s="10" customFormat="1" ht="38.25" customHeight="1">
      <c r="B683" s="230"/>
      <c r="C683" s="231"/>
      <c r="D683" s="231"/>
      <c r="E683" s="232" t="s">
        <v>22</v>
      </c>
      <c r="F683" s="251" t="s">
        <v>393</v>
      </c>
      <c r="G683" s="231"/>
      <c r="H683" s="231"/>
      <c r="I683" s="231"/>
      <c r="J683" s="231"/>
      <c r="K683" s="235">
        <v>95.459999999999994</v>
      </c>
      <c r="L683" s="231"/>
      <c r="M683" s="231"/>
      <c r="N683" s="231"/>
      <c r="O683" s="231"/>
      <c r="P683" s="231"/>
      <c r="Q683" s="231"/>
      <c r="R683" s="236"/>
      <c r="T683" s="237"/>
      <c r="U683" s="231"/>
      <c r="V683" s="231"/>
      <c r="W683" s="231"/>
      <c r="X683" s="231"/>
      <c r="Y683" s="231"/>
      <c r="Z683" s="231"/>
      <c r="AA683" s="238"/>
      <c r="AT683" s="239" t="s">
        <v>214</v>
      </c>
      <c r="AU683" s="239" t="s">
        <v>149</v>
      </c>
      <c r="AV683" s="10" t="s">
        <v>149</v>
      </c>
      <c r="AW683" s="10" t="s">
        <v>36</v>
      </c>
      <c r="AX683" s="10" t="s">
        <v>80</v>
      </c>
      <c r="AY683" s="239" t="s">
        <v>206</v>
      </c>
    </row>
    <row r="684" s="11" customFormat="1" ht="16.5" customHeight="1">
      <c r="B684" s="252"/>
      <c r="C684" s="253"/>
      <c r="D684" s="253"/>
      <c r="E684" s="254" t="s">
        <v>22</v>
      </c>
      <c r="F684" s="255" t="s">
        <v>289</v>
      </c>
      <c r="G684" s="253"/>
      <c r="H684" s="253"/>
      <c r="I684" s="253"/>
      <c r="J684" s="253"/>
      <c r="K684" s="256">
        <v>190.91999999999999</v>
      </c>
      <c r="L684" s="253"/>
      <c r="M684" s="253"/>
      <c r="N684" s="253"/>
      <c r="O684" s="253"/>
      <c r="P684" s="253"/>
      <c r="Q684" s="253"/>
      <c r="R684" s="257"/>
      <c r="T684" s="258"/>
      <c r="U684" s="253"/>
      <c r="V684" s="253"/>
      <c r="W684" s="253"/>
      <c r="X684" s="253"/>
      <c r="Y684" s="253"/>
      <c r="Z684" s="253"/>
      <c r="AA684" s="259"/>
      <c r="AT684" s="260" t="s">
        <v>214</v>
      </c>
      <c r="AU684" s="260" t="s">
        <v>149</v>
      </c>
      <c r="AV684" s="11" t="s">
        <v>211</v>
      </c>
      <c r="AW684" s="11" t="s">
        <v>36</v>
      </c>
      <c r="AX684" s="11" t="s">
        <v>88</v>
      </c>
      <c r="AY684" s="260" t="s">
        <v>206</v>
      </c>
    </row>
    <row r="685" s="1" customFormat="1" ht="25.5" customHeight="1">
      <c r="B685" s="46"/>
      <c r="C685" s="242" t="s">
        <v>1584</v>
      </c>
      <c r="D685" s="242" t="s">
        <v>263</v>
      </c>
      <c r="E685" s="243" t="s">
        <v>1585</v>
      </c>
      <c r="F685" s="244" t="s">
        <v>1586</v>
      </c>
      <c r="G685" s="244"/>
      <c r="H685" s="244"/>
      <c r="I685" s="244"/>
      <c r="J685" s="245" t="s">
        <v>260</v>
      </c>
      <c r="K685" s="246">
        <v>210.012</v>
      </c>
      <c r="L685" s="247">
        <v>0</v>
      </c>
      <c r="M685" s="248"/>
      <c r="N685" s="249">
        <f>ROUND(L685*K685,2)</f>
        <v>0</v>
      </c>
      <c r="O685" s="226"/>
      <c r="P685" s="226"/>
      <c r="Q685" s="226"/>
      <c r="R685" s="48"/>
      <c r="T685" s="227" t="s">
        <v>22</v>
      </c>
      <c r="U685" s="56" t="s">
        <v>45</v>
      </c>
      <c r="V685" s="47"/>
      <c r="W685" s="228">
        <f>V685*K685</f>
        <v>0</v>
      </c>
      <c r="X685" s="228">
        <v>0.0126</v>
      </c>
      <c r="Y685" s="228">
        <f>X685*K685</f>
        <v>2.6461511999999998</v>
      </c>
      <c r="Z685" s="228">
        <v>0</v>
      </c>
      <c r="AA685" s="229">
        <f>Z685*K685</f>
        <v>0</v>
      </c>
      <c r="AR685" s="22" t="s">
        <v>367</v>
      </c>
      <c r="AT685" s="22" t="s">
        <v>263</v>
      </c>
      <c r="AU685" s="22" t="s">
        <v>149</v>
      </c>
      <c r="AY685" s="22" t="s">
        <v>206</v>
      </c>
      <c r="BE685" s="142">
        <f>IF(U685="základní",N685,0)</f>
        <v>0</v>
      </c>
      <c r="BF685" s="142">
        <f>IF(U685="snížená",N685,0)</f>
        <v>0</v>
      </c>
      <c r="BG685" s="142">
        <f>IF(U685="zákl. přenesená",N685,0)</f>
        <v>0</v>
      </c>
      <c r="BH685" s="142">
        <f>IF(U685="sníž. přenesená",N685,0)</f>
        <v>0</v>
      </c>
      <c r="BI685" s="142">
        <f>IF(U685="nulová",N685,0)</f>
        <v>0</v>
      </c>
      <c r="BJ685" s="22" t="s">
        <v>88</v>
      </c>
      <c r="BK685" s="142">
        <f>ROUND(L685*K685,2)</f>
        <v>0</v>
      </c>
      <c r="BL685" s="22" t="s">
        <v>278</v>
      </c>
      <c r="BM685" s="22" t="s">
        <v>1587</v>
      </c>
    </row>
    <row r="686" s="1" customFormat="1" ht="25.5" customHeight="1">
      <c r="B686" s="46"/>
      <c r="C686" s="219" t="s">
        <v>1588</v>
      </c>
      <c r="D686" s="219" t="s">
        <v>207</v>
      </c>
      <c r="E686" s="220" t="s">
        <v>1589</v>
      </c>
      <c r="F686" s="221" t="s">
        <v>1590</v>
      </c>
      <c r="G686" s="221"/>
      <c r="H686" s="221"/>
      <c r="I686" s="221"/>
      <c r="J686" s="222" t="s">
        <v>260</v>
      </c>
      <c r="K686" s="223">
        <v>15</v>
      </c>
      <c r="L686" s="224">
        <v>0</v>
      </c>
      <c r="M686" s="225"/>
      <c r="N686" s="226">
        <f>ROUND(L686*K686,2)</f>
        <v>0</v>
      </c>
      <c r="O686" s="226"/>
      <c r="P686" s="226"/>
      <c r="Q686" s="226"/>
      <c r="R686" s="48"/>
      <c r="T686" s="227" t="s">
        <v>22</v>
      </c>
      <c r="U686" s="56" t="s">
        <v>45</v>
      </c>
      <c r="V686" s="47"/>
      <c r="W686" s="228">
        <f>V686*K686</f>
        <v>0</v>
      </c>
      <c r="X686" s="228">
        <v>0.00464</v>
      </c>
      <c r="Y686" s="228">
        <f>X686*K686</f>
        <v>0.069599999999999995</v>
      </c>
      <c r="Z686" s="228">
        <v>0</v>
      </c>
      <c r="AA686" s="229">
        <f>Z686*K686</f>
        <v>0</v>
      </c>
      <c r="AR686" s="22" t="s">
        <v>278</v>
      </c>
      <c r="AT686" s="22" t="s">
        <v>207</v>
      </c>
      <c r="AU686" s="22" t="s">
        <v>149</v>
      </c>
      <c r="AY686" s="22" t="s">
        <v>206</v>
      </c>
      <c r="BE686" s="142">
        <f>IF(U686="základní",N686,0)</f>
        <v>0</v>
      </c>
      <c r="BF686" s="142">
        <f>IF(U686="snížená",N686,0)</f>
        <v>0</v>
      </c>
      <c r="BG686" s="142">
        <f>IF(U686="zákl. přenesená",N686,0)</f>
        <v>0</v>
      </c>
      <c r="BH686" s="142">
        <f>IF(U686="sníž. přenesená",N686,0)</f>
        <v>0</v>
      </c>
      <c r="BI686" s="142">
        <f>IF(U686="nulová",N686,0)</f>
        <v>0</v>
      </c>
      <c r="BJ686" s="22" t="s">
        <v>88</v>
      </c>
      <c r="BK686" s="142">
        <f>ROUND(L686*K686,2)</f>
        <v>0</v>
      </c>
      <c r="BL686" s="22" t="s">
        <v>278</v>
      </c>
      <c r="BM686" s="22" t="s">
        <v>1591</v>
      </c>
    </row>
    <row r="687" s="1" customFormat="1" ht="25.5" customHeight="1">
      <c r="B687" s="46"/>
      <c r="C687" s="219" t="s">
        <v>1592</v>
      </c>
      <c r="D687" s="219" t="s">
        <v>207</v>
      </c>
      <c r="E687" s="220" t="s">
        <v>1593</v>
      </c>
      <c r="F687" s="221" t="s">
        <v>1594</v>
      </c>
      <c r="G687" s="221"/>
      <c r="H687" s="221"/>
      <c r="I687" s="221"/>
      <c r="J687" s="222" t="s">
        <v>238</v>
      </c>
      <c r="K687" s="223">
        <v>3.2789999999999999</v>
      </c>
      <c r="L687" s="224">
        <v>0</v>
      </c>
      <c r="M687" s="225"/>
      <c r="N687" s="226">
        <f>ROUND(L687*K687,2)</f>
        <v>0</v>
      </c>
      <c r="O687" s="226"/>
      <c r="P687" s="226"/>
      <c r="Q687" s="226"/>
      <c r="R687" s="48"/>
      <c r="T687" s="227" t="s">
        <v>22</v>
      </c>
      <c r="U687" s="56" t="s">
        <v>45</v>
      </c>
      <c r="V687" s="47"/>
      <c r="W687" s="228">
        <f>V687*K687</f>
        <v>0</v>
      </c>
      <c r="X687" s="228">
        <v>0</v>
      </c>
      <c r="Y687" s="228">
        <f>X687*K687</f>
        <v>0</v>
      </c>
      <c r="Z687" s="228">
        <v>0</v>
      </c>
      <c r="AA687" s="229">
        <f>Z687*K687</f>
        <v>0</v>
      </c>
      <c r="AR687" s="22" t="s">
        <v>278</v>
      </c>
      <c r="AT687" s="22" t="s">
        <v>207</v>
      </c>
      <c r="AU687" s="22" t="s">
        <v>149</v>
      </c>
      <c r="AY687" s="22" t="s">
        <v>206</v>
      </c>
      <c r="BE687" s="142">
        <f>IF(U687="základní",N687,0)</f>
        <v>0</v>
      </c>
      <c r="BF687" s="142">
        <f>IF(U687="snížená",N687,0)</f>
        <v>0</v>
      </c>
      <c r="BG687" s="142">
        <f>IF(U687="zákl. přenesená",N687,0)</f>
        <v>0</v>
      </c>
      <c r="BH687" s="142">
        <f>IF(U687="sníž. přenesená",N687,0)</f>
        <v>0</v>
      </c>
      <c r="BI687" s="142">
        <f>IF(U687="nulová",N687,0)</f>
        <v>0</v>
      </c>
      <c r="BJ687" s="22" t="s">
        <v>88</v>
      </c>
      <c r="BK687" s="142">
        <f>ROUND(L687*K687,2)</f>
        <v>0</v>
      </c>
      <c r="BL687" s="22" t="s">
        <v>278</v>
      </c>
      <c r="BM687" s="22" t="s">
        <v>1595</v>
      </c>
    </row>
    <row r="688" s="9" customFormat="1" ht="29.88" customHeight="1">
      <c r="B688" s="205"/>
      <c r="C688" s="206"/>
      <c r="D688" s="216" t="s">
        <v>180</v>
      </c>
      <c r="E688" s="216"/>
      <c r="F688" s="216"/>
      <c r="G688" s="216"/>
      <c r="H688" s="216"/>
      <c r="I688" s="216"/>
      <c r="J688" s="216"/>
      <c r="K688" s="216"/>
      <c r="L688" s="216"/>
      <c r="M688" s="216"/>
      <c r="N688" s="240">
        <f>BK688</f>
        <v>0</v>
      </c>
      <c r="O688" s="241"/>
      <c r="P688" s="241"/>
      <c r="Q688" s="241"/>
      <c r="R688" s="209"/>
      <c r="T688" s="210"/>
      <c r="U688" s="206"/>
      <c r="V688" s="206"/>
      <c r="W688" s="211">
        <f>SUM(W689:W699)</f>
        <v>0</v>
      </c>
      <c r="X688" s="206"/>
      <c r="Y688" s="211">
        <f>SUM(Y689:Y699)</f>
        <v>0.20441090000000001</v>
      </c>
      <c r="Z688" s="206"/>
      <c r="AA688" s="212">
        <f>SUM(AA689:AA699)</f>
        <v>0</v>
      </c>
      <c r="AR688" s="213" t="s">
        <v>149</v>
      </c>
      <c r="AT688" s="214" t="s">
        <v>79</v>
      </c>
      <c r="AU688" s="214" t="s">
        <v>88</v>
      </c>
      <c r="AY688" s="213" t="s">
        <v>206</v>
      </c>
      <c r="BK688" s="215">
        <f>SUM(BK689:BK699)</f>
        <v>0</v>
      </c>
    </row>
    <row r="689" s="1" customFormat="1" ht="25.5" customHeight="1">
      <c r="B689" s="46"/>
      <c r="C689" s="219" t="s">
        <v>1596</v>
      </c>
      <c r="D689" s="219" t="s">
        <v>207</v>
      </c>
      <c r="E689" s="220" t="s">
        <v>1597</v>
      </c>
      <c r="F689" s="221" t="s">
        <v>1598</v>
      </c>
      <c r="G689" s="221"/>
      <c r="H689" s="221"/>
      <c r="I689" s="221"/>
      <c r="J689" s="222" t="s">
        <v>321</v>
      </c>
      <c r="K689" s="223">
        <v>30</v>
      </c>
      <c r="L689" s="224">
        <v>0</v>
      </c>
      <c r="M689" s="225"/>
      <c r="N689" s="226">
        <f>ROUND(L689*K689,2)</f>
        <v>0</v>
      </c>
      <c r="O689" s="226"/>
      <c r="P689" s="226"/>
      <c r="Q689" s="226"/>
      <c r="R689" s="48"/>
      <c r="T689" s="227" t="s">
        <v>22</v>
      </c>
      <c r="U689" s="56" t="s">
        <v>45</v>
      </c>
      <c r="V689" s="47"/>
      <c r="W689" s="228">
        <f>V689*K689</f>
        <v>0</v>
      </c>
      <c r="X689" s="228">
        <v>0.00011</v>
      </c>
      <c r="Y689" s="228">
        <f>X689*K689</f>
        <v>0.0033</v>
      </c>
      <c r="Z689" s="228">
        <v>0</v>
      </c>
      <c r="AA689" s="229">
        <f>Z689*K689</f>
        <v>0</v>
      </c>
      <c r="AR689" s="22" t="s">
        <v>278</v>
      </c>
      <c r="AT689" s="22" t="s">
        <v>207</v>
      </c>
      <c r="AU689" s="22" t="s">
        <v>149</v>
      </c>
      <c r="AY689" s="22" t="s">
        <v>206</v>
      </c>
      <c r="BE689" s="142">
        <f>IF(U689="základní",N689,0)</f>
        <v>0</v>
      </c>
      <c r="BF689" s="142">
        <f>IF(U689="snížená",N689,0)</f>
        <v>0</v>
      </c>
      <c r="BG689" s="142">
        <f>IF(U689="zákl. přenesená",N689,0)</f>
        <v>0</v>
      </c>
      <c r="BH689" s="142">
        <f>IF(U689="sníž. přenesená",N689,0)</f>
        <v>0</v>
      </c>
      <c r="BI689" s="142">
        <f>IF(U689="nulová",N689,0)</f>
        <v>0</v>
      </c>
      <c r="BJ689" s="22" t="s">
        <v>88</v>
      </c>
      <c r="BK689" s="142">
        <f>ROUND(L689*K689,2)</f>
        <v>0</v>
      </c>
      <c r="BL689" s="22" t="s">
        <v>278</v>
      </c>
      <c r="BM689" s="22" t="s">
        <v>1599</v>
      </c>
    </row>
    <row r="690" s="1" customFormat="1" ht="16.5" customHeight="1">
      <c r="B690" s="46"/>
      <c r="C690" s="47"/>
      <c r="D690" s="47"/>
      <c r="E690" s="47"/>
      <c r="F690" s="250" t="s">
        <v>1600</v>
      </c>
      <c r="G690" s="67"/>
      <c r="H690" s="67"/>
      <c r="I690" s="67"/>
      <c r="J690" s="47"/>
      <c r="K690" s="47"/>
      <c r="L690" s="47"/>
      <c r="M690" s="47"/>
      <c r="N690" s="47"/>
      <c r="O690" s="47"/>
      <c r="P690" s="47"/>
      <c r="Q690" s="47"/>
      <c r="R690" s="48"/>
      <c r="T690" s="189"/>
      <c r="U690" s="47"/>
      <c r="V690" s="47"/>
      <c r="W690" s="47"/>
      <c r="X690" s="47"/>
      <c r="Y690" s="47"/>
      <c r="Z690" s="47"/>
      <c r="AA690" s="100"/>
      <c r="AT690" s="22" t="s">
        <v>268</v>
      </c>
      <c r="AU690" s="22" t="s">
        <v>149</v>
      </c>
    </row>
    <row r="691" s="1" customFormat="1" ht="25.5" customHeight="1">
      <c r="B691" s="46"/>
      <c r="C691" s="219" t="s">
        <v>1601</v>
      </c>
      <c r="D691" s="219" t="s">
        <v>207</v>
      </c>
      <c r="E691" s="220" t="s">
        <v>1602</v>
      </c>
      <c r="F691" s="221" t="s">
        <v>1603</v>
      </c>
      <c r="G691" s="221"/>
      <c r="H691" s="221"/>
      <c r="I691" s="221"/>
      <c r="J691" s="222" t="s">
        <v>260</v>
      </c>
      <c r="K691" s="223">
        <v>49</v>
      </c>
      <c r="L691" s="224">
        <v>0</v>
      </c>
      <c r="M691" s="225"/>
      <c r="N691" s="226">
        <f>ROUND(L691*K691,2)</f>
        <v>0</v>
      </c>
      <c r="O691" s="226"/>
      <c r="P691" s="226"/>
      <c r="Q691" s="226"/>
      <c r="R691" s="48"/>
      <c r="T691" s="227" t="s">
        <v>22</v>
      </c>
      <c r="U691" s="56" t="s">
        <v>45</v>
      </c>
      <c r="V691" s="47"/>
      <c r="W691" s="228">
        <f>V691*K691</f>
        <v>0</v>
      </c>
      <c r="X691" s="228">
        <v>0.00017000000000000001</v>
      </c>
      <c r="Y691" s="228">
        <f>X691*K691</f>
        <v>0.0083300000000000006</v>
      </c>
      <c r="Z691" s="228">
        <v>0</v>
      </c>
      <c r="AA691" s="229">
        <f>Z691*K691</f>
        <v>0</v>
      </c>
      <c r="AR691" s="22" t="s">
        <v>278</v>
      </c>
      <c r="AT691" s="22" t="s">
        <v>207</v>
      </c>
      <c r="AU691" s="22" t="s">
        <v>149</v>
      </c>
      <c r="AY691" s="22" t="s">
        <v>206</v>
      </c>
      <c r="BE691" s="142">
        <f>IF(U691="základní",N691,0)</f>
        <v>0</v>
      </c>
      <c r="BF691" s="142">
        <f>IF(U691="snížená",N691,0)</f>
        <v>0</v>
      </c>
      <c r="BG691" s="142">
        <f>IF(U691="zákl. přenesená",N691,0)</f>
        <v>0</v>
      </c>
      <c r="BH691" s="142">
        <f>IF(U691="sníž. přenesená",N691,0)</f>
        <v>0</v>
      </c>
      <c r="BI691" s="142">
        <f>IF(U691="nulová",N691,0)</f>
        <v>0</v>
      </c>
      <c r="BJ691" s="22" t="s">
        <v>88</v>
      </c>
      <c r="BK691" s="142">
        <f>ROUND(L691*K691,2)</f>
        <v>0</v>
      </c>
      <c r="BL691" s="22" t="s">
        <v>278</v>
      </c>
      <c r="BM691" s="22" t="s">
        <v>1604</v>
      </c>
    </row>
    <row r="692" s="10" customFormat="1" ht="16.5" customHeight="1">
      <c r="B692" s="230"/>
      <c r="C692" s="231"/>
      <c r="D692" s="231"/>
      <c r="E692" s="232" t="s">
        <v>22</v>
      </c>
      <c r="F692" s="233" t="s">
        <v>1605</v>
      </c>
      <c r="G692" s="234"/>
      <c r="H692" s="234"/>
      <c r="I692" s="234"/>
      <c r="J692" s="231"/>
      <c r="K692" s="235">
        <v>49</v>
      </c>
      <c r="L692" s="231"/>
      <c r="M692" s="231"/>
      <c r="N692" s="231"/>
      <c r="O692" s="231"/>
      <c r="P692" s="231"/>
      <c r="Q692" s="231"/>
      <c r="R692" s="236"/>
      <c r="T692" s="237"/>
      <c r="U692" s="231"/>
      <c r="V692" s="231"/>
      <c r="W692" s="231"/>
      <c r="X692" s="231"/>
      <c r="Y692" s="231"/>
      <c r="Z692" s="231"/>
      <c r="AA692" s="238"/>
      <c r="AT692" s="239" t="s">
        <v>214</v>
      </c>
      <c r="AU692" s="239" t="s">
        <v>149</v>
      </c>
      <c r="AV692" s="10" t="s">
        <v>149</v>
      </c>
      <c r="AW692" s="10" t="s">
        <v>36</v>
      </c>
      <c r="AX692" s="10" t="s">
        <v>88</v>
      </c>
      <c r="AY692" s="239" t="s">
        <v>206</v>
      </c>
    </row>
    <row r="693" s="1" customFormat="1" ht="25.5" customHeight="1">
      <c r="B693" s="46"/>
      <c r="C693" s="219" t="s">
        <v>1606</v>
      </c>
      <c r="D693" s="219" t="s">
        <v>207</v>
      </c>
      <c r="E693" s="220" t="s">
        <v>1607</v>
      </c>
      <c r="F693" s="221" t="s">
        <v>1608</v>
      </c>
      <c r="G693" s="221"/>
      <c r="H693" s="221"/>
      <c r="I693" s="221"/>
      <c r="J693" s="222" t="s">
        <v>260</v>
      </c>
      <c r="K693" s="223">
        <v>49</v>
      </c>
      <c r="L693" s="224">
        <v>0</v>
      </c>
      <c r="M693" s="225"/>
      <c r="N693" s="226">
        <f>ROUND(L693*K693,2)</f>
        <v>0</v>
      </c>
      <c r="O693" s="226"/>
      <c r="P693" s="226"/>
      <c r="Q693" s="226"/>
      <c r="R693" s="48"/>
      <c r="T693" s="227" t="s">
        <v>22</v>
      </c>
      <c r="U693" s="56" t="s">
        <v>45</v>
      </c>
      <c r="V693" s="47"/>
      <c r="W693" s="228">
        <f>V693*K693</f>
        <v>0</v>
      </c>
      <c r="X693" s="228">
        <v>0.00012</v>
      </c>
      <c r="Y693" s="228">
        <f>X693*K693</f>
        <v>0.0058799999999999998</v>
      </c>
      <c r="Z693" s="228">
        <v>0</v>
      </c>
      <c r="AA693" s="229">
        <f>Z693*K693</f>
        <v>0</v>
      </c>
      <c r="AR693" s="22" t="s">
        <v>278</v>
      </c>
      <c r="AT693" s="22" t="s">
        <v>207</v>
      </c>
      <c r="AU693" s="22" t="s">
        <v>149</v>
      </c>
      <c r="AY693" s="22" t="s">
        <v>206</v>
      </c>
      <c r="BE693" s="142">
        <f>IF(U693="základní",N693,0)</f>
        <v>0</v>
      </c>
      <c r="BF693" s="142">
        <f>IF(U693="snížená",N693,0)</f>
        <v>0</v>
      </c>
      <c r="BG693" s="142">
        <f>IF(U693="zákl. přenesená",N693,0)</f>
        <v>0</v>
      </c>
      <c r="BH693" s="142">
        <f>IF(U693="sníž. přenesená",N693,0)</f>
        <v>0</v>
      </c>
      <c r="BI693" s="142">
        <f>IF(U693="nulová",N693,0)</f>
        <v>0</v>
      </c>
      <c r="BJ693" s="22" t="s">
        <v>88</v>
      </c>
      <c r="BK693" s="142">
        <f>ROUND(L693*K693,2)</f>
        <v>0</v>
      </c>
      <c r="BL693" s="22" t="s">
        <v>278</v>
      </c>
      <c r="BM693" s="22" t="s">
        <v>1609</v>
      </c>
    </row>
    <row r="694" s="1" customFormat="1" ht="25.5" customHeight="1">
      <c r="B694" s="46"/>
      <c r="C694" s="219" t="s">
        <v>1610</v>
      </c>
      <c r="D694" s="219" t="s">
        <v>207</v>
      </c>
      <c r="E694" s="220" t="s">
        <v>1611</v>
      </c>
      <c r="F694" s="221" t="s">
        <v>1612</v>
      </c>
      <c r="G694" s="221"/>
      <c r="H694" s="221"/>
      <c r="I694" s="221"/>
      <c r="J694" s="222" t="s">
        <v>260</v>
      </c>
      <c r="K694" s="223">
        <v>49</v>
      </c>
      <c r="L694" s="224">
        <v>0</v>
      </c>
      <c r="M694" s="225"/>
      <c r="N694" s="226">
        <f>ROUND(L694*K694,2)</f>
        <v>0</v>
      </c>
      <c r="O694" s="226"/>
      <c r="P694" s="226"/>
      <c r="Q694" s="226"/>
      <c r="R694" s="48"/>
      <c r="T694" s="227" t="s">
        <v>22</v>
      </c>
      <c r="U694" s="56" t="s">
        <v>45</v>
      </c>
      <c r="V694" s="47"/>
      <c r="W694" s="228">
        <f>V694*K694</f>
        <v>0</v>
      </c>
      <c r="X694" s="228">
        <v>0.00012</v>
      </c>
      <c r="Y694" s="228">
        <f>X694*K694</f>
        <v>0.0058799999999999998</v>
      </c>
      <c r="Z694" s="228">
        <v>0</v>
      </c>
      <c r="AA694" s="229">
        <f>Z694*K694</f>
        <v>0</v>
      </c>
      <c r="AR694" s="22" t="s">
        <v>278</v>
      </c>
      <c r="AT694" s="22" t="s">
        <v>207</v>
      </c>
      <c r="AU694" s="22" t="s">
        <v>149</v>
      </c>
      <c r="AY694" s="22" t="s">
        <v>206</v>
      </c>
      <c r="BE694" s="142">
        <f>IF(U694="základní",N694,0)</f>
        <v>0</v>
      </c>
      <c r="BF694" s="142">
        <f>IF(U694="snížená",N694,0)</f>
        <v>0</v>
      </c>
      <c r="BG694" s="142">
        <f>IF(U694="zákl. přenesená",N694,0)</f>
        <v>0</v>
      </c>
      <c r="BH694" s="142">
        <f>IF(U694="sníž. přenesená",N694,0)</f>
        <v>0</v>
      </c>
      <c r="BI694" s="142">
        <f>IF(U694="nulová",N694,0)</f>
        <v>0</v>
      </c>
      <c r="BJ694" s="22" t="s">
        <v>88</v>
      </c>
      <c r="BK694" s="142">
        <f>ROUND(L694*K694,2)</f>
        <v>0</v>
      </c>
      <c r="BL694" s="22" t="s">
        <v>278</v>
      </c>
      <c r="BM694" s="22" t="s">
        <v>1613</v>
      </c>
    </row>
    <row r="695" s="1" customFormat="1" ht="25.5" customHeight="1">
      <c r="B695" s="46"/>
      <c r="C695" s="219" t="s">
        <v>1614</v>
      </c>
      <c r="D695" s="219" t="s">
        <v>207</v>
      </c>
      <c r="E695" s="220" t="s">
        <v>1615</v>
      </c>
      <c r="F695" s="221" t="s">
        <v>1616</v>
      </c>
      <c r="G695" s="221"/>
      <c r="H695" s="221"/>
      <c r="I695" s="221"/>
      <c r="J695" s="222" t="s">
        <v>260</v>
      </c>
      <c r="K695" s="223">
        <v>829.76999999999998</v>
      </c>
      <c r="L695" s="224">
        <v>0</v>
      </c>
      <c r="M695" s="225"/>
      <c r="N695" s="226">
        <f>ROUND(L695*K695,2)</f>
        <v>0</v>
      </c>
      <c r="O695" s="226"/>
      <c r="P695" s="226"/>
      <c r="Q695" s="226"/>
      <c r="R695" s="48"/>
      <c r="T695" s="227" t="s">
        <v>22</v>
      </c>
      <c r="U695" s="56" t="s">
        <v>45</v>
      </c>
      <c r="V695" s="47"/>
      <c r="W695" s="228">
        <f>V695*K695</f>
        <v>0</v>
      </c>
      <c r="X695" s="228">
        <v>0.00017000000000000001</v>
      </c>
      <c r="Y695" s="228">
        <f>X695*K695</f>
        <v>0.14106090000000002</v>
      </c>
      <c r="Z695" s="228">
        <v>0</v>
      </c>
      <c r="AA695" s="229">
        <f>Z695*K695</f>
        <v>0</v>
      </c>
      <c r="AR695" s="22" t="s">
        <v>278</v>
      </c>
      <c r="AT695" s="22" t="s">
        <v>207</v>
      </c>
      <c r="AU695" s="22" t="s">
        <v>149</v>
      </c>
      <c r="AY695" s="22" t="s">
        <v>206</v>
      </c>
      <c r="BE695" s="142">
        <f>IF(U695="základní",N695,0)</f>
        <v>0</v>
      </c>
      <c r="BF695" s="142">
        <f>IF(U695="snížená",N695,0)</f>
        <v>0</v>
      </c>
      <c r="BG695" s="142">
        <f>IF(U695="zákl. přenesená",N695,0)</f>
        <v>0</v>
      </c>
      <c r="BH695" s="142">
        <f>IF(U695="sníž. přenesená",N695,0)</f>
        <v>0</v>
      </c>
      <c r="BI695" s="142">
        <f>IF(U695="nulová",N695,0)</f>
        <v>0</v>
      </c>
      <c r="BJ695" s="22" t="s">
        <v>88</v>
      </c>
      <c r="BK695" s="142">
        <f>ROUND(L695*K695,2)</f>
        <v>0</v>
      </c>
      <c r="BL695" s="22" t="s">
        <v>278</v>
      </c>
      <c r="BM695" s="22" t="s">
        <v>1617</v>
      </c>
    </row>
    <row r="696" s="1" customFormat="1" ht="25.5" customHeight="1">
      <c r="B696" s="46"/>
      <c r="C696" s="219" t="s">
        <v>1618</v>
      </c>
      <c r="D696" s="219" t="s">
        <v>207</v>
      </c>
      <c r="E696" s="220" t="s">
        <v>1619</v>
      </c>
      <c r="F696" s="221" t="s">
        <v>1620</v>
      </c>
      <c r="G696" s="221"/>
      <c r="H696" s="221"/>
      <c r="I696" s="221"/>
      <c r="J696" s="222" t="s">
        <v>260</v>
      </c>
      <c r="K696" s="223">
        <v>36.799999999999997</v>
      </c>
      <c r="L696" s="224">
        <v>0</v>
      </c>
      <c r="M696" s="225"/>
      <c r="N696" s="226">
        <f>ROUND(L696*K696,2)</f>
        <v>0</v>
      </c>
      <c r="O696" s="226"/>
      <c r="P696" s="226"/>
      <c r="Q696" s="226"/>
      <c r="R696" s="48"/>
      <c r="T696" s="227" t="s">
        <v>22</v>
      </c>
      <c r="U696" s="56" t="s">
        <v>45</v>
      </c>
      <c r="V696" s="47"/>
      <c r="W696" s="228">
        <f>V696*K696</f>
        <v>0</v>
      </c>
      <c r="X696" s="228">
        <v>0.00054000000000000001</v>
      </c>
      <c r="Y696" s="228">
        <f>X696*K696</f>
        <v>0.019871999999999997</v>
      </c>
      <c r="Z696" s="228">
        <v>0</v>
      </c>
      <c r="AA696" s="229">
        <f>Z696*K696</f>
        <v>0</v>
      </c>
      <c r="AR696" s="22" t="s">
        <v>278</v>
      </c>
      <c r="AT696" s="22" t="s">
        <v>207</v>
      </c>
      <c r="AU696" s="22" t="s">
        <v>149</v>
      </c>
      <c r="AY696" s="22" t="s">
        <v>206</v>
      </c>
      <c r="BE696" s="142">
        <f>IF(U696="základní",N696,0)</f>
        <v>0</v>
      </c>
      <c r="BF696" s="142">
        <f>IF(U696="snížená",N696,0)</f>
        <v>0</v>
      </c>
      <c r="BG696" s="142">
        <f>IF(U696="zákl. přenesená",N696,0)</f>
        <v>0</v>
      </c>
      <c r="BH696" s="142">
        <f>IF(U696="sníž. přenesená",N696,0)</f>
        <v>0</v>
      </c>
      <c r="BI696" s="142">
        <f>IF(U696="nulová",N696,0)</f>
        <v>0</v>
      </c>
      <c r="BJ696" s="22" t="s">
        <v>88</v>
      </c>
      <c r="BK696" s="142">
        <f>ROUND(L696*K696,2)</f>
        <v>0</v>
      </c>
      <c r="BL696" s="22" t="s">
        <v>278</v>
      </c>
      <c r="BM696" s="22" t="s">
        <v>1621</v>
      </c>
    </row>
    <row r="697" s="10" customFormat="1" ht="16.5" customHeight="1">
      <c r="B697" s="230"/>
      <c r="C697" s="231"/>
      <c r="D697" s="231"/>
      <c r="E697" s="232" t="s">
        <v>22</v>
      </c>
      <c r="F697" s="233" t="s">
        <v>1622</v>
      </c>
      <c r="G697" s="234"/>
      <c r="H697" s="234"/>
      <c r="I697" s="234"/>
      <c r="J697" s="231"/>
      <c r="K697" s="235">
        <v>36.799999999999997</v>
      </c>
      <c r="L697" s="231"/>
      <c r="M697" s="231"/>
      <c r="N697" s="231"/>
      <c r="O697" s="231"/>
      <c r="P697" s="231"/>
      <c r="Q697" s="231"/>
      <c r="R697" s="236"/>
      <c r="T697" s="237"/>
      <c r="U697" s="231"/>
      <c r="V697" s="231"/>
      <c r="W697" s="231"/>
      <c r="X697" s="231"/>
      <c r="Y697" s="231"/>
      <c r="Z697" s="231"/>
      <c r="AA697" s="238"/>
      <c r="AT697" s="239" t="s">
        <v>214</v>
      </c>
      <c r="AU697" s="239" t="s">
        <v>149</v>
      </c>
      <c r="AV697" s="10" t="s">
        <v>149</v>
      </c>
      <c r="AW697" s="10" t="s">
        <v>36</v>
      </c>
      <c r="AX697" s="10" t="s">
        <v>88</v>
      </c>
      <c r="AY697" s="239" t="s">
        <v>206</v>
      </c>
    </row>
    <row r="698" s="1" customFormat="1" ht="25.5" customHeight="1">
      <c r="B698" s="46"/>
      <c r="C698" s="219" t="s">
        <v>1623</v>
      </c>
      <c r="D698" s="219" t="s">
        <v>207</v>
      </c>
      <c r="E698" s="220" t="s">
        <v>1624</v>
      </c>
      <c r="F698" s="221" t="s">
        <v>1625</v>
      </c>
      <c r="G698" s="221"/>
      <c r="H698" s="221"/>
      <c r="I698" s="221"/>
      <c r="J698" s="222" t="s">
        <v>260</v>
      </c>
      <c r="K698" s="223">
        <v>37.200000000000003</v>
      </c>
      <c r="L698" s="224">
        <v>0</v>
      </c>
      <c r="M698" s="225"/>
      <c r="N698" s="226">
        <f>ROUND(L698*K698,2)</f>
        <v>0</v>
      </c>
      <c r="O698" s="226"/>
      <c r="P698" s="226"/>
      <c r="Q698" s="226"/>
      <c r="R698" s="48"/>
      <c r="T698" s="227" t="s">
        <v>22</v>
      </c>
      <c r="U698" s="56" t="s">
        <v>45</v>
      </c>
      <c r="V698" s="47"/>
      <c r="W698" s="228">
        <f>V698*K698</f>
        <v>0</v>
      </c>
      <c r="X698" s="228">
        <v>0.00054000000000000001</v>
      </c>
      <c r="Y698" s="228">
        <f>X698*K698</f>
        <v>0.020088000000000002</v>
      </c>
      <c r="Z698" s="228">
        <v>0</v>
      </c>
      <c r="AA698" s="229">
        <f>Z698*K698</f>
        <v>0</v>
      </c>
      <c r="AR698" s="22" t="s">
        <v>278</v>
      </c>
      <c r="AT698" s="22" t="s">
        <v>207</v>
      </c>
      <c r="AU698" s="22" t="s">
        <v>149</v>
      </c>
      <c r="AY698" s="22" t="s">
        <v>206</v>
      </c>
      <c r="BE698" s="142">
        <f>IF(U698="základní",N698,0)</f>
        <v>0</v>
      </c>
      <c r="BF698" s="142">
        <f>IF(U698="snížená",N698,0)</f>
        <v>0</v>
      </c>
      <c r="BG698" s="142">
        <f>IF(U698="zákl. přenesená",N698,0)</f>
        <v>0</v>
      </c>
      <c r="BH698" s="142">
        <f>IF(U698="sníž. přenesená",N698,0)</f>
        <v>0</v>
      </c>
      <c r="BI698" s="142">
        <f>IF(U698="nulová",N698,0)</f>
        <v>0</v>
      </c>
      <c r="BJ698" s="22" t="s">
        <v>88</v>
      </c>
      <c r="BK698" s="142">
        <f>ROUND(L698*K698,2)</f>
        <v>0</v>
      </c>
      <c r="BL698" s="22" t="s">
        <v>278</v>
      </c>
      <c r="BM698" s="22" t="s">
        <v>1626</v>
      </c>
    </row>
    <row r="699" s="10" customFormat="1" ht="16.5" customHeight="1">
      <c r="B699" s="230"/>
      <c r="C699" s="231"/>
      <c r="D699" s="231"/>
      <c r="E699" s="232" t="s">
        <v>22</v>
      </c>
      <c r="F699" s="233" t="s">
        <v>1627</v>
      </c>
      <c r="G699" s="234"/>
      <c r="H699" s="234"/>
      <c r="I699" s="234"/>
      <c r="J699" s="231"/>
      <c r="K699" s="235">
        <v>37.200000000000003</v>
      </c>
      <c r="L699" s="231"/>
      <c r="M699" s="231"/>
      <c r="N699" s="231"/>
      <c r="O699" s="231"/>
      <c r="P699" s="231"/>
      <c r="Q699" s="231"/>
      <c r="R699" s="236"/>
      <c r="T699" s="237"/>
      <c r="U699" s="231"/>
      <c r="V699" s="231"/>
      <c r="W699" s="231"/>
      <c r="X699" s="231"/>
      <c r="Y699" s="231"/>
      <c r="Z699" s="231"/>
      <c r="AA699" s="238"/>
      <c r="AT699" s="239" t="s">
        <v>214</v>
      </c>
      <c r="AU699" s="239" t="s">
        <v>149</v>
      </c>
      <c r="AV699" s="10" t="s">
        <v>149</v>
      </c>
      <c r="AW699" s="10" t="s">
        <v>36</v>
      </c>
      <c r="AX699" s="10" t="s">
        <v>88</v>
      </c>
      <c r="AY699" s="239" t="s">
        <v>206</v>
      </c>
    </row>
    <row r="700" s="9" customFormat="1" ht="29.88" customHeight="1">
      <c r="B700" s="205"/>
      <c r="C700" s="206"/>
      <c r="D700" s="216" t="s">
        <v>181</v>
      </c>
      <c r="E700" s="216"/>
      <c r="F700" s="216"/>
      <c r="G700" s="216"/>
      <c r="H700" s="216"/>
      <c r="I700" s="216"/>
      <c r="J700" s="216"/>
      <c r="K700" s="216"/>
      <c r="L700" s="216"/>
      <c r="M700" s="216"/>
      <c r="N700" s="217">
        <f>BK700</f>
        <v>0</v>
      </c>
      <c r="O700" s="218"/>
      <c r="P700" s="218"/>
      <c r="Q700" s="218"/>
      <c r="R700" s="209"/>
      <c r="T700" s="210"/>
      <c r="U700" s="206"/>
      <c r="V700" s="206"/>
      <c r="W700" s="211">
        <f>SUM(W701:W712)</f>
        <v>0</v>
      </c>
      <c r="X700" s="206"/>
      <c r="Y700" s="211">
        <f>SUM(Y701:Y712)</f>
        <v>1.1688312999999999</v>
      </c>
      <c r="Z700" s="206"/>
      <c r="AA700" s="212">
        <f>SUM(AA701:AA712)</f>
        <v>0</v>
      </c>
      <c r="AR700" s="213" t="s">
        <v>149</v>
      </c>
      <c r="AT700" s="214" t="s">
        <v>79</v>
      </c>
      <c r="AU700" s="214" t="s">
        <v>88</v>
      </c>
      <c r="AY700" s="213" t="s">
        <v>206</v>
      </c>
      <c r="BK700" s="215">
        <f>SUM(BK701:BK712)</f>
        <v>0</v>
      </c>
    </row>
    <row r="701" s="1" customFormat="1" ht="25.5" customHeight="1">
      <c r="B701" s="46"/>
      <c r="C701" s="219" t="s">
        <v>1628</v>
      </c>
      <c r="D701" s="219" t="s">
        <v>207</v>
      </c>
      <c r="E701" s="220" t="s">
        <v>1629</v>
      </c>
      <c r="F701" s="221" t="s">
        <v>1630</v>
      </c>
      <c r="G701" s="221"/>
      <c r="H701" s="221"/>
      <c r="I701" s="221"/>
      <c r="J701" s="222" t="s">
        <v>260</v>
      </c>
      <c r="K701" s="223">
        <v>2385.3699999999999</v>
      </c>
      <c r="L701" s="224">
        <v>0</v>
      </c>
      <c r="M701" s="225"/>
      <c r="N701" s="226">
        <f>ROUND(L701*K701,2)</f>
        <v>0</v>
      </c>
      <c r="O701" s="226"/>
      <c r="P701" s="226"/>
      <c r="Q701" s="226"/>
      <c r="R701" s="48"/>
      <c r="T701" s="227" t="s">
        <v>22</v>
      </c>
      <c r="U701" s="56" t="s">
        <v>45</v>
      </c>
      <c r="V701" s="47"/>
      <c r="W701" s="228">
        <f>V701*K701</f>
        <v>0</v>
      </c>
      <c r="X701" s="228">
        <v>0.00020000000000000001</v>
      </c>
      <c r="Y701" s="228">
        <f>X701*K701</f>
        <v>0.477074</v>
      </c>
      <c r="Z701" s="228">
        <v>0</v>
      </c>
      <c r="AA701" s="229">
        <f>Z701*K701</f>
        <v>0</v>
      </c>
      <c r="AR701" s="22" t="s">
        <v>278</v>
      </c>
      <c r="AT701" s="22" t="s">
        <v>207</v>
      </c>
      <c r="AU701" s="22" t="s">
        <v>149</v>
      </c>
      <c r="AY701" s="22" t="s">
        <v>206</v>
      </c>
      <c r="BE701" s="142">
        <f>IF(U701="základní",N701,0)</f>
        <v>0</v>
      </c>
      <c r="BF701" s="142">
        <f>IF(U701="snížená",N701,0)</f>
        <v>0</v>
      </c>
      <c r="BG701" s="142">
        <f>IF(U701="zákl. přenesená",N701,0)</f>
        <v>0</v>
      </c>
      <c r="BH701" s="142">
        <f>IF(U701="sníž. přenesená",N701,0)</f>
        <v>0</v>
      </c>
      <c r="BI701" s="142">
        <f>IF(U701="nulová",N701,0)</f>
        <v>0</v>
      </c>
      <c r="BJ701" s="22" t="s">
        <v>88</v>
      </c>
      <c r="BK701" s="142">
        <f>ROUND(L701*K701,2)</f>
        <v>0</v>
      </c>
      <c r="BL701" s="22" t="s">
        <v>278</v>
      </c>
      <c r="BM701" s="22" t="s">
        <v>1631</v>
      </c>
    </row>
    <row r="702" s="10" customFormat="1" ht="16.5" customHeight="1">
      <c r="B702" s="230"/>
      <c r="C702" s="231"/>
      <c r="D702" s="231"/>
      <c r="E702" s="232" t="s">
        <v>22</v>
      </c>
      <c r="F702" s="233" t="s">
        <v>1632</v>
      </c>
      <c r="G702" s="234"/>
      <c r="H702" s="234"/>
      <c r="I702" s="234"/>
      <c r="J702" s="231"/>
      <c r="K702" s="235">
        <v>2385.3699999999999</v>
      </c>
      <c r="L702" s="231"/>
      <c r="M702" s="231"/>
      <c r="N702" s="231"/>
      <c r="O702" s="231"/>
      <c r="P702" s="231"/>
      <c r="Q702" s="231"/>
      <c r="R702" s="236"/>
      <c r="T702" s="237"/>
      <c r="U702" s="231"/>
      <c r="V702" s="231"/>
      <c r="W702" s="231"/>
      <c r="X702" s="231"/>
      <c r="Y702" s="231"/>
      <c r="Z702" s="231"/>
      <c r="AA702" s="238"/>
      <c r="AT702" s="239" t="s">
        <v>214</v>
      </c>
      <c r="AU702" s="239" t="s">
        <v>149</v>
      </c>
      <c r="AV702" s="10" t="s">
        <v>149</v>
      </c>
      <c r="AW702" s="10" t="s">
        <v>36</v>
      </c>
      <c r="AX702" s="10" t="s">
        <v>88</v>
      </c>
      <c r="AY702" s="239" t="s">
        <v>206</v>
      </c>
    </row>
    <row r="703" s="1" customFormat="1" ht="38.25" customHeight="1">
      <c r="B703" s="46"/>
      <c r="C703" s="219" t="s">
        <v>1633</v>
      </c>
      <c r="D703" s="219" t="s">
        <v>207</v>
      </c>
      <c r="E703" s="220" t="s">
        <v>1634</v>
      </c>
      <c r="F703" s="221" t="s">
        <v>1635</v>
      </c>
      <c r="G703" s="221"/>
      <c r="H703" s="221"/>
      <c r="I703" s="221"/>
      <c r="J703" s="222" t="s">
        <v>260</v>
      </c>
      <c r="K703" s="223">
        <v>177.78999999999999</v>
      </c>
      <c r="L703" s="224">
        <v>0</v>
      </c>
      <c r="M703" s="225"/>
      <c r="N703" s="226">
        <f>ROUND(L703*K703,2)</f>
        <v>0</v>
      </c>
      <c r="O703" s="226"/>
      <c r="P703" s="226"/>
      <c r="Q703" s="226"/>
      <c r="R703" s="48"/>
      <c r="T703" s="227" t="s">
        <v>22</v>
      </c>
      <c r="U703" s="56" t="s">
        <v>45</v>
      </c>
      <c r="V703" s="47"/>
      <c r="W703" s="228">
        <f>V703*K703</f>
        <v>0</v>
      </c>
      <c r="X703" s="228">
        <v>0.00029</v>
      </c>
      <c r="Y703" s="228">
        <f>X703*K703</f>
        <v>0.051559099999999997</v>
      </c>
      <c r="Z703" s="228">
        <v>0</v>
      </c>
      <c r="AA703" s="229">
        <f>Z703*K703</f>
        <v>0</v>
      </c>
      <c r="AR703" s="22" t="s">
        <v>278</v>
      </c>
      <c r="AT703" s="22" t="s">
        <v>207</v>
      </c>
      <c r="AU703" s="22" t="s">
        <v>149</v>
      </c>
      <c r="AY703" s="22" t="s">
        <v>206</v>
      </c>
      <c r="BE703" s="142">
        <f>IF(U703="základní",N703,0)</f>
        <v>0</v>
      </c>
      <c r="BF703" s="142">
        <f>IF(U703="snížená",N703,0)</f>
        <v>0</v>
      </c>
      <c r="BG703" s="142">
        <f>IF(U703="zákl. přenesená",N703,0)</f>
        <v>0</v>
      </c>
      <c r="BH703" s="142">
        <f>IF(U703="sníž. přenesená",N703,0)</f>
        <v>0</v>
      </c>
      <c r="BI703" s="142">
        <f>IF(U703="nulová",N703,0)</f>
        <v>0</v>
      </c>
      <c r="BJ703" s="22" t="s">
        <v>88</v>
      </c>
      <c r="BK703" s="142">
        <f>ROUND(L703*K703,2)</f>
        <v>0</v>
      </c>
      <c r="BL703" s="22" t="s">
        <v>278</v>
      </c>
      <c r="BM703" s="22" t="s">
        <v>1636</v>
      </c>
    </row>
    <row r="704" s="10" customFormat="1" ht="38.25" customHeight="1">
      <c r="B704" s="230"/>
      <c r="C704" s="231"/>
      <c r="D704" s="231"/>
      <c r="E704" s="232" t="s">
        <v>22</v>
      </c>
      <c r="F704" s="233" t="s">
        <v>1637</v>
      </c>
      <c r="G704" s="234"/>
      <c r="H704" s="234"/>
      <c r="I704" s="234"/>
      <c r="J704" s="231"/>
      <c r="K704" s="235">
        <v>62.909999999999997</v>
      </c>
      <c r="L704" s="231"/>
      <c r="M704" s="231"/>
      <c r="N704" s="231"/>
      <c r="O704" s="231"/>
      <c r="P704" s="231"/>
      <c r="Q704" s="231"/>
      <c r="R704" s="236"/>
      <c r="T704" s="237"/>
      <c r="U704" s="231"/>
      <c r="V704" s="231"/>
      <c r="W704" s="231"/>
      <c r="X704" s="231"/>
      <c r="Y704" s="231"/>
      <c r="Z704" s="231"/>
      <c r="AA704" s="238"/>
      <c r="AT704" s="239" t="s">
        <v>214</v>
      </c>
      <c r="AU704" s="239" t="s">
        <v>149</v>
      </c>
      <c r="AV704" s="10" t="s">
        <v>149</v>
      </c>
      <c r="AW704" s="10" t="s">
        <v>36</v>
      </c>
      <c r="AX704" s="10" t="s">
        <v>80</v>
      </c>
      <c r="AY704" s="239" t="s">
        <v>206</v>
      </c>
    </row>
    <row r="705" s="10" customFormat="1" ht="38.25" customHeight="1">
      <c r="B705" s="230"/>
      <c r="C705" s="231"/>
      <c r="D705" s="231"/>
      <c r="E705" s="232" t="s">
        <v>22</v>
      </c>
      <c r="F705" s="251" t="s">
        <v>1638</v>
      </c>
      <c r="G705" s="231"/>
      <c r="H705" s="231"/>
      <c r="I705" s="231"/>
      <c r="J705" s="231"/>
      <c r="K705" s="235">
        <v>62.909999999999997</v>
      </c>
      <c r="L705" s="231"/>
      <c r="M705" s="231"/>
      <c r="N705" s="231"/>
      <c r="O705" s="231"/>
      <c r="P705" s="231"/>
      <c r="Q705" s="231"/>
      <c r="R705" s="236"/>
      <c r="T705" s="237"/>
      <c r="U705" s="231"/>
      <c r="V705" s="231"/>
      <c r="W705" s="231"/>
      <c r="X705" s="231"/>
      <c r="Y705" s="231"/>
      <c r="Z705" s="231"/>
      <c r="AA705" s="238"/>
      <c r="AT705" s="239" t="s">
        <v>214</v>
      </c>
      <c r="AU705" s="239" t="s">
        <v>149</v>
      </c>
      <c r="AV705" s="10" t="s">
        <v>149</v>
      </c>
      <c r="AW705" s="10" t="s">
        <v>36</v>
      </c>
      <c r="AX705" s="10" t="s">
        <v>80</v>
      </c>
      <c r="AY705" s="239" t="s">
        <v>206</v>
      </c>
    </row>
    <row r="706" s="10" customFormat="1" ht="16.5" customHeight="1">
      <c r="B706" s="230"/>
      <c r="C706" s="231"/>
      <c r="D706" s="231"/>
      <c r="E706" s="232" t="s">
        <v>22</v>
      </c>
      <c r="F706" s="251" t="s">
        <v>1639</v>
      </c>
      <c r="G706" s="231"/>
      <c r="H706" s="231"/>
      <c r="I706" s="231"/>
      <c r="J706" s="231"/>
      <c r="K706" s="235">
        <v>51.969999999999999</v>
      </c>
      <c r="L706" s="231"/>
      <c r="M706" s="231"/>
      <c r="N706" s="231"/>
      <c r="O706" s="231"/>
      <c r="P706" s="231"/>
      <c r="Q706" s="231"/>
      <c r="R706" s="236"/>
      <c r="T706" s="237"/>
      <c r="U706" s="231"/>
      <c r="V706" s="231"/>
      <c r="W706" s="231"/>
      <c r="X706" s="231"/>
      <c r="Y706" s="231"/>
      <c r="Z706" s="231"/>
      <c r="AA706" s="238"/>
      <c r="AT706" s="239" t="s">
        <v>214</v>
      </c>
      <c r="AU706" s="239" t="s">
        <v>149</v>
      </c>
      <c r="AV706" s="10" t="s">
        <v>149</v>
      </c>
      <c r="AW706" s="10" t="s">
        <v>36</v>
      </c>
      <c r="AX706" s="10" t="s">
        <v>80</v>
      </c>
      <c r="AY706" s="239" t="s">
        <v>206</v>
      </c>
    </row>
    <row r="707" s="11" customFormat="1" ht="16.5" customHeight="1">
      <c r="B707" s="252"/>
      <c r="C707" s="253"/>
      <c r="D707" s="253"/>
      <c r="E707" s="254" t="s">
        <v>22</v>
      </c>
      <c r="F707" s="255" t="s">
        <v>289</v>
      </c>
      <c r="G707" s="253"/>
      <c r="H707" s="253"/>
      <c r="I707" s="253"/>
      <c r="J707" s="253"/>
      <c r="K707" s="256">
        <v>177.78999999999999</v>
      </c>
      <c r="L707" s="253"/>
      <c r="M707" s="253"/>
      <c r="N707" s="253"/>
      <c r="O707" s="253"/>
      <c r="P707" s="253"/>
      <c r="Q707" s="253"/>
      <c r="R707" s="257"/>
      <c r="T707" s="258"/>
      <c r="U707" s="253"/>
      <c r="V707" s="253"/>
      <c r="W707" s="253"/>
      <c r="X707" s="253"/>
      <c r="Y707" s="253"/>
      <c r="Z707" s="253"/>
      <c r="AA707" s="259"/>
      <c r="AT707" s="260" t="s">
        <v>214</v>
      </c>
      <c r="AU707" s="260" t="s">
        <v>149</v>
      </c>
      <c r="AV707" s="11" t="s">
        <v>211</v>
      </c>
      <c r="AW707" s="11" t="s">
        <v>36</v>
      </c>
      <c r="AX707" s="11" t="s">
        <v>88</v>
      </c>
      <c r="AY707" s="260" t="s">
        <v>206</v>
      </c>
    </row>
    <row r="708" s="1" customFormat="1" ht="38.25" customHeight="1">
      <c r="B708" s="46"/>
      <c r="C708" s="219" t="s">
        <v>1640</v>
      </c>
      <c r="D708" s="219" t="s">
        <v>207</v>
      </c>
      <c r="E708" s="220" t="s">
        <v>1641</v>
      </c>
      <c r="F708" s="221" t="s">
        <v>1642</v>
      </c>
      <c r="G708" s="221"/>
      <c r="H708" s="221"/>
      <c r="I708" s="221"/>
      <c r="J708" s="222" t="s">
        <v>260</v>
      </c>
      <c r="K708" s="223">
        <v>2207.5799999999999</v>
      </c>
      <c r="L708" s="224">
        <v>0</v>
      </c>
      <c r="M708" s="225"/>
      <c r="N708" s="226">
        <f>ROUND(L708*K708,2)</f>
        <v>0</v>
      </c>
      <c r="O708" s="226"/>
      <c r="P708" s="226"/>
      <c r="Q708" s="226"/>
      <c r="R708" s="48"/>
      <c r="T708" s="227" t="s">
        <v>22</v>
      </c>
      <c r="U708" s="56" t="s">
        <v>45</v>
      </c>
      <c r="V708" s="47"/>
      <c r="W708" s="228">
        <f>V708*K708</f>
        <v>0</v>
      </c>
      <c r="X708" s="228">
        <v>0.00029</v>
      </c>
      <c r="Y708" s="228">
        <f>X708*K708</f>
        <v>0.64019819999999994</v>
      </c>
      <c r="Z708" s="228">
        <v>0</v>
      </c>
      <c r="AA708" s="229">
        <f>Z708*K708</f>
        <v>0</v>
      </c>
      <c r="AR708" s="22" t="s">
        <v>278</v>
      </c>
      <c r="AT708" s="22" t="s">
        <v>207</v>
      </c>
      <c r="AU708" s="22" t="s">
        <v>149</v>
      </c>
      <c r="AY708" s="22" t="s">
        <v>206</v>
      </c>
      <c r="BE708" s="142">
        <f>IF(U708="základní",N708,0)</f>
        <v>0</v>
      </c>
      <c r="BF708" s="142">
        <f>IF(U708="snížená",N708,0)</f>
        <v>0</v>
      </c>
      <c r="BG708" s="142">
        <f>IF(U708="zákl. přenesená",N708,0)</f>
        <v>0</v>
      </c>
      <c r="BH708" s="142">
        <f>IF(U708="sníž. přenesená",N708,0)</f>
        <v>0</v>
      </c>
      <c r="BI708" s="142">
        <f>IF(U708="nulová",N708,0)</f>
        <v>0</v>
      </c>
      <c r="BJ708" s="22" t="s">
        <v>88</v>
      </c>
      <c r="BK708" s="142">
        <f>ROUND(L708*K708,2)</f>
        <v>0</v>
      </c>
      <c r="BL708" s="22" t="s">
        <v>278</v>
      </c>
      <c r="BM708" s="22" t="s">
        <v>1643</v>
      </c>
    </row>
    <row r="709" s="10" customFormat="1" ht="16.5" customHeight="1">
      <c r="B709" s="230"/>
      <c r="C709" s="231"/>
      <c r="D709" s="231"/>
      <c r="E709" s="232" t="s">
        <v>22</v>
      </c>
      <c r="F709" s="233" t="s">
        <v>1644</v>
      </c>
      <c r="G709" s="234"/>
      <c r="H709" s="234"/>
      <c r="I709" s="234"/>
      <c r="J709" s="231"/>
      <c r="K709" s="235">
        <v>1611.1800000000001</v>
      </c>
      <c r="L709" s="231"/>
      <c r="M709" s="231"/>
      <c r="N709" s="231"/>
      <c r="O709" s="231"/>
      <c r="P709" s="231"/>
      <c r="Q709" s="231"/>
      <c r="R709" s="236"/>
      <c r="T709" s="237"/>
      <c r="U709" s="231"/>
      <c r="V709" s="231"/>
      <c r="W709" s="231"/>
      <c r="X709" s="231"/>
      <c r="Y709" s="231"/>
      <c r="Z709" s="231"/>
      <c r="AA709" s="238"/>
      <c r="AT709" s="239" t="s">
        <v>214</v>
      </c>
      <c r="AU709" s="239" t="s">
        <v>149</v>
      </c>
      <c r="AV709" s="10" t="s">
        <v>149</v>
      </c>
      <c r="AW709" s="10" t="s">
        <v>36</v>
      </c>
      <c r="AX709" s="10" t="s">
        <v>80</v>
      </c>
      <c r="AY709" s="239" t="s">
        <v>206</v>
      </c>
    </row>
    <row r="710" s="10" customFormat="1" ht="16.5" customHeight="1">
      <c r="B710" s="230"/>
      <c r="C710" s="231"/>
      <c r="D710" s="231"/>
      <c r="E710" s="232" t="s">
        <v>22</v>
      </c>
      <c r="F710" s="251" t="s">
        <v>1645</v>
      </c>
      <c r="G710" s="231"/>
      <c r="H710" s="231"/>
      <c r="I710" s="231"/>
      <c r="J710" s="231"/>
      <c r="K710" s="235">
        <v>43.719999999999999</v>
      </c>
      <c r="L710" s="231"/>
      <c r="M710" s="231"/>
      <c r="N710" s="231"/>
      <c r="O710" s="231"/>
      <c r="P710" s="231"/>
      <c r="Q710" s="231"/>
      <c r="R710" s="236"/>
      <c r="T710" s="237"/>
      <c r="U710" s="231"/>
      <c r="V710" s="231"/>
      <c r="W710" s="231"/>
      <c r="X710" s="231"/>
      <c r="Y710" s="231"/>
      <c r="Z710" s="231"/>
      <c r="AA710" s="238"/>
      <c r="AT710" s="239" t="s">
        <v>214</v>
      </c>
      <c r="AU710" s="239" t="s">
        <v>149</v>
      </c>
      <c r="AV710" s="10" t="s">
        <v>149</v>
      </c>
      <c r="AW710" s="10" t="s">
        <v>36</v>
      </c>
      <c r="AX710" s="10" t="s">
        <v>80</v>
      </c>
      <c r="AY710" s="239" t="s">
        <v>206</v>
      </c>
    </row>
    <row r="711" s="10" customFormat="1" ht="16.5" customHeight="1">
      <c r="B711" s="230"/>
      <c r="C711" s="231"/>
      <c r="D711" s="231"/>
      <c r="E711" s="232" t="s">
        <v>22</v>
      </c>
      <c r="F711" s="251" t="s">
        <v>1646</v>
      </c>
      <c r="G711" s="231"/>
      <c r="H711" s="231"/>
      <c r="I711" s="231"/>
      <c r="J711" s="231"/>
      <c r="K711" s="235">
        <v>552.67999999999995</v>
      </c>
      <c r="L711" s="231"/>
      <c r="M711" s="231"/>
      <c r="N711" s="231"/>
      <c r="O711" s="231"/>
      <c r="P711" s="231"/>
      <c r="Q711" s="231"/>
      <c r="R711" s="236"/>
      <c r="T711" s="237"/>
      <c r="U711" s="231"/>
      <c r="V711" s="231"/>
      <c r="W711" s="231"/>
      <c r="X711" s="231"/>
      <c r="Y711" s="231"/>
      <c r="Z711" s="231"/>
      <c r="AA711" s="238"/>
      <c r="AT711" s="239" t="s">
        <v>214</v>
      </c>
      <c r="AU711" s="239" t="s">
        <v>149</v>
      </c>
      <c r="AV711" s="10" t="s">
        <v>149</v>
      </c>
      <c r="AW711" s="10" t="s">
        <v>36</v>
      </c>
      <c r="AX711" s="10" t="s">
        <v>80</v>
      </c>
      <c r="AY711" s="239" t="s">
        <v>206</v>
      </c>
    </row>
    <row r="712" s="11" customFormat="1" ht="16.5" customHeight="1">
      <c r="B712" s="252"/>
      <c r="C712" s="253"/>
      <c r="D712" s="253"/>
      <c r="E712" s="254" t="s">
        <v>22</v>
      </c>
      <c r="F712" s="255" t="s">
        <v>289</v>
      </c>
      <c r="G712" s="253"/>
      <c r="H712" s="253"/>
      <c r="I712" s="253"/>
      <c r="J712" s="253"/>
      <c r="K712" s="256">
        <v>2207.5799999999999</v>
      </c>
      <c r="L712" s="253"/>
      <c r="M712" s="253"/>
      <c r="N712" s="253"/>
      <c r="O712" s="253"/>
      <c r="P712" s="253"/>
      <c r="Q712" s="253"/>
      <c r="R712" s="257"/>
      <c r="T712" s="258"/>
      <c r="U712" s="253"/>
      <c r="V712" s="253"/>
      <c r="W712" s="253"/>
      <c r="X712" s="253"/>
      <c r="Y712" s="253"/>
      <c r="Z712" s="253"/>
      <c r="AA712" s="259"/>
      <c r="AT712" s="260" t="s">
        <v>214</v>
      </c>
      <c r="AU712" s="260" t="s">
        <v>149</v>
      </c>
      <c r="AV712" s="11" t="s">
        <v>211</v>
      </c>
      <c r="AW712" s="11" t="s">
        <v>36</v>
      </c>
      <c r="AX712" s="11" t="s">
        <v>88</v>
      </c>
      <c r="AY712" s="260" t="s">
        <v>206</v>
      </c>
    </row>
    <row r="713" s="9" customFormat="1" ht="37.44001" customHeight="1">
      <c r="B713" s="205"/>
      <c r="C713" s="206"/>
      <c r="D713" s="207" t="s">
        <v>182</v>
      </c>
      <c r="E713" s="207"/>
      <c r="F713" s="207"/>
      <c r="G713" s="207"/>
      <c r="H713" s="207"/>
      <c r="I713" s="207"/>
      <c r="J713" s="207"/>
      <c r="K713" s="207"/>
      <c r="L713" s="207"/>
      <c r="M713" s="207"/>
      <c r="N713" s="208">
        <f>BK713</f>
        <v>0</v>
      </c>
      <c r="O713" s="178"/>
      <c r="P713" s="178"/>
      <c r="Q713" s="178"/>
      <c r="R713" s="209"/>
      <c r="T713" s="210"/>
      <c r="U713" s="206"/>
      <c r="V713" s="206"/>
      <c r="W713" s="211">
        <f>W714</f>
        <v>0</v>
      </c>
      <c r="X713" s="206"/>
      <c r="Y713" s="211">
        <f>Y714</f>
        <v>8.2146099999999986</v>
      </c>
      <c r="Z713" s="206"/>
      <c r="AA713" s="212">
        <f>AA714</f>
        <v>0</v>
      </c>
      <c r="AR713" s="213" t="s">
        <v>218</v>
      </c>
      <c r="AT713" s="214" t="s">
        <v>79</v>
      </c>
      <c r="AU713" s="214" t="s">
        <v>80</v>
      </c>
      <c r="AY713" s="213" t="s">
        <v>206</v>
      </c>
      <c r="BK713" s="215">
        <f>BK714</f>
        <v>0</v>
      </c>
    </row>
    <row r="714" s="9" customFormat="1" ht="19.92" customHeight="1">
      <c r="B714" s="205"/>
      <c r="C714" s="206"/>
      <c r="D714" s="216" t="s">
        <v>183</v>
      </c>
      <c r="E714" s="216"/>
      <c r="F714" s="216"/>
      <c r="G714" s="216"/>
      <c r="H714" s="216"/>
      <c r="I714" s="216"/>
      <c r="J714" s="216"/>
      <c r="K714" s="216"/>
      <c r="L714" s="216"/>
      <c r="M714" s="216"/>
      <c r="N714" s="217">
        <f>BK714</f>
        <v>0</v>
      </c>
      <c r="O714" s="218"/>
      <c r="P714" s="218"/>
      <c r="Q714" s="218"/>
      <c r="R714" s="209"/>
      <c r="T714" s="210"/>
      <c r="U714" s="206"/>
      <c r="V714" s="206"/>
      <c r="W714" s="211">
        <f>SUM(W715:W717)</f>
        <v>0</v>
      </c>
      <c r="X714" s="206"/>
      <c r="Y714" s="211">
        <f>SUM(Y715:Y717)</f>
        <v>8.2146099999999986</v>
      </c>
      <c r="Z714" s="206"/>
      <c r="AA714" s="212">
        <f>SUM(AA715:AA717)</f>
        <v>0</v>
      </c>
      <c r="AR714" s="213" t="s">
        <v>218</v>
      </c>
      <c r="AT714" s="214" t="s">
        <v>79</v>
      </c>
      <c r="AU714" s="214" t="s">
        <v>88</v>
      </c>
      <c r="AY714" s="213" t="s">
        <v>206</v>
      </c>
      <c r="BK714" s="215">
        <f>SUM(BK715:BK717)</f>
        <v>0</v>
      </c>
    </row>
    <row r="715" s="1" customFormat="1" ht="25.5" customHeight="1">
      <c r="B715" s="46"/>
      <c r="C715" s="219" t="s">
        <v>1647</v>
      </c>
      <c r="D715" s="219" t="s">
        <v>207</v>
      </c>
      <c r="E715" s="220" t="s">
        <v>1648</v>
      </c>
      <c r="F715" s="221" t="s">
        <v>1649</v>
      </c>
      <c r="G715" s="221"/>
      <c r="H715" s="221"/>
      <c r="I715" s="221"/>
      <c r="J715" s="222" t="s">
        <v>321</v>
      </c>
      <c r="K715" s="223">
        <v>1</v>
      </c>
      <c r="L715" s="224">
        <v>0</v>
      </c>
      <c r="M715" s="225"/>
      <c r="N715" s="226">
        <f>ROUND(L715*K715,2)</f>
        <v>0</v>
      </c>
      <c r="O715" s="226"/>
      <c r="P715" s="226"/>
      <c r="Q715" s="226"/>
      <c r="R715" s="48"/>
      <c r="T715" s="227" t="s">
        <v>22</v>
      </c>
      <c r="U715" s="56" t="s">
        <v>45</v>
      </c>
      <c r="V715" s="47"/>
      <c r="W715" s="228">
        <f>V715*K715</f>
        <v>0</v>
      </c>
      <c r="X715" s="228">
        <v>0.01461</v>
      </c>
      <c r="Y715" s="228">
        <f>X715*K715</f>
        <v>0.01461</v>
      </c>
      <c r="Z715" s="228">
        <v>0</v>
      </c>
      <c r="AA715" s="229">
        <f>Z715*K715</f>
        <v>0</v>
      </c>
      <c r="AR715" s="22" t="s">
        <v>516</v>
      </c>
      <c r="AT715" s="22" t="s">
        <v>207</v>
      </c>
      <c r="AU715" s="22" t="s">
        <v>149</v>
      </c>
      <c r="AY715" s="22" t="s">
        <v>206</v>
      </c>
      <c r="BE715" s="142">
        <f>IF(U715="základní",N715,0)</f>
        <v>0</v>
      </c>
      <c r="BF715" s="142">
        <f>IF(U715="snížená",N715,0)</f>
        <v>0</v>
      </c>
      <c r="BG715" s="142">
        <f>IF(U715="zákl. přenesená",N715,0)</f>
        <v>0</v>
      </c>
      <c r="BH715" s="142">
        <f>IF(U715="sníž. přenesená",N715,0)</f>
        <v>0</v>
      </c>
      <c r="BI715" s="142">
        <f>IF(U715="nulová",N715,0)</f>
        <v>0</v>
      </c>
      <c r="BJ715" s="22" t="s">
        <v>88</v>
      </c>
      <c r="BK715" s="142">
        <f>ROUND(L715*K715,2)</f>
        <v>0</v>
      </c>
      <c r="BL715" s="22" t="s">
        <v>516</v>
      </c>
      <c r="BM715" s="22" t="s">
        <v>1650</v>
      </c>
    </row>
    <row r="716" s="1" customFormat="1" ht="16.5" customHeight="1">
      <c r="B716" s="46"/>
      <c r="C716" s="242" t="s">
        <v>1651</v>
      </c>
      <c r="D716" s="242" t="s">
        <v>263</v>
      </c>
      <c r="E716" s="243" t="s">
        <v>1652</v>
      </c>
      <c r="F716" s="244" t="s">
        <v>1653</v>
      </c>
      <c r="G716" s="244"/>
      <c r="H716" s="244"/>
      <c r="I716" s="244"/>
      <c r="J716" s="245" t="s">
        <v>321</v>
      </c>
      <c r="K716" s="246">
        <v>1</v>
      </c>
      <c r="L716" s="247">
        <v>0</v>
      </c>
      <c r="M716" s="248"/>
      <c r="N716" s="249">
        <f>ROUND(L716*K716,2)</f>
        <v>0</v>
      </c>
      <c r="O716" s="226"/>
      <c r="P716" s="226"/>
      <c r="Q716" s="226"/>
      <c r="R716" s="48"/>
      <c r="T716" s="227" t="s">
        <v>22</v>
      </c>
      <c r="U716" s="56" t="s">
        <v>45</v>
      </c>
      <c r="V716" s="47"/>
      <c r="W716" s="228">
        <f>V716*K716</f>
        <v>0</v>
      </c>
      <c r="X716" s="228">
        <v>8.1999999999999993</v>
      </c>
      <c r="Y716" s="228">
        <f>X716*K716</f>
        <v>8.1999999999999993</v>
      </c>
      <c r="Z716" s="228">
        <v>0</v>
      </c>
      <c r="AA716" s="229">
        <f>Z716*K716</f>
        <v>0</v>
      </c>
      <c r="AR716" s="22" t="s">
        <v>788</v>
      </c>
      <c r="AT716" s="22" t="s">
        <v>263</v>
      </c>
      <c r="AU716" s="22" t="s">
        <v>149</v>
      </c>
      <c r="AY716" s="22" t="s">
        <v>206</v>
      </c>
      <c r="BE716" s="142">
        <f>IF(U716="základní",N716,0)</f>
        <v>0</v>
      </c>
      <c r="BF716" s="142">
        <f>IF(U716="snížená",N716,0)</f>
        <v>0</v>
      </c>
      <c r="BG716" s="142">
        <f>IF(U716="zákl. přenesená",N716,0)</f>
        <v>0</v>
      </c>
      <c r="BH716" s="142">
        <f>IF(U716="sníž. přenesená",N716,0)</f>
        <v>0</v>
      </c>
      <c r="BI716" s="142">
        <f>IF(U716="nulová",N716,0)</f>
        <v>0</v>
      </c>
      <c r="BJ716" s="22" t="s">
        <v>88</v>
      </c>
      <c r="BK716" s="142">
        <f>ROUND(L716*K716,2)</f>
        <v>0</v>
      </c>
      <c r="BL716" s="22" t="s">
        <v>788</v>
      </c>
      <c r="BM716" s="22" t="s">
        <v>1654</v>
      </c>
    </row>
    <row r="717" s="1" customFormat="1" ht="132" customHeight="1">
      <c r="B717" s="46"/>
      <c r="C717" s="47"/>
      <c r="D717" s="47"/>
      <c r="E717" s="47"/>
      <c r="F717" s="250" t="s">
        <v>1655</v>
      </c>
      <c r="G717" s="67"/>
      <c r="H717" s="67"/>
      <c r="I717" s="67"/>
      <c r="J717" s="47"/>
      <c r="K717" s="47"/>
      <c r="L717" s="47"/>
      <c r="M717" s="47"/>
      <c r="N717" s="47"/>
      <c r="O717" s="47"/>
      <c r="P717" s="47"/>
      <c r="Q717" s="47"/>
      <c r="R717" s="48"/>
      <c r="T717" s="189"/>
      <c r="U717" s="47"/>
      <c r="V717" s="47"/>
      <c r="W717" s="47"/>
      <c r="X717" s="47"/>
      <c r="Y717" s="47"/>
      <c r="Z717" s="47"/>
      <c r="AA717" s="100"/>
      <c r="AT717" s="22" t="s">
        <v>268</v>
      </c>
      <c r="AU717" s="22" t="s">
        <v>149</v>
      </c>
    </row>
    <row r="718" s="1" customFormat="1" ht="49.92" customHeight="1">
      <c r="B718" s="46"/>
      <c r="C718" s="47"/>
      <c r="D718" s="207" t="s">
        <v>1656</v>
      </c>
      <c r="E718" s="47"/>
      <c r="F718" s="47"/>
      <c r="G718" s="47"/>
      <c r="H718" s="47"/>
      <c r="I718" s="47"/>
      <c r="J718" s="47"/>
      <c r="K718" s="47"/>
      <c r="L718" s="47"/>
      <c r="M718" s="47"/>
      <c r="N718" s="208">
        <f>BK718</f>
        <v>0</v>
      </c>
      <c r="O718" s="178"/>
      <c r="P718" s="178"/>
      <c r="Q718" s="178"/>
      <c r="R718" s="48"/>
      <c r="T718" s="193"/>
      <c r="U718" s="72"/>
      <c r="V718" s="72"/>
      <c r="W718" s="72"/>
      <c r="X718" s="72"/>
      <c r="Y718" s="72"/>
      <c r="Z718" s="72"/>
      <c r="AA718" s="74"/>
      <c r="AT718" s="22" t="s">
        <v>79</v>
      </c>
      <c r="AU718" s="22" t="s">
        <v>80</v>
      </c>
      <c r="AY718" s="22" t="s">
        <v>1657</v>
      </c>
      <c r="BK718" s="142">
        <v>0</v>
      </c>
    </row>
    <row r="719" s="1" customFormat="1" ht="6.96" customHeight="1">
      <c r="B719" s="75"/>
      <c r="C719" s="76"/>
      <c r="D719" s="76"/>
      <c r="E719" s="76"/>
      <c r="F719" s="76"/>
      <c r="G719" s="76"/>
      <c r="H719" s="76"/>
      <c r="I719" s="76"/>
      <c r="J719" s="76"/>
      <c r="K719" s="76"/>
      <c r="L719" s="76"/>
      <c r="M719" s="76"/>
      <c r="N719" s="76"/>
      <c r="O719" s="76"/>
      <c r="P719" s="76"/>
      <c r="Q719" s="76"/>
      <c r="R719" s="77"/>
    </row>
  </sheetData>
  <sheetProtection sheet="1" formatColumns="0" formatRows="0" objects="1" scenarios="1" spinCount="10" saltValue="9Yd4FqkPTXWcTnwp8I0/RaYNBGCY1aU3EUDWz34Qgnu0QCzd5GHMRMBcPonOoixNpSMGdjeWNPYjbhifGv0Fog==" hashValue="Nl0JGzqoviQJK41RL+1IvvuYNbIFOOcqE/FpIgrveQQe838jP0gGmduoYSPnpi5UwQctCrlr3GfCwX10He4xoQ==" algorithmName="SHA-512" password="CC35"/>
  <mergeCells count="1314">
    <mergeCell ref="L715:M715"/>
    <mergeCell ref="L708:M708"/>
    <mergeCell ref="L716:M716"/>
    <mergeCell ref="N716:Q716"/>
    <mergeCell ref="N715:Q715"/>
    <mergeCell ref="N713:Q713"/>
    <mergeCell ref="N714:Q714"/>
    <mergeCell ref="N718:Q718"/>
    <mergeCell ref="F709:I709"/>
    <mergeCell ref="F708:I708"/>
    <mergeCell ref="F710:I710"/>
    <mergeCell ref="F711:I711"/>
    <mergeCell ref="F712:I712"/>
    <mergeCell ref="F715:I715"/>
    <mergeCell ref="F716:I716"/>
    <mergeCell ref="F717:I717"/>
    <mergeCell ref="F692:I692"/>
    <mergeCell ref="F693:I693"/>
    <mergeCell ref="F694:I694"/>
    <mergeCell ref="F695:I695"/>
    <mergeCell ref="F696:I696"/>
    <mergeCell ref="F697:I697"/>
    <mergeCell ref="F698:I698"/>
    <mergeCell ref="F699:I699"/>
    <mergeCell ref="F701:I701"/>
    <mergeCell ref="F702:I702"/>
    <mergeCell ref="F703:I703"/>
    <mergeCell ref="F704:I704"/>
    <mergeCell ref="F705:I705"/>
    <mergeCell ref="F706:I706"/>
    <mergeCell ref="F707:I707"/>
    <mergeCell ref="L678:M678"/>
    <mergeCell ref="L679:M679"/>
    <mergeCell ref="L681:M681"/>
    <mergeCell ref="L685:M685"/>
    <mergeCell ref="L686:M686"/>
    <mergeCell ref="L687:M687"/>
    <mergeCell ref="L689:M689"/>
    <mergeCell ref="L691:M691"/>
    <mergeCell ref="L693:M693"/>
    <mergeCell ref="L694:M694"/>
    <mergeCell ref="L695:M695"/>
    <mergeCell ref="L696:M696"/>
    <mergeCell ref="L698:M698"/>
    <mergeCell ref="L701:M701"/>
    <mergeCell ref="L703:M703"/>
    <mergeCell ref="N680:Q680"/>
    <mergeCell ref="N691:Q691"/>
    <mergeCell ref="N689:Q689"/>
    <mergeCell ref="N693:Q693"/>
    <mergeCell ref="N694:Q694"/>
    <mergeCell ref="N695:Q695"/>
    <mergeCell ref="N696:Q696"/>
    <mergeCell ref="N698:Q698"/>
    <mergeCell ref="N701:Q701"/>
    <mergeCell ref="N703:Q703"/>
    <mergeCell ref="N708:Q708"/>
    <mergeCell ref="N688:Q688"/>
    <mergeCell ref="N700:Q700"/>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6:Q96"/>
    <mergeCell ref="N94:Q94"/>
    <mergeCell ref="N95:Q95"/>
    <mergeCell ref="N97:Q97"/>
    <mergeCell ref="N98:Q98"/>
    <mergeCell ref="N99:Q99"/>
    <mergeCell ref="N100:Q100"/>
    <mergeCell ref="N101:Q101"/>
    <mergeCell ref="N102:Q102"/>
    <mergeCell ref="N103:Q103"/>
    <mergeCell ref="N104:Q104"/>
    <mergeCell ref="N105:Q105"/>
    <mergeCell ref="N106:Q106"/>
    <mergeCell ref="N107:Q107"/>
    <mergeCell ref="N108:Q108"/>
    <mergeCell ref="N109:Q109"/>
    <mergeCell ref="N110:Q110"/>
    <mergeCell ref="N111:Q111"/>
    <mergeCell ref="N112:Q112"/>
    <mergeCell ref="N113:Q113"/>
    <mergeCell ref="N115:Q115"/>
    <mergeCell ref="N116:Q116"/>
    <mergeCell ref="N117:Q117"/>
    <mergeCell ref="N118:Q118"/>
    <mergeCell ref="N119:Q119"/>
    <mergeCell ref="N120:Q120"/>
    <mergeCell ref="N121:Q121"/>
    <mergeCell ref="L123:Q123"/>
    <mergeCell ref="D116:H116"/>
    <mergeCell ref="D120:H120"/>
    <mergeCell ref="D117:H117"/>
    <mergeCell ref="D118:H118"/>
    <mergeCell ref="D119:H119"/>
    <mergeCell ref="C129:Q129"/>
    <mergeCell ref="F131:P131"/>
    <mergeCell ref="F132:P132"/>
    <mergeCell ref="M134:P134"/>
    <mergeCell ref="M136:Q136"/>
    <mergeCell ref="M137:Q137"/>
    <mergeCell ref="F139:I139"/>
    <mergeCell ref="F143:I143"/>
    <mergeCell ref="L139:M139"/>
    <mergeCell ref="N139:Q139"/>
    <mergeCell ref="L143:M143"/>
    <mergeCell ref="N143:Q143"/>
    <mergeCell ref="F144:I144"/>
    <mergeCell ref="L145:M145"/>
    <mergeCell ref="N145:Q145"/>
    <mergeCell ref="L146:M146"/>
    <mergeCell ref="N146:Q146"/>
    <mergeCell ref="N140:Q140"/>
    <mergeCell ref="N141:Q141"/>
    <mergeCell ref="N142:Q142"/>
    <mergeCell ref="F145:I145"/>
    <mergeCell ref="F148:I148"/>
    <mergeCell ref="F146:I146"/>
    <mergeCell ref="F147:I147"/>
    <mergeCell ref="L148:M148"/>
    <mergeCell ref="N148:Q148"/>
    <mergeCell ref="F149:I149"/>
    <mergeCell ref="L149:M149"/>
    <mergeCell ref="N149:Q149"/>
    <mergeCell ref="F150:I150"/>
    <mergeCell ref="L151:M151"/>
    <mergeCell ref="N151:Q151"/>
    <mergeCell ref="L152:M152"/>
    <mergeCell ref="N152:Q152"/>
    <mergeCell ref="L165:M165"/>
    <mergeCell ref="L161:M161"/>
    <mergeCell ref="L158:M158"/>
    <mergeCell ref="L159:M159"/>
    <mergeCell ref="L163:M163"/>
    <mergeCell ref="L167:M167"/>
    <mergeCell ref="F151:I151"/>
    <mergeCell ref="F154:I154"/>
    <mergeCell ref="F152:I152"/>
    <mergeCell ref="L154:M154"/>
    <mergeCell ref="N154:Q154"/>
    <mergeCell ref="L155:M155"/>
    <mergeCell ref="N155:Q155"/>
    <mergeCell ref="L156:M156"/>
    <mergeCell ref="N156:Q156"/>
    <mergeCell ref="L157:M157"/>
    <mergeCell ref="N157:Q157"/>
    <mergeCell ref="N158:Q158"/>
    <mergeCell ref="N159:Q159"/>
    <mergeCell ref="N161:Q161"/>
    <mergeCell ref="N163:Q163"/>
    <mergeCell ref="N165:Q165"/>
    <mergeCell ref="N167:Q167"/>
    <mergeCell ref="N153:Q153"/>
    <mergeCell ref="F155:I155"/>
    <mergeCell ref="F158:I158"/>
    <mergeCell ref="F156:I156"/>
    <mergeCell ref="F157:I157"/>
    <mergeCell ref="F159:I159"/>
    <mergeCell ref="F160:I160"/>
    <mergeCell ref="F161:I161"/>
    <mergeCell ref="F162:I162"/>
    <mergeCell ref="F163:I163"/>
    <mergeCell ref="F164:I164"/>
    <mergeCell ref="F165:I165"/>
    <mergeCell ref="F166:I166"/>
    <mergeCell ref="F167:I167"/>
    <mergeCell ref="F168:I168"/>
    <mergeCell ref="F169:I169"/>
    <mergeCell ref="F170:I170"/>
    <mergeCell ref="F171:I171"/>
    <mergeCell ref="L171:M171"/>
    <mergeCell ref="N171:Q171"/>
    <mergeCell ref="F172:I172"/>
    <mergeCell ref="F173:I173"/>
    <mergeCell ref="F174:I174"/>
    <mergeCell ref="F176:I176"/>
    <mergeCell ref="L176:M176"/>
    <mergeCell ref="N176:Q176"/>
    <mergeCell ref="F177:I177"/>
    <mergeCell ref="L178:M178"/>
    <mergeCell ref="N178:Q178"/>
    <mergeCell ref="N175:Q175"/>
    <mergeCell ref="F178:I178"/>
    <mergeCell ref="F181:I181"/>
    <mergeCell ref="F179:I179"/>
    <mergeCell ref="F180:I180"/>
    <mergeCell ref="F182:I182"/>
    <mergeCell ref="F183:I183"/>
    <mergeCell ref="L183:M183"/>
    <mergeCell ref="N183:Q183"/>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F184:I184"/>
    <mergeCell ref="F186:I186"/>
    <mergeCell ref="F185:I185"/>
    <mergeCell ref="F187:I187"/>
    <mergeCell ref="L187:M187"/>
    <mergeCell ref="N187:Q187"/>
    <mergeCell ref="F188:I188"/>
    <mergeCell ref="F189:I189"/>
    <mergeCell ref="L189:M189"/>
    <mergeCell ref="N189:Q189"/>
    <mergeCell ref="L190:M190"/>
    <mergeCell ref="N190:Q190"/>
    <mergeCell ref="L191:M191"/>
    <mergeCell ref="N191:Q191"/>
    <mergeCell ref="L192:M192"/>
    <mergeCell ref="N192:Q192"/>
    <mergeCell ref="F190:I190"/>
    <mergeCell ref="F192:I192"/>
    <mergeCell ref="F191:I191"/>
    <mergeCell ref="F193:I193"/>
    <mergeCell ref="F194:I194"/>
    <mergeCell ref="F195:I195"/>
    <mergeCell ref="F196:I196"/>
    <mergeCell ref="L196:M196"/>
    <mergeCell ref="N196:Q196"/>
    <mergeCell ref="F197:I197"/>
    <mergeCell ref="F198:I198"/>
    <mergeCell ref="L198:M198"/>
    <mergeCell ref="N198:Q198"/>
    <mergeCell ref="F199:I199"/>
    <mergeCell ref="F202:I202"/>
    <mergeCell ref="F200:I200"/>
    <mergeCell ref="F201:I201"/>
    <mergeCell ref="L202:M202"/>
    <mergeCell ref="N202:Q202"/>
    <mergeCell ref="F203:I203"/>
    <mergeCell ref="F206:I206"/>
    <mergeCell ref="F204:I204"/>
    <mergeCell ref="F205:I205"/>
    <mergeCell ref="L206:M206"/>
    <mergeCell ref="N206:Q206"/>
    <mergeCell ref="F207:I207"/>
    <mergeCell ref="F208:I208"/>
    <mergeCell ref="F211:I211"/>
    <mergeCell ref="F209:I209"/>
    <mergeCell ref="F210:I210"/>
    <mergeCell ref="F212:I212"/>
    <mergeCell ref="L212:M212"/>
    <mergeCell ref="N212:Q212"/>
    <mergeCell ref="F213:I213"/>
    <mergeCell ref="F215:I215"/>
    <mergeCell ref="L215:M215"/>
    <mergeCell ref="N215:Q215"/>
    <mergeCell ref="N214:Q214"/>
    <mergeCell ref="F216:I216"/>
    <mergeCell ref="F219:I219"/>
    <mergeCell ref="F217:I217"/>
    <mergeCell ref="F218:I218"/>
    <mergeCell ref="L219:M219"/>
    <mergeCell ref="N219:Q219"/>
    <mergeCell ref="F220:I220"/>
    <mergeCell ref="F222:I222"/>
    <mergeCell ref="L222:M222"/>
    <mergeCell ref="N222:Q222"/>
    <mergeCell ref="N221:Q221"/>
    <mergeCell ref="F223:I223"/>
    <mergeCell ref="F227:I227"/>
    <mergeCell ref="F225:I225"/>
    <mergeCell ref="F224:I224"/>
    <mergeCell ref="F226:I226"/>
    <mergeCell ref="L226:M226"/>
    <mergeCell ref="N226:Q226"/>
    <mergeCell ref="L227:M227"/>
    <mergeCell ref="N227:Q227"/>
    <mergeCell ref="F228:I228"/>
    <mergeCell ref="F229:I229"/>
    <mergeCell ref="F230:I230"/>
    <mergeCell ref="L231:M231"/>
    <mergeCell ref="N231:Q231"/>
    <mergeCell ref="F231:I231"/>
    <mergeCell ref="F233:I233"/>
    <mergeCell ref="F232:I232"/>
    <mergeCell ref="F234:I234"/>
    <mergeCell ref="F235:I235"/>
    <mergeCell ref="F236:I236"/>
    <mergeCell ref="L236:M236"/>
    <mergeCell ref="N236:Q236"/>
    <mergeCell ref="L237:M237"/>
    <mergeCell ref="N237:Q237"/>
    <mergeCell ref="L238:M238"/>
    <mergeCell ref="N238:Q238"/>
    <mergeCell ref="F237:I237"/>
    <mergeCell ref="F240:I240"/>
    <mergeCell ref="F238:I238"/>
    <mergeCell ref="F239:I239"/>
    <mergeCell ref="L240:M240"/>
    <mergeCell ref="N240:Q240"/>
    <mergeCell ref="L241:M241"/>
    <mergeCell ref="N241:Q241"/>
    <mergeCell ref="L242:M242"/>
    <mergeCell ref="N242:Q242"/>
    <mergeCell ref="L243:M243"/>
    <mergeCell ref="N243:Q243"/>
    <mergeCell ref="L244:M244"/>
    <mergeCell ref="N244:Q244"/>
    <mergeCell ref="F241:I241"/>
    <mergeCell ref="F244:I244"/>
    <mergeCell ref="F242:I242"/>
    <mergeCell ref="F243:I243"/>
    <mergeCell ref="F245:I245"/>
    <mergeCell ref="F246:I246"/>
    <mergeCell ref="L246:M246"/>
    <mergeCell ref="N246:Q246"/>
    <mergeCell ref="L247:M247"/>
    <mergeCell ref="N247:Q247"/>
    <mergeCell ref="F247:I247"/>
    <mergeCell ref="F250:I250"/>
    <mergeCell ref="F248:I248"/>
    <mergeCell ref="F249:I249"/>
    <mergeCell ref="L249:M249"/>
    <mergeCell ref="N249:Q249"/>
    <mergeCell ref="L250:M250"/>
    <mergeCell ref="N250:Q250"/>
    <mergeCell ref="L251:M251"/>
    <mergeCell ref="N251:Q251"/>
    <mergeCell ref="L252:M252"/>
    <mergeCell ref="N252:Q252"/>
    <mergeCell ref="F251:I251"/>
    <mergeCell ref="F254:I254"/>
    <mergeCell ref="F252:I252"/>
    <mergeCell ref="F253:I253"/>
    <mergeCell ref="L254:M254"/>
    <mergeCell ref="N254:Q254"/>
    <mergeCell ref="F255:I255"/>
    <mergeCell ref="L255:M255"/>
    <mergeCell ref="N255:Q255"/>
    <mergeCell ref="F256:I256"/>
    <mergeCell ref="F259:I259"/>
    <mergeCell ref="F257:I257"/>
    <mergeCell ref="L257:M257"/>
    <mergeCell ref="N257:Q257"/>
    <mergeCell ref="F258:I258"/>
    <mergeCell ref="L258:M258"/>
    <mergeCell ref="N258:Q258"/>
    <mergeCell ref="F260:I260"/>
    <mergeCell ref="F261:I261"/>
    <mergeCell ref="F262:I262"/>
    <mergeCell ref="F263:I263"/>
    <mergeCell ref="L263:M263"/>
    <mergeCell ref="N263:Q263"/>
    <mergeCell ref="F264:I264"/>
    <mergeCell ref="F265:I265"/>
    <mergeCell ref="L265:M265"/>
    <mergeCell ref="N265:Q265"/>
    <mergeCell ref="L266:M266"/>
    <mergeCell ref="N266:Q266"/>
    <mergeCell ref="L267:M267"/>
    <mergeCell ref="N267:Q267"/>
    <mergeCell ref="L268:M268"/>
    <mergeCell ref="N268:Q268"/>
    <mergeCell ref="L269:M269"/>
    <mergeCell ref="N269:Q269"/>
    <mergeCell ref="F266:I266"/>
    <mergeCell ref="F270:I270"/>
    <mergeCell ref="F268:I268"/>
    <mergeCell ref="F267:I267"/>
    <mergeCell ref="F269:I269"/>
    <mergeCell ref="F271:I271"/>
    <mergeCell ref="L271:M271"/>
    <mergeCell ref="N271:Q271"/>
    <mergeCell ref="F272:I272"/>
    <mergeCell ref="F273:I273"/>
    <mergeCell ref="F274:I274"/>
    <mergeCell ref="F275:I275"/>
    <mergeCell ref="F278:I278"/>
    <mergeCell ref="F276:I276"/>
    <mergeCell ref="L276:M276"/>
    <mergeCell ref="N276:Q276"/>
    <mergeCell ref="F277:I277"/>
    <mergeCell ref="F279:I279"/>
    <mergeCell ref="L279:M279"/>
    <mergeCell ref="N279:Q279"/>
    <mergeCell ref="F280:I280"/>
    <mergeCell ref="F281:I281"/>
    <mergeCell ref="L282:M282"/>
    <mergeCell ref="N282:Q282"/>
    <mergeCell ref="F282:I282"/>
    <mergeCell ref="F285:I285"/>
    <mergeCell ref="F283:I283"/>
    <mergeCell ref="F284:I284"/>
    <mergeCell ref="L285:M285"/>
    <mergeCell ref="N285:Q285"/>
    <mergeCell ref="F286:I286"/>
    <mergeCell ref="F287:I287"/>
    <mergeCell ref="F288:I288"/>
    <mergeCell ref="L288:M288"/>
    <mergeCell ref="N288:Q288"/>
    <mergeCell ref="F289:I289"/>
    <mergeCell ref="F290:I290"/>
    <mergeCell ref="F293:I293"/>
    <mergeCell ref="F291:I291"/>
    <mergeCell ref="F292:I292"/>
    <mergeCell ref="L293:M293"/>
    <mergeCell ref="N293:Q293"/>
    <mergeCell ref="F294:I294"/>
    <mergeCell ref="L295:M295"/>
    <mergeCell ref="N295:Q295"/>
    <mergeCell ref="L296:M296"/>
    <mergeCell ref="N296:Q296"/>
    <mergeCell ref="F295:I295"/>
    <mergeCell ref="F298:I298"/>
    <mergeCell ref="F296:I296"/>
    <mergeCell ref="F297:I297"/>
    <mergeCell ref="L298:M298"/>
    <mergeCell ref="N298:Q298"/>
    <mergeCell ref="L299:M299"/>
    <mergeCell ref="N299:Q299"/>
    <mergeCell ref="L300:M300"/>
    <mergeCell ref="N300:Q300"/>
    <mergeCell ref="L301:M301"/>
    <mergeCell ref="N301:Q301"/>
    <mergeCell ref="N302:Q302"/>
    <mergeCell ref="N303:Q303"/>
    <mergeCell ref="N305:Q305"/>
    <mergeCell ref="N309:Q309"/>
    <mergeCell ref="N310:Q310"/>
    <mergeCell ref="N304:Q304"/>
    <mergeCell ref="F299:I299"/>
    <mergeCell ref="F302:I302"/>
    <mergeCell ref="F300:I300"/>
    <mergeCell ref="F301:I301"/>
    <mergeCell ref="F303:I303"/>
    <mergeCell ref="F305:I305"/>
    <mergeCell ref="F306:I306"/>
    <mergeCell ref="F307:I307"/>
    <mergeCell ref="F308:I308"/>
    <mergeCell ref="F309:I309"/>
    <mergeCell ref="F310:I310"/>
    <mergeCell ref="F311:I311"/>
    <mergeCell ref="F312:I312"/>
    <mergeCell ref="F313:I313"/>
    <mergeCell ref="F314:I314"/>
    <mergeCell ref="F315:I315"/>
    <mergeCell ref="F316:I316"/>
    <mergeCell ref="F317:I317"/>
    <mergeCell ref="F318:I318"/>
    <mergeCell ref="F320:I320"/>
    <mergeCell ref="F323:I323"/>
    <mergeCell ref="F324:I324"/>
    <mergeCell ref="F325:I325"/>
    <mergeCell ref="F326:I326"/>
    <mergeCell ref="F327:I327"/>
    <mergeCell ref="F328:I328"/>
    <mergeCell ref="F329:I329"/>
    <mergeCell ref="F330:I330"/>
    <mergeCell ref="F331:I331"/>
    <mergeCell ref="F332:I332"/>
    <mergeCell ref="L302:M302"/>
    <mergeCell ref="L310:M310"/>
    <mergeCell ref="L305:M305"/>
    <mergeCell ref="L303:M303"/>
    <mergeCell ref="L309:M309"/>
    <mergeCell ref="L314:M314"/>
    <mergeCell ref="L315:M315"/>
    <mergeCell ref="L316:M316"/>
    <mergeCell ref="L318:M318"/>
    <mergeCell ref="L320:M320"/>
    <mergeCell ref="L323:M323"/>
    <mergeCell ref="L324:M324"/>
    <mergeCell ref="L326:M326"/>
    <mergeCell ref="L330:M330"/>
    <mergeCell ref="L332:M332"/>
    <mergeCell ref="N340:Q340"/>
    <mergeCell ref="N321:Q321"/>
    <mergeCell ref="N322:Q322"/>
    <mergeCell ref="F333:I333"/>
    <mergeCell ref="F334:I334"/>
    <mergeCell ref="F335:I335"/>
    <mergeCell ref="F336:I336"/>
    <mergeCell ref="F337:I337"/>
    <mergeCell ref="F338:I338"/>
    <mergeCell ref="F339:I339"/>
    <mergeCell ref="F340:I340"/>
    <mergeCell ref="F341:I341"/>
    <mergeCell ref="F342:I342"/>
    <mergeCell ref="F343:I343"/>
    <mergeCell ref="F344:I344"/>
    <mergeCell ref="F345:I345"/>
    <mergeCell ref="F346:I346"/>
    <mergeCell ref="F347:I347"/>
    <mergeCell ref="F349:I349"/>
    <mergeCell ref="F350:I350"/>
    <mergeCell ref="F351:I351"/>
    <mergeCell ref="F352:I352"/>
    <mergeCell ref="F353:I353"/>
    <mergeCell ref="F354:I354"/>
    <mergeCell ref="F355:I355"/>
    <mergeCell ref="F356:I356"/>
    <mergeCell ref="F357:I357"/>
    <mergeCell ref="F358:I358"/>
    <mergeCell ref="F359:I359"/>
    <mergeCell ref="F360:I360"/>
    <mergeCell ref="F361:I361"/>
    <mergeCell ref="F362:I362"/>
    <mergeCell ref="F363:I363"/>
    <mergeCell ref="L334:M334"/>
    <mergeCell ref="L335:M335"/>
    <mergeCell ref="L337:M337"/>
    <mergeCell ref="L338:M338"/>
    <mergeCell ref="L340:M340"/>
    <mergeCell ref="L341:M341"/>
    <mergeCell ref="L343:M343"/>
    <mergeCell ref="L345:M345"/>
    <mergeCell ref="L346:M346"/>
    <mergeCell ref="L347:M347"/>
    <mergeCell ref="L349:M349"/>
    <mergeCell ref="L355:M355"/>
    <mergeCell ref="L357:M357"/>
    <mergeCell ref="L361:M361"/>
    <mergeCell ref="L363:M363"/>
    <mergeCell ref="N341:Q341"/>
    <mergeCell ref="N343:Q343"/>
    <mergeCell ref="N345:Q345"/>
    <mergeCell ref="N346:Q346"/>
    <mergeCell ref="N347:Q347"/>
    <mergeCell ref="N349:Q349"/>
    <mergeCell ref="N355:Q355"/>
    <mergeCell ref="N357:Q357"/>
    <mergeCell ref="N361:Q361"/>
    <mergeCell ref="N363:Q363"/>
    <mergeCell ref="N364:Q364"/>
    <mergeCell ref="N366:Q366"/>
    <mergeCell ref="N368:Q368"/>
    <mergeCell ref="N369:Q369"/>
    <mergeCell ref="N370:Q370"/>
    <mergeCell ref="N348:Q348"/>
    <mergeCell ref="F364:I364"/>
    <mergeCell ref="F365:I365"/>
    <mergeCell ref="F366:I366"/>
    <mergeCell ref="F367:I367"/>
    <mergeCell ref="F368:I368"/>
    <mergeCell ref="F369:I369"/>
    <mergeCell ref="F370:I370"/>
    <mergeCell ref="F371:I371"/>
    <mergeCell ref="F372:I372"/>
    <mergeCell ref="F373:I373"/>
    <mergeCell ref="F374:I374"/>
    <mergeCell ref="F375:I375"/>
    <mergeCell ref="F376:I376"/>
    <mergeCell ref="F378:I378"/>
    <mergeCell ref="F379:I379"/>
    <mergeCell ref="L364:M364"/>
    <mergeCell ref="L366:M366"/>
    <mergeCell ref="L368:M368"/>
    <mergeCell ref="L369:M369"/>
    <mergeCell ref="L370:M370"/>
    <mergeCell ref="L371:M371"/>
    <mergeCell ref="L372:M372"/>
    <mergeCell ref="L373:M373"/>
    <mergeCell ref="L374:M374"/>
    <mergeCell ref="L375:M375"/>
    <mergeCell ref="L376:M376"/>
    <mergeCell ref="L378:M378"/>
    <mergeCell ref="L379:M379"/>
    <mergeCell ref="L380:M380"/>
    <mergeCell ref="L381:M381"/>
    <mergeCell ref="N371:Q371"/>
    <mergeCell ref="N372:Q372"/>
    <mergeCell ref="N373:Q373"/>
    <mergeCell ref="N374:Q374"/>
    <mergeCell ref="N375:Q375"/>
    <mergeCell ref="N376:Q376"/>
    <mergeCell ref="N378:Q378"/>
    <mergeCell ref="N379:Q379"/>
    <mergeCell ref="N380:Q380"/>
    <mergeCell ref="N381:Q381"/>
    <mergeCell ref="N382:Q382"/>
    <mergeCell ref="N383:Q383"/>
    <mergeCell ref="N384:Q384"/>
    <mergeCell ref="N385:Q385"/>
    <mergeCell ref="N386:Q386"/>
    <mergeCell ref="N377:Q377"/>
    <mergeCell ref="N314:Q314"/>
    <mergeCell ref="N318:Q318"/>
    <mergeCell ref="N315:Q315"/>
    <mergeCell ref="N316:Q316"/>
    <mergeCell ref="N320:Q320"/>
    <mergeCell ref="N323:Q323"/>
    <mergeCell ref="N324:Q324"/>
    <mergeCell ref="N326:Q326"/>
    <mergeCell ref="N330:Q330"/>
    <mergeCell ref="N332:Q332"/>
    <mergeCell ref="N334:Q334"/>
    <mergeCell ref="N335:Q335"/>
    <mergeCell ref="N337:Q337"/>
    <mergeCell ref="N338:Q338"/>
    <mergeCell ref="N319:Q319"/>
    <mergeCell ref="F380:I380"/>
    <mergeCell ref="F381:I381"/>
    <mergeCell ref="F382:I382"/>
    <mergeCell ref="F383:I383"/>
    <mergeCell ref="F384:I384"/>
    <mergeCell ref="F385:I385"/>
    <mergeCell ref="F386:I386"/>
    <mergeCell ref="F388:I388"/>
    <mergeCell ref="F389:I389"/>
    <mergeCell ref="F390:I390"/>
    <mergeCell ref="F391:I391"/>
    <mergeCell ref="F392:I392"/>
    <mergeCell ref="F393:I393"/>
    <mergeCell ref="F394:I394"/>
    <mergeCell ref="F395:I395"/>
    <mergeCell ref="L382:M382"/>
    <mergeCell ref="L383:M383"/>
    <mergeCell ref="L384:M384"/>
    <mergeCell ref="L385:M385"/>
    <mergeCell ref="L386:M386"/>
    <mergeCell ref="L388:M388"/>
    <mergeCell ref="L390:M390"/>
    <mergeCell ref="L392:M392"/>
    <mergeCell ref="L394:M394"/>
    <mergeCell ref="L396:M396"/>
    <mergeCell ref="L398:M398"/>
    <mergeCell ref="L400:M400"/>
    <mergeCell ref="L402:M402"/>
    <mergeCell ref="L404:M404"/>
    <mergeCell ref="L405:M405"/>
    <mergeCell ref="F396:I396"/>
    <mergeCell ref="F397:I397"/>
    <mergeCell ref="F398:I398"/>
    <mergeCell ref="F399:I399"/>
    <mergeCell ref="F400:I400"/>
    <mergeCell ref="F401:I401"/>
    <mergeCell ref="F402:I402"/>
    <mergeCell ref="F403:I403"/>
    <mergeCell ref="F404:I404"/>
    <mergeCell ref="F405:I405"/>
    <mergeCell ref="F406:I406"/>
    <mergeCell ref="F407:I407"/>
    <mergeCell ref="F408:I408"/>
    <mergeCell ref="F409:I409"/>
    <mergeCell ref="F410:I410"/>
    <mergeCell ref="N388:Q388"/>
    <mergeCell ref="N390:Q390"/>
    <mergeCell ref="N392:Q392"/>
    <mergeCell ref="N394:Q394"/>
    <mergeCell ref="N396:Q396"/>
    <mergeCell ref="N398:Q398"/>
    <mergeCell ref="N400:Q400"/>
    <mergeCell ref="N402:Q402"/>
    <mergeCell ref="N404:Q404"/>
    <mergeCell ref="N405:Q405"/>
    <mergeCell ref="N406:Q406"/>
    <mergeCell ref="N408:Q408"/>
    <mergeCell ref="N409:Q409"/>
    <mergeCell ref="N411:Q411"/>
    <mergeCell ref="N412:Q412"/>
    <mergeCell ref="N387:Q387"/>
    <mergeCell ref="F411:I411"/>
    <mergeCell ref="F412:I412"/>
    <mergeCell ref="F413:I413"/>
    <mergeCell ref="F414:I414"/>
    <mergeCell ref="F415:I415"/>
    <mergeCell ref="F416:I416"/>
    <mergeCell ref="F417:I417"/>
    <mergeCell ref="F418:I418"/>
    <mergeCell ref="F419:I419"/>
    <mergeCell ref="F420:I420"/>
    <mergeCell ref="F421:I421"/>
    <mergeCell ref="F422:I422"/>
    <mergeCell ref="F423:I423"/>
    <mergeCell ref="F424:I424"/>
    <mergeCell ref="F425:I425"/>
    <mergeCell ref="L406:M406"/>
    <mergeCell ref="L408:M408"/>
    <mergeCell ref="L409:M409"/>
    <mergeCell ref="L411:M411"/>
    <mergeCell ref="L412:M412"/>
    <mergeCell ref="L414:M414"/>
    <mergeCell ref="L415:M415"/>
    <mergeCell ref="L417:M417"/>
    <mergeCell ref="L418:M418"/>
    <mergeCell ref="L419:M419"/>
    <mergeCell ref="L420:M420"/>
    <mergeCell ref="L422:M422"/>
    <mergeCell ref="L423:M423"/>
    <mergeCell ref="L424:M424"/>
    <mergeCell ref="L425:M425"/>
    <mergeCell ref="N414:Q414"/>
    <mergeCell ref="N415:Q415"/>
    <mergeCell ref="N417:Q417"/>
    <mergeCell ref="N418:Q418"/>
    <mergeCell ref="N419:Q419"/>
    <mergeCell ref="N420:Q420"/>
    <mergeCell ref="N422:Q422"/>
    <mergeCell ref="N423:Q423"/>
    <mergeCell ref="N424:Q424"/>
    <mergeCell ref="N425:Q425"/>
    <mergeCell ref="N426:Q426"/>
    <mergeCell ref="N428:Q428"/>
    <mergeCell ref="N429:Q429"/>
    <mergeCell ref="N431:Q431"/>
    <mergeCell ref="N432:Q432"/>
    <mergeCell ref="N430:Q430"/>
    <mergeCell ref="F426:I426"/>
    <mergeCell ref="F427:I427"/>
    <mergeCell ref="F428:I428"/>
    <mergeCell ref="F429:I429"/>
    <mergeCell ref="F431:I431"/>
    <mergeCell ref="F432:I432"/>
    <mergeCell ref="F433:I433"/>
    <mergeCell ref="F434:I434"/>
    <mergeCell ref="F435:I435"/>
    <mergeCell ref="F436:I436"/>
    <mergeCell ref="F437:I437"/>
    <mergeCell ref="F438:I438"/>
    <mergeCell ref="F439:I439"/>
    <mergeCell ref="F440:I440"/>
    <mergeCell ref="F441:I441"/>
    <mergeCell ref="L426:M426"/>
    <mergeCell ref="L428:M428"/>
    <mergeCell ref="L429:M429"/>
    <mergeCell ref="L431:M431"/>
    <mergeCell ref="L432:M432"/>
    <mergeCell ref="L433:M433"/>
    <mergeCell ref="L435:M435"/>
    <mergeCell ref="L436:M436"/>
    <mergeCell ref="L437:M437"/>
    <mergeCell ref="L441:M441"/>
    <mergeCell ref="L442:M442"/>
    <mergeCell ref="L444:M444"/>
    <mergeCell ref="L445:M445"/>
    <mergeCell ref="L449:M449"/>
    <mergeCell ref="F442:I442"/>
    <mergeCell ref="F443:I443"/>
    <mergeCell ref="F444:I444"/>
    <mergeCell ref="F445:I445"/>
    <mergeCell ref="F446:I446"/>
    <mergeCell ref="F447:I447"/>
    <mergeCell ref="F448:I448"/>
    <mergeCell ref="F449:I449"/>
    <mergeCell ref="F450:I450"/>
    <mergeCell ref="F451:I451"/>
    <mergeCell ref="F452:I452"/>
    <mergeCell ref="F453:I453"/>
    <mergeCell ref="F454:I454"/>
    <mergeCell ref="F455:I455"/>
    <mergeCell ref="F456:I456"/>
    <mergeCell ref="N433:Q433"/>
    <mergeCell ref="N435:Q435"/>
    <mergeCell ref="N436:Q436"/>
    <mergeCell ref="N437:Q437"/>
    <mergeCell ref="N441:Q441"/>
    <mergeCell ref="N442:Q442"/>
    <mergeCell ref="N444:Q444"/>
    <mergeCell ref="N445:Q445"/>
    <mergeCell ref="N449:Q449"/>
    <mergeCell ref="N454:Q454"/>
    <mergeCell ref="N455:Q455"/>
    <mergeCell ref="N457:Q457"/>
    <mergeCell ref="N459:Q459"/>
    <mergeCell ref="N463:Q463"/>
    <mergeCell ref="N465:Q465"/>
    <mergeCell ref="N464:Q464"/>
    <mergeCell ref="L457:M457"/>
    <mergeCell ref="L454:M454"/>
    <mergeCell ref="L455:M455"/>
    <mergeCell ref="L459:M459"/>
    <mergeCell ref="L463:M463"/>
    <mergeCell ref="L465:M465"/>
    <mergeCell ref="L467:M467"/>
    <mergeCell ref="L468:M468"/>
    <mergeCell ref="N468:Q468"/>
    <mergeCell ref="N467:Q467"/>
    <mergeCell ref="F457:I457"/>
    <mergeCell ref="F458:I458"/>
    <mergeCell ref="F459:I459"/>
    <mergeCell ref="F460:I460"/>
    <mergeCell ref="F461:I461"/>
    <mergeCell ref="F462:I462"/>
    <mergeCell ref="F463:I463"/>
    <mergeCell ref="F465:I465"/>
    <mergeCell ref="F466:I466"/>
    <mergeCell ref="F467:I467"/>
    <mergeCell ref="F468:I468"/>
    <mergeCell ref="F469:I469"/>
    <mergeCell ref="F470:I470"/>
    <mergeCell ref="F471:I471"/>
    <mergeCell ref="F472:I472"/>
    <mergeCell ref="F473:I473"/>
    <mergeCell ref="F474:I474"/>
    <mergeCell ref="L474:M474"/>
    <mergeCell ref="N474:Q474"/>
    <mergeCell ref="F475:I475"/>
    <mergeCell ref="L475:M475"/>
    <mergeCell ref="N475:Q475"/>
    <mergeCell ref="N476:Q476"/>
    <mergeCell ref="N477:Q477"/>
    <mergeCell ref="N478:Q478"/>
    <mergeCell ref="N479:Q479"/>
    <mergeCell ref="N480:Q480"/>
    <mergeCell ref="N481:Q481"/>
    <mergeCell ref="F476:I476"/>
    <mergeCell ref="F479:I479"/>
    <mergeCell ref="F477:I477"/>
    <mergeCell ref="F478:I478"/>
    <mergeCell ref="F480:I480"/>
    <mergeCell ref="F481:I481"/>
    <mergeCell ref="F482:I482"/>
    <mergeCell ref="F483:I483"/>
    <mergeCell ref="F484:I484"/>
    <mergeCell ref="F485:I485"/>
    <mergeCell ref="F486:I486"/>
    <mergeCell ref="F487:I487"/>
    <mergeCell ref="F488:I488"/>
    <mergeCell ref="F489:I489"/>
    <mergeCell ref="F490:I490"/>
    <mergeCell ref="L476:M476"/>
    <mergeCell ref="L480:M480"/>
    <mergeCell ref="L477:M477"/>
    <mergeCell ref="L478:M478"/>
    <mergeCell ref="L479:M479"/>
    <mergeCell ref="L481:M481"/>
    <mergeCell ref="L482:M482"/>
    <mergeCell ref="L483:M483"/>
    <mergeCell ref="L484:M484"/>
    <mergeCell ref="L485:M485"/>
    <mergeCell ref="L486:M486"/>
    <mergeCell ref="L487:M487"/>
    <mergeCell ref="L488:M488"/>
    <mergeCell ref="L489:M489"/>
    <mergeCell ref="L490:M490"/>
    <mergeCell ref="N482:Q482"/>
    <mergeCell ref="N485:Q485"/>
    <mergeCell ref="N483:Q483"/>
    <mergeCell ref="N484:Q484"/>
    <mergeCell ref="N486:Q486"/>
    <mergeCell ref="N487:Q487"/>
    <mergeCell ref="N488:Q488"/>
    <mergeCell ref="N489:Q489"/>
    <mergeCell ref="N490:Q490"/>
    <mergeCell ref="N492:Q492"/>
    <mergeCell ref="N493:Q493"/>
    <mergeCell ref="N495:Q495"/>
    <mergeCell ref="N496:Q496"/>
    <mergeCell ref="N497:Q497"/>
    <mergeCell ref="N498:Q498"/>
    <mergeCell ref="F491:I491"/>
    <mergeCell ref="F492:I492"/>
    <mergeCell ref="F493:I493"/>
    <mergeCell ref="F494:I494"/>
    <mergeCell ref="F495:I495"/>
    <mergeCell ref="F496:I496"/>
    <mergeCell ref="F497:I497"/>
    <mergeCell ref="F498:I498"/>
    <mergeCell ref="F499:I499"/>
    <mergeCell ref="F500:I500"/>
    <mergeCell ref="F501:I501"/>
    <mergeCell ref="F502:I502"/>
    <mergeCell ref="F503:I503"/>
    <mergeCell ref="F504:I504"/>
    <mergeCell ref="F505:I505"/>
    <mergeCell ref="L492:M492"/>
    <mergeCell ref="L493:M493"/>
    <mergeCell ref="L495:M495"/>
    <mergeCell ref="L496:M496"/>
    <mergeCell ref="L497:M497"/>
    <mergeCell ref="L498:M498"/>
    <mergeCell ref="L499:M499"/>
    <mergeCell ref="L500:M500"/>
    <mergeCell ref="L501:M501"/>
    <mergeCell ref="L502:M502"/>
    <mergeCell ref="L503:M503"/>
    <mergeCell ref="L504:M504"/>
    <mergeCell ref="L505:M505"/>
    <mergeCell ref="L507:M507"/>
    <mergeCell ref="L508:M508"/>
    <mergeCell ref="N499:Q499"/>
    <mergeCell ref="N500:Q500"/>
    <mergeCell ref="N501:Q501"/>
    <mergeCell ref="N502:Q502"/>
    <mergeCell ref="N503:Q503"/>
    <mergeCell ref="N504:Q504"/>
    <mergeCell ref="N505:Q505"/>
    <mergeCell ref="N507:Q507"/>
    <mergeCell ref="N508:Q508"/>
    <mergeCell ref="N509:Q509"/>
    <mergeCell ref="N510:Q510"/>
    <mergeCell ref="N511:Q511"/>
    <mergeCell ref="N512:Q512"/>
    <mergeCell ref="N513:Q513"/>
    <mergeCell ref="N514:Q514"/>
    <mergeCell ref="F506:I506"/>
    <mergeCell ref="F507:I507"/>
    <mergeCell ref="F508:I508"/>
    <mergeCell ref="F509:I509"/>
    <mergeCell ref="F510:I510"/>
    <mergeCell ref="F511:I511"/>
    <mergeCell ref="F512:I512"/>
    <mergeCell ref="F513:I513"/>
    <mergeCell ref="F514:I514"/>
    <mergeCell ref="F515:I515"/>
    <mergeCell ref="F516:I516"/>
    <mergeCell ref="F517:I517"/>
    <mergeCell ref="F518:I518"/>
    <mergeCell ref="F519:I519"/>
    <mergeCell ref="F520:I520"/>
    <mergeCell ref="L509:M509"/>
    <mergeCell ref="L510:M510"/>
    <mergeCell ref="L511:M511"/>
    <mergeCell ref="L512:M512"/>
    <mergeCell ref="L513:M513"/>
    <mergeCell ref="L514:M514"/>
    <mergeCell ref="L516:M516"/>
    <mergeCell ref="L518:M518"/>
    <mergeCell ref="L520:M520"/>
    <mergeCell ref="L522:M522"/>
    <mergeCell ref="L523:M523"/>
    <mergeCell ref="L524:M524"/>
    <mergeCell ref="L526:M526"/>
    <mergeCell ref="F521:I521"/>
    <mergeCell ref="F522:I522"/>
    <mergeCell ref="F523:I523"/>
    <mergeCell ref="F524:I524"/>
    <mergeCell ref="F525:I525"/>
    <mergeCell ref="F526:I526"/>
    <mergeCell ref="F527:I527"/>
    <mergeCell ref="F528:I528"/>
    <mergeCell ref="F529:I529"/>
    <mergeCell ref="F530:I530"/>
    <mergeCell ref="F531:I531"/>
    <mergeCell ref="F532:I532"/>
    <mergeCell ref="F533:I533"/>
    <mergeCell ref="F534:I534"/>
    <mergeCell ref="F535:I535"/>
    <mergeCell ref="N516:Q516"/>
    <mergeCell ref="N518:Q518"/>
    <mergeCell ref="N520:Q520"/>
    <mergeCell ref="N522:Q522"/>
    <mergeCell ref="N523:Q523"/>
    <mergeCell ref="N524:Q524"/>
    <mergeCell ref="N526:Q526"/>
    <mergeCell ref="N532:Q532"/>
    <mergeCell ref="N533:Q533"/>
    <mergeCell ref="N534:Q534"/>
    <mergeCell ref="N535:Q535"/>
    <mergeCell ref="N536:Q536"/>
    <mergeCell ref="N537:Q537"/>
    <mergeCell ref="N538:Q538"/>
    <mergeCell ref="N539:Q539"/>
    <mergeCell ref="L532:M532"/>
    <mergeCell ref="L535:M535"/>
    <mergeCell ref="L533:M533"/>
    <mergeCell ref="L534:M534"/>
    <mergeCell ref="L536:M536"/>
    <mergeCell ref="L537:M537"/>
    <mergeCell ref="L538:M538"/>
    <mergeCell ref="L539:M539"/>
    <mergeCell ref="L540:M540"/>
    <mergeCell ref="L541:M541"/>
    <mergeCell ref="L542:M542"/>
    <mergeCell ref="L543:M543"/>
    <mergeCell ref="L544:M544"/>
    <mergeCell ref="L545:M545"/>
    <mergeCell ref="L546:M546"/>
    <mergeCell ref="F536:I536"/>
    <mergeCell ref="F537:I537"/>
    <mergeCell ref="F538:I538"/>
    <mergeCell ref="F539:I539"/>
    <mergeCell ref="F540:I540"/>
    <mergeCell ref="F541:I541"/>
    <mergeCell ref="F542:I542"/>
    <mergeCell ref="F543:I543"/>
    <mergeCell ref="F544:I544"/>
    <mergeCell ref="F545:I545"/>
    <mergeCell ref="F546:I546"/>
    <mergeCell ref="F547:I547"/>
    <mergeCell ref="F548:I548"/>
    <mergeCell ref="F550:I550"/>
    <mergeCell ref="F551:I551"/>
    <mergeCell ref="N540:Q540"/>
    <mergeCell ref="N541:Q541"/>
    <mergeCell ref="N542:Q542"/>
    <mergeCell ref="N543:Q543"/>
    <mergeCell ref="N544:Q544"/>
    <mergeCell ref="N545:Q545"/>
    <mergeCell ref="N546:Q546"/>
    <mergeCell ref="N547:Q547"/>
    <mergeCell ref="N548:Q548"/>
    <mergeCell ref="N550:Q550"/>
    <mergeCell ref="N551:Q551"/>
    <mergeCell ref="N552:Q552"/>
    <mergeCell ref="N554:Q554"/>
    <mergeCell ref="N556:Q556"/>
    <mergeCell ref="N549:Q549"/>
    <mergeCell ref="F552:I552"/>
    <mergeCell ref="F553:I553"/>
    <mergeCell ref="F554:I554"/>
    <mergeCell ref="F555:I555"/>
    <mergeCell ref="F556:I556"/>
    <mergeCell ref="F557:I557"/>
    <mergeCell ref="F558:I558"/>
    <mergeCell ref="F559:I559"/>
    <mergeCell ref="F560:I560"/>
    <mergeCell ref="F561:I561"/>
    <mergeCell ref="F562:I562"/>
    <mergeCell ref="F563:I563"/>
    <mergeCell ref="F564:I564"/>
    <mergeCell ref="F565:I565"/>
    <mergeCell ref="F566:I566"/>
    <mergeCell ref="L547:M547"/>
    <mergeCell ref="L548:M548"/>
    <mergeCell ref="L550:M550"/>
    <mergeCell ref="L551:M551"/>
    <mergeCell ref="L552:M552"/>
    <mergeCell ref="L554:M554"/>
    <mergeCell ref="L556:M556"/>
    <mergeCell ref="L558:M558"/>
    <mergeCell ref="L559:M559"/>
    <mergeCell ref="L560:M560"/>
    <mergeCell ref="L561:M561"/>
    <mergeCell ref="L562:M562"/>
    <mergeCell ref="L564:M564"/>
    <mergeCell ref="L565:M565"/>
    <mergeCell ref="L566:M566"/>
    <mergeCell ref="N558:Q558"/>
    <mergeCell ref="N560:Q560"/>
    <mergeCell ref="N559:Q559"/>
    <mergeCell ref="N561:Q561"/>
    <mergeCell ref="N562:Q562"/>
    <mergeCell ref="N564:Q564"/>
    <mergeCell ref="N565:Q565"/>
    <mergeCell ref="N566:Q566"/>
    <mergeCell ref="N567:Q567"/>
    <mergeCell ref="N568:Q568"/>
    <mergeCell ref="N569:Q569"/>
    <mergeCell ref="N571:Q571"/>
    <mergeCell ref="N573:Q573"/>
    <mergeCell ref="N575:Q575"/>
    <mergeCell ref="N577:Q577"/>
    <mergeCell ref="F567:I567"/>
    <mergeCell ref="F568:I568"/>
    <mergeCell ref="F569:I569"/>
    <mergeCell ref="F570:I570"/>
    <mergeCell ref="F571:I571"/>
    <mergeCell ref="F572:I572"/>
    <mergeCell ref="F573:I573"/>
    <mergeCell ref="F574:I574"/>
    <mergeCell ref="F575:I575"/>
    <mergeCell ref="F576:I576"/>
    <mergeCell ref="F577:I577"/>
    <mergeCell ref="F578:I578"/>
    <mergeCell ref="F579:I579"/>
    <mergeCell ref="F580:I580"/>
    <mergeCell ref="F581:I581"/>
    <mergeCell ref="F582:I582"/>
    <mergeCell ref="F583:I583"/>
    <mergeCell ref="F584:I584"/>
    <mergeCell ref="F585:I585"/>
    <mergeCell ref="F586:I586"/>
    <mergeCell ref="F587:I587"/>
    <mergeCell ref="F588:I588"/>
    <mergeCell ref="F589:I589"/>
    <mergeCell ref="F590:I590"/>
    <mergeCell ref="F591:I591"/>
    <mergeCell ref="F592:I592"/>
    <mergeCell ref="F593:I593"/>
    <mergeCell ref="F594:I594"/>
    <mergeCell ref="F595:I595"/>
    <mergeCell ref="F596:I596"/>
    <mergeCell ref="L567:M567"/>
    <mergeCell ref="L568:M568"/>
    <mergeCell ref="L569:M569"/>
    <mergeCell ref="L571:M571"/>
    <mergeCell ref="L573:M573"/>
    <mergeCell ref="L575:M575"/>
    <mergeCell ref="L577:M577"/>
    <mergeCell ref="L579:M579"/>
    <mergeCell ref="L581:M581"/>
    <mergeCell ref="L583:M583"/>
    <mergeCell ref="L584:M584"/>
    <mergeCell ref="L586:M586"/>
    <mergeCell ref="L587:M587"/>
    <mergeCell ref="L592:M592"/>
    <mergeCell ref="L593:M593"/>
    <mergeCell ref="F597:I597"/>
    <mergeCell ref="F598:I598"/>
    <mergeCell ref="F599:I599"/>
    <mergeCell ref="F600:I600"/>
    <mergeCell ref="F601:I601"/>
    <mergeCell ref="F602:I602"/>
    <mergeCell ref="F603:I603"/>
    <mergeCell ref="F604:I604"/>
    <mergeCell ref="F605:I605"/>
    <mergeCell ref="F606:I606"/>
    <mergeCell ref="F607:I607"/>
    <mergeCell ref="F608:I608"/>
    <mergeCell ref="F609:I609"/>
    <mergeCell ref="F610:I610"/>
    <mergeCell ref="F611:I611"/>
    <mergeCell ref="N579:Q579"/>
    <mergeCell ref="N581:Q581"/>
    <mergeCell ref="N583:Q583"/>
    <mergeCell ref="N584:Q584"/>
    <mergeCell ref="N586:Q586"/>
    <mergeCell ref="N587:Q587"/>
    <mergeCell ref="N592:Q592"/>
    <mergeCell ref="N593:Q593"/>
    <mergeCell ref="N611:Q611"/>
    <mergeCell ref="N612:Q612"/>
    <mergeCell ref="N613:Q613"/>
    <mergeCell ref="N614:Q614"/>
    <mergeCell ref="N615:Q615"/>
    <mergeCell ref="N617:Q617"/>
    <mergeCell ref="N618:Q618"/>
    <mergeCell ref="N620:Q620"/>
    <mergeCell ref="F612:I612"/>
    <mergeCell ref="F613:I613"/>
    <mergeCell ref="F614:I614"/>
    <mergeCell ref="F615:I615"/>
    <mergeCell ref="F616:I616"/>
    <mergeCell ref="F617:I617"/>
    <mergeCell ref="F618:I618"/>
    <mergeCell ref="F619:I619"/>
    <mergeCell ref="F620:I620"/>
    <mergeCell ref="F621:I621"/>
    <mergeCell ref="F622:I622"/>
    <mergeCell ref="F623:I623"/>
    <mergeCell ref="F624:I624"/>
    <mergeCell ref="F625:I625"/>
    <mergeCell ref="F626:I626"/>
    <mergeCell ref="L611:M611"/>
    <mergeCell ref="L612:M612"/>
    <mergeCell ref="L613:M613"/>
    <mergeCell ref="L614:M614"/>
    <mergeCell ref="L615:M615"/>
    <mergeCell ref="L617:M617"/>
    <mergeCell ref="L618:M618"/>
    <mergeCell ref="L620:M620"/>
    <mergeCell ref="L625:M625"/>
    <mergeCell ref="L626:M626"/>
    <mergeCell ref="L627:M627"/>
    <mergeCell ref="L628:M628"/>
    <mergeCell ref="L629:M629"/>
    <mergeCell ref="L630:M630"/>
    <mergeCell ref="L631:M631"/>
    <mergeCell ref="N642:Q642"/>
    <mergeCell ref="N640:Q640"/>
    <mergeCell ref="N641:Q641"/>
    <mergeCell ref="F627:I627"/>
    <mergeCell ref="F628:I628"/>
    <mergeCell ref="F629:I629"/>
    <mergeCell ref="F630:I630"/>
    <mergeCell ref="F631:I631"/>
    <mergeCell ref="F632:I632"/>
    <mergeCell ref="F633:I633"/>
    <mergeCell ref="F634:I634"/>
    <mergeCell ref="F636:I636"/>
    <mergeCell ref="F637:I637"/>
    <mergeCell ref="F638:I638"/>
    <mergeCell ref="F639:I639"/>
    <mergeCell ref="F640:I640"/>
    <mergeCell ref="F641:I641"/>
    <mergeCell ref="L632:M632"/>
    <mergeCell ref="L633:M633"/>
    <mergeCell ref="L634:M634"/>
    <mergeCell ref="L636:M636"/>
    <mergeCell ref="L637:M637"/>
    <mergeCell ref="L638:M638"/>
    <mergeCell ref="L640:M640"/>
    <mergeCell ref="L641:M641"/>
    <mergeCell ref="L643:M643"/>
    <mergeCell ref="L644:M644"/>
    <mergeCell ref="L645:M645"/>
    <mergeCell ref="L647:M647"/>
    <mergeCell ref="L648:M648"/>
    <mergeCell ref="L649:M649"/>
    <mergeCell ref="L651:M651"/>
    <mergeCell ref="F643:I643"/>
    <mergeCell ref="F645:I645"/>
    <mergeCell ref="F644:I644"/>
    <mergeCell ref="F646:I646"/>
    <mergeCell ref="F647:I647"/>
    <mergeCell ref="F648:I648"/>
    <mergeCell ref="F649:I649"/>
    <mergeCell ref="F651:I651"/>
    <mergeCell ref="F652:I652"/>
    <mergeCell ref="F653:I653"/>
    <mergeCell ref="F654:I654"/>
    <mergeCell ref="F655:I655"/>
    <mergeCell ref="F657:I657"/>
    <mergeCell ref="F658:I658"/>
    <mergeCell ref="F659:I659"/>
    <mergeCell ref="N643:Q643"/>
    <mergeCell ref="N644:Q644"/>
    <mergeCell ref="N645:Q645"/>
    <mergeCell ref="N647:Q647"/>
    <mergeCell ref="N648:Q648"/>
    <mergeCell ref="N649:Q649"/>
    <mergeCell ref="N651:Q651"/>
    <mergeCell ref="N653:Q653"/>
    <mergeCell ref="N655:Q655"/>
    <mergeCell ref="N657:Q657"/>
    <mergeCell ref="N658:Q658"/>
    <mergeCell ref="N663:Q663"/>
    <mergeCell ref="N664:Q664"/>
    <mergeCell ref="N650:Q650"/>
    <mergeCell ref="N656:Q656"/>
    <mergeCell ref="F660:I660"/>
    <mergeCell ref="F661:I661"/>
    <mergeCell ref="F662:I662"/>
    <mergeCell ref="F663:I663"/>
    <mergeCell ref="F664:I664"/>
    <mergeCell ref="F665:I665"/>
    <mergeCell ref="F666:I666"/>
    <mergeCell ref="F667:I667"/>
    <mergeCell ref="F668:I668"/>
    <mergeCell ref="F669:I669"/>
    <mergeCell ref="F670:I670"/>
    <mergeCell ref="F671:I671"/>
    <mergeCell ref="F672:I672"/>
    <mergeCell ref="F673:I673"/>
    <mergeCell ref="F674:I674"/>
    <mergeCell ref="L653:M653"/>
    <mergeCell ref="L655:M655"/>
    <mergeCell ref="L657:M657"/>
    <mergeCell ref="L658:M658"/>
    <mergeCell ref="L663:M663"/>
    <mergeCell ref="L664:M664"/>
    <mergeCell ref="L668:M668"/>
    <mergeCell ref="L669:M669"/>
    <mergeCell ref="L671:M671"/>
    <mergeCell ref="L672:M672"/>
    <mergeCell ref="L673:M673"/>
    <mergeCell ref="L674:M674"/>
    <mergeCell ref="L675:M675"/>
    <mergeCell ref="L676:M676"/>
    <mergeCell ref="L677:M677"/>
    <mergeCell ref="N668:Q668"/>
    <mergeCell ref="N672:Q672"/>
    <mergeCell ref="N669:Q669"/>
    <mergeCell ref="N671:Q671"/>
    <mergeCell ref="N673:Q673"/>
    <mergeCell ref="N674:Q674"/>
    <mergeCell ref="N675:Q675"/>
    <mergeCell ref="N676:Q676"/>
    <mergeCell ref="N677:Q677"/>
    <mergeCell ref="N678:Q678"/>
    <mergeCell ref="N679:Q679"/>
    <mergeCell ref="N681:Q681"/>
    <mergeCell ref="N685:Q685"/>
    <mergeCell ref="N686:Q686"/>
    <mergeCell ref="N687:Q687"/>
    <mergeCell ref="F675:I675"/>
    <mergeCell ref="F676:I676"/>
    <mergeCell ref="F677:I677"/>
    <mergeCell ref="F678:I678"/>
    <mergeCell ref="F679:I679"/>
    <mergeCell ref="F681:I681"/>
    <mergeCell ref="F682:I682"/>
    <mergeCell ref="F683:I683"/>
    <mergeCell ref="F684:I684"/>
    <mergeCell ref="F685:I685"/>
    <mergeCell ref="F686:I686"/>
    <mergeCell ref="F687:I687"/>
    <mergeCell ref="F689:I689"/>
    <mergeCell ref="F690:I690"/>
    <mergeCell ref="F691:I691"/>
    <mergeCell ref="N625:Q625"/>
    <mergeCell ref="N633:Q633"/>
    <mergeCell ref="N626:Q626"/>
    <mergeCell ref="N627:Q627"/>
    <mergeCell ref="N628:Q628"/>
    <mergeCell ref="N629:Q629"/>
    <mergeCell ref="N630:Q630"/>
    <mergeCell ref="N631:Q631"/>
    <mergeCell ref="N632:Q632"/>
    <mergeCell ref="N634:Q634"/>
    <mergeCell ref="N636:Q636"/>
    <mergeCell ref="N637:Q637"/>
    <mergeCell ref="N638:Q638"/>
    <mergeCell ref="N635:Q635"/>
  </mergeCells>
  <hyperlinks>
    <hyperlink ref="F1:G1" location="C2" display="1) Krycí list rozpočtu"/>
    <hyperlink ref="H1:K1" location="C86" display="2) Rekapitulace rozpočtu"/>
    <hyperlink ref="L1" location="C139"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92</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1658</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N98</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(SUM(BE98:BE105)+SUM(BE123:BE343))</f>
        <v>0</v>
      </c>
      <c r="I32" s="47"/>
      <c r="J32" s="47"/>
      <c r="K32" s="47"/>
      <c r="L32" s="47"/>
      <c r="M32" s="162">
        <f>ROUND((SUM(BE98:BE105)+SUM(BE123:BE343)), 2)*F32</f>
        <v>0</v>
      </c>
      <c r="N32" s="47"/>
      <c r="O32" s="47"/>
      <c r="P32" s="47"/>
      <c r="Q32" s="47"/>
      <c r="R32" s="48"/>
    </row>
    <row r="33" s="1" customFormat="1" ht="14.4" customHeight="1">
      <c r="B33" s="46"/>
      <c r="C33" s="47"/>
      <c r="D33" s="47"/>
      <c r="E33" s="54" t="s">
        <v>47</v>
      </c>
      <c r="F33" s="55">
        <v>0.14999999999999999</v>
      </c>
      <c r="G33" s="161" t="s">
        <v>46</v>
      </c>
      <c r="H33" s="162">
        <f>(SUM(BF98:BF105)+SUM(BF123:BF343))</f>
        <v>0</v>
      </c>
      <c r="I33" s="47"/>
      <c r="J33" s="47"/>
      <c r="K33" s="47"/>
      <c r="L33" s="47"/>
      <c r="M33" s="162">
        <f>ROUND((SUM(BF98:BF105)+SUM(BF123:BF343)), 2)*F33</f>
        <v>0</v>
      </c>
      <c r="N33" s="47"/>
      <c r="O33" s="47"/>
      <c r="P33" s="47"/>
      <c r="Q33" s="47"/>
      <c r="R33" s="48"/>
    </row>
    <row r="34" hidden="1" s="1" customFormat="1" ht="14.4" customHeight="1">
      <c r="B34" s="46"/>
      <c r="C34" s="47"/>
      <c r="D34" s="47"/>
      <c r="E34" s="54" t="s">
        <v>48</v>
      </c>
      <c r="F34" s="55">
        <v>0.20999999999999999</v>
      </c>
      <c r="G34" s="161" t="s">
        <v>46</v>
      </c>
      <c r="H34" s="162">
        <f>(SUM(BG98:BG105)+SUM(BG123:BG343))</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(SUM(BH98:BH105)+SUM(BH123:BH343))</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(SUM(BI98:BI105)+SUM(BI123:BI343))</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SO01-020.01 - Stavebně-konstrukční řešení</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N123</f>
        <v>0</v>
      </c>
      <c r="O88" s="174"/>
      <c r="P88" s="174"/>
      <c r="Q88" s="174"/>
      <c r="R88" s="48"/>
      <c r="T88" s="171"/>
      <c r="U88" s="171"/>
      <c r="AU88" s="22" t="s">
        <v>158</v>
      </c>
    </row>
    <row r="89" s="6" customFormat="1" ht="24.96" customHeight="1">
      <c r="B89" s="175"/>
      <c r="C89" s="176"/>
      <c r="D89" s="177" t="s">
        <v>159</v>
      </c>
      <c r="E89" s="176"/>
      <c r="F89" s="176"/>
      <c r="G89" s="176"/>
      <c r="H89" s="176"/>
      <c r="I89" s="176"/>
      <c r="J89" s="176"/>
      <c r="K89" s="176"/>
      <c r="L89" s="176"/>
      <c r="M89" s="176"/>
      <c r="N89" s="178">
        <f>N124</f>
        <v>0</v>
      </c>
      <c r="O89" s="176"/>
      <c r="P89" s="176"/>
      <c r="Q89" s="176"/>
      <c r="R89" s="179"/>
      <c r="T89" s="180"/>
      <c r="U89" s="180"/>
    </row>
    <row r="90" s="7" customFormat="1" ht="19.92" customHeight="1">
      <c r="B90" s="181"/>
      <c r="C90" s="182"/>
      <c r="D90" s="136" t="s">
        <v>161</v>
      </c>
      <c r="E90" s="182"/>
      <c r="F90" s="182"/>
      <c r="G90" s="182"/>
      <c r="H90" s="182"/>
      <c r="I90" s="182"/>
      <c r="J90" s="182"/>
      <c r="K90" s="182"/>
      <c r="L90" s="182"/>
      <c r="M90" s="182"/>
      <c r="N90" s="138">
        <f>N125</f>
        <v>0</v>
      </c>
      <c r="O90" s="182"/>
      <c r="P90" s="182"/>
      <c r="Q90" s="182"/>
      <c r="R90" s="183"/>
      <c r="T90" s="184"/>
      <c r="U90" s="184"/>
    </row>
    <row r="91" s="7" customFormat="1" ht="19.92" customHeight="1">
      <c r="B91" s="181"/>
      <c r="C91" s="182"/>
      <c r="D91" s="136" t="s">
        <v>162</v>
      </c>
      <c r="E91" s="182"/>
      <c r="F91" s="182"/>
      <c r="G91" s="182"/>
      <c r="H91" s="182"/>
      <c r="I91" s="182"/>
      <c r="J91" s="182"/>
      <c r="K91" s="182"/>
      <c r="L91" s="182"/>
      <c r="M91" s="182"/>
      <c r="N91" s="138">
        <f>N163</f>
        <v>0</v>
      </c>
      <c r="O91" s="182"/>
      <c r="P91" s="182"/>
      <c r="Q91" s="182"/>
      <c r="R91" s="183"/>
      <c r="T91" s="184"/>
      <c r="U91" s="184"/>
    </row>
    <row r="92" s="7" customFormat="1" ht="19.92" customHeight="1">
      <c r="B92" s="181"/>
      <c r="C92" s="182"/>
      <c r="D92" s="136" t="s">
        <v>163</v>
      </c>
      <c r="E92" s="182"/>
      <c r="F92" s="182"/>
      <c r="G92" s="182"/>
      <c r="H92" s="182"/>
      <c r="I92" s="182"/>
      <c r="J92" s="182"/>
      <c r="K92" s="182"/>
      <c r="L92" s="182"/>
      <c r="M92" s="182"/>
      <c r="N92" s="138">
        <f>N179</f>
        <v>0</v>
      </c>
      <c r="O92" s="182"/>
      <c r="P92" s="182"/>
      <c r="Q92" s="182"/>
      <c r="R92" s="183"/>
      <c r="T92" s="184"/>
      <c r="U92" s="184"/>
    </row>
    <row r="93" s="7" customFormat="1" ht="19.92" customHeight="1">
      <c r="B93" s="181"/>
      <c r="C93" s="182"/>
      <c r="D93" s="136" t="s">
        <v>166</v>
      </c>
      <c r="E93" s="182"/>
      <c r="F93" s="182"/>
      <c r="G93" s="182"/>
      <c r="H93" s="182"/>
      <c r="I93" s="182"/>
      <c r="J93" s="182"/>
      <c r="K93" s="182"/>
      <c r="L93" s="182"/>
      <c r="M93" s="182"/>
      <c r="N93" s="138">
        <f>N328</f>
        <v>0</v>
      </c>
      <c r="O93" s="182"/>
      <c r="P93" s="182"/>
      <c r="Q93" s="182"/>
      <c r="R93" s="183"/>
      <c r="T93" s="184"/>
      <c r="U93" s="184"/>
    </row>
    <row r="94" s="6" customFormat="1" ht="24.96" customHeight="1">
      <c r="B94" s="175"/>
      <c r="C94" s="176"/>
      <c r="D94" s="177" t="s">
        <v>167</v>
      </c>
      <c r="E94" s="176"/>
      <c r="F94" s="176"/>
      <c r="G94" s="176"/>
      <c r="H94" s="176"/>
      <c r="I94" s="176"/>
      <c r="J94" s="176"/>
      <c r="K94" s="176"/>
      <c r="L94" s="176"/>
      <c r="M94" s="176"/>
      <c r="N94" s="178">
        <f>N330</f>
        <v>0</v>
      </c>
      <c r="O94" s="176"/>
      <c r="P94" s="176"/>
      <c r="Q94" s="176"/>
      <c r="R94" s="179"/>
      <c r="T94" s="180"/>
      <c r="U94" s="180"/>
    </row>
    <row r="95" s="7" customFormat="1" ht="19.92" customHeight="1">
      <c r="B95" s="181"/>
      <c r="C95" s="182"/>
      <c r="D95" s="136" t="s">
        <v>170</v>
      </c>
      <c r="E95" s="182"/>
      <c r="F95" s="182"/>
      <c r="G95" s="182"/>
      <c r="H95" s="182"/>
      <c r="I95" s="182"/>
      <c r="J95" s="182"/>
      <c r="K95" s="182"/>
      <c r="L95" s="182"/>
      <c r="M95" s="182"/>
      <c r="N95" s="138">
        <f>N331</f>
        <v>0</v>
      </c>
      <c r="O95" s="182"/>
      <c r="P95" s="182"/>
      <c r="Q95" s="182"/>
      <c r="R95" s="183"/>
      <c r="T95" s="184"/>
      <c r="U95" s="184"/>
    </row>
    <row r="96" s="7" customFormat="1" ht="19.92" customHeight="1">
      <c r="B96" s="181"/>
      <c r="C96" s="182"/>
      <c r="D96" s="136" t="s">
        <v>171</v>
      </c>
      <c r="E96" s="182"/>
      <c r="F96" s="182"/>
      <c r="G96" s="182"/>
      <c r="H96" s="182"/>
      <c r="I96" s="182"/>
      <c r="J96" s="182"/>
      <c r="K96" s="182"/>
      <c r="L96" s="182"/>
      <c r="M96" s="182"/>
      <c r="N96" s="138">
        <f>N338</f>
        <v>0</v>
      </c>
      <c r="O96" s="182"/>
      <c r="P96" s="182"/>
      <c r="Q96" s="182"/>
      <c r="R96" s="183"/>
      <c r="T96" s="184"/>
      <c r="U96" s="184"/>
    </row>
    <row r="97" s="1" customFormat="1" ht="21.84" customHeight="1">
      <c r="B97" s="46"/>
      <c r="C97" s="47"/>
      <c r="D97" s="47"/>
      <c r="E97" s="47"/>
      <c r="F97" s="47"/>
      <c r="G97" s="47"/>
      <c r="H97" s="47"/>
      <c r="I97" s="47"/>
      <c r="J97" s="47"/>
      <c r="K97" s="47"/>
      <c r="L97" s="47"/>
      <c r="M97" s="47"/>
      <c r="N97" s="47"/>
      <c r="O97" s="47"/>
      <c r="P97" s="47"/>
      <c r="Q97" s="47"/>
      <c r="R97" s="48"/>
      <c r="T97" s="171"/>
      <c r="U97" s="171"/>
    </row>
    <row r="98" s="1" customFormat="1" ht="29.28" customHeight="1">
      <c r="B98" s="46"/>
      <c r="C98" s="173" t="s">
        <v>184</v>
      </c>
      <c r="D98" s="47"/>
      <c r="E98" s="47"/>
      <c r="F98" s="47"/>
      <c r="G98" s="47"/>
      <c r="H98" s="47"/>
      <c r="I98" s="47"/>
      <c r="J98" s="47"/>
      <c r="K98" s="47"/>
      <c r="L98" s="47"/>
      <c r="M98" s="47"/>
      <c r="N98" s="174">
        <f>ROUND(N99+N100+N101+N102+N103+N104,2)</f>
        <v>0</v>
      </c>
      <c r="O98" s="185"/>
      <c r="P98" s="185"/>
      <c r="Q98" s="185"/>
      <c r="R98" s="48"/>
      <c r="T98" s="186"/>
      <c r="U98" s="187" t="s">
        <v>44</v>
      </c>
    </row>
    <row r="99" s="1" customFormat="1" ht="18" customHeight="1">
      <c r="B99" s="46"/>
      <c r="C99" s="47"/>
      <c r="D99" s="143" t="s">
        <v>185</v>
      </c>
      <c r="E99" s="136"/>
      <c r="F99" s="136"/>
      <c r="G99" s="136"/>
      <c r="H99" s="136"/>
      <c r="I99" s="47"/>
      <c r="J99" s="47"/>
      <c r="K99" s="47"/>
      <c r="L99" s="47"/>
      <c r="M99" s="47"/>
      <c r="N99" s="137">
        <f>ROUND(N88*T99,2)</f>
        <v>0</v>
      </c>
      <c r="O99" s="138"/>
      <c r="P99" s="138"/>
      <c r="Q99" s="138"/>
      <c r="R99" s="48"/>
      <c r="S99" s="188"/>
      <c r="T99" s="189"/>
      <c r="U99" s="190" t="s">
        <v>45</v>
      </c>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91" t="s">
        <v>132</v>
      </c>
      <c r="AZ99" s="188"/>
      <c r="BA99" s="188"/>
      <c r="BB99" s="188"/>
      <c r="BC99" s="188"/>
      <c r="BD99" s="188"/>
      <c r="BE99" s="192">
        <f>IF(U99="základní",N99,0)</f>
        <v>0</v>
      </c>
      <c r="BF99" s="192">
        <f>IF(U99="snížená",N99,0)</f>
        <v>0</v>
      </c>
      <c r="BG99" s="192">
        <f>IF(U99="zákl. přenesená",N99,0)</f>
        <v>0</v>
      </c>
      <c r="BH99" s="192">
        <f>IF(U99="sníž. přenesená",N99,0)</f>
        <v>0</v>
      </c>
      <c r="BI99" s="192">
        <f>IF(U99="nulová",N99,0)</f>
        <v>0</v>
      </c>
      <c r="BJ99" s="191" t="s">
        <v>88</v>
      </c>
      <c r="BK99" s="188"/>
      <c r="BL99" s="188"/>
      <c r="BM99" s="188"/>
    </row>
    <row r="100" s="1" customFormat="1" ht="18" customHeight="1">
      <c r="B100" s="46"/>
      <c r="C100" s="47"/>
      <c r="D100" s="143" t="s">
        <v>186</v>
      </c>
      <c r="E100" s="136"/>
      <c r="F100" s="136"/>
      <c r="G100" s="136"/>
      <c r="H100" s="136"/>
      <c r="I100" s="47"/>
      <c r="J100" s="47"/>
      <c r="K100" s="47"/>
      <c r="L100" s="47"/>
      <c r="M100" s="47"/>
      <c r="N100" s="137">
        <f>ROUND(N88*T100,2)</f>
        <v>0</v>
      </c>
      <c r="O100" s="138"/>
      <c r="P100" s="138"/>
      <c r="Q100" s="138"/>
      <c r="R100" s="48"/>
      <c r="S100" s="188"/>
      <c r="T100" s="189"/>
      <c r="U100" s="190" t="s">
        <v>45</v>
      </c>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91" t="s">
        <v>132</v>
      </c>
      <c r="AZ100" s="188"/>
      <c r="BA100" s="188"/>
      <c r="BB100" s="188"/>
      <c r="BC100" s="188"/>
      <c r="BD100" s="188"/>
      <c r="BE100" s="192">
        <f>IF(U100="základní",N100,0)</f>
        <v>0</v>
      </c>
      <c r="BF100" s="192">
        <f>IF(U100="snížená",N100,0)</f>
        <v>0</v>
      </c>
      <c r="BG100" s="192">
        <f>IF(U100="zákl. přenesená",N100,0)</f>
        <v>0</v>
      </c>
      <c r="BH100" s="192">
        <f>IF(U100="sníž. přenesená",N100,0)</f>
        <v>0</v>
      </c>
      <c r="BI100" s="192">
        <f>IF(U100="nulová",N100,0)</f>
        <v>0</v>
      </c>
      <c r="BJ100" s="191" t="s">
        <v>88</v>
      </c>
      <c r="BK100" s="188"/>
      <c r="BL100" s="188"/>
      <c r="BM100" s="188"/>
    </row>
    <row r="101" s="1" customFormat="1" ht="18" customHeight="1">
      <c r="B101" s="46"/>
      <c r="C101" s="47"/>
      <c r="D101" s="143" t="s">
        <v>187</v>
      </c>
      <c r="E101" s="136"/>
      <c r="F101" s="136"/>
      <c r="G101" s="136"/>
      <c r="H101" s="136"/>
      <c r="I101" s="47"/>
      <c r="J101" s="47"/>
      <c r="K101" s="47"/>
      <c r="L101" s="47"/>
      <c r="M101" s="47"/>
      <c r="N101" s="137">
        <f>ROUND(N88*T101,2)</f>
        <v>0</v>
      </c>
      <c r="O101" s="138"/>
      <c r="P101" s="138"/>
      <c r="Q101" s="138"/>
      <c r="R101" s="48"/>
      <c r="S101" s="188"/>
      <c r="T101" s="189"/>
      <c r="U101" s="190" t="s">
        <v>45</v>
      </c>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91" t="s">
        <v>132</v>
      </c>
      <c r="AZ101" s="188"/>
      <c r="BA101" s="188"/>
      <c r="BB101" s="188"/>
      <c r="BC101" s="188"/>
      <c r="BD101" s="188"/>
      <c r="BE101" s="192">
        <f>IF(U101="základní",N101,0)</f>
        <v>0</v>
      </c>
      <c r="BF101" s="192">
        <f>IF(U101="snížená",N101,0)</f>
        <v>0</v>
      </c>
      <c r="BG101" s="192">
        <f>IF(U101="zákl. přenesená",N101,0)</f>
        <v>0</v>
      </c>
      <c r="BH101" s="192">
        <f>IF(U101="sníž. přenesená",N101,0)</f>
        <v>0</v>
      </c>
      <c r="BI101" s="192">
        <f>IF(U101="nulová",N101,0)</f>
        <v>0</v>
      </c>
      <c r="BJ101" s="191" t="s">
        <v>88</v>
      </c>
      <c r="BK101" s="188"/>
      <c r="BL101" s="188"/>
      <c r="BM101" s="188"/>
    </row>
    <row r="102" s="1" customFormat="1" ht="18" customHeight="1">
      <c r="B102" s="46"/>
      <c r="C102" s="47"/>
      <c r="D102" s="143" t="s">
        <v>188</v>
      </c>
      <c r="E102" s="136"/>
      <c r="F102" s="136"/>
      <c r="G102" s="136"/>
      <c r="H102" s="136"/>
      <c r="I102" s="47"/>
      <c r="J102" s="47"/>
      <c r="K102" s="47"/>
      <c r="L102" s="47"/>
      <c r="M102" s="47"/>
      <c r="N102" s="137">
        <f>ROUND(N88*T102,2)</f>
        <v>0</v>
      </c>
      <c r="O102" s="138"/>
      <c r="P102" s="138"/>
      <c r="Q102" s="138"/>
      <c r="R102" s="48"/>
      <c r="S102" s="188"/>
      <c r="T102" s="189"/>
      <c r="U102" s="190" t="s">
        <v>45</v>
      </c>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91" t="s">
        <v>132</v>
      </c>
      <c r="AZ102" s="188"/>
      <c r="BA102" s="188"/>
      <c r="BB102" s="188"/>
      <c r="BC102" s="188"/>
      <c r="BD102" s="188"/>
      <c r="BE102" s="192">
        <f>IF(U102="základní",N102,0)</f>
        <v>0</v>
      </c>
      <c r="BF102" s="192">
        <f>IF(U102="snížená",N102,0)</f>
        <v>0</v>
      </c>
      <c r="BG102" s="192">
        <f>IF(U102="zákl. přenesená",N102,0)</f>
        <v>0</v>
      </c>
      <c r="BH102" s="192">
        <f>IF(U102="sníž. přenesená",N102,0)</f>
        <v>0</v>
      </c>
      <c r="BI102" s="192">
        <f>IF(U102="nulová",N102,0)</f>
        <v>0</v>
      </c>
      <c r="BJ102" s="191" t="s">
        <v>88</v>
      </c>
      <c r="BK102" s="188"/>
      <c r="BL102" s="188"/>
      <c r="BM102" s="188"/>
    </row>
    <row r="103" s="1" customFormat="1" ht="18" customHeight="1">
      <c r="B103" s="46"/>
      <c r="C103" s="47"/>
      <c r="D103" s="143" t="s">
        <v>189</v>
      </c>
      <c r="E103" s="136"/>
      <c r="F103" s="136"/>
      <c r="G103" s="136"/>
      <c r="H103" s="136"/>
      <c r="I103" s="47"/>
      <c r="J103" s="47"/>
      <c r="K103" s="47"/>
      <c r="L103" s="47"/>
      <c r="M103" s="47"/>
      <c r="N103" s="137">
        <f>ROUND(N88*T103,2)</f>
        <v>0</v>
      </c>
      <c r="O103" s="138"/>
      <c r="P103" s="138"/>
      <c r="Q103" s="138"/>
      <c r="R103" s="48"/>
      <c r="S103" s="188"/>
      <c r="T103" s="189"/>
      <c r="U103" s="190" t="s">
        <v>45</v>
      </c>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91" t="s">
        <v>132</v>
      </c>
      <c r="AZ103" s="188"/>
      <c r="BA103" s="188"/>
      <c r="BB103" s="188"/>
      <c r="BC103" s="188"/>
      <c r="BD103" s="188"/>
      <c r="BE103" s="192">
        <f>IF(U103="základní",N103,0)</f>
        <v>0</v>
      </c>
      <c r="BF103" s="192">
        <f>IF(U103="snížená",N103,0)</f>
        <v>0</v>
      </c>
      <c r="BG103" s="192">
        <f>IF(U103="zákl. přenesená",N103,0)</f>
        <v>0</v>
      </c>
      <c r="BH103" s="192">
        <f>IF(U103="sníž. přenesená",N103,0)</f>
        <v>0</v>
      </c>
      <c r="BI103" s="192">
        <f>IF(U103="nulová",N103,0)</f>
        <v>0</v>
      </c>
      <c r="BJ103" s="191" t="s">
        <v>88</v>
      </c>
      <c r="BK103" s="188"/>
      <c r="BL103" s="188"/>
      <c r="BM103" s="188"/>
    </row>
    <row r="104" s="1" customFormat="1" ht="18" customHeight="1">
      <c r="B104" s="46"/>
      <c r="C104" s="47"/>
      <c r="D104" s="136" t="s">
        <v>190</v>
      </c>
      <c r="E104" s="47"/>
      <c r="F104" s="47"/>
      <c r="G104" s="47"/>
      <c r="H104" s="47"/>
      <c r="I104" s="47"/>
      <c r="J104" s="47"/>
      <c r="K104" s="47"/>
      <c r="L104" s="47"/>
      <c r="M104" s="47"/>
      <c r="N104" s="137">
        <f>ROUND(N88*T104,2)</f>
        <v>0</v>
      </c>
      <c r="O104" s="138"/>
      <c r="P104" s="138"/>
      <c r="Q104" s="138"/>
      <c r="R104" s="48"/>
      <c r="S104" s="188"/>
      <c r="T104" s="193"/>
      <c r="U104" s="194" t="s">
        <v>45</v>
      </c>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91" t="s">
        <v>191</v>
      </c>
      <c r="AZ104" s="188"/>
      <c r="BA104" s="188"/>
      <c r="BB104" s="188"/>
      <c r="BC104" s="188"/>
      <c r="BD104" s="188"/>
      <c r="BE104" s="192">
        <f>IF(U104="základní",N104,0)</f>
        <v>0</v>
      </c>
      <c r="BF104" s="192">
        <f>IF(U104="snížená",N104,0)</f>
        <v>0</v>
      </c>
      <c r="BG104" s="192">
        <f>IF(U104="zákl. přenesená",N104,0)</f>
        <v>0</v>
      </c>
      <c r="BH104" s="192">
        <f>IF(U104="sníž. přenesená",N104,0)</f>
        <v>0</v>
      </c>
      <c r="BI104" s="192">
        <f>IF(U104="nulová",N104,0)</f>
        <v>0</v>
      </c>
      <c r="BJ104" s="191" t="s">
        <v>88</v>
      </c>
      <c r="BK104" s="188"/>
      <c r="BL104" s="188"/>
      <c r="BM104" s="188"/>
    </row>
    <row r="105" s="1" customFormat="1">
      <c r="B105" s="46"/>
      <c r="C105" s="47"/>
      <c r="D105" s="47"/>
      <c r="E105" s="47"/>
      <c r="F105" s="47"/>
      <c r="G105" s="47"/>
      <c r="H105" s="47"/>
      <c r="I105" s="47"/>
      <c r="J105" s="47"/>
      <c r="K105" s="47"/>
      <c r="L105" s="47"/>
      <c r="M105" s="47"/>
      <c r="N105" s="47"/>
      <c r="O105" s="47"/>
      <c r="P105" s="47"/>
      <c r="Q105" s="47"/>
      <c r="R105" s="48"/>
      <c r="T105" s="171"/>
      <c r="U105" s="171"/>
    </row>
    <row r="106" s="1" customFormat="1" ht="29.28" customHeight="1">
      <c r="B106" s="46"/>
      <c r="C106" s="150" t="s">
        <v>143</v>
      </c>
      <c r="D106" s="151"/>
      <c r="E106" s="151"/>
      <c r="F106" s="151"/>
      <c r="G106" s="151"/>
      <c r="H106" s="151"/>
      <c r="I106" s="151"/>
      <c r="J106" s="151"/>
      <c r="K106" s="151"/>
      <c r="L106" s="152">
        <f>ROUND(SUM(N88+N98),2)</f>
        <v>0</v>
      </c>
      <c r="M106" s="152"/>
      <c r="N106" s="152"/>
      <c r="O106" s="152"/>
      <c r="P106" s="152"/>
      <c r="Q106" s="152"/>
      <c r="R106" s="48"/>
      <c r="T106" s="171"/>
      <c r="U106" s="171"/>
    </row>
    <row r="107" s="1" customFormat="1" ht="6.96" customHeight="1">
      <c r="B107" s="75"/>
      <c r="C107" s="76"/>
      <c r="D107" s="76"/>
      <c r="E107" s="76"/>
      <c r="F107" s="76"/>
      <c r="G107" s="76"/>
      <c r="H107" s="76"/>
      <c r="I107" s="76"/>
      <c r="J107" s="76"/>
      <c r="K107" s="76"/>
      <c r="L107" s="76"/>
      <c r="M107" s="76"/>
      <c r="N107" s="76"/>
      <c r="O107" s="76"/>
      <c r="P107" s="76"/>
      <c r="Q107" s="76"/>
      <c r="R107" s="77"/>
      <c r="T107" s="171"/>
      <c r="U107" s="171"/>
    </row>
    <row r="111" s="1" customFormat="1" ht="6.96" customHeight="1">
      <c r="B111" s="78"/>
      <c r="C111" s="79"/>
      <c r="D111" s="79"/>
      <c r="E111" s="79"/>
      <c r="F111" s="79"/>
      <c r="G111" s="79"/>
      <c r="H111" s="79"/>
      <c r="I111" s="79"/>
      <c r="J111" s="79"/>
      <c r="K111" s="79"/>
      <c r="L111" s="79"/>
      <c r="M111" s="79"/>
      <c r="N111" s="79"/>
      <c r="O111" s="79"/>
      <c r="P111" s="79"/>
      <c r="Q111" s="79"/>
      <c r="R111" s="80"/>
    </row>
    <row r="112" s="1" customFormat="1" ht="36.96" customHeight="1">
      <c r="B112" s="46"/>
      <c r="C112" s="27" t="s">
        <v>192</v>
      </c>
      <c r="D112" s="47"/>
      <c r="E112" s="47"/>
      <c r="F112" s="47"/>
      <c r="G112" s="47"/>
      <c r="H112" s="47"/>
      <c r="I112" s="47"/>
      <c r="J112" s="47"/>
      <c r="K112" s="47"/>
      <c r="L112" s="47"/>
      <c r="M112" s="47"/>
      <c r="N112" s="47"/>
      <c r="O112" s="47"/>
      <c r="P112" s="47"/>
      <c r="Q112" s="47"/>
      <c r="R112" s="48"/>
    </row>
    <row r="113" s="1" customFormat="1" ht="6.96" customHeight="1">
      <c r="B113" s="46"/>
      <c r="C113" s="47"/>
      <c r="D113" s="47"/>
      <c r="E113" s="47"/>
      <c r="F113" s="47"/>
      <c r="G113" s="47"/>
      <c r="H113" s="47"/>
      <c r="I113" s="47"/>
      <c r="J113" s="47"/>
      <c r="K113" s="47"/>
      <c r="L113" s="47"/>
      <c r="M113" s="47"/>
      <c r="N113" s="47"/>
      <c r="O113" s="47"/>
      <c r="P113" s="47"/>
      <c r="Q113" s="47"/>
      <c r="R113" s="48"/>
    </row>
    <row r="114" s="1" customFormat="1" ht="30" customHeight="1">
      <c r="B114" s="46"/>
      <c r="C114" s="38" t="s">
        <v>19</v>
      </c>
      <c r="D114" s="47"/>
      <c r="E114" s="47"/>
      <c r="F114" s="155" t="str">
        <f>F6</f>
        <v>ZŠ Waldorfská - provedení nového pavilonu</v>
      </c>
      <c r="G114" s="38"/>
      <c r="H114" s="38"/>
      <c r="I114" s="38"/>
      <c r="J114" s="38"/>
      <c r="K114" s="38"/>
      <c r="L114" s="38"/>
      <c r="M114" s="38"/>
      <c r="N114" s="38"/>
      <c r="O114" s="38"/>
      <c r="P114" s="38"/>
      <c r="Q114" s="47"/>
      <c r="R114" s="48"/>
    </row>
    <row r="115" s="1" customFormat="1" ht="36.96" customHeight="1">
      <c r="B115" s="46"/>
      <c r="C115" s="85" t="s">
        <v>151</v>
      </c>
      <c r="D115" s="47"/>
      <c r="E115" s="47"/>
      <c r="F115" s="87" t="str">
        <f>F7</f>
        <v>SO01-020.01 - Stavebně-konstrukční řešení</v>
      </c>
      <c r="G115" s="47"/>
      <c r="H115" s="47"/>
      <c r="I115" s="47"/>
      <c r="J115" s="47"/>
      <c r="K115" s="47"/>
      <c r="L115" s="47"/>
      <c r="M115" s="47"/>
      <c r="N115" s="47"/>
      <c r="O115" s="47"/>
      <c r="P115" s="47"/>
      <c r="Q115" s="47"/>
      <c r="R115" s="48"/>
    </row>
    <row r="116" s="1" customFormat="1" ht="6.96" customHeight="1">
      <c r="B116" s="46"/>
      <c r="C116" s="47"/>
      <c r="D116" s="47"/>
      <c r="E116" s="47"/>
      <c r="F116" s="47"/>
      <c r="G116" s="47"/>
      <c r="H116" s="47"/>
      <c r="I116" s="47"/>
      <c r="J116" s="47"/>
      <c r="K116" s="47"/>
      <c r="L116" s="47"/>
      <c r="M116" s="47"/>
      <c r="N116" s="47"/>
      <c r="O116" s="47"/>
      <c r="P116" s="47"/>
      <c r="Q116" s="47"/>
      <c r="R116" s="48"/>
    </row>
    <row r="117" s="1" customFormat="1" ht="18" customHeight="1">
      <c r="B117" s="46"/>
      <c r="C117" s="38" t="s">
        <v>24</v>
      </c>
      <c r="D117" s="47"/>
      <c r="E117" s="47"/>
      <c r="F117" s="33" t="str">
        <f>F9</f>
        <v>Praha</v>
      </c>
      <c r="G117" s="47"/>
      <c r="H117" s="47"/>
      <c r="I117" s="47"/>
      <c r="J117" s="47"/>
      <c r="K117" s="38" t="s">
        <v>26</v>
      </c>
      <c r="L117" s="47"/>
      <c r="M117" s="90" t="str">
        <f>IF(O9="","",O9)</f>
        <v>8. 3. 2018</v>
      </c>
      <c r="N117" s="90"/>
      <c r="O117" s="90"/>
      <c r="P117" s="90"/>
      <c r="Q117" s="47"/>
      <c r="R117" s="48"/>
    </row>
    <row r="118" s="1" customFormat="1" ht="6.96" customHeight="1">
      <c r="B118" s="46"/>
      <c r="C118" s="47"/>
      <c r="D118" s="47"/>
      <c r="E118" s="47"/>
      <c r="F118" s="47"/>
      <c r="G118" s="47"/>
      <c r="H118" s="47"/>
      <c r="I118" s="47"/>
      <c r="J118" s="47"/>
      <c r="K118" s="47"/>
      <c r="L118" s="47"/>
      <c r="M118" s="47"/>
      <c r="N118" s="47"/>
      <c r="O118" s="47"/>
      <c r="P118" s="47"/>
      <c r="Q118" s="47"/>
      <c r="R118" s="48"/>
    </row>
    <row r="119" s="1" customFormat="1">
      <c r="B119" s="46"/>
      <c r="C119" s="38" t="s">
        <v>28</v>
      </c>
      <c r="D119" s="47"/>
      <c r="E119" s="47"/>
      <c r="F119" s="33" t="str">
        <f>E12</f>
        <v>Městská část Praha 5</v>
      </c>
      <c r="G119" s="47"/>
      <c r="H119" s="47"/>
      <c r="I119" s="47"/>
      <c r="J119" s="47"/>
      <c r="K119" s="38" t="s">
        <v>34</v>
      </c>
      <c r="L119" s="47"/>
      <c r="M119" s="33" t="str">
        <f>E18</f>
        <v>Karlínblok</v>
      </c>
      <c r="N119" s="33"/>
      <c r="O119" s="33"/>
      <c r="P119" s="33"/>
      <c r="Q119" s="33"/>
      <c r="R119" s="48"/>
    </row>
    <row r="120" s="1" customFormat="1" ht="14.4" customHeight="1">
      <c r="B120" s="46"/>
      <c r="C120" s="38" t="s">
        <v>32</v>
      </c>
      <c r="D120" s="47"/>
      <c r="E120" s="47"/>
      <c r="F120" s="33" t="str">
        <f>IF(E15="","",E15)</f>
        <v>Vyplň údaj</v>
      </c>
      <c r="G120" s="47"/>
      <c r="H120" s="47"/>
      <c r="I120" s="47"/>
      <c r="J120" s="47"/>
      <c r="K120" s="38" t="s">
        <v>37</v>
      </c>
      <c r="L120" s="47"/>
      <c r="M120" s="33" t="str">
        <f>E21</f>
        <v>QSB</v>
      </c>
      <c r="N120" s="33"/>
      <c r="O120" s="33"/>
      <c r="P120" s="33"/>
      <c r="Q120" s="33"/>
      <c r="R120" s="48"/>
    </row>
    <row r="121" s="1" customFormat="1" ht="10.32" customHeight="1">
      <c r="B121" s="46"/>
      <c r="C121" s="47"/>
      <c r="D121" s="47"/>
      <c r="E121" s="47"/>
      <c r="F121" s="47"/>
      <c r="G121" s="47"/>
      <c r="H121" s="47"/>
      <c r="I121" s="47"/>
      <c r="J121" s="47"/>
      <c r="K121" s="47"/>
      <c r="L121" s="47"/>
      <c r="M121" s="47"/>
      <c r="N121" s="47"/>
      <c r="O121" s="47"/>
      <c r="P121" s="47"/>
      <c r="Q121" s="47"/>
      <c r="R121" s="48"/>
    </row>
    <row r="122" s="8" customFormat="1" ht="29.28" customHeight="1">
      <c r="B122" s="195"/>
      <c r="C122" s="196" t="s">
        <v>193</v>
      </c>
      <c r="D122" s="197" t="s">
        <v>194</v>
      </c>
      <c r="E122" s="197" t="s">
        <v>62</v>
      </c>
      <c r="F122" s="197" t="s">
        <v>195</v>
      </c>
      <c r="G122" s="197"/>
      <c r="H122" s="197"/>
      <c r="I122" s="197"/>
      <c r="J122" s="197" t="s">
        <v>196</v>
      </c>
      <c r="K122" s="197" t="s">
        <v>197</v>
      </c>
      <c r="L122" s="197" t="s">
        <v>198</v>
      </c>
      <c r="M122" s="197"/>
      <c r="N122" s="197" t="s">
        <v>156</v>
      </c>
      <c r="O122" s="197"/>
      <c r="P122" s="197"/>
      <c r="Q122" s="198"/>
      <c r="R122" s="199"/>
      <c r="T122" s="106" t="s">
        <v>199</v>
      </c>
      <c r="U122" s="107" t="s">
        <v>44</v>
      </c>
      <c r="V122" s="107" t="s">
        <v>200</v>
      </c>
      <c r="W122" s="107" t="s">
        <v>201</v>
      </c>
      <c r="X122" s="107" t="s">
        <v>202</v>
      </c>
      <c r="Y122" s="107" t="s">
        <v>203</v>
      </c>
      <c r="Z122" s="107" t="s">
        <v>204</v>
      </c>
      <c r="AA122" s="108" t="s">
        <v>205</v>
      </c>
    </row>
    <row r="123" s="1" customFormat="1" ht="29.28" customHeight="1">
      <c r="B123" s="46"/>
      <c r="C123" s="110" t="s">
        <v>153</v>
      </c>
      <c r="D123" s="47"/>
      <c r="E123" s="47"/>
      <c r="F123" s="47"/>
      <c r="G123" s="47"/>
      <c r="H123" s="47"/>
      <c r="I123" s="47"/>
      <c r="J123" s="47"/>
      <c r="K123" s="47"/>
      <c r="L123" s="47"/>
      <c r="M123" s="47"/>
      <c r="N123" s="200">
        <f>BK123</f>
        <v>0</v>
      </c>
      <c r="O123" s="201"/>
      <c r="P123" s="201"/>
      <c r="Q123" s="201"/>
      <c r="R123" s="48"/>
      <c r="T123" s="109"/>
      <c r="U123" s="67"/>
      <c r="V123" s="67"/>
      <c r="W123" s="202">
        <f>W124+W330+W344</f>
        <v>0</v>
      </c>
      <c r="X123" s="67"/>
      <c r="Y123" s="202">
        <f>Y124+Y330+Y344</f>
        <v>936.21480595999992</v>
      </c>
      <c r="Z123" s="67"/>
      <c r="AA123" s="203">
        <f>AA124+AA330+AA344</f>
        <v>0</v>
      </c>
      <c r="AT123" s="22" t="s">
        <v>79</v>
      </c>
      <c r="AU123" s="22" t="s">
        <v>158</v>
      </c>
      <c r="BK123" s="204">
        <f>BK124+BK330+BK344</f>
        <v>0</v>
      </c>
    </row>
    <row r="124" s="9" customFormat="1" ht="37.44001" customHeight="1">
      <c r="B124" s="205"/>
      <c r="C124" s="206"/>
      <c r="D124" s="207" t="s">
        <v>159</v>
      </c>
      <c r="E124" s="207"/>
      <c r="F124" s="207"/>
      <c r="G124" s="207"/>
      <c r="H124" s="207"/>
      <c r="I124" s="207"/>
      <c r="J124" s="207"/>
      <c r="K124" s="207"/>
      <c r="L124" s="207"/>
      <c r="M124" s="207"/>
      <c r="N124" s="208">
        <f>BK124</f>
        <v>0</v>
      </c>
      <c r="O124" s="178"/>
      <c r="P124" s="178"/>
      <c r="Q124" s="178"/>
      <c r="R124" s="209"/>
      <c r="T124" s="210"/>
      <c r="U124" s="206"/>
      <c r="V124" s="206"/>
      <c r="W124" s="211">
        <f>W125+W163+W179+W328</f>
        <v>0</v>
      </c>
      <c r="X124" s="206"/>
      <c r="Y124" s="211">
        <f>Y125+Y163+Y179+Y328</f>
        <v>911.42543595999996</v>
      </c>
      <c r="Z124" s="206"/>
      <c r="AA124" s="212">
        <f>AA125+AA163+AA179+AA328</f>
        <v>0</v>
      </c>
      <c r="AR124" s="213" t="s">
        <v>88</v>
      </c>
      <c r="AT124" s="214" t="s">
        <v>79</v>
      </c>
      <c r="AU124" s="214" t="s">
        <v>80</v>
      </c>
      <c r="AY124" s="213" t="s">
        <v>206</v>
      </c>
      <c r="BK124" s="215">
        <f>BK125+BK163+BK179+BK328</f>
        <v>0</v>
      </c>
    </row>
    <row r="125" s="9" customFormat="1" ht="19.92" customHeight="1">
      <c r="B125" s="205"/>
      <c r="C125" s="206"/>
      <c r="D125" s="216" t="s">
        <v>161</v>
      </c>
      <c r="E125" s="216"/>
      <c r="F125" s="216"/>
      <c r="G125" s="216"/>
      <c r="H125" s="216"/>
      <c r="I125" s="216"/>
      <c r="J125" s="216"/>
      <c r="K125" s="216"/>
      <c r="L125" s="216"/>
      <c r="M125" s="216"/>
      <c r="N125" s="217">
        <f>BK125</f>
        <v>0</v>
      </c>
      <c r="O125" s="218"/>
      <c r="P125" s="218"/>
      <c r="Q125" s="218"/>
      <c r="R125" s="209"/>
      <c r="T125" s="210"/>
      <c r="U125" s="206"/>
      <c r="V125" s="206"/>
      <c r="W125" s="211">
        <f>SUM(W126:W162)</f>
        <v>0</v>
      </c>
      <c r="X125" s="206"/>
      <c r="Y125" s="211">
        <f>SUM(Y126:Y162)</f>
        <v>510.15911819000002</v>
      </c>
      <c r="Z125" s="206"/>
      <c r="AA125" s="212">
        <f>SUM(AA126:AA162)</f>
        <v>0</v>
      </c>
      <c r="AR125" s="213" t="s">
        <v>88</v>
      </c>
      <c r="AT125" s="214" t="s">
        <v>79</v>
      </c>
      <c r="AU125" s="214" t="s">
        <v>88</v>
      </c>
      <c r="AY125" s="213" t="s">
        <v>206</v>
      </c>
      <c r="BK125" s="215">
        <f>SUM(BK126:BK162)</f>
        <v>0</v>
      </c>
    </row>
    <row r="126" s="1" customFormat="1" ht="25.5" customHeight="1">
      <c r="B126" s="46"/>
      <c r="C126" s="219" t="s">
        <v>88</v>
      </c>
      <c r="D126" s="219" t="s">
        <v>207</v>
      </c>
      <c r="E126" s="220" t="s">
        <v>1659</v>
      </c>
      <c r="F126" s="221" t="s">
        <v>1660</v>
      </c>
      <c r="G126" s="221"/>
      <c r="H126" s="221"/>
      <c r="I126" s="221"/>
      <c r="J126" s="222" t="s">
        <v>210</v>
      </c>
      <c r="K126" s="223">
        <v>106.09999999999999</v>
      </c>
      <c r="L126" s="224">
        <v>0</v>
      </c>
      <c r="M126" s="225"/>
      <c r="N126" s="226">
        <f>ROUND(L126*K126,2)</f>
        <v>0</v>
      </c>
      <c r="O126" s="226"/>
      <c r="P126" s="226"/>
      <c r="Q126" s="226"/>
      <c r="R126" s="48"/>
      <c r="T126" s="227" t="s">
        <v>22</v>
      </c>
      <c r="U126" s="56" t="s">
        <v>45</v>
      </c>
      <c r="V126" s="47"/>
      <c r="W126" s="228">
        <f>V126*K126</f>
        <v>0</v>
      </c>
      <c r="X126" s="228">
        <v>2.45329</v>
      </c>
      <c r="Y126" s="228">
        <f>X126*K126</f>
        <v>260.29406899999998</v>
      </c>
      <c r="Z126" s="228">
        <v>0</v>
      </c>
      <c r="AA126" s="229">
        <f>Z126*K126</f>
        <v>0</v>
      </c>
      <c r="AR126" s="22" t="s">
        <v>211</v>
      </c>
      <c r="AT126" s="22" t="s">
        <v>207</v>
      </c>
      <c r="AU126" s="22" t="s">
        <v>149</v>
      </c>
      <c r="AY126" s="22" t="s">
        <v>206</v>
      </c>
      <c r="BE126" s="142">
        <f>IF(U126="základní",N126,0)</f>
        <v>0</v>
      </c>
      <c r="BF126" s="142">
        <f>IF(U126="snížená",N126,0)</f>
        <v>0</v>
      </c>
      <c r="BG126" s="142">
        <f>IF(U126="zákl. přenesená",N126,0)</f>
        <v>0</v>
      </c>
      <c r="BH126" s="142">
        <f>IF(U126="sníž. přenesená",N126,0)</f>
        <v>0</v>
      </c>
      <c r="BI126" s="142">
        <f>IF(U126="nulová",N126,0)</f>
        <v>0</v>
      </c>
      <c r="BJ126" s="22" t="s">
        <v>88</v>
      </c>
      <c r="BK126" s="142">
        <f>ROUND(L126*K126,2)</f>
        <v>0</v>
      </c>
      <c r="BL126" s="22" t="s">
        <v>211</v>
      </c>
      <c r="BM126" s="22" t="s">
        <v>1661</v>
      </c>
    </row>
    <row r="127" s="10" customFormat="1" ht="16.5" customHeight="1">
      <c r="B127" s="230"/>
      <c r="C127" s="231"/>
      <c r="D127" s="231"/>
      <c r="E127" s="232" t="s">
        <v>22</v>
      </c>
      <c r="F127" s="233" t="s">
        <v>1662</v>
      </c>
      <c r="G127" s="234"/>
      <c r="H127" s="234"/>
      <c r="I127" s="234"/>
      <c r="J127" s="231"/>
      <c r="K127" s="235">
        <v>106.09999999999999</v>
      </c>
      <c r="L127" s="231"/>
      <c r="M127" s="231"/>
      <c r="N127" s="231"/>
      <c r="O127" s="231"/>
      <c r="P127" s="231"/>
      <c r="Q127" s="231"/>
      <c r="R127" s="236"/>
      <c r="T127" s="237"/>
      <c r="U127" s="231"/>
      <c r="V127" s="231"/>
      <c r="W127" s="231"/>
      <c r="X127" s="231"/>
      <c r="Y127" s="231"/>
      <c r="Z127" s="231"/>
      <c r="AA127" s="238"/>
      <c r="AT127" s="239" t="s">
        <v>214</v>
      </c>
      <c r="AU127" s="239" t="s">
        <v>149</v>
      </c>
      <c r="AV127" s="10" t="s">
        <v>149</v>
      </c>
      <c r="AW127" s="10" t="s">
        <v>36</v>
      </c>
      <c r="AX127" s="10" t="s">
        <v>88</v>
      </c>
      <c r="AY127" s="239" t="s">
        <v>206</v>
      </c>
    </row>
    <row r="128" s="1" customFormat="1" ht="16.5" customHeight="1">
      <c r="B128" s="46"/>
      <c r="C128" s="219" t="s">
        <v>149</v>
      </c>
      <c r="D128" s="219" t="s">
        <v>207</v>
      </c>
      <c r="E128" s="220" t="s">
        <v>1663</v>
      </c>
      <c r="F128" s="221" t="s">
        <v>1664</v>
      </c>
      <c r="G128" s="221"/>
      <c r="H128" s="221"/>
      <c r="I128" s="221"/>
      <c r="J128" s="222" t="s">
        <v>260</v>
      </c>
      <c r="K128" s="223">
        <v>22.800000000000001</v>
      </c>
      <c r="L128" s="224">
        <v>0</v>
      </c>
      <c r="M128" s="225"/>
      <c r="N128" s="226">
        <f>ROUND(L128*K128,2)</f>
        <v>0</v>
      </c>
      <c r="O128" s="226"/>
      <c r="P128" s="226"/>
      <c r="Q128" s="226"/>
      <c r="R128" s="48"/>
      <c r="T128" s="227" t="s">
        <v>22</v>
      </c>
      <c r="U128" s="56" t="s">
        <v>45</v>
      </c>
      <c r="V128" s="47"/>
      <c r="W128" s="228">
        <f>V128*K128</f>
        <v>0</v>
      </c>
      <c r="X128" s="228">
        <v>0.00247</v>
      </c>
      <c r="Y128" s="228">
        <f>X128*K128</f>
        <v>0.056315999999999998</v>
      </c>
      <c r="Z128" s="228">
        <v>0</v>
      </c>
      <c r="AA128" s="229">
        <f>Z128*K128</f>
        <v>0</v>
      </c>
      <c r="AR128" s="22" t="s">
        <v>211</v>
      </c>
      <c r="AT128" s="22" t="s">
        <v>207</v>
      </c>
      <c r="AU128" s="22" t="s">
        <v>149</v>
      </c>
      <c r="AY128" s="22" t="s">
        <v>206</v>
      </c>
      <c r="BE128" s="142">
        <f>IF(U128="základní",N128,0)</f>
        <v>0</v>
      </c>
      <c r="BF128" s="142">
        <f>IF(U128="snížená",N128,0)</f>
        <v>0</v>
      </c>
      <c r="BG128" s="142">
        <f>IF(U128="zákl. přenesená",N128,0)</f>
        <v>0</v>
      </c>
      <c r="BH128" s="142">
        <f>IF(U128="sníž. přenesená",N128,0)</f>
        <v>0</v>
      </c>
      <c r="BI128" s="142">
        <f>IF(U128="nulová",N128,0)</f>
        <v>0</v>
      </c>
      <c r="BJ128" s="22" t="s">
        <v>88</v>
      </c>
      <c r="BK128" s="142">
        <f>ROUND(L128*K128,2)</f>
        <v>0</v>
      </c>
      <c r="BL128" s="22" t="s">
        <v>211</v>
      </c>
      <c r="BM128" s="22" t="s">
        <v>1665</v>
      </c>
    </row>
    <row r="129" s="10" customFormat="1" ht="16.5" customHeight="1">
      <c r="B129" s="230"/>
      <c r="C129" s="231"/>
      <c r="D129" s="231"/>
      <c r="E129" s="232" t="s">
        <v>22</v>
      </c>
      <c r="F129" s="233" t="s">
        <v>1666</v>
      </c>
      <c r="G129" s="234"/>
      <c r="H129" s="234"/>
      <c r="I129" s="234"/>
      <c r="J129" s="231"/>
      <c r="K129" s="235">
        <v>22.800000000000001</v>
      </c>
      <c r="L129" s="231"/>
      <c r="M129" s="231"/>
      <c r="N129" s="231"/>
      <c r="O129" s="231"/>
      <c r="P129" s="231"/>
      <c r="Q129" s="231"/>
      <c r="R129" s="236"/>
      <c r="T129" s="237"/>
      <c r="U129" s="231"/>
      <c r="V129" s="231"/>
      <c r="W129" s="231"/>
      <c r="X129" s="231"/>
      <c r="Y129" s="231"/>
      <c r="Z129" s="231"/>
      <c r="AA129" s="238"/>
      <c r="AT129" s="239" t="s">
        <v>214</v>
      </c>
      <c r="AU129" s="239" t="s">
        <v>149</v>
      </c>
      <c r="AV129" s="10" t="s">
        <v>149</v>
      </c>
      <c r="AW129" s="10" t="s">
        <v>36</v>
      </c>
      <c r="AX129" s="10" t="s">
        <v>88</v>
      </c>
      <c r="AY129" s="239" t="s">
        <v>206</v>
      </c>
    </row>
    <row r="130" s="1" customFormat="1" ht="16.5" customHeight="1">
      <c r="B130" s="46"/>
      <c r="C130" s="219" t="s">
        <v>218</v>
      </c>
      <c r="D130" s="219" t="s">
        <v>207</v>
      </c>
      <c r="E130" s="220" t="s">
        <v>1667</v>
      </c>
      <c r="F130" s="221" t="s">
        <v>1668</v>
      </c>
      <c r="G130" s="221"/>
      <c r="H130" s="221"/>
      <c r="I130" s="221"/>
      <c r="J130" s="222" t="s">
        <v>260</v>
      </c>
      <c r="K130" s="223">
        <v>22.800000000000001</v>
      </c>
      <c r="L130" s="224">
        <v>0</v>
      </c>
      <c r="M130" s="225"/>
      <c r="N130" s="226">
        <f>ROUND(L130*K130,2)</f>
        <v>0</v>
      </c>
      <c r="O130" s="226"/>
      <c r="P130" s="226"/>
      <c r="Q130" s="226"/>
      <c r="R130" s="48"/>
      <c r="T130" s="227" t="s">
        <v>22</v>
      </c>
      <c r="U130" s="56" t="s">
        <v>45</v>
      </c>
      <c r="V130" s="47"/>
      <c r="W130" s="228">
        <f>V130*K130</f>
        <v>0</v>
      </c>
      <c r="X130" s="228">
        <v>0</v>
      </c>
      <c r="Y130" s="228">
        <f>X130*K130</f>
        <v>0</v>
      </c>
      <c r="Z130" s="228">
        <v>0</v>
      </c>
      <c r="AA130" s="229">
        <f>Z130*K130</f>
        <v>0</v>
      </c>
      <c r="AR130" s="22" t="s">
        <v>211</v>
      </c>
      <c r="AT130" s="22" t="s">
        <v>207</v>
      </c>
      <c r="AU130" s="22" t="s">
        <v>149</v>
      </c>
      <c r="AY130" s="22" t="s">
        <v>206</v>
      </c>
      <c r="BE130" s="142">
        <f>IF(U130="základní",N130,0)</f>
        <v>0</v>
      </c>
      <c r="BF130" s="142">
        <f>IF(U130="snížená",N130,0)</f>
        <v>0</v>
      </c>
      <c r="BG130" s="142">
        <f>IF(U130="zákl. přenesená",N130,0)</f>
        <v>0</v>
      </c>
      <c r="BH130" s="142">
        <f>IF(U130="sníž. přenesená",N130,0)</f>
        <v>0</v>
      </c>
      <c r="BI130" s="142">
        <f>IF(U130="nulová",N130,0)</f>
        <v>0</v>
      </c>
      <c r="BJ130" s="22" t="s">
        <v>88</v>
      </c>
      <c r="BK130" s="142">
        <f>ROUND(L130*K130,2)</f>
        <v>0</v>
      </c>
      <c r="BL130" s="22" t="s">
        <v>211</v>
      </c>
      <c r="BM130" s="22" t="s">
        <v>1669</v>
      </c>
    </row>
    <row r="131" s="1" customFormat="1" ht="25.5" customHeight="1">
      <c r="B131" s="46"/>
      <c r="C131" s="219" t="s">
        <v>211</v>
      </c>
      <c r="D131" s="219" t="s">
        <v>207</v>
      </c>
      <c r="E131" s="220" t="s">
        <v>1670</v>
      </c>
      <c r="F131" s="221" t="s">
        <v>1671</v>
      </c>
      <c r="G131" s="221"/>
      <c r="H131" s="221"/>
      <c r="I131" s="221"/>
      <c r="J131" s="222" t="s">
        <v>238</v>
      </c>
      <c r="K131" s="223">
        <v>3.1829999999999998</v>
      </c>
      <c r="L131" s="224">
        <v>0</v>
      </c>
      <c r="M131" s="225"/>
      <c r="N131" s="226">
        <f>ROUND(L131*K131,2)</f>
        <v>0</v>
      </c>
      <c r="O131" s="226"/>
      <c r="P131" s="226"/>
      <c r="Q131" s="226"/>
      <c r="R131" s="48"/>
      <c r="T131" s="227" t="s">
        <v>22</v>
      </c>
      <c r="U131" s="56" t="s">
        <v>45</v>
      </c>
      <c r="V131" s="47"/>
      <c r="W131" s="228">
        <f>V131*K131</f>
        <v>0</v>
      </c>
      <c r="X131" s="228">
        <v>1.0525899999999999</v>
      </c>
      <c r="Y131" s="228">
        <f>X131*K131</f>
        <v>3.3503939699999994</v>
      </c>
      <c r="Z131" s="228">
        <v>0</v>
      </c>
      <c r="AA131" s="229">
        <f>Z131*K131</f>
        <v>0</v>
      </c>
      <c r="AR131" s="22" t="s">
        <v>211</v>
      </c>
      <c r="AT131" s="22" t="s">
        <v>207</v>
      </c>
      <c r="AU131" s="22" t="s">
        <v>149</v>
      </c>
      <c r="AY131" s="22" t="s">
        <v>206</v>
      </c>
      <c r="BE131" s="142">
        <f>IF(U131="základní",N131,0)</f>
        <v>0</v>
      </c>
      <c r="BF131" s="142">
        <f>IF(U131="snížená",N131,0)</f>
        <v>0</v>
      </c>
      <c r="BG131" s="142">
        <f>IF(U131="zákl. přenesená",N131,0)</f>
        <v>0</v>
      </c>
      <c r="BH131" s="142">
        <f>IF(U131="sníž. přenesená",N131,0)</f>
        <v>0</v>
      </c>
      <c r="BI131" s="142">
        <f>IF(U131="nulová",N131,0)</f>
        <v>0</v>
      </c>
      <c r="BJ131" s="22" t="s">
        <v>88</v>
      </c>
      <c r="BK131" s="142">
        <f>ROUND(L131*K131,2)</f>
        <v>0</v>
      </c>
      <c r="BL131" s="22" t="s">
        <v>211</v>
      </c>
      <c r="BM131" s="22" t="s">
        <v>1672</v>
      </c>
    </row>
    <row r="132" s="10" customFormat="1" ht="16.5" customHeight="1">
      <c r="B132" s="230"/>
      <c r="C132" s="231"/>
      <c r="D132" s="231"/>
      <c r="E132" s="232" t="s">
        <v>22</v>
      </c>
      <c r="F132" s="233" t="s">
        <v>1673</v>
      </c>
      <c r="G132" s="234"/>
      <c r="H132" s="234"/>
      <c r="I132" s="234"/>
      <c r="J132" s="231"/>
      <c r="K132" s="235">
        <v>3.1829999999999998</v>
      </c>
      <c r="L132" s="231"/>
      <c r="M132" s="231"/>
      <c r="N132" s="231"/>
      <c r="O132" s="231"/>
      <c r="P132" s="231"/>
      <c r="Q132" s="231"/>
      <c r="R132" s="236"/>
      <c r="T132" s="237"/>
      <c r="U132" s="231"/>
      <c r="V132" s="231"/>
      <c r="W132" s="231"/>
      <c r="X132" s="231"/>
      <c r="Y132" s="231"/>
      <c r="Z132" s="231"/>
      <c r="AA132" s="238"/>
      <c r="AT132" s="239" t="s">
        <v>214</v>
      </c>
      <c r="AU132" s="239" t="s">
        <v>149</v>
      </c>
      <c r="AV132" s="10" t="s">
        <v>149</v>
      </c>
      <c r="AW132" s="10" t="s">
        <v>36</v>
      </c>
      <c r="AX132" s="10" t="s">
        <v>88</v>
      </c>
      <c r="AY132" s="239" t="s">
        <v>206</v>
      </c>
    </row>
    <row r="133" s="1" customFormat="1" ht="25.5" customHeight="1">
      <c r="B133" s="46"/>
      <c r="C133" s="219" t="s">
        <v>226</v>
      </c>
      <c r="D133" s="219" t="s">
        <v>207</v>
      </c>
      <c r="E133" s="220" t="s">
        <v>1674</v>
      </c>
      <c r="F133" s="221" t="s">
        <v>1675</v>
      </c>
      <c r="G133" s="221"/>
      <c r="H133" s="221"/>
      <c r="I133" s="221"/>
      <c r="J133" s="222" t="s">
        <v>210</v>
      </c>
      <c r="K133" s="223">
        <v>54.219000000000001</v>
      </c>
      <c r="L133" s="224">
        <v>0</v>
      </c>
      <c r="M133" s="225"/>
      <c r="N133" s="226">
        <f>ROUND(L133*K133,2)</f>
        <v>0</v>
      </c>
      <c r="O133" s="226"/>
      <c r="P133" s="226"/>
      <c r="Q133" s="226"/>
      <c r="R133" s="48"/>
      <c r="T133" s="227" t="s">
        <v>22</v>
      </c>
      <c r="U133" s="56" t="s">
        <v>45</v>
      </c>
      <c r="V133" s="47"/>
      <c r="W133" s="228">
        <f>V133*K133</f>
        <v>0</v>
      </c>
      <c r="X133" s="228">
        <v>2.45329</v>
      </c>
      <c r="Y133" s="228">
        <f>X133*K133</f>
        <v>133.01493051</v>
      </c>
      <c r="Z133" s="228">
        <v>0</v>
      </c>
      <c r="AA133" s="229">
        <f>Z133*K133</f>
        <v>0</v>
      </c>
      <c r="AR133" s="22" t="s">
        <v>211</v>
      </c>
      <c r="AT133" s="22" t="s">
        <v>207</v>
      </c>
      <c r="AU133" s="22" t="s">
        <v>149</v>
      </c>
      <c r="AY133" s="22" t="s">
        <v>206</v>
      </c>
      <c r="BE133" s="142">
        <f>IF(U133="základní",N133,0)</f>
        <v>0</v>
      </c>
      <c r="BF133" s="142">
        <f>IF(U133="snížená",N133,0)</f>
        <v>0</v>
      </c>
      <c r="BG133" s="142">
        <f>IF(U133="zákl. přenesená",N133,0)</f>
        <v>0</v>
      </c>
      <c r="BH133" s="142">
        <f>IF(U133="sníž. přenesená",N133,0)</f>
        <v>0</v>
      </c>
      <c r="BI133" s="142">
        <f>IF(U133="nulová",N133,0)</f>
        <v>0</v>
      </c>
      <c r="BJ133" s="22" t="s">
        <v>88</v>
      </c>
      <c r="BK133" s="142">
        <f>ROUND(L133*K133,2)</f>
        <v>0</v>
      </c>
      <c r="BL133" s="22" t="s">
        <v>211</v>
      </c>
      <c r="BM133" s="22" t="s">
        <v>1676</v>
      </c>
    </row>
    <row r="134" s="10" customFormat="1" ht="16.5" customHeight="1">
      <c r="B134" s="230"/>
      <c r="C134" s="231"/>
      <c r="D134" s="231"/>
      <c r="E134" s="232" t="s">
        <v>22</v>
      </c>
      <c r="F134" s="233" t="s">
        <v>1677</v>
      </c>
      <c r="G134" s="234"/>
      <c r="H134" s="234"/>
      <c r="I134" s="234"/>
      <c r="J134" s="231"/>
      <c r="K134" s="235">
        <v>23.468</v>
      </c>
      <c r="L134" s="231"/>
      <c r="M134" s="231"/>
      <c r="N134" s="231"/>
      <c r="O134" s="231"/>
      <c r="P134" s="231"/>
      <c r="Q134" s="231"/>
      <c r="R134" s="236"/>
      <c r="T134" s="237"/>
      <c r="U134" s="231"/>
      <c r="V134" s="231"/>
      <c r="W134" s="231"/>
      <c r="X134" s="231"/>
      <c r="Y134" s="231"/>
      <c r="Z134" s="231"/>
      <c r="AA134" s="238"/>
      <c r="AT134" s="239" t="s">
        <v>214</v>
      </c>
      <c r="AU134" s="239" t="s">
        <v>149</v>
      </c>
      <c r="AV134" s="10" t="s">
        <v>149</v>
      </c>
      <c r="AW134" s="10" t="s">
        <v>36</v>
      </c>
      <c r="AX134" s="10" t="s">
        <v>80</v>
      </c>
      <c r="AY134" s="239" t="s">
        <v>206</v>
      </c>
    </row>
    <row r="135" s="10" customFormat="1" ht="16.5" customHeight="1">
      <c r="B135" s="230"/>
      <c r="C135" s="231"/>
      <c r="D135" s="231"/>
      <c r="E135" s="232" t="s">
        <v>22</v>
      </c>
      <c r="F135" s="251" t="s">
        <v>1678</v>
      </c>
      <c r="G135" s="231"/>
      <c r="H135" s="231"/>
      <c r="I135" s="231"/>
      <c r="J135" s="231"/>
      <c r="K135" s="235">
        <v>12.717000000000001</v>
      </c>
      <c r="L135" s="231"/>
      <c r="M135" s="231"/>
      <c r="N135" s="231"/>
      <c r="O135" s="231"/>
      <c r="P135" s="231"/>
      <c r="Q135" s="231"/>
      <c r="R135" s="236"/>
      <c r="T135" s="237"/>
      <c r="U135" s="231"/>
      <c r="V135" s="231"/>
      <c r="W135" s="231"/>
      <c r="X135" s="231"/>
      <c r="Y135" s="231"/>
      <c r="Z135" s="231"/>
      <c r="AA135" s="238"/>
      <c r="AT135" s="239" t="s">
        <v>214</v>
      </c>
      <c r="AU135" s="239" t="s">
        <v>149</v>
      </c>
      <c r="AV135" s="10" t="s">
        <v>149</v>
      </c>
      <c r="AW135" s="10" t="s">
        <v>36</v>
      </c>
      <c r="AX135" s="10" t="s">
        <v>80</v>
      </c>
      <c r="AY135" s="239" t="s">
        <v>206</v>
      </c>
    </row>
    <row r="136" s="10" customFormat="1" ht="16.5" customHeight="1">
      <c r="B136" s="230"/>
      <c r="C136" s="231"/>
      <c r="D136" s="231"/>
      <c r="E136" s="232" t="s">
        <v>22</v>
      </c>
      <c r="F136" s="251" t="s">
        <v>1679</v>
      </c>
      <c r="G136" s="231"/>
      <c r="H136" s="231"/>
      <c r="I136" s="231"/>
      <c r="J136" s="231"/>
      <c r="K136" s="235">
        <v>14.202999999999999</v>
      </c>
      <c r="L136" s="231"/>
      <c r="M136" s="231"/>
      <c r="N136" s="231"/>
      <c r="O136" s="231"/>
      <c r="P136" s="231"/>
      <c r="Q136" s="231"/>
      <c r="R136" s="236"/>
      <c r="T136" s="237"/>
      <c r="U136" s="231"/>
      <c r="V136" s="231"/>
      <c r="W136" s="231"/>
      <c r="X136" s="231"/>
      <c r="Y136" s="231"/>
      <c r="Z136" s="231"/>
      <c r="AA136" s="238"/>
      <c r="AT136" s="239" t="s">
        <v>214</v>
      </c>
      <c r="AU136" s="239" t="s">
        <v>149</v>
      </c>
      <c r="AV136" s="10" t="s">
        <v>149</v>
      </c>
      <c r="AW136" s="10" t="s">
        <v>36</v>
      </c>
      <c r="AX136" s="10" t="s">
        <v>80</v>
      </c>
      <c r="AY136" s="239" t="s">
        <v>206</v>
      </c>
    </row>
    <row r="137" s="10" customFormat="1" ht="16.5" customHeight="1">
      <c r="B137" s="230"/>
      <c r="C137" s="231"/>
      <c r="D137" s="231"/>
      <c r="E137" s="232" t="s">
        <v>22</v>
      </c>
      <c r="F137" s="251" t="s">
        <v>1680</v>
      </c>
      <c r="G137" s="231"/>
      <c r="H137" s="231"/>
      <c r="I137" s="231"/>
      <c r="J137" s="231"/>
      <c r="K137" s="235">
        <v>2.9630000000000001</v>
      </c>
      <c r="L137" s="231"/>
      <c r="M137" s="231"/>
      <c r="N137" s="231"/>
      <c r="O137" s="231"/>
      <c r="P137" s="231"/>
      <c r="Q137" s="231"/>
      <c r="R137" s="236"/>
      <c r="T137" s="237"/>
      <c r="U137" s="231"/>
      <c r="V137" s="231"/>
      <c r="W137" s="231"/>
      <c r="X137" s="231"/>
      <c r="Y137" s="231"/>
      <c r="Z137" s="231"/>
      <c r="AA137" s="238"/>
      <c r="AT137" s="239" t="s">
        <v>214</v>
      </c>
      <c r="AU137" s="239" t="s">
        <v>149</v>
      </c>
      <c r="AV137" s="10" t="s">
        <v>149</v>
      </c>
      <c r="AW137" s="10" t="s">
        <v>36</v>
      </c>
      <c r="AX137" s="10" t="s">
        <v>80</v>
      </c>
      <c r="AY137" s="239" t="s">
        <v>206</v>
      </c>
    </row>
    <row r="138" s="10" customFormat="1" ht="16.5" customHeight="1">
      <c r="B138" s="230"/>
      <c r="C138" s="231"/>
      <c r="D138" s="231"/>
      <c r="E138" s="232" t="s">
        <v>22</v>
      </c>
      <c r="F138" s="251" t="s">
        <v>1681</v>
      </c>
      <c r="G138" s="231"/>
      <c r="H138" s="231"/>
      <c r="I138" s="231"/>
      <c r="J138" s="231"/>
      <c r="K138" s="235">
        <v>0.86799999999999999</v>
      </c>
      <c r="L138" s="231"/>
      <c r="M138" s="231"/>
      <c r="N138" s="231"/>
      <c r="O138" s="231"/>
      <c r="P138" s="231"/>
      <c r="Q138" s="231"/>
      <c r="R138" s="236"/>
      <c r="T138" s="237"/>
      <c r="U138" s="231"/>
      <c r="V138" s="231"/>
      <c r="W138" s="231"/>
      <c r="X138" s="231"/>
      <c r="Y138" s="231"/>
      <c r="Z138" s="231"/>
      <c r="AA138" s="238"/>
      <c r="AT138" s="239" t="s">
        <v>214</v>
      </c>
      <c r="AU138" s="239" t="s">
        <v>149</v>
      </c>
      <c r="AV138" s="10" t="s">
        <v>149</v>
      </c>
      <c r="AW138" s="10" t="s">
        <v>36</v>
      </c>
      <c r="AX138" s="10" t="s">
        <v>80</v>
      </c>
      <c r="AY138" s="239" t="s">
        <v>206</v>
      </c>
    </row>
    <row r="139" s="11" customFormat="1" ht="16.5" customHeight="1">
      <c r="B139" s="252"/>
      <c r="C139" s="253"/>
      <c r="D139" s="253"/>
      <c r="E139" s="254" t="s">
        <v>22</v>
      </c>
      <c r="F139" s="255" t="s">
        <v>289</v>
      </c>
      <c r="G139" s="253"/>
      <c r="H139" s="253"/>
      <c r="I139" s="253"/>
      <c r="J139" s="253"/>
      <c r="K139" s="256">
        <v>54.219000000000001</v>
      </c>
      <c r="L139" s="253"/>
      <c r="M139" s="253"/>
      <c r="N139" s="253"/>
      <c r="O139" s="253"/>
      <c r="P139" s="253"/>
      <c r="Q139" s="253"/>
      <c r="R139" s="257"/>
      <c r="T139" s="258"/>
      <c r="U139" s="253"/>
      <c r="V139" s="253"/>
      <c r="W139" s="253"/>
      <c r="X139" s="253"/>
      <c r="Y139" s="253"/>
      <c r="Z139" s="253"/>
      <c r="AA139" s="259"/>
      <c r="AT139" s="260" t="s">
        <v>214</v>
      </c>
      <c r="AU139" s="260" t="s">
        <v>149</v>
      </c>
      <c r="AV139" s="11" t="s">
        <v>211</v>
      </c>
      <c r="AW139" s="11" t="s">
        <v>36</v>
      </c>
      <c r="AX139" s="11" t="s">
        <v>88</v>
      </c>
      <c r="AY139" s="260" t="s">
        <v>206</v>
      </c>
    </row>
    <row r="140" s="1" customFormat="1" ht="16.5" customHeight="1">
      <c r="B140" s="46"/>
      <c r="C140" s="219" t="s">
        <v>231</v>
      </c>
      <c r="D140" s="219" t="s">
        <v>207</v>
      </c>
      <c r="E140" s="220" t="s">
        <v>1682</v>
      </c>
      <c r="F140" s="221" t="s">
        <v>1683</v>
      </c>
      <c r="G140" s="221"/>
      <c r="H140" s="221"/>
      <c r="I140" s="221"/>
      <c r="J140" s="222" t="s">
        <v>260</v>
      </c>
      <c r="K140" s="223">
        <v>222.90700000000001</v>
      </c>
      <c r="L140" s="224">
        <v>0</v>
      </c>
      <c r="M140" s="225"/>
      <c r="N140" s="226">
        <f>ROUND(L140*K140,2)</f>
        <v>0</v>
      </c>
      <c r="O140" s="226"/>
      <c r="P140" s="226"/>
      <c r="Q140" s="226"/>
      <c r="R140" s="48"/>
      <c r="T140" s="227" t="s">
        <v>22</v>
      </c>
      <c r="U140" s="56" t="s">
        <v>45</v>
      </c>
      <c r="V140" s="47"/>
      <c r="W140" s="228">
        <f>V140*K140</f>
        <v>0</v>
      </c>
      <c r="X140" s="228">
        <v>0.0026900000000000001</v>
      </c>
      <c r="Y140" s="228">
        <f>X140*K140</f>
        <v>0.59961983000000008</v>
      </c>
      <c r="Z140" s="228">
        <v>0</v>
      </c>
      <c r="AA140" s="229">
        <f>Z140*K140</f>
        <v>0</v>
      </c>
      <c r="AR140" s="22" t="s">
        <v>211</v>
      </c>
      <c r="AT140" s="22" t="s">
        <v>207</v>
      </c>
      <c r="AU140" s="22" t="s">
        <v>149</v>
      </c>
      <c r="AY140" s="22" t="s">
        <v>206</v>
      </c>
      <c r="BE140" s="142">
        <f>IF(U140="základní",N140,0)</f>
        <v>0</v>
      </c>
      <c r="BF140" s="142">
        <f>IF(U140="snížená",N140,0)</f>
        <v>0</v>
      </c>
      <c r="BG140" s="142">
        <f>IF(U140="zákl. přenesená",N140,0)</f>
        <v>0</v>
      </c>
      <c r="BH140" s="142">
        <f>IF(U140="sníž. přenesená",N140,0)</f>
        <v>0</v>
      </c>
      <c r="BI140" s="142">
        <f>IF(U140="nulová",N140,0)</f>
        <v>0</v>
      </c>
      <c r="BJ140" s="22" t="s">
        <v>88</v>
      </c>
      <c r="BK140" s="142">
        <f>ROUND(L140*K140,2)</f>
        <v>0</v>
      </c>
      <c r="BL140" s="22" t="s">
        <v>211</v>
      </c>
      <c r="BM140" s="22" t="s">
        <v>1684</v>
      </c>
    </row>
    <row r="141" s="10" customFormat="1" ht="16.5" customHeight="1">
      <c r="B141" s="230"/>
      <c r="C141" s="231"/>
      <c r="D141" s="231"/>
      <c r="E141" s="232" t="s">
        <v>22</v>
      </c>
      <c r="F141" s="233" t="s">
        <v>1685</v>
      </c>
      <c r="G141" s="234"/>
      <c r="H141" s="234"/>
      <c r="I141" s="234"/>
      <c r="J141" s="231"/>
      <c r="K141" s="235">
        <v>93.870000000000005</v>
      </c>
      <c r="L141" s="231"/>
      <c r="M141" s="231"/>
      <c r="N141" s="231"/>
      <c r="O141" s="231"/>
      <c r="P141" s="231"/>
      <c r="Q141" s="231"/>
      <c r="R141" s="236"/>
      <c r="T141" s="237"/>
      <c r="U141" s="231"/>
      <c r="V141" s="231"/>
      <c r="W141" s="231"/>
      <c r="X141" s="231"/>
      <c r="Y141" s="231"/>
      <c r="Z141" s="231"/>
      <c r="AA141" s="238"/>
      <c r="AT141" s="239" t="s">
        <v>214</v>
      </c>
      <c r="AU141" s="239" t="s">
        <v>149</v>
      </c>
      <c r="AV141" s="10" t="s">
        <v>149</v>
      </c>
      <c r="AW141" s="10" t="s">
        <v>36</v>
      </c>
      <c r="AX141" s="10" t="s">
        <v>80</v>
      </c>
      <c r="AY141" s="239" t="s">
        <v>206</v>
      </c>
    </row>
    <row r="142" s="10" customFormat="1" ht="16.5" customHeight="1">
      <c r="B142" s="230"/>
      <c r="C142" s="231"/>
      <c r="D142" s="231"/>
      <c r="E142" s="232" t="s">
        <v>22</v>
      </c>
      <c r="F142" s="251" t="s">
        <v>1686</v>
      </c>
      <c r="G142" s="231"/>
      <c r="H142" s="231"/>
      <c r="I142" s="231"/>
      <c r="J142" s="231"/>
      <c r="K142" s="235">
        <v>56.520000000000003</v>
      </c>
      <c r="L142" s="231"/>
      <c r="M142" s="231"/>
      <c r="N142" s="231"/>
      <c r="O142" s="231"/>
      <c r="P142" s="231"/>
      <c r="Q142" s="231"/>
      <c r="R142" s="236"/>
      <c r="T142" s="237"/>
      <c r="U142" s="231"/>
      <c r="V142" s="231"/>
      <c r="W142" s="231"/>
      <c r="X142" s="231"/>
      <c r="Y142" s="231"/>
      <c r="Z142" s="231"/>
      <c r="AA142" s="238"/>
      <c r="AT142" s="239" t="s">
        <v>214</v>
      </c>
      <c r="AU142" s="239" t="s">
        <v>149</v>
      </c>
      <c r="AV142" s="10" t="s">
        <v>149</v>
      </c>
      <c r="AW142" s="10" t="s">
        <v>36</v>
      </c>
      <c r="AX142" s="10" t="s">
        <v>80</v>
      </c>
      <c r="AY142" s="239" t="s">
        <v>206</v>
      </c>
    </row>
    <row r="143" s="10" customFormat="1" ht="16.5" customHeight="1">
      <c r="B143" s="230"/>
      <c r="C143" s="231"/>
      <c r="D143" s="231"/>
      <c r="E143" s="232" t="s">
        <v>22</v>
      </c>
      <c r="F143" s="251" t="s">
        <v>1687</v>
      </c>
      <c r="G143" s="231"/>
      <c r="H143" s="231"/>
      <c r="I143" s="231"/>
      <c r="J143" s="231"/>
      <c r="K143" s="235">
        <v>56.810000000000002</v>
      </c>
      <c r="L143" s="231"/>
      <c r="M143" s="231"/>
      <c r="N143" s="231"/>
      <c r="O143" s="231"/>
      <c r="P143" s="231"/>
      <c r="Q143" s="231"/>
      <c r="R143" s="236"/>
      <c r="T143" s="237"/>
      <c r="U143" s="231"/>
      <c r="V143" s="231"/>
      <c r="W143" s="231"/>
      <c r="X143" s="231"/>
      <c r="Y143" s="231"/>
      <c r="Z143" s="231"/>
      <c r="AA143" s="238"/>
      <c r="AT143" s="239" t="s">
        <v>214</v>
      </c>
      <c r="AU143" s="239" t="s">
        <v>149</v>
      </c>
      <c r="AV143" s="10" t="s">
        <v>149</v>
      </c>
      <c r="AW143" s="10" t="s">
        <v>36</v>
      </c>
      <c r="AX143" s="10" t="s">
        <v>80</v>
      </c>
      <c r="AY143" s="239" t="s">
        <v>206</v>
      </c>
    </row>
    <row r="144" s="10" customFormat="1" ht="16.5" customHeight="1">
      <c r="B144" s="230"/>
      <c r="C144" s="231"/>
      <c r="D144" s="231"/>
      <c r="E144" s="232" t="s">
        <v>22</v>
      </c>
      <c r="F144" s="251" t="s">
        <v>1688</v>
      </c>
      <c r="G144" s="231"/>
      <c r="H144" s="231"/>
      <c r="I144" s="231"/>
      <c r="J144" s="231"/>
      <c r="K144" s="235">
        <v>11.85</v>
      </c>
      <c r="L144" s="231"/>
      <c r="M144" s="231"/>
      <c r="N144" s="231"/>
      <c r="O144" s="231"/>
      <c r="P144" s="231"/>
      <c r="Q144" s="231"/>
      <c r="R144" s="236"/>
      <c r="T144" s="237"/>
      <c r="U144" s="231"/>
      <c r="V144" s="231"/>
      <c r="W144" s="231"/>
      <c r="X144" s="231"/>
      <c r="Y144" s="231"/>
      <c r="Z144" s="231"/>
      <c r="AA144" s="238"/>
      <c r="AT144" s="239" t="s">
        <v>214</v>
      </c>
      <c r="AU144" s="239" t="s">
        <v>149</v>
      </c>
      <c r="AV144" s="10" t="s">
        <v>149</v>
      </c>
      <c r="AW144" s="10" t="s">
        <v>36</v>
      </c>
      <c r="AX144" s="10" t="s">
        <v>80</v>
      </c>
      <c r="AY144" s="239" t="s">
        <v>206</v>
      </c>
    </row>
    <row r="145" s="10" customFormat="1" ht="16.5" customHeight="1">
      <c r="B145" s="230"/>
      <c r="C145" s="231"/>
      <c r="D145" s="231"/>
      <c r="E145" s="232" t="s">
        <v>22</v>
      </c>
      <c r="F145" s="251" t="s">
        <v>1689</v>
      </c>
      <c r="G145" s="231"/>
      <c r="H145" s="231"/>
      <c r="I145" s="231"/>
      <c r="J145" s="231"/>
      <c r="K145" s="235">
        <v>3.8570000000000002</v>
      </c>
      <c r="L145" s="231"/>
      <c r="M145" s="231"/>
      <c r="N145" s="231"/>
      <c r="O145" s="231"/>
      <c r="P145" s="231"/>
      <c r="Q145" s="231"/>
      <c r="R145" s="236"/>
      <c r="T145" s="237"/>
      <c r="U145" s="231"/>
      <c r="V145" s="231"/>
      <c r="W145" s="231"/>
      <c r="X145" s="231"/>
      <c r="Y145" s="231"/>
      <c r="Z145" s="231"/>
      <c r="AA145" s="238"/>
      <c r="AT145" s="239" t="s">
        <v>214</v>
      </c>
      <c r="AU145" s="239" t="s">
        <v>149</v>
      </c>
      <c r="AV145" s="10" t="s">
        <v>149</v>
      </c>
      <c r="AW145" s="10" t="s">
        <v>36</v>
      </c>
      <c r="AX145" s="10" t="s">
        <v>80</v>
      </c>
      <c r="AY145" s="239" t="s">
        <v>206</v>
      </c>
    </row>
    <row r="146" s="11" customFormat="1" ht="16.5" customHeight="1">
      <c r="B146" s="252"/>
      <c r="C146" s="253"/>
      <c r="D146" s="253"/>
      <c r="E146" s="254" t="s">
        <v>22</v>
      </c>
      <c r="F146" s="255" t="s">
        <v>289</v>
      </c>
      <c r="G146" s="253"/>
      <c r="H146" s="253"/>
      <c r="I146" s="253"/>
      <c r="J146" s="253"/>
      <c r="K146" s="256">
        <v>222.90700000000001</v>
      </c>
      <c r="L146" s="253"/>
      <c r="M146" s="253"/>
      <c r="N146" s="253"/>
      <c r="O146" s="253"/>
      <c r="P146" s="253"/>
      <c r="Q146" s="253"/>
      <c r="R146" s="257"/>
      <c r="T146" s="258"/>
      <c r="U146" s="253"/>
      <c r="V146" s="253"/>
      <c r="W146" s="253"/>
      <c r="X146" s="253"/>
      <c r="Y146" s="253"/>
      <c r="Z146" s="253"/>
      <c r="AA146" s="259"/>
      <c r="AT146" s="260" t="s">
        <v>214</v>
      </c>
      <c r="AU146" s="260" t="s">
        <v>149</v>
      </c>
      <c r="AV146" s="11" t="s">
        <v>211</v>
      </c>
      <c r="AW146" s="11" t="s">
        <v>36</v>
      </c>
      <c r="AX146" s="11" t="s">
        <v>88</v>
      </c>
      <c r="AY146" s="260" t="s">
        <v>206</v>
      </c>
    </row>
    <row r="147" s="1" customFormat="1" ht="25.5" customHeight="1">
      <c r="B147" s="46"/>
      <c r="C147" s="219" t="s">
        <v>235</v>
      </c>
      <c r="D147" s="219" t="s">
        <v>207</v>
      </c>
      <c r="E147" s="220" t="s">
        <v>1690</v>
      </c>
      <c r="F147" s="221" t="s">
        <v>1691</v>
      </c>
      <c r="G147" s="221"/>
      <c r="H147" s="221"/>
      <c r="I147" s="221"/>
      <c r="J147" s="222" t="s">
        <v>260</v>
      </c>
      <c r="K147" s="223">
        <v>222.90700000000001</v>
      </c>
      <c r="L147" s="224">
        <v>0</v>
      </c>
      <c r="M147" s="225"/>
      <c r="N147" s="226">
        <f>ROUND(L147*K147,2)</f>
        <v>0</v>
      </c>
      <c r="O147" s="226"/>
      <c r="P147" s="226"/>
      <c r="Q147" s="226"/>
      <c r="R147" s="48"/>
      <c r="T147" s="227" t="s">
        <v>22</v>
      </c>
      <c r="U147" s="56" t="s">
        <v>45</v>
      </c>
      <c r="V147" s="47"/>
      <c r="W147" s="228">
        <f>V147*K147</f>
        <v>0</v>
      </c>
      <c r="X147" s="228">
        <v>0</v>
      </c>
      <c r="Y147" s="228">
        <f>X147*K147</f>
        <v>0</v>
      </c>
      <c r="Z147" s="228">
        <v>0</v>
      </c>
      <c r="AA147" s="229">
        <f>Z147*K147</f>
        <v>0</v>
      </c>
      <c r="AR147" s="22" t="s">
        <v>211</v>
      </c>
      <c r="AT147" s="22" t="s">
        <v>207</v>
      </c>
      <c r="AU147" s="22" t="s">
        <v>149</v>
      </c>
      <c r="AY147" s="22" t="s">
        <v>206</v>
      </c>
      <c r="BE147" s="142">
        <f>IF(U147="základní",N147,0)</f>
        <v>0</v>
      </c>
      <c r="BF147" s="142">
        <f>IF(U147="snížená",N147,0)</f>
        <v>0</v>
      </c>
      <c r="BG147" s="142">
        <f>IF(U147="zákl. přenesená",N147,0)</f>
        <v>0</v>
      </c>
      <c r="BH147" s="142">
        <f>IF(U147="sníž. přenesená",N147,0)</f>
        <v>0</v>
      </c>
      <c r="BI147" s="142">
        <f>IF(U147="nulová",N147,0)</f>
        <v>0</v>
      </c>
      <c r="BJ147" s="22" t="s">
        <v>88</v>
      </c>
      <c r="BK147" s="142">
        <f>ROUND(L147*K147,2)</f>
        <v>0</v>
      </c>
      <c r="BL147" s="22" t="s">
        <v>211</v>
      </c>
      <c r="BM147" s="22" t="s">
        <v>1692</v>
      </c>
    </row>
    <row r="148" s="1" customFormat="1" ht="25.5" customHeight="1">
      <c r="B148" s="46"/>
      <c r="C148" s="219" t="s">
        <v>240</v>
      </c>
      <c r="D148" s="219" t="s">
        <v>207</v>
      </c>
      <c r="E148" s="220" t="s">
        <v>1693</v>
      </c>
      <c r="F148" s="221" t="s">
        <v>1694</v>
      </c>
      <c r="G148" s="221"/>
      <c r="H148" s="221"/>
      <c r="I148" s="221"/>
      <c r="J148" s="222" t="s">
        <v>238</v>
      </c>
      <c r="K148" s="223">
        <v>4.7220000000000004</v>
      </c>
      <c r="L148" s="224">
        <v>0</v>
      </c>
      <c r="M148" s="225"/>
      <c r="N148" s="226">
        <f>ROUND(L148*K148,2)</f>
        <v>0</v>
      </c>
      <c r="O148" s="226"/>
      <c r="P148" s="226"/>
      <c r="Q148" s="226"/>
      <c r="R148" s="48"/>
      <c r="T148" s="227" t="s">
        <v>22</v>
      </c>
      <c r="U148" s="56" t="s">
        <v>45</v>
      </c>
      <c r="V148" s="47"/>
      <c r="W148" s="228">
        <f>V148*K148</f>
        <v>0</v>
      </c>
      <c r="X148" s="228">
        <v>1.0601700000000001</v>
      </c>
      <c r="Y148" s="228">
        <f>X148*K148</f>
        <v>5.0061227400000003</v>
      </c>
      <c r="Z148" s="228">
        <v>0</v>
      </c>
      <c r="AA148" s="229">
        <f>Z148*K148</f>
        <v>0</v>
      </c>
      <c r="AR148" s="22" t="s">
        <v>211</v>
      </c>
      <c r="AT148" s="22" t="s">
        <v>207</v>
      </c>
      <c r="AU148" s="22" t="s">
        <v>149</v>
      </c>
      <c r="AY148" s="22" t="s">
        <v>206</v>
      </c>
      <c r="BE148" s="142">
        <f>IF(U148="základní",N148,0)</f>
        <v>0</v>
      </c>
      <c r="BF148" s="142">
        <f>IF(U148="snížená",N148,0)</f>
        <v>0</v>
      </c>
      <c r="BG148" s="142">
        <f>IF(U148="zákl. přenesená",N148,0)</f>
        <v>0</v>
      </c>
      <c r="BH148" s="142">
        <f>IF(U148="sníž. přenesená",N148,0)</f>
        <v>0</v>
      </c>
      <c r="BI148" s="142">
        <f>IF(U148="nulová",N148,0)</f>
        <v>0</v>
      </c>
      <c r="BJ148" s="22" t="s">
        <v>88</v>
      </c>
      <c r="BK148" s="142">
        <f>ROUND(L148*K148,2)</f>
        <v>0</v>
      </c>
      <c r="BL148" s="22" t="s">
        <v>211</v>
      </c>
      <c r="BM148" s="22" t="s">
        <v>1695</v>
      </c>
    </row>
    <row r="149" s="10" customFormat="1" ht="16.5" customHeight="1">
      <c r="B149" s="230"/>
      <c r="C149" s="231"/>
      <c r="D149" s="231"/>
      <c r="E149" s="232" t="s">
        <v>22</v>
      </c>
      <c r="F149" s="233" t="s">
        <v>1696</v>
      </c>
      <c r="G149" s="234"/>
      <c r="H149" s="234"/>
      <c r="I149" s="234"/>
      <c r="J149" s="231"/>
      <c r="K149" s="235">
        <v>3.3740000000000001</v>
      </c>
      <c r="L149" s="231"/>
      <c r="M149" s="231"/>
      <c r="N149" s="231"/>
      <c r="O149" s="231"/>
      <c r="P149" s="231"/>
      <c r="Q149" s="231"/>
      <c r="R149" s="236"/>
      <c r="T149" s="237"/>
      <c r="U149" s="231"/>
      <c r="V149" s="231"/>
      <c r="W149" s="231"/>
      <c r="X149" s="231"/>
      <c r="Y149" s="231"/>
      <c r="Z149" s="231"/>
      <c r="AA149" s="238"/>
      <c r="AT149" s="239" t="s">
        <v>214</v>
      </c>
      <c r="AU149" s="239" t="s">
        <v>149</v>
      </c>
      <c r="AV149" s="10" t="s">
        <v>149</v>
      </c>
      <c r="AW149" s="10" t="s">
        <v>36</v>
      </c>
      <c r="AX149" s="10" t="s">
        <v>80</v>
      </c>
      <c r="AY149" s="239" t="s">
        <v>206</v>
      </c>
    </row>
    <row r="150" s="10" customFormat="1" ht="16.5" customHeight="1">
      <c r="B150" s="230"/>
      <c r="C150" s="231"/>
      <c r="D150" s="231"/>
      <c r="E150" s="232" t="s">
        <v>22</v>
      </c>
      <c r="F150" s="251" t="s">
        <v>1697</v>
      </c>
      <c r="G150" s="231"/>
      <c r="H150" s="231"/>
      <c r="I150" s="231"/>
      <c r="J150" s="231"/>
      <c r="K150" s="235">
        <v>0.38100000000000001</v>
      </c>
      <c r="L150" s="231"/>
      <c r="M150" s="231"/>
      <c r="N150" s="231"/>
      <c r="O150" s="231"/>
      <c r="P150" s="231"/>
      <c r="Q150" s="231"/>
      <c r="R150" s="236"/>
      <c r="T150" s="237"/>
      <c r="U150" s="231"/>
      <c r="V150" s="231"/>
      <c r="W150" s="231"/>
      <c r="X150" s="231"/>
      <c r="Y150" s="231"/>
      <c r="Z150" s="231"/>
      <c r="AA150" s="238"/>
      <c r="AT150" s="239" t="s">
        <v>214</v>
      </c>
      <c r="AU150" s="239" t="s">
        <v>149</v>
      </c>
      <c r="AV150" s="10" t="s">
        <v>149</v>
      </c>
      <c r="AW150" s="10" t="s">
        <v>36</v>
      </c>
      <c r="AX150" s="10" t="s">
        <v>80</v>
      </c>
      <c r="AY150" s="239" t="s">
        <v>206</v>
      </c>
    </row>
    <row r="151" s="10" customFormat="1" ht="16.5" customHeight="1">
      <c r="B151" s="230"/>
      <c r="C151" s="231"/>
      <c r="D151" s="231"/>
      <c r="E151" s="232" t="s">
        <v>22</v>
      </c>
      <c r="F151" s="251" t="s">
        <v>1698</v>
      </c>
      <c r="G151" s="231"/>
      <c r="H151" s="231"/>
      <c r="I151" s="231"/>
      <c r="J151" s="231"/>
      <c r="K151" s="235">
        <v>0.019</v>
      </c>
      <c r="L151" s="231"/>
      <c r="M151" s="231"/>
      <c r="N151" s="231"/>
      <c r="O151" s="231"/>
      <c r="P151" s="231"/>
      <c r="Q151" s="231"/>
      <c r="R151" s="236"/>
      <c r="T151" s="237"/>
      <c r="U151" s="231"/>
      <c r="V151" s="231"/>
      <c r="W151" s="231"/>
      <c r="X151" s="231"/>
      <c r="Y151" s="231"/>
      <c r="Z151" s="231"/>
      <c r="AA151" s="238"/>
      <c r="AT151" s="239" t="s">
        <v>214</v>
      </c>
      <c r="AU151" s="239" t="s">
        <v>149</v>
      </c>
      <c r="AV151" s="10" t="s">
        <v>149</v>
      </c>
      <c r="AW151" s="10" t="s">
        <v>36</v>
      </c>
      <c r="AX151" s="10" t="s">
        <v>80</v>
      </c>
      <c r="AY151" s="239" t="s">
        <v>206</v>
      </c>
    </row>
    <row r="152" s="10" customFormat="1" ht="16.5" customHeight="1">
      <c r="B152" s="230"/>
      <c r="C152" s="231"/>
      <c r="D152" s="231"/>
      <c r="E152" s="232" t="s">
        <v>22</v>
      </c>
      <c r="F152" s="251" t="s">
        <v>1699</v>
      </c>
      <c r="G152" s="231"/>
      <c r="H152" s="231"/>
      <c r="I152" s="231"/>
      <c r="J152" s="231"/>
      <c r="K152" s="235">
        <v>0.187</v>
      </c>
      <c r="L152" s="231"/>
      <c r="M152" s="231"/>
      <c r="N152" s="231"/>
      <c r="O152" s="231"/>
      <c r="P152" s="231"/>
      <c r="Q152" s="231"/>
      <c r="R152" s="236"/>
      <c r="T152" s="237"/>
      <c r="U152" s="231"/>
      <c r="V152" s="231"/>
      <c r="W152" s="231"/>
      <c r="X152" s="231"/>
      <c r="Y152" s="231"/>
      <c r="Z152" s="231"/>
      <c r="AA152" s="238"/>
      <c r="AT152" s="239" t="s">
        <v>214</v>
      </c>
      <c r="AU152" s="239" t="s">
        <v>149</v>
      </c>
      <c r="AV152" s="10" t="s">
        <v>149</v>
      </c>
      <c r="AW152" s="10" t="s">
        <v>36</v>
      </c>
      <c r="AX152" s="10" t="s">
        <v>80</v>
      </c>
      <c r="AY152" s="239" t="s">
        <v>206</v>
      </c>
    </row>
    <row r="153" s="10" customFormat="1" ht="16.5" customHeight="1">
      <c r="B153" s="230"/>
      <c r="C153" s="231"/>
      <c r="D153" s="231"/>
      <c r="E153" s="232" t="s">
        <v>22</v>
      </c>
      <c r="F153" s="251" t="s">
        <v>1700</v>
      </c>
      <c r="G153" s="231"/>
      <c r="H153" s="231"/>
      <c r="I153" s="231"/>
      <c r="J153" s="231"/>
      <c r="K153" s="235">
        <v>0.25900000000000001</v>
      </c>
      <c r="L153" s="231"/>
      <c r="M153" s="231"/>
      <c r="N153" s="231"/>
      <c r="O153" s="231"/>
      <c r="P153" s="231"/>
      <c r="Q153" s="231"/>
      <c r="R153" s="236"/>
      <c r="T153" s="237"/>
      <c r="U153" s="231"/>
      <c r="V153" s="231"/>
      <c r="W153" s="231"/>
      <c r="X153" s="231"/>
      <c r="Y153" s="231"/>
      <c r="Z153" s="231"/>
      <c r="AA153" s="238"/>
      <c r="AT153" s="239" t="s">
        <v>214</v>
      </c>
      <c r="AU153" s="239" t="s">
        <v>149</v>
      </c>
      <c r="AV153" s="10" t="s">
        <v>149</v>
      </c>
      <c r="AW153" s="10" t="s">
        <v>36</v>
      </c>
      <c r="AX153" s="10" t="s">
        <v>80</v>
      </c>
      <c r="AY153" s="239" t="s">
        <v>206</v>
      </c>
    </row>
    <row r="154" s="10" customFormat="1" ht="16.5" customHeight="1">
      <c r="B154" s="230"/>
      <c r="C154" s="231"/>
      <c r="D154" s="231"/>
      <c r="E154" s="232" t="s">
        <v>22</v>
      </c>
      <c r="F154" s="251" t="s">
        <v>1701</v>
      </c>
      <c r="G154" s="231"/>
      <c r="H154" s="231"/>
      <c r="I154" s="231"/>
      <c r="J154" s="231"/>
      <c r="K154" s="235">
        <v>0.0070000000000000001</v>
      </c>
      <c r="L154" s="231"/>
      <c r="M154" s="231"/>
      <c r="N154" s="231"/>
      <c r="O154" s="231"/>
      <c r="P154" s="231"/>
      <c r="Q154" s="231"/>
      <c r="R154" s="236"/>
      <c r="T154" s="237"/>
      <c r="U154" s="231"/>
      <c r="V154" s="231"/>
      <c r="W154" s="231"/>
      <c r="X154" s="231"/>
      <c r="Y154" s="231"/>
      <c r="Z154" s="231"/>
      <c r="AA154" s="238"/>
      <c r="AT154" s="239" t="s">
        <v>214</v>
      </c>
      <c r="AU154" s="239" t="s">
        <v>149</v>
      </c>
      <c r="AV154" s="10" t="s">
        <v>149</v>
      </c>
      <c r="AW154" s="10" t="s">
        <v>36</v>
      </c>
      <c r="AX154" s="10" t="s">
        <v>80</v>
      </c>
      <c r="AY154" s="239" t="s">
        <v>206</v>
      </c>
    </row>
    <row r="155" s="10" customFormat="1" ht="16.5" customHeight="1">
      <c r="B155" s="230"/>
      <c r="C155" s="231"/>
      <c r="D155" s="231"/>
      <c r="E155" s="232" t="s">
        <v>22</v>
      </c>
      <c r="F155" s="251" t="s">
        <v>1702</v>
      </c>
      <c r="G155" s="231"/>
      <c r="H155" s="231"/>
      <c r="I155" s="231"/>
      <c r="J155" s="231"/>
      <c r="K155" s="235">
        <v>0.495</v>
      </c>
      <c r="L155" s="231"/>
      <c r="M155" s="231"/>
      <c r="N155" s="231"/>
      <c r="O155" s="231"/>
      <c r="P155" s="231"/>
      <c r="Q155" s="231"/>
      <c r="R155" s="236"/>
      <c r="T155" s="237"/>
      <c r="U155" s="231"/>
      <c r="V155" s="231"/>
      <c r="W155" s="231"/>
      <c r="X155" s="231"/>
      <c r="Y155" s="231"/>
      <c r="Z155" s="231"/>
      <c r="AA155" s="238"/>
      <c r="AT155" s="239" t="s">
        <v>214</v>
      </c>
      <c r="AU155" s="239" t="s">
        <v>149</v>
      </c>
      <c r="AV155" s="10" t="s">
        <v>149</v>
      </c>
      <c r="AW155" s="10" t="s">
        <v>36</v>
      </c>
      <c r="AX155" s="10" t="s">
        <v>80</v>
      </c>
      <c r="AY155" s="239" t="s">
        <v>206</v>
      </c>
    </row>
    <row r="156" s="11" customFormat="1" ht="16.5" customHeight="1">
      <c r="B156" s="252"/>
      <c r="C156" s="253"/>
      <c r="D156" s="253"/>
      <c r="E156" s="254" t="s">
        <v>22</v>
      </c>
      <c r="F156" s="255" t="s">
        <v>289</v>
      </c>
      <c r="G156" s="253"/>
      <c r="H156" s="253"/>
      <c r="I156" s="253"/>
      <c r="J156" s="253"/>
      <c r="K156" s="256">
        <v>4.7220000000000004</v>
      </c>
      <c r="L156" s="253"/>
      <c r="M156" s="253"/>
      <c r="N156" s="253"/>
      <c r="O156" s="253"/>
      <c r="P156" s="253"/>
      <c r="Q156" s="253"/>
      <c r="R156" s="257"/>
      <c r="T156" s="258"/>
      <c r="U156" s="253"/>
      <c r="V156" s="253"/>
      <c r="W156" s="253"/>
      <c r="X156" s="253"/>
      <c r="Y156" s="253"/>
      <c r="Z156" s="253"/>
      <c r="AA156" s="259"/>
      <c r="AT156" s="260" t="s">
        <v>214</v>
      </c>
      <c r="AU156" s="260" t="s">
        <v>149</v>
      </c>
      <c r="AV156" s="11" t="s">
        <v>211</v>
      </c>
      <c r="AW156" s="11" t="s">
        <v>36</v>
      </c>
      <c r="AX156" s="11" t="s">
        <v>88</v>
      </c>
      <c r="AY156" s="260" t="s">
        <v>206</v>
      </c>
    </row>
    <row r="157" s="1" customFormat="1" ht="38.25" customHeight="1">
      <c r="B157" s="46"/>
      <c r="C157" s="219" t="s">
        <v>245</v>
      </c>
      <c r="D157" s="219" t="s">
        <v>207</v>
      </c>
      <c r="E157" s="220" t="s">
        <v>1703</v>
      </c>
      <c r="F157" s="221" t="s">
        <v>1704</v>
      </c>
      <c r="G157" s="221"/>
      <c r="H157" s="221"/>
      <c r="I157" s="221"/>
      <c r="J157" s="222" t="s">
        <v>260</v>
      </c>
      <c r="K157" s="223">
        <v>145.89500000000001</v>
      </c>
      <c r="L157" s="224">
        <v>0</v>
      </c>
      <c r="M157" s="225"/>
      <c r="N157" s="226">
        <f>ROUND(L157*K157,2)</f>
        <v>0</v>
      </c>
      <c r="O157" s="226"/>
      <c r="P157" s="226"/>
      <c r="Q157" s="226"/>
      <c r="R157" s="48"/>
      <c r="T157" s="227" t="s">
        <v>22</v>
      </c>
      <c r="U157" s="56" t="s">
        <v>45</v>
      </c>
      <c r="V157" s="47"/>
      <c r="W157" s="228">
        <f>V157*K157</f>
        <v>0</v>
      </c>
      <c r="X157" s="228">
        <v>0.71545999999999998</v>
      </c>
      <c r="Y157" s="228">
        <f>X157*K157</f>
        <v>104.3820367</v>
      </c>
      <c r="Z157" s="228">
        <v>0</v>
      </c>
      <c r="AA157" s="229">
        <f>Z157*K157</f>
        <v>0</v>
      </c>
      <c r="AR157" s="22" t="s">
        <v>211</v>
      </c>
      <c r="AT157" s="22" t="s">
        <v>207</v>
      </c>
      <c r="AU157" s="22" t="s">
        <v>149</v>
      </c>
      <c r="AY157" s="22" t="s">
        <v>206</v>
      </c>
      <c r="BE157" s="142">
        <f>IF(U157="základní",N157,0)</f>
        <v>0</v>
      </c>
      <c r="BF157" s="142">
        <f>IF(U157="snížená",N157,0)</f>
        <v>0</v>
      </c>
      <c r="BG157" s="142">
        <f>IF(U157="zákl. přenesená",N157,0)</f>
        <v>0</v>
      </c>
      <c r="BH157" s="142">
        <f>IF(U157="sníž. přenesená",N157,0)</f>
        <v>0</v>
      </c>
      <c r="BI157" s="142">
        <f>IF(U157="nulová",N157,0)</f>
        <v>0</v>
      </c>
      <c r="BJ157" s="22" t="s">
        <v>88</v>
      </c>
      <c r="BK157" s="142">
        <f>ROUND(L157*K157,2)</f>
        <v>0</v>
      </c>
      <c r="BL157" s="22" t="s">
        <v>211</v>
      </c>
      <c r="BM157" s="22" t="s">
        <v>1705</v>
      </c>
    </row>
    <row r="158" s="10" customFormat="1" ht="16.5" customHeight="1">
      <c r="B158" s="230"/>
      <c r="C158" s="231"/>
      <c r="D158" s="231"/>
      <c r="E158" s="232" t="s">
        <v>22</v>
      </c>
      <c r="F158" s="233" t="s">
        <v>1706</v>
      </c>
      <c r="G158" s="234"/>
      <c r="H158" s="234"/>
      <c r="I158" s="234"/>
      <c r="J158" s="231"/>
      <c r="K158" s="235">
        <v>8.8800000000000008</v>
      </c>
      <c r="L158" s="231"/>
      <c r="M158" s="231"/>
      <c r="N158" s="231"/>
      <c r="O158" s="231"/>
      <c r="P158" s="231"/>
      <c r="Q158" s="231"/>
      <c r="R158" s="236"/>
      <c r="T158" s="237"/>
      <c r="U158" s="231"/>
      <c r="V158" s="231"/>
      <c r="W158" s="231"/>
      <c r="X158" s="231"/>
      <c r="Y158" s="231"/>
      <c r="Z158" s="231"/>
      <c r="AA158" s="238"/>
      <c r="AT158" s="239" t="s">
        <v>214</v>
      </c>
      <c r="AU158" s="239" t="s">
        <v>149</v>
      </c>
      <c r="AV158" s="10" t="s">
        <v>149</v>
      </c>
      <c r="AW158" s="10" t="s">
        <v>36</v>
      </c>
      <c r="AX158" s="10" t="s">
        <v>80</v>
      </c>
      <c r="AY158" s="239" t="s">
        <v>206</v>
      </c>
    </row>
    <row r="159" s="10" customFormat="1" ht="16.5" customHeight="1">
      <c r="B159" s="230"/>
      <c r="C159" s="231"/>
      <c r="D159" s="231"/>
      <c r="E159" s="232" t="s">
        <v>22</v>
      </c>
      <c r="F159" s="251" t="s">
        <v>1707</v>
      </c>
      <c r="G159" s="231"/>
      <c r="H159" s="231"/>
      <c r="I159" s="231"/>
      <c r="J159" s="231"/>
      <c r="K159" s="235">
        <v>137.01499999999999</v>
      </c>
      <c r="L159" s="231"/>
      <c r="M159" s="231"/>
      <c r="N159" s="231"/>
      <c r="O159" s="231"/>
      <c r="P159" s="231"/>
      <c r="Q159" s="231"/>
      <c r="R159" s="236"/>
      <c r="T159" s="237"/>
      <c r="U159" s="231"/>
      <c r="V159" s="231"/>
      <c r="W159" s="231"/>
      <c r="X159" s="231"/>
      <c r="Y159" s="231"/>
      <c r="Z159" s="231"/>
      <c r="AA159" s="238"/>
      <c r="AT159" s="239" t="s">
        <v>214</v>
      </c>
      <c r="AU159" s="239" t="s">
        <v>149</v>
      </c>
      <c r="AV159" s="10" t="s">
        <v>149</v>
      </c>
      <c r="AW159" s="10" t="s">
        <v>36</v>
      </c>
      <c r="AX159" s="10" t="s">
        <v>80</v>
      </c>
      <c r="AY159" s="239" t="s">
        <v>206</v>
      </c>
    </row>
    <row r="160" s="11" customFormat="1" ht="16.5" customHeight="1">
      <c r="B160" s="252"/>
      <c r="C160" s="253"/>
      <c r="D160" s="253"/>
      <c r="E160" s="254" t="s">
        <v>22</v>
      </c>
      <c r="F160" s="255" t="s">
        <v>289</v>
      </c>
      <c r="G160" s="253"/>
      <c r="H160" s="253"/>
      <c r="I160" s="253"/>
      <c r="J160" s="253"/>
      <c r="K160" s="256">
        <v>145.89500000000001</v>
      </c>
      <c r="L160" s="253"/>
      <c r="M160" s="253"/>
      <c r="N160" s="253"/>
      <c r="O160" s="253"/>
      <c r="P160" s="253"/>
      <c r="Q160" s="253"/>
      <c r="R160" s="257"/>
      <c r="T160" s="258"/>
      <c r="U160" s="253"/>
      <c r="V160" s="253"/>
      <c r="W160" s="253"/>
      <c r="X160" s="253"/>
      <c r="Y160" s="253"/>
      <c r="Z160" s="253"/>
      <c r="AA160" s="259"/>
      <c r="AT160" s="260" t="s">
        <v>214</v>
      </c>
      <c r="AU160" s="260" t="s">
        <v>149</v>
      </c>
      <c r="AV160" s="11" t="s">
        <v>211</v>
      </c>
      <c r="AW160" s="11" t="s">
        <v>36</v>
      </c>
      <c r="AX160" s="11" t="s">
        <v>88</v>
      </c>
      <c r="AY160" s="260" t="s">
        <v>206</v>
      </c>
    </row>
    <row r="161" s="1" customFormat="1" ht="25.5" customHeight="1">
      <c r="B161" s="46"/>
      <c r="C161" s="219" t="s">
        <v>249</v>
      </c>
      <c r="D161" s="219" t="s">
        <v>207</v>
      </c>
      <c r="E161" s="220" t="s">
        <v>1708</v>
      </c>
      <c r="F161" s="221" t="s">
        <v>1709</v>
      </c>
      <c r="G161" s="221"/>
      <c r="H161" s="221"/>
      <c r="I161" s="221"/>
      <c r="J161" s="222" t="s">
        <v>238</v>
      </c>
      <c r="K161" s="223">
        <v>3.2639999999999998</v>
      </c>
      <c r="L161" s="224">
        <v>0</v>
      </c>
      <c r="M161" s="225"/>
      <c r="N161" s="226">
        <f>ROUND(L161*K161,2)</f>
        <v>0</v>
      </c>
      <c r="O161" s="226"/>
      <c r="P161" s="226"/>
      <c r="Q161" s="226"/>
      <c r="R161" s="48"/>
      <c r="T161" s="227" t="s">
        <v>22</v>
      </c>
      <c r="U161" s="56" t="s">
        <v>45</v>
      </c>
      <c r="V161" s="47"/>
      <c r="W161" s="228">
        <f>V161*K161</f>
        <v>0</v>
      </c>
      <c r="X161" s="228">
        <v>1.05871</v>
      </c>
      <c r="Y161" s="228">
        <f>X161*K161</f>
        <v>3.4556294400000001</v>
      </c>
      <c r="Z161" s="228">
        <v>0</v>
      </c>
      <c r="AA161" s="229">
        <f>Z161*K161</f>
        <v>0</v>
      </c>
      <c r="AR161" s="22" t="s">
        <v>211</v>
      </c>
      <c r="AT161" s="22" t="s">
        <v>207</v>
      </c>
      <c r="AU161" s="22" t="s">
        <v>149</v>
      </c>
      <c r="AY161" s="22" t="s">
        <v>206</v>
      </c>
      <c r="BE161" s="142">
        <f>IF(U161="základní",N161,0)</f>
        <v>0</v>
      </c>
      <c r="BF161" s="142">
        <f>IF(U161="snížená",N161,0)</f>
        <v>0</v>
      </c>
      <c r="BG161" s="142">
        <f>IF(U161="zákl. přenesená",N161,0)</f>
        <v>0</v>
      </c>
      <c r="BH161" s="142">
        <f>IF(U161="sníž. přenesená",N161,0)</f>
        <v>0</v>
      </c>
      <c r="BI161" s="142">
        <f>IF(U161="nulová",N161,0)</f>
        <v>0</v>
      </c>
      <c r="BJ161" s="22" t="s">
        <v>88</v>
      </c>
      <c r="BK161" s="142">
        <f>ROUND(L161*K161,2)</f>
        <v>0</v>
      </c>
      <c r="BL161" s="22" t="s">
        <v>211</v>
      </c>
      <c r="BM161" s="22" t="s">
        <v>1710</v>
      </c>
    </row>
    <row r="162" s="10" customFormat="1" ht="16.5" customHeight="1">
      <c r="B162" s="230"/>
      <c r="C162" s="231"/>
      <c r="D162" s="231"/>
      <c r="E162" s="232" t="s">
        <v>22</v>
      </c>
      <c r="F162" s="233" t="s">
        <v>1711</v>
      </c>
      <c r="G162" s="234"/>
      <c r="H162" s="234"/>
      <c r="I162" s="234"/>
      <c r="J162" s="231"/>
      <c r="K162" s="235">
        <v>3.2639999999999998</v>
      </c>
      <c r="L162" s="231"/>
      <c r="M162" s="231"/>
      <c r="N162" s="231"/>
      <c r="O162" s="231"/>
      <c r="P162" s="231"/>
      <c r="Q162" s="231"/>
      <c r="R162" s="236"/>
      <c r="T162" s="237"/>
      <c r="U162" s="231"/>
      <c r="V162" s="231"/>
      <c r="W162" s="231"/>
      <c r="X162" s="231"/>
      <c r="Y162" s="231"/>
      <c r="Z162" s="231"/>
      <c r="AA162" s="238"/>
      <c r="AT162" s="239" t="s">
        <v>214</v>
      </c>
      <c r="AU162" s="239" t="s">
        <v>149</v>
      </c>
      <c r="AV162" s="10" t="s">
        <v>149</v>
      </c>
      <c r="AW162" s="10" t="s">
        <v>36</v>
      </c>
      <c r="AX162" s="10" t="s">
        <v>88</v>
      </c>
      <c r="AY162" s="239" t="s">
        <v>206</v>
      </c>
    </row>
    <row r="163" s="9" customFormat="1" ht="29.88" customHeight="1">
      <c r="B163" s="205"/>
      <c r="C163" s="206"/>
      <c r="D163" s="216" t="s">
        <v>162</v>
      </c>
      <c r="E163" s="216"/>
      <c r="F163" s="216"/>
      <c r="G163" s="216"/>
      <c r="H163" s="216"/>
      <c r="I163" s="216"/>
      <c r="J163" s="216"/>
      <c r="K163" s="216"/>
      <c r="L163" s="216"/>
      <c r="M163" s="216"/>
      <c r="N163" s="217">
        <f>BK163</f>
        <v>0</v>
      </c>
      <c r="O163" s="218"/>
      <c r="P163" s="218"/>
      <c r="Q163" s="218"/>
      <c r="R163" s="209"/>
      <c r="T163" s="210"/>
      <c r="U163" s="206"/>
      <c r="V163" s="206"/>
      <c r="W163" s="211">
        <f>SUM(W164:W178)</f>
        <v>0</v>
      </c>
      <c r="X163" s="206"/>
      <c r="Y163" s="211">
        <f>SUM(Y164:Y178)</f>
        <v>5.54522665</v>
      </c>
      <c r="Z163" s="206"/>
      <c r="AA163" s="212">
        <f>SUM(AA164:AA178)</f>
        <v>0</v>
      </c>
      <c r="AR163" s="213" t="s">
        <v>88</v>
      </c>
      <c r="AT163" s="214" t="s">
        <v>79</v>
      </c>
      <c r="AU163" s="214" t="s">
        <v>88</v>
      </c>
      <c r="AY163" s="213" t="s">
        <v>206</v>
      </c>
      <c r="BK163" s="215">
        <f>SUM(BK164:BK178)</f>
        <v>0</v>
      </c>
    </row>
    <row r="164" s="1" customFormat="1" ht="25.5" customHeight="1">
      <c r="B164" s="46"/>
      <c r="C164" s="219" t="s">
        <v>253</v>
      </c>
      <c r="D164" s="219" t="s">
        <v>207</v>
      </c>
      <c r="E164" s="220" t="s">
        <v>1712</v>
      </c>
      <c r="F164" s="221" t="s">
        <v>1713</v>
      </c>
      <c r="G164" s="221"/>
      <c r="H164" s="221"/>
      <c r="I164" s="221"/>
      <c r="J164" s="222" t="s">
        <v>210</v>
      </c>
      <c r="K164" s="223">
        <v>1.278</v>
      </c>
      <c r="L164" s="224">
        <v>0</v>
      </c>
      <c r="M164" s="225"/>
      <c r="N164" s="226">
        <f>ROUND(L164*K164,2)</f>
        <v>0</v>
      </c>
      <c r="O164" s="226"/>
      <c r="P164" s="226"/>
      <c r="Q164" s="226"/>
      <c r="R164" s="48"/>
      <c r="T164" s="227" t="s">
        <v>22</v>
      </c>
      <c r="U164" s="56" t="s">
        <v>45</v>
      </c>
      <c r="V164" s="47"/>
      <c r="W164" s="228">
        <f>V164*K164</f>
        <v>0</v>
      </c>
      <c r="X164" s="228">
        <v>2.45329</v>
      </c>
      <c r="Y164" s="228">
        <f>X164*K164</f>
        <v>3.1353046199999999</v>
      </c>
      <c r="Z164" s="228">
        <v>0</v>
      </c>
      <c r="AA164" s="229">
        <f>Z164*K164</f>
        <v>0</v>
      </c>
      <c r="AR164" s="22" t="s">
        <v>211</v>
      </c>
      <c r="AT164" s="22" t="s">
        <v>207</v>
      </c>
      <c r="AU164" s="22" t="s">
        <v>149</v>
      </c>
      <c r="AY164" s="22" t="s">
        <v>206</v>
      </c>
      <c r="BE164" s="142">
        <f>IF(U164="základní",N164,0)</f>
        <v>0</v>
      </c>
      <c r="BF164" s="142">
        <f>IF(U164="snížená",N164,0)</f>
        <v>0</v>
      </c>
      <c r="BG164" s="142">
        <f>IF(U164="zákl. přenesená",N164,0)</f>
        <v>0</v>
      </c>
      <c r="BH164" s="142">
        <f>IF(U164="sníž. přenesená",N164,0)</f>
        <v>0</v>
      </c>
      <c r="BI164" s="142">
        <f>IF(U164="nulová",N164,0)</f>
        <v>0</v>
      </c>
      <c r="BJ164" s="22" t="s">
        <v>88</v>
      </c>
      <c r="BK164" s="142">
        <f>ROUND(L164*K164,2)</f>
        <v>0</v>
      </c>
      <c r="BL164" s="22" t="s">
        <v>211</v>
      </c>
      <c r="BM164" s="22" t="s">
        <v>1714</v>
      </c>
    </row>
    <row r="165" s="10" customFormat="1" ht="16.5" customHeight="1">
      <c r="B165" s="230"/>
      <c r="C165" s="231"/>
      <c r="D165" s="231"/>
      <c r="E165" s="232" t="s">
        <v>22</v>
      </c>
      <c r="F165" s="233" t="s">
        <v>1715</v>
      </c>
      <c r="G165" s="234"/>
      <c r="H165" s="234"/>
      <c r="I165" s="234"/>
      <c r="J165" s="231"/>
      <c r="K165" s="235">
        <v>1.278</v>
      </c>
      <c r="L165" s="231"/>
      <c r="M165" s="231"/>
      <c r="N165" s="231"/>
      <c r="O165" s="231"/>
      <c r="P165" s="231"/>
      <c r="Q165" s="231"/>
      <c r="R165" s="236"/>
      <c r="T165" s="237"/>
      <c r="U165" s="231"/>
      <c r="V165" s="231"/>
      <c r="W165" s="231"/>
      <c r="X165" s="231"/>
      <c r="Y165" s="231"/>
      <c r="Z165" s="231"/>
      <c r="AA165" s="238"/>
      <c r="AT165" s="239" t="s">
        <v>214</v>
      </c>
      <c r="AU165" s="239" t="s">
        <v>149</v>
      </c>
      <c r="AV165" s="10" t="s">
        <v>149</v>
      </c>
      <c r="AW165" s="10" t="s">
        <v>36</v>
      </c>
      <c r="AX165" s="10" t="s">
        <v>88</v>
      </c>
      <c r="AY165" s="239" t="s">
        <v>206</v>
      </c>
    </row>
    <row r="166" s="1" customFormat="1" ht="25.5" customHeight="1">
      <c r="B166" s="46"/>
      <c r="C166" s="219" t="s">
        <v>257</v>
      </c>
      <c r="D166" s="219" t="s">
        <v>207</v>
      </c>
      <c r="E166" s="220" t="s">
        <v>1716</v>
      </c>
      <c r="F166" s="221" t="s">
        <v>1717</v>
      </c>
      <c r="G166" s="221"/>
      <c r="H166" s="221"/>
      <c r="I166" s="221"/>
      <c r="J166" s="222" t="s">
        <v>260</v>
      </c>
      <c r="K166" s="223">
        <v>17.039999999999999</v>
      </c>
      <c r="L166" s="224">
        <v>0</v>
      </c>
      <c r="M166" s="225"/>
      <c r="N166" s="226">
        <f>ROUND(L166*K166,2)</f>
        <v>0</v>
      </c>
      <c r="O166" s="226"/>
      <c r="P166" s="226"/>
      <c r="Q166" s="226"/>
      <c r="R166" s="48"/>
      <c r="T166" s="227" t="s">
        <v>22</v>
      </c>
      <c r="U166" s="56" t="s">
        <v>45</v>
      </c>
      <c r="V166" s="47"/>
      <c r="W166" s="228">
        <f>V166*K166</f>
        <v>0</v>
      </c>
      <c r="X166" s="228">
        <v>0.0034399999999999999</v>
      </c>
      <c r="Y166" s="228">
        <f>X166*K166</f>
        <v>0.058617599999999999</v>
      </c>
      <c r="Z166" s="228">
        <v>0</v>
      </c>
      <c r="AA166" s="229">
        <f>Z166*K166</f>
        <v>0</v>
      </c>
      <c r="AR166" s="22" t="s">
        <v>211</v>
      </c>
      <c r="AT166" s="22" t="s">
        <v>207</v>
      </c>
      <c r="AU166" s="22" t="s">
        <v>149</v>
      </c>
      <c r="AY166" s="22" t="s">
        <v>206</v>
      </c>
      <c r="BE166" s="142">
        <f>IF(U166="základní",N166,0)</f>
        <v>0</v>
      </c>
      <c r="BF166" s="142">
        <f>IF(U166="snížená",N166,0)</f>
        <v>0</v>
      </c>
      <c r="BG166" s="142">
        <f>IF(U166="zákl. přenesená",N166,0)</f>
        <v>0</v>
      </c>
      <c r="BH166" s="142">
        <f>IF(U166="sníž. přenesená",N166,0)</f>
        <v>0</v>
      </c>
      <c r="BI166" s="142">
        <f>IF(U166="nulová",N166,0)</f>
        <v>0</v>
      </c>
      <c r="BJ166" s="22" t="s">
        <v>88</v>
      </c>
      <c r="BK166" s="142">
        <f>ROUND(L166*K166,2)</f>
        <v>0</v>
      </c>
      <c r="BL166" s="22" t="s">
        <v>211</v>
      </c>
      <c r="BM166" s="22" t="s">
        <v>1718</v>
      </c>
    </row>
    <row r="167" s="10" customFormat="1" ht="16.5" customHeight="1">
      <c r="B167" s="230"/>
      <c r="C167" s="231"/>
      <c r="D167" s="231"/>
      <c r="E167" s="232" t="s">
        <v>22</v>
      </c>
      <c r="F167" s="233" t="s">
        <v>1719</v>
      </c>
      <c r="G167" s="234"/>
      <c r="H167" s="234"/>
      <c r="I167" s="234"/>
      <c r="J167" s="231"/>
      <c r="K167" s="235">
        <v>17.039999999999999</v>
      </c>
      <c r="L167" s="231"/>
      <c r="M167" s="231"/>
      <c r="N167" s="231"/>
      <c r="O167" s="231"/>
      <c r="P167" s="231"/>
      <c r="Q167" s="231"/>
      <c r="R167" s="236"/>
      <c r="T167" s="237"/>
      <c r="U167" s="231"/>
      <c r="V167" s="231"/>
      <c r="W167" s="231"/>
      <c r="X167" s="231"/>
      <c r="Y167" s="231"/>
      <c r="Z167" s="231"/>
      <c r="AA167" s="238"/>
      <c r="AT167" s="239" t="s">
        <v>214</v>
      </c>
      <c r="AU167" s="239" t="s">
        <v>149</v>
      </c>
      <c r="AV167" s="10" t="s">
        <v>149</v>
      </c>
      <c r="AW167" s="10" t="s">
        <v>36</v>
      </c>
      <c r="AX167" s="10" t="s">
        <v>88</v>
      </c>
      <c r="AY167" s="239" t="s">
        <v>206</v>
      </c>
    </row>
    <row r="168" s="1" customFormat="1" ht="25.5" customHeight="1">
      <c r="B168" s="46"/>
      <c r="C168" s="219" t="s">
        <v>262</v>
      </c>
      <c r="D168" s="219" t="s">
        <v>207</v>
      </c>
      <c r="E168" s="220" t="s">
        <v>1720</v>
      </c>
      <c r="F168" s="221" t="s">
        <v>1721</v>
      </c>
      <c r="G168" s="221"/>
      <c r="H168" s="221"/>
      <c r="I168" s="221"/>
      <c r="J168" s="222" t="s">
        <v>260</v>
      </c>
      <c r="K168" s="223">
        <v>17.039999999999999</v>
      </c>
      <c r="L168" s="224">
        <v>0</v>
      </c>
      <c r="M168" s="225"/>
      <c r="N168" s="226">
        <f>ROUND(L168*K168,2)</f>
        <v>0</v>
      </c>
      <c r="O168" s="226"/>
      <c r="P168" s="226"/>
      <c r="Q168" s="226"/>
      <c r="R168" s="48"/>
      <c r="T168" s="227" t="s">
        <v>22</v>
      </c>
      <c r="U168" s="56" t="s">
        <v>45</v>
      </c>
      <c r="V168" s="47"/>
      <c r="W168" s="228">
        <f>V168*K168</f>
        <v>0</v>
      </c>
      <c r="X168" s="228">
        <v>0</v>
      </c>
      <c r="Y168" s="228">
        <f>X168*K168</f>
        <v>0</v>
      </c>
      <c r="Z168" s="228">
        <v>0</v>
      </c>
      <c r="AA168" s="229">
        <f>Z168*K168</f>
        <v>0</v>
      </c>
      <c r="AR168" s="22" t="s">
        <v>211</v>
      </c>
      <c r="AT168" s="22" t="s">
        <v>207</v>
      </c>
      <c r="AU168" s="22" t="s">
        <v>149</v>
      </c>
      <c r="AY168" s="22" t="s">
        <v>206</v>
      </c>
      <c r="BE168" s="142">
        <f>IF(U168="základní",N168,0)</f>
        <v>0</v>
      </c>
      <c r="BF168" s="142">
        <f>IF(U168="snížená",N168,0)</f>
        <v>0</v>
      </c>
      <c r="BG168" s="142">
        <f>IF(U168="zákl. přenesená",N168,0)</f>
        <v>0</v>
      </c>
      <c r="BH168" s="142">
        <f>IF(U168="sníž. přenesená",N168,0)</f>
        <v>0</v>
      </c>
      <c r="BI168" s="142">
        <f>IF(U168="nulová",N168,0)</f>
        <v>0</v>
      </c>
      <c r="BJ168" s="22" t="s">
        <v>88</v>
      </c>
      <c r="BK168" s="142">
        <f>ROUND(L168*K168,2)</f>
        <v>0</v>
      </c>
      <c r="BL168" s="22" t="s">
        <v>211</v>
      </c>
      <c r="BM168" s="22" t="s">
        <v>1722</v>
      </c>
    </row>
    <row r="169" s="1" customFormat="1" ht="25.5" customHeight="1">
      <c r="B169" s="46"/>
      <c r="C169" s="219" t="s">
        <v>269</v>
      </c>
      <c r="D169" s="219" t="s">
        <v>207</v>
      </c>
      <c r="E169" s="220" t="s">
        <v>1723</v>
      </c>
      <c r="F169" s="221" t="s">
        <v>1724</v>
      </c>
      <c r="G169" s="221"/>
      <c r="H169" s="221"/>
      <c r="I169" s="221"/>
      <c r="J169" s="222" t="s">
        <v>238</v>
      </c>
      <c r="K169" s="223">
        <v>0.119</v>
      </c>
      <c r="L169" s="224">
        <v>0</v>
      </c>
      <c r="M169" s="225"/>
      <c r="N169" s="226">
        <f>ROUND(L169*K169,2)</f>
        <v>0</v>
      </c>
      <c r="O169" s="226"/>
      <c r="P169" s="226"/>
      <c r="Q169" s="226"/>
      <c r="R169" s="48"/>
      <c r="T169" s="227" t="s">
        <v>22</v>
      </c>
      <c r="U169" s="56" t="s">
        <v>45</v>
      </c>
      <c r="V169" s="47"/>
      <c r="W169" s="228">
        <f>V169*K169</f>
        <v>0</v>
      </c>
      <c r="X169" s="228">
        <v>1.0519700000000001</v>
      </c>
      <c r="Y169" s="228">
        <f>X169*K169</f>
        <v>0.12518443000000001</v>
      </c>
      <c r="Z169" s="228">
        <v>0</v>
      </c>
      <c r="AA169" s="229">
        <f>Z169*K169</f>
        <v>0</v>
      </c>
      <c r="AR169" s="22" t="s">
        <v>211</v>
      </c>
      <c r="AT169" s="22" t="s">
        <v>207</v>
      </c>
      <c r="AU169" s="22" t="s">
        <v>149</v>
      </c>
      <c r="AY169" s="22" t="s">
        <v>206</v>
      </c>
      <c r="BE169" s="142">
        <f>IF(U169="základní",N169,0)</f>
        <v>0</v>
      </c>
      <c r="BF169" s="142">
        <f>IF(U169="snížená",N169,0)</f>
        <v>0</v>
      </c>
      <c r="BG169" s="142">
        <f>IF(U169="zákl. přenesená",N169,0)</f>
        <v>0</v>
      </c>
      <c r="BH169" s="142">
        <f>IF(U169="sníž. přenesená",N169,0)</f>
        <v>0</v>
      </c>
      <c r="BI169" s="142">
        <f>IF(U169="nulová",N169,0)</f>
        <v>0</v>
      </c>
      <c r="BJ169" s="22" t="s">
        <v>88</v>
      </c>
      <c r="BK169" s="142">
        <f>ROUND(L169*K169,2)</f>
        <v>0</v>
      </c>
      <c r="BL169" s="22" t="s">
        <v>211</v>
      </c>
      <c r="BM169" s="22" t="s">
        <v>1725</v>
      </c>
    </row>
    <row r="170" s="10" customFormat="1" ht="16.5" customHeight="1">
      <c r="B170" s="230"/>
      <c r="C170" s="231"/>
      <c r="D170" s="231"/>
      <c r="E170" s="232" t="s">
        <v>22</v>
      </c>
      <c r="F170" s="233" t="s">
        <v>1726</v>
      </c>
      <c r="G170" s="234"/>
      <c r="H170" s="234"/>
      <c r="I170" s="234"/>
      <c r="J170" s="231"/>
      <c r="K170" s="235">
        <v>0.10100000000000001</v>
      </c>
      <c r="L170" s="231"/>
      <c r="M170" s="231"/>
      <c r="N170" s="231"/>
      <c r="O170" s="231"/>
      <c r="P170" s="231"/>
      <c r="Q170" s="231"/>
      <c r="R170" s="236"/>
      <c r="T170" s="237"/>
      <c r="U170" s="231"/>
      <c r="V170" s="231"/>
      <c r="W170" s="231"/>
      <c r="X170" s="231"/>
      <c r="Y170" s="231"/>
      <c r="Z170" s="231"/>
      <c r="AA170" s="238"/>
      <c r="AT170" s="239" t="s">
        <v>214</v>
      </c>
      <c r="AU170" s="239" t="s">
        <v>149</v>
      </c>
      <c r="AV170" s="10" t="s">
        <v>149</v>
      </c>
      <c r="AW170" s="10" t="s">
        <v>36</v>
      </c>
      <c r="AX170" s="10" t="s">
        <v>80</v>
      </c>
      <c r="AY170" s="239" t="s">
        <v>206</v>
      </c>
    </row>
    <row r="171" s="10" customFormat="1" ht="16.5" customHeight="1">
      <c r="B171" s="230"/>
      <c r="C171" s="231"/>
      <c r="D171" s="231"/>
      <c r="E171" s="232" t="s">
        <v>22</v>
      </c>
      <c r="F171" s="251" t="s">
        <v>1727</v>
      </c>
      <c r="G171" s="231"/>
      <c r="H171" s="231"/>
      <c r="I171" s="231"/>
      <c r="J171" s="231"/>
      <c r="K171" s="235">
        <v>0.017999999999999999</v>
      </c>
      <c r="L171" s="231"/>
      <c r="M171" s="231"/>
      <c r="N171" s="231"/>
      <c r="O171" s="231"/>
      <c r="P171" s="231"/>
      <c r="Q171" s="231"/>
      <c r="R171" s="236"/>
      <c r="T171" s="237"/>
      <c r="U171" s="231"/>
      <c r="V171" s="231"/>
      <c r="W171" s="231"/>
      <c r="X171" s="231"/>
      <c r="Y171" s="231"/>
      <c r="Z171" s="231"/>
      <c r="AA171" s="238"/>
      <c r="AT171" s="239" t="s">
        <v>214</v>
      </c>
      <c r="AU171" s="239" t="s">
        <v>149</v>
      </c>
      <c r="AV171" s="10" t="s">
        <v>149</v>
      </c>
      <c r="AW171" s="10" t="s">
        <v>36</v>
      </c>
      <c r="AX171" s="10" t="s">
        <v>80</v>
      </c>
      <c r="AY171" s="239" t="s">
        <v>206</v>
      </c>
    </row>
    <row r="172" s="11" customFormat="1" ht="16.5" customHeight="1">
      <c r="B172" s="252"/>
      <c r="C172" s="253"/>
      <c r="D172" s="253"/>
      <c r="E172" s="254" t="s">
        <v>22</v>
      </c>
      <c r="F172" s="255" t="s">
        <v>289</v>
      </c>
      <c r="G172" s="253"/>
      <c r="H172" s="253"/>
      <c r="I172" s="253"/>
      <c r="J172" s="253"/>
      <c r="K172" s="256">
        <v>0.119</v>
      </c>
      <c r="L172" s="253"/>
      <c r="M172" s="253"/>
      <c r="N172" s="253"/>
      <c r="O172" s="253"/>
      <c r="P172" s="253"/>
      <c r="Q172" s="253"/>
      <c r="R172" s="257"/>
      <c r="T172" s="258"/>
      <c r="U172" s="253"/>
      <c r="V172" s="253"/>
      <c r="W172" s="253"/>
      <c r="X172" s="253"/>
      <c r="Y172" s="253"/>
      <c r="Z172" s="253"/>
      <c r="AA172" s="259"/>
      <c r="AT172" s="260" t="s">
        <v>214</v>
      </c>
      <c r="AU172" s="260" t="s">
        <v>149</v>
      </c>
      <c r="AV172" s="11" t="s">
        <v>211</v>
      </c>
      <c r="AW172" s="11" t="s">
        <v>36</v>
      </c>
      <c r="AX172" s="11" t="s">
        <v>88</v>
      </c>
      <c r="AY172" s="260" t="s">
        <v>206</v>
      </c>
    </row>
    <row r="173" s="1" customFormat="1" ht="25.5" customHeight="1">
      <c r="B173" s="46"/>
      <c r="C173" s="219" t="s">
        <v>11</v>
      </c>
      <c r="D173" s="219" t="s">
        <v>207</v>
      </c>
      <c r="E173" s="220" t="s">
        <v>1728</v>
      </c>
      <c r="F173" s="221" t="s">
        <v>1729</v>
      </c>
      <c r="G173" s="221"/>
      <c r="H173" s="221"/>
      <c r="I173" s="221"/>
      <c r="J173" s="222" t="s">
        <v>321</v>
      </c>
      <c r="K173" s="223">
        <v>12</v>
      </c>
      <c r="L173" s="224">
        <v>0</v>
      </c>
      <c r="M173" s="225"/>
      <c r="N173" s="226">
        <f>ROUND(L173*K173,2)</f>
        <v>0</v>
      </c>
      <c r="O173" s="226"/>
      <c r="P173" s="226"/>
      <c r="Q173" s="226"/>
      <c r="R173" s="48"/>
      <c r="T173" s="227" t="s">
        <v>22</v>
      </c>
      <c r="U173" s="56" t="s">
        <v>45</v>
      </c>
      <c r="V173" s="47"/>
      <c r="W173" s="228">
        <f>V173*K173</f>
        <v>0</v>
      </c>
      <c r="X173" s="228">
        <v>0.18551000000000001</v>
      </c>
      <c r="Y173" s="228">
        <f>X173*K173</f>
        <v>2.2261199999999999</v>
      </c>
      <c r="Z173" s="228">
        <v>0</v>
      </c>
      <c r="AA173" s="229">
        <f>Z173*K173</f>
        <v>0</v>
      </c>
      <c r="AR173" s="22" t="s">
        <v>211</v>
      </c>
      <c r="AT173" s="22" t="s">
        <v>207</v>
      </c>
      <c r="AU173" s="22" t="s">
        <v>149</v>
      </c>
      <c r="AY173" s="22" t="s">
        <v>206</v>
      </c>
      <c r="BE173" s="142">
        <f>IF(U173="základní",N173,0)</f>
        <v>0</v>
      </c>
      <c r="BF173" s="142">
        <f>IF(U173="snížená",N173,0)</f>
        <v>0</v>
      </c>
      <c r="BG173" s="142">
        <f>IF(U173="zákl. přenesená",N173,0)</f>
        <v>0</v>
      </c>
      <c r="BH173" s="142">
        <f>IF(U173="sníž. přenesená",N173,0)</f>
        <v>0</v>
      </c>
      <c r="BI173" s="142">
        <f>IF(U173="nulová",N173,0)</f>
        <v>0</v>
      </c>
      <c r="BJ173" s="22" t="s">
        <v>88</v>
      </c>
      <c r="BK173" s="142">
        <f>ROUND(L173*K173,2)</f>
        <v>0</v>
      </c>
      <c r="BL173" s="22" t="s">
        <v>211</v>
      </c>
      <c r="BM173" s="22" t="s">
        <v>1730</v>
      </c>
    </row>
    <row r="174" s="10" customFormat="1" ht="16.5" customHeight="1">
      <c r="B174" s="230"/>
      <c r="C174" s="231"/>
      <c r="D174" s="231"/>
      <c r="E174" s="232" t="s">
        <v>22</v>
      </c>
      <c r="F174" s="233" t="s">
        <v>1731</v>
      </c>
      <c r="G174" s="234"/>
      <c r="H174" s="234"/>
      <c r="I174" s="234"/>
      <c r="J174" s="231"/>
      <c r="K174" s="235">
        <v>2</v>
      </c>
      <c r="L174" s="231"/>
      <c r="M174" s="231"/>
      <c r="N174" s="231"/>
      <c r="O174" s="231"/>
      <c r="P174" s="231"/>
      <c r="Q174" s="231"/>
      <c r="R174" s="236"/>
      <c r="T174" s="237"/>
      <c r="U174" s="231"/>
      <c r="V174" s="231"/>
      <c r="W174" s="231"/>
      <c r="X174" s="231"/>
      <c r="Y174" s="231"/>
      <c r="Z174" s="231"/>
      <c r="AA174" s="238"/>
      <c r="AT174" s="239" t="s">
        <v>214</v>
      </c>
      <c r="AU174" s="239" t="s">
        <v>149</v>
      </c>
      <c r="AV174" s="10" t="s">
        <v>149</v>
      </c>
      <c r="AW174" s="10" t="s">
        <v>36</v>
      </c>
      <c r="AX174" s="10" t="s">
        <v>80</v>
      </c>
      <c r="AY174" s="239" t="s">
        <v>206</v>
      </c>
    </row>
    <row r="175" s="10" customFormat="1" ht="16.5" customHeight="1">
      <c r="B175" s="230"/>
      <c r="C175" s="231"/>
      <c r="D175" s="231"/>
      <c r="E175" s="232" t="s">
        <v>22</v>
      </c>
      <c r="F175" s="251" t="s">
        <v>1732</v>
      </c>
      <c r="G175" s="231"/>
      <c r="H175" s="231"/>
      <c r="I175" s="231"/>
      <c r="J175" s="231"/>
      <c r="K175" s="235">
        <v>7</v>
      </c>
      <c r="L175" s="231"/>
      <c r="M175" s="231"/>
      <c r="N175" s="231"/>
      <c r="O175" s="231"/>
      <c r="P175" s="231"/>
      <c r="Q175" s="231"/>
      <c r="R175" s="236"/>
      <c r="T175" s="237"/>
      <c r="U175" s="231"/>
      <c r="V175" s="231"/>
      <c r="W175" s="231"/>
      <c r="X175" s="231"/>
      <c r="Y175" s="231"/>
      <c r="Z175" s="231"/>
      <c r="AA175" s="238"/>
      <c r="AT175" s="239" t="s">
        <v>214</v>
      </c>
      <c r="AU175" s="239" t="s">
        <v>149</v>
      </c>
      <c r="AV175" s="10" t="s">
        <v>149</v>
      </c>
      <c r="AW175" s="10" t="s">
        <v>36</v>
      </c>
      <c r="AX175" s="10" t="s">
        <v>80</v>
      </c>
      <c r="AY175" s="239" t="s">
        <v>206</v>
      </c>
    </row>
    <row r="176" s="10" customFormat="1" ht="16.5" customHeight="1">
      <c r="B176" s="230"/>
      <c r="C176" s="231"/>
      <c r="D176" s="231"/>
      <c r="E176" s="232" t="s">
        <v>22</v>
      </c>
      <c r="F176" s="251" t="s">
        <v>1733</v>
      </c>
      <c r="G176" s="231"/>
      <c r="H176" s="231"/>
      <c r="I176" s="231"/>
      <c r="J176" s="231"/>
      <c r="K176" s="235">
        <v>2</v>
      </c>
      <c r="L176" s="231"/>
      <c r="M176" s="231"/>
      <c r="N176" s="231"/>
      <c r="O176" s="231"/>
      <c r="P176" s="231"/>
      <c r="Q176" s="231"/>
      <c r="R176" s="236"/>
      <c r="T176" s="237"/>
      <c r="U176" s="231"/>
      <c r="V176" s="231"/>
      <c r="W176" s="231"/>
      <c r="X176" s="231"/>
      <c r="Y176" s="231"/>
      <c r="Z176" s="231"/>
      <c r="AA176" s="238"/>
      <c r="AT176" s="239" t="s">
        <v>214</v>
      </c>
      <c r="AU176" s="239" t="s">
        <v>149</v>
      </c>
      <c r="AV176" s="10" t="s">
        <v>149</v>
      </c>
      <c r="AW176" s="10" t="s">
        <v>36</v>
      </c>
      <c r="AX176" s="10" t="s">
        <v>80</v>
      </c>
      <c r="AY176" s="239" t="s">
        <v>206</v>
      </c>
    </row>
    <row r="177" s="10" customFormat="1" ht="16.5" customHeight="1">
      <c r="B177" s="230"/>
      <c r="C177" s="231"/>
      <c r="D177" s="231"/>
      <c r="E177" s="232" t="s">
        <v>22</v>
      </c>
      <c r="F177" s="251" t="s">
        <v>1734</v>
      </c>
      <c r="G177" s="231"/>
      <c r="H177" s="231"/>
      <c r="I177" s="231"/>
      <c r="J177" s="231"/>
      <c r="K177" s="235">
        <v>1</v>
      </c>
      <c r="L177" s="231"/>
      <c r="M177" s="231"/>
      <c r="N177" s="231"/>
      <c r="O177" s="231"/>
      <c r="P177" s="231"/>
      <c r="Q177" s="231"/>
      <c r="R177" s="236"/>
      <c r="T177" s="237"/>
      <c r="U177" s="231"/>
      <c r="V177" s="231"/>
      <c r="W177" s="231"/>
      <c r="X177" s="231"/>
      <c r="Y177" s="231"/>
      <c r="Z177" s="231"/>
      <c r="AA177" s="238"/>
      <c r="AT177" s="239" t="s">
        <v>214</v>
      </c>
      <c r="AU177" s="239" t="s">
        <v>149</v>
      </c>
      <c r="AV177" s="10" t="s">
        <v>149</v>
      </c>
      <c r="AW177" s="10" t="s">
        <v>36</v>
      </c>
      <c r="AX177" s="10" t="s">
        <v>80</v>
      </c>
      <c r="AY177" s="239" t="s">
        <v>206</v>
      </c>
    </row>
    <row r="178" s="11" customFormat="1" ht="16.5" customHeight="1">
      <c r="B178" s="252"/>
      <c r="C178" s="253"/>
      <c r="D178" s="253"/>
      <c r="E178" s="254" t="s">
        <v>22</v>
      </c>
      <c r="F178" s="255" t="s">
        <v>289</v>
      </c>
      <c r="G178" s="253"/>
      <c r="H178" s="253"/>
      <c r="I178" s="253"/>
      <c r="J178" s="253"/>
      <c r="K178" s="256">
        <v>12</v>
      </c>
      <c r="L178" s="253"/>
      <c r="M178" s="253"/>
      <c r="N178" s="253"/>
      <c r="O178" s="253"/>
      <c r="P178" s="253"/>
      <c r="Q178" s="253"/>
      <c r="R178" s="257"/>
      <c r="T178" s="258"/>
      <c r="U178" s="253"/>
      <c r="V178" s="253"/>
      <c r="W178" s="253"/>
      <c r="X178" s="253"/>
      <c r="Y178" s="253"/>
      <c r="Z178" s="253"/>
      <c r="AA178" s="259"/>
      <c r="AT178" s="260" t="s">
        <v>214</v>
      </c>
      <c r="AU178" s="260" t="s">
        <v>149</v>
      </c>
      <c r="AV178" s="11" t="s">
        <v>211</v>
      </c>
      <c r="AW178" s="11" t="s">
        <v>36</v>
      </c>
      <c r="AX178" s="11" t="s">
        <v>88</v>
      </c>
      <c r="AY178" s="260" t="s">
        <v>206</v>
      </c>
    </row>
    <row r="179" s="9" customFormat="1" ht="29.88" customHeight="1">
      <c r="B179" s="205"/>
      <c r="C179" s="206"/>
      <c r="D179" s="216" t="s">
        <v>163</v>
      </c>
      <c r="E179" s="216"/>
      <c r="F179" s="216"/>
      <c r="G179" s="216"/>
      <c r="H179" s="216"/>
      <c r="I179" s="216"/>
      <c r="J179" s="216"/>
      <c r="K179" s="216"/>
      <c r="L179" s="216"/>
      <c r="M179" s="216"/>
      <c r="N179" s="217">
        <f>BK179</f>
        <v>0</v>
      </c>
      <c r="O179" s="218"/>
      <c r="P179" s="218"/>
      <c r="Q179" s="218"/>
      <c r="R179" s="209"/>
      <c r="T179" s="210"/>
      <c r="U179" s="206"/>
      <c r="V179" s="206"/>
      <c r="W179" s="211">
        <f>SUM(W180:W327)</f>
        <v>0</v>
      </c>
      <c r="X179" s="206"/>
      <c r="Y179" s="211">
        <f>SUM(Y180:Y327)</f>
        <v>395.72109111999998</v>
      </c>
      <c r="Z179" s="206"/>
      <c r="AA179" s="212">
        <f>SUM(AA180:AA327)</f>
        <v>0</v>
      </c>
      <c r="AR179" s="213" t="s">
        <v>88</v>
      </c>
      <c r="AT179" s="214" t="s">
        <v>79</v>
      </c>
      <c r="AU179" s="214" t="s">
        <v>88</v>
      </c>
      <c r="AY179" s="213" t="s">
        <v>206</v>
      </c>
      <c r="BK179" s="215">
        <f>SUM(BK180:BK327)</f>
        <v>0</v>
      </c>
    </row>
    <row r="180" s="1" customFormat="1" ht="38.25" customHeight="1">
      <c r="B180" s="46"/>
      <c r="C180" s="219" t="s">
        <v>278</v>
      </c>
      <c r="D180" s="219" t="s">
        <v>207</v>
      </c>
      <c r="E180" s="220" t="s">
        <v>1735</v>
      </c>
      <c r="F180" s="221" t="s">
        <v>1736</v>
      </c>
      <c r="G180" s="221"/>
      <c r="H180" s="221"/>
      <c r="I180" s="221"/>
      <c r="J180" s="222" t="s">
        <v>321</v>
      </c>
      <c r="K180" s="223">
        <v>3</v>
      </c>
      <c r="L180" s="224">
        <v>0</v>
      </c>
      <c r="M180" s="225"/>
      <c r="N180" s="226">
        <f>ROUND(L180*K180,2)</f>
        <v>0</v>
      </c>
      <c r="O180" s="226"/>
      <c r="P180" s="226"/>
      <c r="Q180" s="226"/>
      <c r="R180" s="48"/>
      <c r="T180" s="227" t="s">
        <v>22</v>
      </c>
      <c r="U180" s="56" t="s">
        <v>45</v>
      </c>
      <c r="V180" s="47"/>
      <c r="W180" s="228">
        <f>V180*K180</f>
        <v>0</v>
      </c>
      <c r="X180" s="228">
        <v>0.086419999999999997</v>
      </c>
      <c r="Y180" s="228">
        <f>X180*K180</f>
        <v>0.25925999999999999</v>
      </c>
      <c r="Z180" s="228">
        <v>0</v>
      </c>
      <c r="AA180" s="229">
        <f>Z180*K180</f>
        <v>0</v>
      </c>
      <c r="AR180" s="22" t="s">
        <v>211</v>
      </c>
      <c r="AT180" s="22" t="s">
        <v>207</v>
      </c>
      <c r="AU180" s="22" t="s">
        <v>149</v>
      </c>
      <c r="AY180" s="22" t="s">
        <v>206</v>
      </c>
      <c r="BE180" s="142">
        <f>IF(U180="základní",N180,0)</f>
        <v>0</v>
      </c>
      <c r="BF180" s="142">
        <f>IF(U180="snížená",N180,0)</f>
        <v>0</v>
      </c>
      <c r="BG180" s="142">
        <f>IF(U180="zákl. přenesená",N180,0)</f>
        <v>0</v>
      </c>
      <c r="BH180" s="142">
        <f>IF(U180="sníž. přenesená",N180,0)</f>
        <v>0</v>
      </c>
      <c r="BI180" s="142">
        <f>IF(U180="nulová",N180,0)</f>
        <v>0</v>
      </c>
      <c r="BJ180" s="22" t="s">
        <v>88</v>
      </c>
      <c r="BK180" s="142">
        <f>ROUND(L180*K180,2)</f>
        <v>0</v>
      </c>
      <c r="BL180" s="22" t="s">
        <v>211</v>
      </c>
      <c r="BM180" s="22" t="s">
        <v>1737</v>
      </c>
    </row>
    <row r="181" s="10" customFormat="1" ht="16.5" customHeight="1">
      <c r="B181" s="230"/>
      <c r="C181" s="231"/>
      <c r="D181" s="231"/>
      <c r="E181" s="232" t="s">
        <v>22</v>
      </c>
      <c r="F181" s="233" t="s">
        <v>1738</v>
      </c>
      <c r="G181" s="234"/>
      <c r="H181" s="234"/>
      <c r="I181" s="234"/>
      <c r="J181" s="231"/>
      <c r="K181" s="235">
        <v>2</v>
      </c>
      <c r="L181" s="231"/>
      <c r="M181" s="231"/>
      <c r="N181" s="231"/>
      <c r="O181" s="231"/>
      <c r="P181" s="231"/>
      <c r="Q181" s="231"/>
      <c r="R181" s="236"/>
      <c r="T181" s="237"/>
      <c r="U181" s="231"/>
      <c r="V181" s="231"/>
      <c r="W181" s="231"/>
      <c r="X181" s="231"/>
      <c r="Y181" s="231"/>
      <c r="Z181" s="231"/>
      <c r="AA181" s="238"/>
      <c r="AT181" s="239" t="s">
        <v>214</v>
      </c>
      <c r="AU181" s="239" t="s">
        <v>149</v>
      </c>
      <c r="AV181" s="10" t="s">
        <v>149</v>
      </c>
      <c r="AW181" s="10" t="s">
        <v>36</v>
      </c>
      <c r="AX181" s="10" t="s">
        <v>80</v>
      </c>
      <c r="AY181" s="239" t="s">
        <v>206</v>
      </c>
    </row>
    <row r="182" s="10" customFormat="1" ht="16.5" customHeight="1">
      <c r="B182" s="230"/>
      <c r="C182" s="231"/>
      <c r="D182" s="231"/>
      <c r="E182" s="232" t="s">
        <v>22</v>
      </c>
      <c r="F182" s="251" t="s">
        <v>1739</v>
      </c>
      <c r="G182" s="231"/>
      <c r="H182" s="231"/>
      <c r="I182" s="231"/>
      <c r="J182" s="231"/>
      <c r="K182" s="235">
        <v>1</v>
      </c>
      <c r="L182" s="231"/>
      <c r="M182" s="231"/>
      <c r="N182" s="231"/>
      <c r="O182" s="231"/>
      <c r="P182" s="231"/>
      <c r="Q182" s="231"/>
      <c r="R182" s="236"/>
      <c r="T182" s="237"/>
      <c r="U182" s="231"/>
      <c r="V182" s="231"/>
      <c r="W182" s="231"/>
      <c r="X182" s="231"/>
      <c r="Y182" s="231"/>
      <c r="Z182" s="231"/>
      <c r="AA182" s="238"/>
      <c r="AT182" s="239" t="s">
        <v>214</v>
      </c>
      <c r="AU182" s="239" t="s">
        <v>149</v>
      </c>
      <c r="AV182" s="10" t="s">
        <v>149</v>
      </c>
      <c r="AW182" s="10" t="s">
        <v>36</v>
      </c>
      <c r="AX182" s="10" t="s">
        <v>80</v>
      </c>
      <c r="AY182" s="239" t="s">
        <v>206</v>
      </c>
    </row>
    <row r="183" s="11" customFormat="1" ht="16.5" customHeight="1">
      <c r="B183" s="252"/>
      <c r="C183" s="253"/>
      <c r="D183" s="253"/>
      <c r="E183" s="254" t="s">
        <v>22</v>
      </c>
      <c r="F183" s="255" t="s">
        <v>289</v>
      </c>
      <c r="G183" s="253"/>
      <c r="H183" s="253"/>
      <c r="I183" s="253"/>
      <c r="J183" s="253"/>
      <c r="K183" s="256">
        <v>3</v>
      </c>
      <c r="L183" s="253"/>
      <c r="M183" s="253"/>
      <c r="N183" s="253"/>
      <c r="O183" s="253"/>
      <c r="P183" s="253"/>
      <c r="Q183" s="253"/>
      <c r="R183" s="257"/>
      <c r="T183" s="258"/>
      <c r="U183" s="253"/>
      <c r="V183" s="253"/>
      <c r="W183" s="253"/>
      <c r="X183" s="253"/>
      <c r="Y183" s="253"/>
      <c r="Z183" s="253"/>
      <c r="AA183" s="259"/>
      <c r="AT183" s="260" t="s">
        <v>214</v>
      </c>
      <c r="AU183" s="260" t="s">
        <v>149</v>
      </c>
      <c r="AV183" s="11" t="s">
        <v>211</v>
      </c>
      <c r="AW183" s="11" t="s">
        <v>36</v>
      </c>
      <c r="AX183" s="11" t="s">
        <v>88</v>
      </c>
      <c r="AY183" s="260" t="s">
        <v>206</v>
      </c>
    </row>
    <row r="184" s="1" customFormat="1" ht="16.5" customHeight="1">
      <c r="B184" s="46"/>
      <c r="C184" s="242" t="s">
        <v>283</v>
      </c>
      <c r="D184" s="242" t="s">
        <v>263</v>
      </c>
      <c r="E184" s="243" t="s">
        <v>1740</v>
      </c>
      <c r="F184" s="244" t="s">
        <v>1741</v>
      </c>
      <c r="G184" s="244"/>
      <c r="H184" s="244"/>
      <c r="I184" s="244"/>
      <c r="J184" s="245" t="s">
        <v>243</v>
      </c>
      <c r="K184" s="246">
        <v>9.1600000000000001</v>
      </c>
      <c r="L184" s="247">
        <v>0</v>
      </c>
      <c r="M184" s="248"/>
      <c r="N184" s="249">
        <f>ROUND(L184*K184,2)</f>
        <v>0</v>
      </c>
      <c r="O184" s="226"/>
      <c r="P184" s="226"/>
      <c r="Q184" s="226"/>
      <c r="R184" s="48"/>
      <c r="T184" s="227" t="s">
        <v>22</v>
      </c>
      <c r="U184" s="56" t="s">
        <v>45</v>
      </c>
      <c r="V184" s="47"/>
      <c r="W184" s="228">
        <f>V184*K184</f>
        <v>0</v>
      </c>
      <c r="X184" s="228">
        <v>0.29499999999999998</v>
      </c>
      <c r="Y184" s="228">
        <f>X184*K184</f>
        <v>2.7021999999999999</v>
      </c>
      <c r="Z184" s="228">
        <v>0</v>
      </c>
      <c r="AA184" s="229">
        <f>Z184*K184</f>
        <v>0</v>
      </c>
      <c r="AR184" s="22" t="s">
        <v>240</v>
      </c>
      <c r="AT184" s="22" t="s">
        <v>263</v>
      </c>
      <c r="AU184" s="22" t="s">
        <v>149</v>
      </c>
      <c r="AY184" s="22" t="s">
        <v>206</v>
      </c>
      <c r="BE184" s="142">
        <f>IF(U184="základní",N184,0)</f>
        <v>0</v>
      </c>
      <c r="BF184" s="142">
        <f>IF(U184="snížená",N184,0)</f>
        <v>0</v>
      </c>
      <c r="BG184" s="142">
        <f>IF(U184="zákl. přenesená",N184,0)</f>
        <v>0</v>
      </c>
      <c r="BH184" s="142">
        <f>IF(U184="sníž. přenesená",N184,0)</f>
        <v>0</v>
      </c>
      <c r="BI184" s="142">
        <f>IF(U184="nulová",N184,0)</f>
        <v>0</v>
      </c>
      <c r="BJ184" s="22" t="s">
        <v>88</v>
      </c>
      <c r="BK184" s="142">
        <f>ROUND(L184*K184,2)</f>
        <v>0</v>
      </c>
      <c r="BL184" s="22" t="s">
        <v>211</v>
      </c>
      <c r="BM184" s="22" t="s">
        <v>1742</v>
      </c>
    </row>
    <row r="185" s="10" customFormat="1" ht="16.5" customHeight="1">
      <c r="B185" s="230"/>
      <c r="C185" s="231"/>
      <c r="D185" s="231"/>
      <c r="E185" s="232" t="s">
        <v>22</v>
      </c>
      <c r="F185" s="233" t="s">
        <v>1743</v>
      </c>
      <c r="G185" s="234"/>
      <c r="H185" s="234"/>
      <c r="I185" s="234"/>
      <c r="J185" s="231"/>
      <c r="K185" s="235">
        <v>6.6799999999999997</v>
      </c>
      <c r="L185" s="231"/>
      <c r="M185" s="231"/>
      <c r="N185" s="231"/>
      <c r="O185" s="231"/>
      <c r="P185" s="231"/>
      <c r="Q185" s="231"/>
      <c r="R185" s="236"/>
      <c r="T185" s="237"/>
      <c r="U185" s="231"/>
      <c r="V185" s="231"/>
      <c r="W185" s="231"/>
      <c r="X185" s="231"/>
      <c r="Y185" s="231"/>
      <c r="Z185" s="231"/>
      <c r="AA185" s="238"/>
      <c r="AT185" s="239" t="s">
        <v>214</v>
      </c>
      <c r="AU185" s="239" t="s">
        <v>149</v>
      </c>
      <c r="AV185" s="10" t="s">
        <v>149</v>
      </c>
      <c r="AW185" s="10" t="s">
        <v>36</v>
      </c>
      <c r="AX185" s="10" t="s">
        <v>80</v>
      </c>
      <c r="AY185" s="239" t="s">
        <v>206</v>
      </c>
    </row>
    <row r="186" s="10" customFormat="1" ht="16.5" customHeight="1">
      <c r="B186" s="230"/>
      <c r="C186" s="231"/>
      <c r="D186" s="231"/>
      <c r="E186" s="232" t="s">
        <v>22</v>
      </c>
      <c r="F186" s="251" t="s">
        <v>1744</v>
      </c>
      <c r="G186" s="231"/>
      <c r="H186" s="231"/>
      <c r="I186" s="231"/>
      <c r="J186" s="231"/>
      <c r="K186" s="235">
        <v>2.48</v>
      </c>
      <c r="L186" s="231"/>
      <c r="M186" s="231"/>
      <c r="N186" s="231"/>
      <c r="O186" s="231"/>
      <c r="P186" s="231"/>
      <c r="Q186" s="231"/>
      <c r="R186" s="236"/>
      <c r="T186" s="237"/>
      <c r="U186" s="231"/>
      <c r="V186" s="231"/>
      <c r="W186" s="231"/>
      <c r="X186" s="231"/>
      <c r="Y186" s="231"/>
      <c r="Z186" s="231"/>
      <c r="AA186" s="238"/>
      <c r="AT186" s="239" t="s">
        <v>214</v>
      </c>
      <c r="AU186" s="239" t="s">
        <v>149</v>
      </c>
      <c r="AV186" s="10" t="s">
        <v>149</v>
      </c>
      <c r="AW186" s="10" t="s">
        <v>36</v>
      </c>
      <c r="AX186" s="10" t="s">
        <v>80</v>
      </c>
      <c r="AY186" s="239" t="s">
        <v>206</v>
      </c>
    </row>
    <row r="187" s="11" customFormat="1" ht="16.5" customHeight="1">
      <c r="B187" s="252"/>
      <c r="C187" s="253"/>
      <c r="D187" s="253"/>
      <c r="E187" s="254" t="s">
        <v>22</v>
      </c>
      <c r="F187" s="255" t="s">
        <v>289</v>
      </c>
      <c r="G187" s="253"/>
      <c r="H187" s="253"/>
      <c r="I187" s="253"/>
      <c r="J187" s="253"/>
      <c r="K187" s="256">
        <v>9.1600000000000001</v>
      </c>
      <c r="L187" s="253"/>
      <c r="M187" s="253"/>
      <c r="N187" s="253"/>
      <c r="O187" s="253"/>
      <c r="P187" s="253"/>
      <c r="Q187" s="253"/>
      <c r="R187" s="257"/>
      <c r="T187" s="258"/>
      <c r="U187" s="253"/>
      <c r="V187" s="253"/>
      <c r="W187" s="253"/>
      <c r="X187" s="253"/>
      <c r="Y187" s="253"/>
      <c r="Z187" s="253"/>
      <c r="AA187" s="259"/>
      <c r="AT187" s="260" t="s">
        <v>214</v>
      </c>
      <c r="AU187" s="260" t="s">
        <v>149</v>
      </c>
      <c r="AV187" s="11" t="s">
        <v>211</v>
      </c>
      <c r="AW187" s="11" t="s">
        <v>36</v>
      </c>
      <c r="AX187" s="11" t="s">
        <v>88</v>
      </c>
      <c r="AY187" s="260" t="s">
        <v>206</v>
      </c>
    </row>
    <row r="188" s="1" customFormat="1" ht="38.25" customHeight="1">
      <c r="B188" s="46"/>
      <c r="C188" s="219" t="s">
        <v>290</v>
      </c>
      <c r="D188" s="219" t="s">
        <v>207</v>
      </c>
      <c r="E188" s="220" t="s">
        <v>1735</v>
      </c>
      <c r="F188" s="221" t="s">
        <v>1736</v>
      </c>
      <c r="G188" s="221"/>
      <c r="H188" s="221"/>
      <c r="I188" s="221"/>
      <c r="J188" s="222" t="s">
        <v>321</v>
      </c>
      <c r="K188" s="223">
        <v>4</v>
      </c>
      <c r="L188" s="224">
        <v>0</v>
      </c>
      <c r="M188" s="225"/>
      <c r="N188" s="226">
        <f>ROUND(L188*K188,2)</f>
        <v>0</v>
      </c>
      <c r="O188" s="226"/>
      <c r="P188" s="226"/>
      <c r="Q188" s="226"/>
      <c r="R188" s="48"/>
      <c r="T188" s="227" t="s">
        <v>22</v>
      </c>
      <c r="U188" s="56" t="s">
        <v>45</v>
      </c>
      <c r="V188" s="47"/>
      <c r="W188" s="228">
        <f>V188*K188</f>
        <v>0</v>
      </c>
      <c r="X188" s="228">
        <v>0.086419999999999997</v>
      </c>
      <c r="Y188" s="228">
        <f>X188*K188</f>
        <v>0.34567999999999999</v>
      </c>
      <c r="Z188" s="228">
        <v>0</v>
      </c>
      <c r="AA188" s="229">
        <f>Z188*K188</f>
        <v>0</v>
      </c>
      <c r="AR188" s="22" t="s">
        <v>211</v>
      </c>
      <c r="AT188" s="22" t="s">
        <v>207</v>
      </c>
      <c r="AU188" s="22" t="s">
        <v>149</v>
      </c>
      <c r="AY188" s="22" t="s">
        <v>206</v>
      </c>
      <c r="BE188" s="142">
        <f>IF(U188="základní",N188,0)</f>
        <v>0</v>
      </c>
      <c r="BF188" s="142">
        <f>IF(U188="snížená",N188,0)</f>
        <v>0</v>
      </c>
      <c r="BG188" s="142">
        <f>IF(U188="zákl. přenesená",N188,0)</f>
        <v>0</v>
      </c>
      <c r="BH188" s="142">
        <f>IF(U188="sníž. přenesená",N188,0)</f>
        <v>0</v>
      </c>
      <c r="BI188" s="142">
        <f>IF(U188="nulová",N188,0)</f>
        <v>0</v>
      </c>
      <c r="BJ188" s="22" t="s">
        <v>88</v>
      </c>
      <c r="BK188" s="142">
        <f>ROUND(L188*K188,2)</f>
        <v>0</v>
      </c>
      <c r="BL188" s="22" t="s">
        <v>211</v>
      </c>
      <c r="BM188" s="22" t="s">
        <v>1745</v>
      </c>
    </row>
    <row r="189" s="10" customFormat="1" ht="16.5" customHeight="1">
      <c r="B189" s="230"/>
      <c r="C189" s="231"/>
      <c r="D189" s="231"/>
      <c r="E189" s="232" t="s">
        <v>22</v>
      </c>
      <c r="F189" s="233" t="s">
        <v>1746</v>
      </c>
      <c r="G189" s="234"/>
      <c r="H189" s="234"/>
      <c r="I189" s="234"/>
      <c r="J189" s="231"/>
      <c r="K189" s="235">
        <v>1</v>
      </c>
      <c r="L189" s="231"/>
      <c r="M189" s="231"/>
      <c r="N189" s="231"/>
      <c r="O189" s="231"/>
      <c r="P189" s="231"/>
      <c r="Q189" s="231"/>
      <c r="R189" s="236"/>
      <c r="T189" s="237"/>
      <c r="U189" s="231"/>
      <c r="V189" s="231"/>
      <c r="W189" s="231"/>
      <c r="X189" s="231"/>
      <c r="Y189" s="231"/>
      <c r="Z189" s="231"/>
      <c r="AA189" s="238"/>
      <c r="AT189" s="239" t="s">
        <v>214</v>
      </c>
      <c r="AU189" s="239" t="s">
        <v>149</v>
      </c>
      <c r="AV189" s="10" t="s">
        <v>149</v>
      </c>
      <c r="AW189" s="10" t="s">
        <v>36</v>
      </c>
      <c r="AX189" s="10" t="s">
        <v>80</v>
      </c>
      <c r="AY189" s="239" t="s">
        <v>206</v>
      </c>
    </row>
    <row r="190" s="10" customFormat="1" ht="16.5" customHeight="1">
      <c r="B190" s="230"/>
      <c r="C190" s="231"/>
      <c r="D190" s="231"/>
      <c r="E190" s="232" t="s">
        <v>22</v>
      </c>
      <c r="F190" s="251" t="s">
        <v>1747</v>
      </c>
      <c r="G190" s="231"/>
      <c r="H190" s="231"/>
      <c r="I190" s="231"/>
      <c r="J190" s="231"/>
      <c r="K190" s="235">
        <v>2</v>
      </c>
      <c r="L190" s="231"/>
      <c r="M190" s="231"/>
      <c r="N190" s="231"/>
      <c r="O190" s="231"/>
      <c r="P190" s="231"/>
      <c r="Q190" s="231"/>
      <c r="R190" s="236"/>
      <c r="T190" s="237"/>
      <c r="U190" s="231"/>
      <c r="V190" s="231"/>
      <c r="W190" s="231"/>
      <c r="X190" s="231"/>
      <c r="Y190" s="231"/>
      <c r="Z190" s="231"/>
      <c r="AA190" s="238"/>
      <c r="AT190" s="239" t="s">
        <v>214</v>
      </c>
      <c r="AU190" s="239" t="s">
        <v>149</v>
      </c>
      <c r="AV190" s="10" t="s">
        <v>149</v>
      </c>
      <c r="AW190" s="10" t="s">
        <v>36</v>
      </c>
      <c r="AX190" s="10" t="s">
        <v>80</v>
      </c>
      <c r="AY190" s="239" t="s">
        <v>206</v>
      </c>
    </row>
    <row r="191" s="10" customFormat="1" ht="16.5" customHeight="1">
      <c r="B191" s="230"/>
      <c r="C191" s="231"/>
      <c r="D191" s="231"/>
      <c r="E191" s="232" t="s">
        <v>22</v>
      </c>
      <c r="F191" s="251" t="s">
        <v>1748</v>
      </c>
      <c r="G191" s="231"/>
      <c r="H191" s="231"/>
      <c r="I191" s="231"/>
      <c r="J191" s="231"/>
      <c r="K191" s="235">
        <v>1</v>
      </c>
      <c r="L191" s="231"/>
      <c r="M191" s="231"/>
      <c r="N191" s="231"/>
      <c r="O191" s="231"/>
      <c r="P191" s="231"/>
      <c r="Q191" s="231"/>
      <c r="R191" s="236"/>
      <c r="T191" s="237"/>
      <c r="U191" s="231"/>
      <c r="V191" s="231"/>
      <c r="W191" s="231"/>
      <c r="X191" s="231"/>
      <c r="Y191" s="231"/>
      <c r="Z191" s="231"/>
      <c r="AA191" s="238"/>
      <c r="AT191" s="239" t="s">
        <v>214</v>
      </c>
      <c r="AU191" s="239" t="s">
        <v>149</v>
      </c>
      <c r="AV191" s="10" t="s">
        <v>149</v>
      </c>
      <c r="AW191" s="10" t="s">
        <v>36</v>
      </c>
      <c r="AX191" s="10" t="s">
        <v>80</v>
      </c>
      <c r="AY191" s="239" t="s">
        <v>206</v>
      </c>
    </row>
    <row r="192" s="11" customFormat="1" ht="16.5" customHeight="1">
      <c r="B192" s="252"/>
      <c r="C192" s="253"/>
      <c r="D192" s="253"/>
      <c r="E192" s="254" t="s">
        <v>22</v>
      </c>
      <c r="F192" s="255" t="s">
        <v>289</v>
      </c>
      <c r="G192" s="253"/>
      <c r="H192" s="253"/>
      <c r="I192" s="253"/>
      <c r="J192" s="253"/>
      <c r="K192" s="256">
        <v>4</v>
      </c>
      <c r="L192" s="253"/>
      <c r="M192" s="253"/>
      <c r="N192" s="253"/>
      <c r="O192" s="253"/>
      <c r="P192" s="253"/>
      <c r="Q192" s="253"/>
      <c r="R192" s="257"/>
      <c r="T192" s="258"/>
      <c r="U192" s="253"/>
      <c r="V192" s="253"/>
      <c r="W192" s="253"/>
      <c r="X192" s="253"/>
      <c r="Y192" s="253"/>
      <c r="Z192" s="253"/>
      <c r="AA192" s="259"/>
      <c r="AT192" s="260" t="s">
        <v>214</v>
      </c>
      <c r="AU192" s="260" t="s">
        <v>149</v>
      </c>
      <c r="AV192" s="11" t="s">
        <v>211</v>
      </c>
      <c r="AW192" s="11" t="s">
        <v>36</v>
      </c>
      <c r="AX192" s="11" t="s">
        <v>88</v>
      </c>
      <c r="AY192" s="260" t="s">
        <v>206</v>
      </c>
    </row>
    <row r="193" s="1" customFormat="1" ht="25.5" customHeight="1">
      <c r="B193" s="46"/>
      <c r="C193" s="242" t="s">
        <v>296</v>
      </c>
      <c r="D193" s="242" t="s">
        <v>263</v>
      </c>
      <c r="E193" s="243" t="s">
        <v>1749</v>
      </c>
      <c r="F193" s="244" t="s">
        <v>1750</v>
      </c>
      <c r="G193" s="244"/>
      <c r="H193" s="244"/>
      <c r="I193" s="244"/>
      <c r="J193" s="245" t="s">
        <v>243</v>
      </c>
      <c r="K193" s="246">
        <v>9.9800000000000004</v>
      </c>
      <c r="L193" s="247">
        <v>0</v>
      </c>
      <c r="M193" s="248"/>
      <c r="N193" s="249">
        <f>ROUND(L193*K193,2)</f>
        <v>0</v>
      </c>
      <c r="O193" s="226"/>
      <c r="P193" s="226"/>
      <c r="Q193" s="226"/>
      <c r="R193" s="48"/>
      <c r="T193" s="227" t="s">
        <v>22</v>
      </c>
      <c r="U193" s="56" t="s">
        <v>45</v>
      </c>
      <c r="V193" s="47"/>
      <c r="W193" s="228">
        <f>V193*K193</f>
        <v>0</v>
      </c>
      <c r="X193" s="228">
        <v>0.13500000000000001</v>
      </c>
      <c r="Y193" s="228">
        <f>X193*K193</f>
        <v>1.3473000000000002</v>
      </c>
      <c r="Z193" s="228">
        <v>0</v>
      </c>
      <c r="AA193" s="229">
        <f>Z193*K193</f>
        <v>0</v>
      </c>
      <c r="AR193" s="22" t="s">
        <v>240</v>
      </c>
      <c r="AT193" s="22" t="s">
        <v>263</v>
      </c>
      <c r="AU193" s="22" t="s">
        <v>149</v>
      </c>
      <c r="AY193" s="22" t="s">
        <v>206</v>
      </c>
      <c r="BE193" s="142">
        <f>IF(U193="základní",N193,0)</f>
        <v>0</v>
      </c>
      <c r="BF193" s="142">
        <f>IF(U193="snížená",N193,0)</f>
        <v>0</v>
      </c>
      <c r="BG193" s="142">
        <f>IF(U193="zákl. přenesená",N193,0)</f>
        <v>0</v>
      </c>
      <c r="BH193" s="142">
        <f>IF(U193="sníž. přenesená",N193,0)</f>
        <v>0</v>
      </c>
      <c r="BI193" s="142">
        <f>IF(U193="nulová",N193,0)</f>
        <v>0</v>
      </c>
      <c r="BJ193" s="22" t="s">
        <v>88</v>
      </c>
      <c r="BK193" s="142">
        <f>ROUND(L193*K193,2)</f>
        <v>0</v>
      </c>
      <c r="BL193" s="22" t="s">
        <v>211</v>
      </c>
      <c r="BM193" s="22" t="s">
        <v>1751</v>
      </c>
    </row>
    <row r="194" s="10" customFormat="1" ht="16.5" customHeight="1">
      <c r="B194" s="230"/>
      <c r="C194" s="231"/>
      <c r="D194" s="231"/>
      <c r="E194" s="232" t="s">
        <v>22</v>
      </c>
      <c r="F194" s="233" t="s">
        <v>1752</v>
      </c>
      <c r="G194" s="234"/>
      <c r="H194" s="234"/>
      <c r="I194" s="234"/>
      <c r="J194" s="231"/>
      <c r="K194" s="235">
        <v>2.48</v>
      </c>
      <c r="L194" s="231"/>
      <c r="M194" s="231"/>
      <c r="N194" s="231"/>
      <c r="O194" s="231"/>
      <c r="P194" s="231"/>
      <c r="Q194" s="231"/>
      <c r="R194" s="236"/>
      <c r="T194" s="237"/>
      <c r="U194" s="231"/>
      <c r="V194" s="231"/>
      <c r="W194" s="231"/>
      <c r="X194" s="231"/>
      <c r="Y194" s="231"/>
      <c r="Z194" s="231"/>
      <c r="AA194" s="238"/>
      <c r="AT194" s="239" t="s">
        <v>214</v>
      </c>
      <c r="AU194" s="239" t="s">
        <v>149</v>
      </c>
      <c r="AV194" s="10" t="s">
        <v>149</v>
      </c>
      <c r="AW194" s="10" t="s">
        <v>36</v>
      </c>
      <c r="AX194" s="10" t="s">
        <v>80</v>
      </c>
      <c r="AY194" s="239" t="s">
        <v>206</v>
      </c>
    </row>
    <row r="195" s="10" customFormat="1" ht="16.5" customHeight="1">
      <c r="B195" s="230"/>
      <c r="C195" s="231"/>
      <c r="D195" s="231"/>
      <c r="E195" s="232" t="s">
        <v>22</v>
      </c>
      <c r="F195" s="251" t="s">
        <v>1753</v>
      </c>
      <c r="G195" s="231"/>
      <c r="H195" s="231"/>
      <c r="I195" s="231"/>
      <c r="J195" s="231"/>
      <c r="K195" s="235">
        <v>6.3200000000000003</v>
      </c>
      <c r="L195" s="231"/>
      <c r="M195" s="231"/>
      <c r="N195" s="231"/>
      <c r="O195" s="231"/>
      <c r="P195" s="231"/>
      <c r="Q195" s="231"/>
      <c r="R195" s="236"/>
      <c r="T195" s="237"/>
      <c r="U195" s="231"/>
      <c r="V195" s="231"/>
      <c r="W195" s="231"/>
      <c r="X195" s="231"/>
      <c r="Y195" s="231"/>
      <c r="Z195" s="231"/>
      <c r="AA195" s="238"/>
      <c r="AT195" s="239" t="s">
        <v>214</v>
      </c>
      <c r="AU195" s="239" t="s">
        <v>149</v>
      </c>
      <c r="AV195" s="10" t="s">
        <v>149</v>
      </c>
      <c r="AW195" s="10" t="s">
        <v>36</v>
      </c>
      <c r="AX195" s="10" t="s">
        <v>80</v>
      </c>
      <c r="AY195" s="239" t="s">
        <v>206</v>
      </c>
    </row>
    <row r="196" s="10" customFormat="1" ht="16.5" customHeight="1">
      <c r="B196" s="230"/>
      <c r="C196" s="231"/>
      <c r="D196" s="231"/>
      <c r="E196" s="232" t="s">
        <v>22</v>
      </c>
      <c r="F196" s="251" t="s">
        <v>1754</v>
      </c>
      <c r="G196" s="231"/>
      <c r="H196" s="231"/>
      <c r="I196" s="231"/>
      <c r="J196" s="231"/>
      <c r="K196" s="235">
        <v>1.1799999999999999</v>
      </c>
      <c r="L196" s="231"/>
      <c r="M196" s="231"/>
      <c r="N196" s="231"/>
      <c r="O196" s="231"/>
      <c r="P196" s="231"/>
      <c r="Q196" s="231"/>
      <c r="R196" s="236"/>
      <c r="T196" s="237"/>
      <c r="U196" s="231"/>
      <c r="V196" s="231"/>
      <c r="W196" s="231"/>
      <c r="X196" s="231"/>
      <c r="Y196" s="231"/>
      <c r="Z196" s="231"/>
      <c r="AA196" s="238"/>
      <c r="AT196" s="239" t="s">
        <v>214</v>
      </c>
      <c r="AU196" s="239" t="s">
        <v>149</v>
      </c>
      <c r="AV196" s="10" t="s">
        <v>149</v>
      </c>
      <c r="AW196" s="10" t="s">
        <v>36</v>
      </c>
      <c r="AX196" s="10" t="s">
        <v>80</v>
      </c>
      <c r="AY196" s="239" t="s">
        <v>206</v>
      </c>
    </row>
    <row r="197" s="11" customFormat="1" ht="16.5" customHeight="1">
      <c r="B197" s="252"/>
      <c r="C197" s="253"/>
      <c r="D197" s="253"/>
      <c r="E197" s="254" t="s">
        <v>22</v>
      </c>
      <c r="F197" s="255" t="s">
        <v>289</v>
      </c>
      <c r="G197" s="253"/>
      <c r="H197" s="253"/>
      <c r="I197" s="253"/>
      <c r="J197" s="253"/>
      <c r="K197" s="256">
        <v>9.9800000000000004</v>
      </c>
      <c r="L197" s="253"/>
      <c r="M197" s="253"/>
      <c r="N197" s="253"/>
      <c r="O197" s="253"/>
      <c r="P197" s="253"/>
      <c r="Q197" s="253"/>
      <c r="R197" s="257"/>
      <c r="T197" s="258"/>
      <c r="U197" s="253"/>
      <c r="V197" s="253"/>
      <c r="W197" s="253"/>
      <c r="X197" s="253"/>
      <c r="Y197" s="253"/>
      <c r="Z197" s="253"/>
      <c r="AA197" s="259"/>
      <c r="AT197" s="260" t="s">
        <v>214</v>
      </c>
      <c r="AU197" s="260" t="s">
        <v>149</v>
      </c>
      <c r="AV197" s="11" t="s">
        <v>211</v>
      </c>
      <c r="AW197" s="11" t="s">
        <v>36</v>
      </c>
      <c r="AX197" s="11" t="s">
        <v>88</v>
      </c>
      <c r="AY197" s="260" t="s">
        <v>206</v>
      </c>
    </row>
    <row r="198" s="1" customFormat="1" ht="38.25" customHeight="1">
      <c r="B198" s="46"/>
      <c r="C198" s="219" t="s">
        <v>301</v>
      </c>
      <c r="D198" s="219" t="s">
        <v>207</v>
      </c>
      <c r="E198" s="220" t="s">
        <v>1755</v>
      </c>
      <c r="F198" s="221" t="s">
        <v>1756</v>
      </c>
      <c r="G198" s="221"/>
      <c r="H198" s="221"/>
      <c r="I198" s="221"/>
      <c r="J198" s="222" t="s">
        <v>321</v>
      </c>
      <c r="K198" s="223">
        <v>94</v>
      </c>
      <c r="L198" s="224">
        <v>0</v>
      </c>
      <c r="M198" s="225"/>
      <c r="N198" s="226">
        <f>ROUND(L198*K198,2)</f>
        <v>0</v>
      </c>
      <c r="O198" s="226"/>
      <c r="P198" s="226"/>
      <c r="Q198" s="226"/>
      <c r="R198" s="48"/>
      <c r="T198" s="227" t="s">
        <v>22</v>
      </c>
      <c r="U198" s="56" t="s">
        <v>45</v>
      </c>
      <c r="V198" s="47"/>
      <c r="W198" s="228">
        <f>V198*K198</f>
        <v>0</v>
      </c>
      <c r="X198" s="228">
        <v>0.14954000000000001</v>
      </c>
      <c r="Y198" s="228">
        <f>X198*K198</f>
        <v>14.056760000000001</v>
      </c>
      <c r="Z198" s="228">
        <v>0</v>
      </c>
      <c r="AA198" s="229">
        <f>Z198*K198</f>
        <v>0</v>
      </c>
      <c r="AR198" s="22" t="s">
        <v>211</v>
      </c>
      <c r="AT198" s="22" t="s">
        <v>207</v>
      </c>
      <c r="AU198" s="22" t="s">
        <v>149</v>
      </c>
      <c r="AY198" s="22" t="s">
        <v>206</v>
      </c>
      <c r="BE198" s="142">
        <f>IF(U198="základní",N198,0)</f>
        <v>0</v>
      </c>
      <c r="BF198" s="142">
        <f>IF(U198="snížená",N198,0)</f>
        <v>0</v>
      </c>
      <c r="BG198" s="142">
        <f>IF(U198="zákl. přenesená",N198,0)</f>
        <v>0</v>
      </c>
      <c r="BH198" s="142">
        <f>IF(U198="sníž. přenesená",N198,0)</f>
        <v>0</v>
      </c>
      <c r="BI198" s="142">
        <f>IF(U198="nulová",N198,0)</f>
        <v>0</v>
      </c>
      <c r="BJ198" s="22" t="s">
        <v>88</v>
      </c>
      <c r="BK198" s="142">
        <f>ROUND(L198*K198,2)</f>
        <v>0</v>
      </c>
      <c r="BL198" s="22" t="s">
        <v>211</v>
      </c>
      <c r="BM198" s="22" t="s">
        <v>1757</v>
      </c>
    </row>
    <row r="199" s="10" customFormat="1" ht="16.5" customHeight="1">
      <c r="B199" s="230"/>
      <c r="C199" s="231"/>
      <c r="D199" s="231"/>
      <c r="E199" s="232" t="s">
        <v>22</v>
      </c>
      <c r="F199" s="233" t="s">
        <v>1758</v>
      </c>
      <c r="G199" s="234"/>
      <c r="H199" s="234"/>
      <c r="I199" s="234"/>
      <c r="J199" s="231"/>
      <c r="K199" s="235">
        <v>38</v>
      </c>
      <c r="L199" s="231"/>
      <c r="M199" s="231"/>
      <c r="N199" s="231"/>
      <c r="O199" s="231"/>
      <c r="P199" s="231"/>
      <c r="Q199" s="231"/>
      <c r="R199" s="236"/>
      <c r="T199" s="237"/>
      <c r="U199" s="231"/>
      <c r="V199" s="231"/>
      <c r="W199" s="231"/>
      <c r="X199" s="231"/>
      <c r="Y199" s="231"/>
      <c r="Z199" s="231"/>
      <c r="AA199" s="238"/>
      <c r="AT199" s="239" t="s">
        <v>214</v>
      </c>
      <c r="AU199" s="239" t="s">
        <v>149</v>
      </c>
      <c r="AV199" s="10" t="s">
        <v>149</v>
      </c>
      <c r="AW199" s="10" t="s">
        <v>36</v>
      </c>
      <c r="AX199" s="10" t="s">
        <v>80</v>
      </c>
      <c r="AY199" s="239" t="s">
        <v>206</v>
      </c>
    </row>
    <row r="200" s="10" customFormat="1" ht="16.5" customHeight="1">
      <c r="B200" s="230"/>
      <c r="C200" s="231"/>
      <c r="D200" s="231"/>
      <c r="E200" s="232" t="s">
        <v>22</v>
      </c>
      <c r="F200" s="251" t="s">
        <v>1759</v>
      </c>
      <c r="G200" s="231"/>
      <c r="H200" s="231"/>
      <c r="I200" s="231"/>
      <c r="J200" s="231"/>
      <c r="K200" s="235">
        <v>13</v>
      </c>
      <c r="L200" s="231"/>
      <c r="M200" s="231"/>
      <c r="N200" s="231"/>
      <c r="O200" s="231"/>
      <c r="P200" s="231"/>
      <c r="Q200" s="231"/>
      <c r="R200" s="236"/>
      <c r="T200" s="237"/>
      <c r="U200" s="231"/>
      <c r="V200" s="231"/>
      <c r="W200" s="231"/>
      <c r="X200" s="231"/>
      <c r="Y200" s="231"/>
      <c r="Z200" s="231"/>
      <c r="AA200" s="238"/>
      <c r="AT200" s="239" t="s">
        <v>214</v>
      </c>
      <c r="AU200" s="239" t="s">
        <v>149</v>
      </c>
      <c r="AV200" s="10" t="s">
        <v>149</v>
      </c>
      <c r="AW200" s="10" t="s">
        <v>36</v>
      </c>
      <c r="AX200" s="10" t="s">
        <v>80</v>
      </c>
      <c r="AY200" s="239" t="s">
        <v>206</v>
      </c>
    </row>
    <row r="201" s="10" customFormat="1" ht="16.5" customHeight="1">
      <c r="B201" s="230"/>
      <c r="C201" s="231"/>
      <c r="D201" s="231"/>
      <c r="E201" s="232" t="s">
        <v>22</v>
      </c>
      <c r="F201" s="251" t="s">
        <v>1760</v>
      </c>
      <c r="G201" s="231"/>
      <c r="H201" s="231"/>
      <c r="I201" s="231"/>
      <c r="J201" s="231"/>
      <c r="K201" s="235">
        <v>1</v>
      </c>
      <c r="L201" s="231"/>
      <c r="M201" s="231"/>
      <c r="N201" s="231"/>
      <c r="O201" s="231"/>
      <c r="P201" s="231"/>
      <c r="Q201" s="231"/>
      <c r="R201" s="236"/>
      <c r="T201" s="237"/>
      <c r="U201" s="231"/>
      <c r="V201" s="231"/>
      <c r="W201" s="231"/>
      <c r="X201" s="231"/>
      <c r="Y201" s="231"/>
      <c r="Z201" s="231"/>
      <c r="AA201" s="238"/>
      <c r="AT201" s="239" t="s">
        <v>214</v>
      </c>
      <c r="AU201" s="239" t="s">
        <v>149</v>
      </c>
      <c r="AV201" s="10" t="s">
        <v>149</v>
      </c>
      <c r="AW201" s="10" t="s">
        <v>36</v>
      </c>
      <c r="AX201" s="10" t="s">
        <v>80</v>
      </c>
      <c r="AY201" s="239" t="s">
        <v>206</v>
      </c>
    </row>
    <row r="202" s="10" customFormat="1" ht="16.5" customHeight="1">
      <c r="B202" s="230"/>
      <c r="C202" s="231"/>
      <c r="D202" s="231"/>
      <c r="E202" s="232" t="s">
        <v>22</v>
      </c>
      <c r="F202" s="251" t="s">
        <v>1761</v>
      </c>
      <c r="G202" s="231"/>
      <c r="H202" s="231"/>
      <c r="I202" s="231"/>
      <c r="J202" s="231"/>
      <c r="K202" s="235">
        <v>39</v>
      </c>
      <c r="L202" s="231"/>
      <c r="M202" s="231"/>
      <c r="N202" s="231"/>
      <c r="O202" s="231"/>
      <c r="P202" s="231"/>
      <c r="Q202" s="231"/>
      <c r="R202" s="236"/>
      <c r="T202" s="237"/>
      <c r="U202" s="231"/>
      <c r="V202" s="231"/>
      <c r="W202" s="231"/>
      <c r="X202" s="231"/>
      <c r="Y202" s="231"/>
      <c r="Z202" s="231"/>
      <c r="AA202" s="238"/>
      <c r="AT202" s="239" t="s">
        <v>214</v>
      </c>
      <c r="AU202" s="239" t="s">
        <v>149</v>
      </c>
      <c r="AV202" s="10" t="s">
        <v>149</v>
      </c>
      <c r="AW202" s="10" t="s">
        <v>36</v>
      </c>
      <c r="AX202" s="10" t="s">
        <v>80</v>
      </c>
      <c r="AY202" s="239" t="s">
        <v>206</v>
      </c>
    </row>
    <row r="203" s="10" customFormat="1" ht="16.5" customHeight="1">
      <c r="B203" s="230"/>
      <c r="C203" s="231"/>
      <c r="D203" s="231"/>
      <c r="E203" s="232" t="s">
        <v>22</v>
      </c>
      <c r="F203" s="251" t="s">
        <v>1762</v>
      </c>
      <c r="G203" s="231"/>
      <c r="H203" s="231"/>
      <c r="I203" s="231"/>
      <c r="J203" s="231"/>
      <c r="K203" s="235">
        <v>2</v>
      </c>
      <c r="L203" s="231"/>
      <c r="M203" s="231"/>
      <c r="N203" s="231"/>
      <c r="O203" s="231"/>
      <c r="P203" s="231"/>
      <c r="Q203" s="231"/>
      <c r="R203" s="236"/>
      <c r="T203" s="237"/>
      <c r="U203" s="231"/>
      <c r="V203" s="231"/>
      <c r="W203" s="231"/>
      <c r="X203" s="231"/>
      <c r="Y203" s="231"/>
      <c r="Z203" s="231"/>
      <c r="AA203" s="238"/>
      <c r="AT203" s="239" t="s">
        <v>214</v>
      </c>
      <c r="AU203" s="239" t="s">
        <v>149</v>
      </c>
      <c r="AV203" s="10" t="s">
        <v>149</v>
      </c>
      <c r="AW203" s="10" t="s">
        <v>36</v>
      </c>
      <c r="AX203" s="10" t="s">
        <v>80</v>
      </c>
      <c r="AY203" s="239" t="s">
        <v>206</v>
      </c>
    </row>
    <row r="204" s="10" customFormat="1" ht="16.5" customHeight="1">
      <c r="B204" s="230"/>
      <c r="C204" s="231"/>
      <c r="D204" s="231"/>
      <c r="E204" s="232" t="s">
        <v>22</v>
      </c>
      <c r="F204" s="251" t="s">
        <v>1763</v>
      </c>
      <c r="G204" s="231"/>
      <c r="H204" s="231"/>
      <c r="I204" s="231"/>
      <c r="J204" s="231"/>
      <c r="K204" s="235">
        <v>1</v>
      </c>
      <c r="L204" s="231"/>
      <c r="M204" s="231"/>
      <c r="N204" s="231"/>
      <c r="O204" s="231"/>
      <c r="P204" s="231"/>
      <c r="Q204" s="231"/>
      <c r="R204" s="236"/>
      <c r="T204" s="237"/>
      <c r="U204" s="231"/>
      <c r="V204" s="231"/>
      <c r="W204" s="231"/>
      <c r="X204" s="231"/>
      <c r="Y204" s="231"/>
      <c r="Z204" s="231"/>
      <c r="AA204" s="238"/>
      <c r="AT204" s="239" t="s">
        <v>214</v>
      </c>
      <c r="AU204" s="239" t="s">
        <v>149</v>
      </c>
      <c r="AV204" s="10" t="s">
        <v>149</v>
      </c>
      <c r="AW204" s="10" t="s">
        <v>36</v>
      </c>
      <c r="AX204" s="10" t="s">
        <v>80</v>
      </c>
      <c r="AY204" s="239" t="s">
        <v>206</v>
      </c>
    </row>
    <row r="205" s="11" customFormat="1" ht="16.5" customHeight="1">
      <c r="B205" s="252"/>
      <c r="C205" s="253"/>
      <c r="D205" s="253"/>
      <c r="E205" s="254" t="s">
        <v>22</v>
      </c>
      <c r="F205" s="255" t="s">
        <v>289</v>
      </c>
      <c r="G205" s="253"/>
      <c r="H205" s="253"/>
      <c r="I205" s="253"/>
      <c r="J205" s="253"/>
      <c r="K205" s="256">
        <v>94</v>
      </c>
      <c r="L205" s="253"/>
      <c r="M205" s="253"/>
      <c r="N205" s="253"/>
      <c r="O205" s="253"/>
      <c r="P205" s="253"/>
      <c r="Q205" s="253"/>
      <c r="R205" s="257"/>
      <c r="T205" s="258"/>
      <c r="U205" s="253"/>
      <c r="V205" s="253"/>
      <c r="W205" s="253"/>
      <c r="X205" s="253"/>
      <c r="Y205" s="253"/>
      <c r="Z205" s="253"/>
      <c r="AA205" s="259"/>
      <c r="AT205" s="260" t="s">
        <v>214</v>
      </c>
      <c r="AU205" s="260" t="s">
        <v>149</v>
      </c>
      <c r="AV205" s="11" t="s">
        <v>211</v>
      </c>
      <c r="AW205" s="11" t="s">
        <v>36</v>
      </c>
      <c r="AX205" s="11" t="s">
        <v>88</v>
      </c>
      <c r="AY205" s="260" t="s">
        <v>206</v>
      </c>
    </row>
    <row r="206" s="1" customFormat="1" ht="16.5" customHeight="1">
      <c r="B206" s="46"/>
      <c r="C206" s="242" t="s">
        <v>10</v>
      </c>
      <c r="D206" s="242" t="s">
        <v>263</v>
      </c>
      <c r="E206" s="243" t="s">
        <v>1740</v>
      </c>
      <c r="F206" s="244" t="s">
        <v>1741</v>
      </c>
      <c r="G206" s="244"/>
      <c r="H206" s="244"/>
      <c r="I206" s="244"/>
      <c r="J206" s="245" t="s">
        <v>243</v>
      </c>
      <c r="K206" s="246">
        <v>549.77999999999997</v>
      </c>
      <c r="L206" s="247">
        <v>0</v>
      </c>
      <c r="M206" s="248"/>
      <c r="N206" s="249">
        <f>ROUND(L206*K206,2)</f>
        <v>0</v>
      </c>
      <c r="O206" s="226"/>
      <c r="P206" s="226"/>
      <c r="Q206" s="226"/>
      <c r="R206" s="48"/>
      <c r="T206" s="227" t="s">
        <v>22</v>
      </c>
      <c r="U206" s="56" t="s">
        <v>45</v>
      </c>
      <c r="V206" s="47"/>
      <c r="W206" s="228">
        <f>V206*K206</f>
        <v>0</v>
      </c>
      <c r="X206" s="228">
        <v>0.29499999999999998</v>
      </c>
      <c r="Y206" s="228">
        <f>X206*K206</f>
        <v>162.18509999999998</v>
      </c>
      <c r="Z206" s="228">
        <v>0</v>
      </c>
      <c r="AA206" s="229">
        <f>Z206*K206</f>
        <v>0</v>
      </c>
      <c r="AR206" s="22" t="s">
        <v>240</v>
      </c>
      <c r="AT206" s="22" t="s">
        <v>263</v>
      </c>
      <c r="AU206" s="22" t="s">
        <v>149</v>
      </c>
      <c r="AY206" s="22" t="s">
        <v>206</v>
      </c>
      <c r="BE206" s="142">
        <f>IF(U206="základní",N206,0)</f>
        <v>0</v>
      </c>
      <c r="BF206" s="142">
        <f>IF(U206="snížená",N206,0)</f>
        <v>0</v>
      </c>
      <c r="BG206" s="142">
        <f>IF(U206="zákl. přenesená",N206,0)</f>
        <v>0</v>
      </c>
      <c r="BH206" s="142">
        <f>IF(U206="sníž. přenesená",N206,0)</f>
        <v>0</v>
      </c>
      <c r="BI206" s="142">
        <f>IF(U206="nulová",N206,0)</f>
        <v>0</v>
      </c>
      <c r="BJ206" s="22" t="s">
        <v>88</v>
      </c>
      <c r="BK206" s="142">
        <f>ROUND(L206*K206,2)</f>
        <v>0</v>
      </c>
      <c r="BL206" s="22" t="s">
        <v>211</v>
      </c>
      <c r="BM206" s="22" t="s">
        <v>1764</v>
      </c>
    </row>
    <row r="207" s="10" customFormat="1" ht="16.5" customHeight="1">
      <c r="B207" s="230"/>
      <c r="C207" s="231"/>
      <c r="D207" s="231"/>
      <c r="E207" s="232" t="s">
        <v>22</v>
      </c>
      <c r="F207" s="233" t="s">
        <v>1765</v>
      </c>
      <c r="G207" s="234"/>
      <c r="H207" s="234"/>
      <c r="I207" s="234"/>
      <c r="J207" s="231"/>
      <c r="K207" s="235">
        <v>149.72</v>
      </c>
      <c r="L207" s="231"/>
      <c r="M207" s="231"/>
      <c r="N207" s="231"/>
      <c r="O207" s="231"/>
      <c r="P207" s="231"/>
      <c r="Q207" s="231"/>
      <c r="R207" s="236"/>
      <c r="T207" s="237"/>
      <c r="U207" s="231"/>
      <c r="V207" s="231"/>
      <c r="W207" s="231"/>
      <c r="X207" s="231"/>
      <c r="Y207" s="231"/>
      <c r="Z207" s="231"/>
      <c r="AA207" s="238"/>
      <c r="AT207" s="239" t="s">
        <v>214</v>
      </c>
      <c r="AU207" s="239" t="s">
        <v>149</v>
      </c>
      <c r="AV207" s="10" t="s">
        <v>149</v>
      </c>
      <c r="AW207" s="10" t="s">
        <v>36</v>
      </c>
      <c r="AX207" s="10" t="s">
        <v>80</v>
      </c>
      <c r="AY207" s="239" t="s">
        <v>206</v>
      </c>
    </row>
    <row r="208" s="10" customFormat="1" ht="16.5" customHeight="1">
      <c r="B208" s="230"/>
      <c r="C208" s="231"/>
      <c r="D208" s="231"/>
      <c r="E208" s="232" t="s">
        <v>22</v>
      </c>
      <c r="F208" s="251" t="s">
        <v>1766</v>
      </c>
      <c r="G208" s="231"/>
      <c r="H208" s="231"/>
      <c r="I208" s="231"/>
      <c r="J208" s="231"/>
      <c r="K208" s="235">
        <v>94.170000000000002</v>
      </c>
      <c r="L208" s="231"/>
      <c r="M208" s="231"/>
      <c r="N208" s="231"/>
      <c r="O208" s="231"/>
      <c r="P208" s="231"/>
      <c r="Q208" s="231"/>
      <c r="R208" s="236"/>
      <c r="T208" s="237"/>
      <c r="U208" s="231"/>
      <c r="V208" s="231"/>
      <c r="W208" s="231"/>
      <c r="X208" s="231"/>
      <c r="Y208" s="231"/>
      <c r="Z208" s="231"/>
      <c r="AA208" s="238"/>
      <c r="AT208" s="239" t="s">
        <v>214</v>
      </c>
      <c r="AU208" s="239" t="s">
        <v>149</v>
      </c>
      <c r="AV208" s="10" t="s">
        <v>149</v>
      </c>
      <c r="AW208" s="10" t="s">
        <v>36</v>
      </c>
      <c r="AX208" s="10" t="s">
        <v>80</v>
      </c>
      <c r="AY208" s="239" t="s">
        <v>206</v>
      </c>
    </row>
    <row r="209" s="10" customFormat="1" ht="16.5" customHeight="1">
      <c r="B209" s="230"/>
      <c r="C209" s="231"/>
      <c r="D209" s="231"/>
      <c r="E209" s="232" t="s">
        <v>22</v>
      </c>
      <c r="F209" s="251" t="s">
        <v>1767</v>
      </c>
      <c r="G209" s="231"/>
      <c r="H209" s="231"/>
      <c r="I209" s="231"/>
      <c r="J209" s="231"/>
      <c r="K209" s="235">
        <v>5.8499999999999996</v>
      </c>
      <c r="L209" s="231"/>
      <c r="M209" s="231"/>
      <c r="N209" s="231"/>
      <c r="O209" s="231"/>
      <c r="P209" s="231"/>
      <c r="Q209" s="231"/>
      <c r="R209" s="236"/>
      <c r="T209" s="237"/>
      <c r="U209" s="231"/>
      <c r="V209" s="231"/>
      <c r="W209" s="231"/>
      <c r="X209" s="231"/>
      <c r="Y209" s="231"/>
      <c r="Z209" s="231"/>
      <c r="AA209" s="238"/>
      <c r="AT209" s="239" t="s">
        <v>214</v>
      </c>
      <c r="AU209" s="239" t="s">
        <v>149</v>
      </c>
      <c r="AV209" s="10" t="s">
        <v>149</v>
      </c>
      <c r="AW209" s="10" t="s">
        <v>36</v>
      </c>
      <c r="AX209" s="10" t="s">
        <v>80</v>
      </c>
      <c r="AY209" s="239" t="s">
        <v>206</v>
      </c>
    </row>
    <row r="210" s="10" customFormat="1" ht="16.5" customHeight="1">
      <c r="B210" s="230"/>
      <c r="C210" s="231"/>
      <c r="D210" s="231"/>
      <c r="E210" s="232" t="s">
        <v>22</v>
      </c>
      <c r="F210" s="251" t="s">
        <v>1768</v>
      </c>
      <c r="G210" s="231"/>
      <c r="H210" s="231"/>
      <c r="I210" s="231"/>
      <c r="J210" s="231"/>
      <c r="K210" s="235">
        <v>282.36000000000001</v>
      </c>
      <c r="L210" s="231"/>
      <c r="M210" s="231"/>
      <c r="N210" s="231"/>
      <c r="O210" s="231"/>
      <c r="P210" s="231"/>
      <c r="Q210" s="231"/>
      <c r="R210" s="236"/>
      <c r="T210" s="237"/>
      <c r="U210" s="231"/>
      <c r="V210" s="231"/>
      <c r="W210" s="231"/>
      <c r="X210" s="231"/>
      <c r="Y210" s="231"/>
      <c r="Z210" s="231"/>
      <c r="AA210" s="238"/>
      <c r="AT210" s="239" t="s">
        <v>214</v>
      </c>
      <c r="AU210" s="239" t="s">
        <v>149</v>
      </c>
      <c r="AV210" s="10" t="s">
        <v>149</v>
      </c>
      <c r="AW210" s="10" t="s">
        <v>36</v>
      </c>
      <c r="AX210" s="10" t="s">
        <v>80</v>
      </c>
      <c r="AY210" s="239" t="s">
        <v>206</v>
      </c>
    </row>
    <row r="211" s="10" customFormat="1" ht="16.5" customHeight="1">
      <c r="B211" s="230"/>
      <c r="C211" s="231"/>
      <c r="D211" s="231"/>
      <c r="E211" s="232" t="s">
        <v>22</v>
      </c>
      <c r="F211" s="251" t="s">
        <v>1769</v>
      </c>
      <c r="G211" s="231"/>
      <c r="H211" s="231"/>
      <c r="I211" s="231"/>
      <c r="J211" s="231"/>
      <c r="K211" s="235">
        <v>13.880000000000001</v>
      </c>
      <c r="L211" s="231"/>
      <c r="M211" s="231"/>
      <c r="N211" s="231"/>
      <c r="O211" s="231"/>
      <c r="P211" s="231"/>
      <c r="Q211" s="231"/>
      <c r="R211" s="236"/>
      <c r="T211" s="237"/>
      <c r="U211" s="231"/>
      <c r="V211" s="231"/>
      <c r="W211" s="231"/>
      <c r="X211" s="231"/>
      <c r="Y211" s="231"/>
      <c r="Z211" s="231"/>
      <c r="AA211" s="238"/>
      <c r="AT211" s="239" t="s">
        <v>214</v>
      </c>
      <c r="AU211" s="239" t="s">
        <v>149</v>
      </c>
      <c r="AV211" s="10" t="s">
        <v>149</v>
      </c>
      <c r="AW211" s="10" t="s">
        <v>36</v>
      </c>
      <c r="AX211" s="10" t="s">
        <v>80</v>
      </c>
      <c r="AY211" s="239" t="s">
        <v>206</v>
      </c>
    </row>
    <row r="212" s="10" customFormat="1" ht="16.5" customHeight="1">
      <c r="B212" s="230"/>
      <c r="C212" s="231"/>
      <c r="D212" s="231"/>
      <c r="E212" s="232" t="s">
        <v>22</v>
      </c>
      <c r="F212" s="251" t="s">
        <v>1770</v>
      </c>
      <c r="G212" s="231"/>
      <c r="H212" s="231"/>
      <c r="I212" s="231"/>
      <c r="J212" s="231"/>
      <c r="K212" s="235">
        <v>3.7999999999999998</v>
      </c>
      <c r="L212" s="231"/>
      <c r="M212" s="231"/>
      <c r="N212" s="231"/>
      <c r="O212" s="231"/>
      <c r="P212" s="231"/>
      <c r="Q212" s="231"/>
      <c r="R212" s="236"/>
      <c r="T212" s="237"/>
      <c r="U212" s="231"/>
      <c r="V212" s="231"/>
      <c r="W212" s="231"/>
      <c r="X212" s="231"/>
      <c r="Y212" s="231"/>
      <c r="Z212" s="231"/>
      <c r="AA212" s="238"/>
      <c r="AT212" s="239" t="s">
        <v>214</v>
      </c>
      <c r="AU212" s="239" t="s">
        <v>149</v>
      </c>
      <c r="AV212" s="10" t="s">
        <v>149</v>
      </c>
      <c r="AW212" s="10" t="s">
        <v>36</v>
      </c>
      <c r="AX212" s="10" t="s">
        <v>80</v>
      </c>
      <c r="AY212" s="239" t="s">
        <v>206</v>
      </c>
    </row>
    <row r="213" s="11" customFormat="1" ht="16.5" customHeight="1">
      <c r="B213" s="252"/>
      <c r="C213" s="253"/>
      <c r="D213" s="253"/>
      <c r="E213" s="254" t="s">
        <v>22</v>
      </c>
      <c r="F213" s="255" t="s">
        <v>289</v>
      </c>
      <c r="G213" s="253"/>
      <c r="H213" s="253"/>
      <c r="I213" s="253"/>
      <c r="J213" s="253"/>
      <c r="K213" s="256">
        <v>549.77999999999997</v>
      </c>
      <c r="L213" s="253"/>
      <c r="M213" s="253"/>
      <c r="N213" s="253"/>
      <c r="O213" s="253"/>
      <c r="P213" s="253"/>
      <c r="Q213" s="253"/>
      <c r="R213" s="257"/>
      <c r="T213" s="258"/>
      <c r="U213" s="253"/>
      <c r="V213" s="253"/>
      <c r="W213" s="253"/>
      <c r="X213" s="253"/>
      <c r="Y213" s="253"/>
      <c r="Z213" s="253"/>
      <c r="AA213" s="259"/>
      <c r="AT213" s="260" t="s">
        <v>214</v>
      </c>
      <c r="AU213" s="260" t="s">
        <v>149</v>
      </c>
      <c r="AV213" s="11" t="s">
        <v>211</v>
      </c>
      <c r="AW213" s="11" t="s">
        <v>36</v>
      </c>
      <c r="AX213" s="11" t="s">
        <v>88</v>
      </c>
      <c r="AY213" s="260" t="s">
        <v>206</v>
      </c>
    </row>
    <row r="214" s="1" customFormat="1" ht="38.25" customHeight="1">
      <c r="B214" s="46"/>
      <c r="C214" s="219" t="s">
        <v>313</v>
      </c>
      <c r="D214" s="219" t="s">
        <v>207</v>
      </c>
      <c r="E214" s="220" t="s">
        <v>1755</v>
      </c>
      <c r="F214" s="221" t="s">
        <v>1756</v>
      </c>
      <c r="G214" s="221"/>
      <c r="H214" s="221"/>
      <c r="I214" s="221"/>
      <c r="J214" s="222" t="s">
        <v>321</v>
      </c>
      <c r="K214" s="223">
        <v>10</v>
      </c>
      <c r="L214" s="224">
        <v>0</v>
      </c>
      <c r="M214" s="225"/>
      <c r="N214" s="226">
        <f>ROUND(L214*K214,2)</f>
        <v>0</v>
      </c>
      <c r="O214" s="226"/>
      <c r="P214" s="226"/>
      <c r="Q214" s="226"/>
      <c r="R214" s="48"/>
      <c r="T214" s="227" t="s">
        <v>22</v>
      </c>
      <c r="U214" s="56" t="s">
        <v>45</v>
      </c>
      <c r="V214" s="47"/>
      <c r="W214" s="228">
        <f>V214*K214</f>
        <v>0</v>
      </c>
      <c r="X214" s="228">
        <v>0.14954000000000001</v>
      </c>
      <c r="Y214" s="228">
        <f>X214*K214</f>
        <v>1.4954000000000001</v>
      </c>
      <c r="Z214" s="228">
        <v>0</v>
      </c>
      <c r="AA214" s="229">
        <f>Z214*K214</f>
        <v>0</v>
      </c>
      <c r="AR214" s="22" t="s">
        <v>211</v>
      </c>
      <c r="AT214" s="22" t="s">
        <v>207</v>
      </c>
      <c r="AU214" s="22" t="s">
        <v>149</v>
      </c>
      <c r="AY214" s="22" t="s">
        <v>206</v>
      </c>
      <c r="BE214" s="142">
        <f>IF(U214="základní",N214,0)</f>
        <v>0</v>
      </c>
      <c r="BF214" s="142">
        <f>IF(U214="snížená",N214,0)</f>
        <v>0</v>
      </c>
      <c r="BG214" s="142">
        <f>IF(U214="zákl. přenesená",N214,0)</f>
        <v>0</v>
      </c>
      <c r="BH214" s="142">
        <f>IF(U214="sníž. přenesená",N214,0)</f>
        <v>0</v>
      </c>
      <c r="BI214" s="142">
        <f>IF(U214="nulová",N214,0)</f>
        <v>0</v>
      </c>
      <c r="BJ214" s="22" t="s">
        <v>88</v>
      </c>
      <c r="BK214" s="142">
        <f>ROUND(L214*K214,2)</f>
        <v>0</v>
      </c>
      <c r="BL214" s="22" t="s">
        <v>211</v>
      </c>
      <c r="BM214" s="22" t="s">
        <v>1771</v>
      </c>
    </row>
    <row r="215" s="10" customFormat="1" ht="16.5" customHeight="1">
      <c r="B215" s="230"/>
      <c r="C215" s="231"/>
      <c r="D215" s="231"/>
      <c r="E215" s="232" t="s">
        <v>22</v>
      </c>
      <c r="F215" s="233" t="s">
        <v>1772</v>
      </c>
      <c r="G215" s="234"/>
      <c r="H215" s="234"/>
      <c r="I215" s="234"/>
      <c r="J215" s="231"/>
      <c r="K215" s="235">
        <v>1</v>
      </c>
      <c r="L215" s="231"/>
      <c r="M215" s="231"/>
      <c r="N215" s="231"/>
      <c r="O215" s="231"/>
      <c r="P215" s="231"/>
      <c r="Q215" s="231"/>
      <c r="R215" s="236"/>
      <c r="T215" s="237"/>
      <c r="U215" s="231"/>
      <c r="V215" s="231"/>
      <c r="W215" s="231"/>
      <c r="X215" s="231"/>
      <c r="Y215" s="231"/>
      <c r="Z215" s="231"/>
      <c r="AA215" s="238"/>
      <c r="AT215" s="239" t="s">
        <v>214</v>
      </c>
      <c r="AU215" s="239" t="s">
        <v>149</v>
      </c>
      <c r="AV215" s="10" t="s">
        <v>149</v>
      </c>
      <c r="AW215" s="10" t="s">
        <v>36</v>
      </c>
      <c r="AX215" s="10" t="s">
        <v>80</v>
      </c>
      <c r="AY215" s="239" t="s">
        <v>206</v>
      </c>
    </row>
    <row r="216" s="10" customFormat="1" ht="16.5" customHeight="1">
      <c r="B216" s="230"/>
      <c r="C216" s="231"/>
      <c r="D216" s="231"/>
      <c r="E216" s="232" t="s">
        <v>22</v>
      </c>
      <c r="F216" s="251" t="s">
        <v>1773</v>
      </c>
      <c r="G216" s="231"/>
      <c r="H216" s="231"/>
      <c r="I216" s="231"/>
      <c r="J216" s="231"/>
      <c r="K216" s="235">
        <v>1</v>
      </c>
      <c r="L216" s="231"/>
      <c r="M216" s="231"/>
      <c r="N216" s="231"/>
      <c r="O216" s="231"/>
      <c r="P216" s="231"/>
      <c r="Q216" s="231"/>
      <c r="R216" s="236"/>
      <c r="T216" s="237"/>
      <c r="U216" s="231"/>
      <c r="V216" s="231"/>
      <c r="W216" s="231"/>
      <c r="X216" s="231"/>
      <c r="Y216" s="231"/>
      <c r="Z216" s="231"/>
      <c r="AA216" s="238"/>
      <c r="AT216" s="239" t="s">
        <v>214</v>
      </c>
      <c r="AU216" s="239" t="s">
        <v>149</v>
      </c>
      <c r="AV216" s="10" t="s">
        <v>149</v>
      </c>
      <c r="AW216" s="10" t="s">
        <v>36</v>
      </c>
      <c r="AX216" s="10" t="s">
        <v>80</v>
      </c>
      <c r="AY216" s="239" t="s">
        <v>206</v>
      </c>
    </row>
    <row r="217" s="10" customFormat="1" ht="16.5" customHeight="1">
      <c r="B217" s="230"/>
      <c r="C217" s="231"/>
      <c r="D217" s="231"/>
      <c r="E217" s="232" t="s">
        <v>22</v>
      </c>
      <c r="F217" s="251" t="s">
        <v>1774</v>
      </c>
      <c r="G217" s="231"/>
      <c r="H217" s="231"/>
      <c r="I217" s="231"/>
      <c r="J217" s="231"/>
      <c r="K217" s="235">
        <v>2</v>
      </c>
      <c r="L217" s="231"/>
      <c r="M217" s="231"/>
      <c r="N217" s="231"/>
      <c r="O217" s="231"/>
      <c r="P217" s="231"/>
      <c r="Q217" s="231"/>
      <c r="R217" s="236"/>
      <c r="T217" s="237"/>
      <c r="U217" s="231"/>
      <c r="V217" s="231"/>
      <c r="W217" s="231"/>
      <c r="X217" s="231"/>
      <c r="Y217" s="231"/>
      <c r="Z217" s="231"/>
      <c r="AA217" s="238"/>
      <c r="AT217" s="239" t="s">
        <v>214</v>
      </c>
      <c r="AU217" s="239" t="s">
        <v>149</v>
      </c>
      <c r="AV217" s="10" t="s">
        <v>149</v>
      </c>
      <c r="AW217" s="10" t="s">
        <v>36</v>
      </c>
      <c r="AX217" s="10" t="s">
        <v>80</v>
      </c>
      <c r="AY217" s="239" t="s">
        <v>206</v>
      </c>
    </row>
    <row r="218" s="10" customFormat="1" ht="16.5" customHeight="1">
      <c r="B218" s="230"/>
      <c r="C218" s="231"/>
      <c r="D218" s="231"/>
      <c r="E218" s="232" t="s">
        <v>22</v>
      </c>
      <c r="F218" s="251" t="s">
        <v>1775</v>
      </c>
      <c r="G218" s="231"/>
      <c r="H218" s="231"/>
      <c r="I218" s="231"/>
      <c r="J218" s="231"/>
      <c r="K218" s="235">
        <v>1</v>
      </c>
      <c r="L218" s="231"/>
      <c r="M218" s="231"/>
      <c r="N218" s="231"/>
      <c r="O218" s="231"/>
      <c r="P218" s="231"/>
      <c r="Q218" s="231"/>
      <c r="R218" s="236"/>
      <c r="T218" s="237"/>
      <c r="U218" s="231"/>
      <c r="V218" s="231"/>
      <c r="W218" s="231"/>
      <c r="X218" s="231"/>
      <c r="Y218" s="231"/>
      <c r="Z218" s="231"/>
      <c r="AA218" s="238"/>
      <c r="AT218" s="239" t="s">
        <v>214</v>
      </c>
      <c r="AU218" s="239" t="s">
        <v>149</v>
      </c>
      <c r="AV218" s="10" t="s">
        <v>149</v>
      </c>
      <c r="AW218" s="10" t="s">
        <v>36</v>
      </c>
      <c r="AX218" s="10" t="s">
        <v>80</v>
      </c>
      <c r="AY218" s="239" t="s">
        <v>206</v>
      </c>
    </row>
    <row r="219" s="10" customFormat="1" ht="16.5" customHeight="1">
      <c r="B219" s="230"/>
      <c r="C219" s="231"/>
      <c r="D219" s="231"/>
      <c r="E219" s="232" t="s">
        <v>22</v>
      </c>
      <c r="F219" s="251" t="s">
        <v>1776</v>
      </c>
      <c r="G219" s="231"/>
      <c r="H219" s="231"/>
      <c r="I219" s="231"/>
      <c r="J219" s="231"/>
      <c r="K219" s="235">
        <v>1</v>
      </c>
      <c r="L219" s="231"/>
      <c r="M219" s="231"/>
      <c r="N219" s="231"/>
      <c r="O219" s="231"/>
      <c r="P219" s="231"/>
      <c r="Q219" s="231"/>
      <c r="R219" s="236"/>
      <c r="T219" s="237"/>
      <c r="U219" s="231"/>
      <c r="V219" s="231"/>
      <c r="W219" s="231"/>
      <c r="X219" s="231"/>
      <c r="Y219" s="231"/>
      <c r="Z219" s="231"/>
      <c r="AA219" s="238"/>
      <c r="AT219" s="239" t="s">
        <v>214</v>
      </c>
      <c r="AU219" s="239" t="s">
        <v>149</v>
      </c>
      <c r="AV219" s="10" t="s">
        <v>149</v>
      </c>
      <c r="AW219" s="10" t="s">
        <v>36</v>
      </c>
      <c r="AX219" s="10" t="s">
        <v>80</v>
      </c>
      <c r="AY219" s="239" t="s">
        <v>206</v>
      </c>
    </row>
    <row r="220" s="10" customFormat="1" ht="16.5" customHeight="1">
      <c r="B220" s="230"/>
      <c r="C220" s="231"/>
      <c r="D220" s="231"/>
      <c r="E220" s="232" t="s">
        <v>22</v>
      </c>
      <c r="F220" s="251" t="s">
        <v>1777</v>
      </c>
      <c r="G220" s="231"/>
      <c r="H220" s="231"/>
      <c r="I220" s="231"/>
      <c r="J220" s="231"/>
      <c r="K220" s="235">
        <v>2</v>
      </c>
      <c r="L220" s="231"/>
      <c r="M220" s="231"/>
      <c r="N220" s="231"/>
      <c r="O220" s="231"/>
      <c r="P220" s="231"/>
      <c r="Q220" s="231"/>
      <c r="R220" s="236"/>
      <c r="T220" s="237"/>
      <c r="U220" s="231"/>
      <c r="V220" s="231"/>
      <c r="W220" s="231"/>
      <c r="X220" s="231"/>
      <c r="Y220" s="231"/>
      <c r="Z220" s="231"/>
      <c r="AA220" s="238"/>
      <c r="AT220" s="239" t="s">
        <v>214</v>
      </c>
      <c r="AU220" s="239" t="s">
        <v>149</v>
      </c>
      <c r="AV220" s="10" t="s">
        <v>149</v>
      </c>
      <c r="AW220" s="10" t="s">
        <v>36</v>
      </c>
      <c r="AX220" s="10" t="s">
        <v>80</v>
      </c>
      <c r="AY220" s="239" t="s">
        <v>206</v>
      </c>
    </row>
    <row r="221" s="10" customFormat="1" ht="16.5" customHeight="1">
      <c r="B221" s="230"/>
      <c r="C221" s="231"/>
      <c r="D221" s="231"/>
      <c r="E221" s="232" t="s">
        <v>22</v>
      </c>
      <c r="F221" s="251" t="s">
        <v>1778</v>
      </c>
      <c r="G221" s="231"/>
      <c r="H221" s="231"/>
      <c r="I221" s="231"/>
      <c r="J221" s="231"/>
      <c r="K221" s="235">
        <v>1</v>
      </c>
      <c r="L221" s="231"/>
      <c r="M221" s="231"/>
      <c r="N221" s="231"/>
      <c r="O221" s="231"/>
      <c r="P221" s="231"/>
      <c r="Q221" s="231"/>
      <c r="R221" s="236"/>
      <c r="T221" s="237"/>
      <c r="U221" s="231"/>
      <c r="V221" s="231"/>
      <c r="W221" s="231"/>
      <c r="X221" s="231"/>
      <c r="Y221" s="231"/>
      <c r="Z221" s="231"/>
      <c r="AA221" s="238"/>
      <c r="AT221" s="239" t="s">
        <v>214</v>
      </c>
      <c r="AU221" s="239" t="s">
        <v>149</v>
      </c>
      <c r="AV221" s="10" t="s">
        <v>149</v>
      </c>
      <c r="AW221" s="10" t="s">
        <v>36</v>
      </c>
      <c r="AX221" s="10" t="s">
        <v>80</v>
      </c>
      <c r="AY221" s="239" t="s">
        <v>206</v>
      </c>
    </row>
    <row r="222" s="10" customFormat="1" ht="16.5" customHeight="1">
      <c r="B222" s="230"/>
      <c r="C222" s="231"/>
      <c r="D222" s="231"/>
      <c r="E222" s="232" t="s">
        <v>22</v>
      </c>
      <c r="F222" s="251" t="s">
        <v>1779</v>
      </c>
      <c r="G222" s="231"/>
      <c r="H222" s="231"/>
      <c r="I222" s="231"/>
      <c r="J222" s="231"/>
      <c r="K222" s="235">
        <v>1</v>
      </c>
      <c r="L222" s="231"/>
      <c r="M222" s="231"/>
      <c r="N222" s="231"/>
      <c r="O222" s="231"/>
      <c r="P222" s="231"/>
      <c r="Q222" s="231"/>
      <c r="R222" s="236"/>
      <c r="T222" s="237"/>
      <c r="U222" s="231"/>
      <c r="V222" s="231"/>
      <c r="W222" s="231"/>
      <c r="X222" s="231"/>
      <c r="Y222" s="231"/>
      <c r="Z222" s="231"/>
      <c r="AA222" s="238"/>
      <c r="AT222" s="239" t="s">
        <v>214</v>
      </c>
      <c r="AU222" s="239" t="s">
        <v>149</v>
      </c>
      <c r="AV222" s="10" t="s">
        <v>149</v>
      </c>
      <c r="AW222" s="10" t="s">
        <v>36</v>
      </c>
      <c r="AX222" s="10" t="s">
        <v>80</v>
      </c>
      <c r="AY222" s="239" t="s">
        <v>206</v>
      </c>
    </row>
    <row r="223" s="11" customFormat="1" ht="16.5" customHeight="1">
      <c r="B223" s="252"/>
      <c r="C223" s="253"/>
      <c r="D223" s="253"/>
      <c r="E223" s="254" t="s">
        <v>22</v>
      </c>
      <c r="F223" s="255" t="s">
        <v>289</v>
      </c>
      <c r="G223" s="253"/>
      <c r="H223" s="253"/>
      <c r="I223" s="253"/>
      <c r="J223" s="253"/>
      <c r="K223" s="256">
        <v>10</v>
      </c>
      <c r="L223" s="253"/>
      <c r="M223" s="253"/>
      <c r="N223" s="253"/>
      <c r="O223" s="253"/>
      <c r="P223" s="253"/>
      <c r="Q223" s="253"/>
      <c r="R223" s="257"/>
      <c r="T223" s="258"/>
      <c r="U223" s="253"/>
      <c r="V223" s="253"/>
      <c r="W223" s="253"/>
      <c r="X223" s="253"/>
      <c r="Y223" s="253"/>
      <c r="Z223" s="253"/>
      <c r="AA223" s="259"/>
      <c r="AT223" s="260" t="s">
        <v>214</v>
      </c>
      <c r="AU223" s="260" t="s">
        <v>149</v>
      </c>
      <c r="AV223" s="11" t="s">
        <v>211</v>
      </c>
      <c r="AW223" s="11" t="s">
        <v>36</v>
      </c>
      <c r="AX223" s="11" t="s">
        <v>88</v>
      </c>
      <c r="AY223" s="260" t="s">
        <v>206</v>
      </c>
    </row>
    <row r="224" s="1" customFormat="1" ht="16.5" customHeight="1">
      <c r="B224" s="46"/>
      <c r="C224" s="242" t="s">
        <v>318</v>
      </c>
      <c r="D224" s="242" t="s">
        <v>263</v>
      </c>
      <c r="E224" s="243" t="s">
        <v>1740</v>
      </c>
      <c r="F224" s="244" t="s">
        <v>1741</v>
      </c>
      <c r="G224" s="244"/>
      <c r="H224" s="244"/>
      <c r="I224" s="244"/>
      <c r="J224" s="245" t="s">
        <v>243</v>
      </c>
      <c r="K224" s="246">
        <v>64.030000000000001</v>
      </c>
      <c r="L224" s="247">
        <v>0</v>
      </c>
      <c r="M224" s="248"/>
      <c r="N224" s="249">
        <f>ROUND(L224*K224,2)</f>
        <v>0</v>
      </c>
      <c r="O224" s="226"/>
      <c r="P224" s="226"/>
      <c r="Q224" s="226"/>
      <c r="R224" s="48"/>
      <c r="T224" s="227" t="s">
        <v>22</v>
      </c>
      <c r="U224" s="56" t="s">
        <v>45</v>
      </c>
      <c r="V224" s="47"/>
      <c r="W224" s="228">
        <f>V224*K224</f>
        <v>0</v>
      </c>
      <c r="X224" s="228">
        <v>0.29499999999999998</v>
      </c>
      <c r="Y224" s="228">
        <f>X224*K224</f>
        <v>18.888849999999998</v>
      </c>
      <c r="Z224" s="228">
        <v>0</v>
      </c>
      <c r="AA224" s="229">
        <f>Z224*K224</f>
        <v>0</v>
      </c>
      <c r="AR224" s="22" t="s">
        <v>240</v>
      </c>
      <c r="AT224" s="22" t="s">
        <v>263</v>
      </c>
      <c r="AU224" s="22" t="s">
        <v>149</v>
      </c>
      <c r="AY224" s="22" t="s">
        <v>206</v>
      </c>
      <c r="BE224" s="142">
        <f>IF(U224="základní",N224,0)</f>
        <v>0</v>
      </c>
      <c r="BF224" s="142">
        <f>IF(U224="snížená",N224,0)</f>
        <v>0</v>
      </c>
      <c r="BG224" s="142">
        <f>IF(U224="zákl. přenesená",N224,0)</f>
        <v>0</v>
      </c>
      <c r="BH224" s="142">
        <f>IF(U224="sníž. přenesená",N224,0)</f>
        <v>0</v>
      </c>
      <c r="BI224" s="142">
        <f>IF(U224="nulová",N224,0)</f>
        <v>0</v>
      </c>
      <c r="BJ224" s="22" t="s">
        <v>88</v>
      </c>
      <c r="BK224" s="142">
        <f>ROUND(L224*K224,2)</f>
        <v>0</v>
      </c>
      <c r="BL224" s="22" t="s">
        <v>211</v>
      </c>
      <c r="BM224" s="22" t="s">
        <v>1780</v>
      </c>
    </row>
    <row r="225" s="10" customFormat="1" ht="16.5" customHeight="1">
      <c r="B225" s="230"/>
      <c r="C225" s="231"/>
      <c r="D225" s="231"/>
      <c r="E225" s="232" t="s">
        <v>22</v>
      </c>
      <c r="F225" s="233" t="s">
        <v>1781</v>
      </c>
      <c r="G225" s="234"/>
      <c r="H225" s="234"/>
      <c r="I225" s="234"/>
      <c r="J225" s="231"/>
      <c r="K225" s="235">
        <v>7.5899999999999999</v>
      </c>
      <c r="L225" s="231"/>
      <c r="M225" s="231"/>
      <c r="N225" s="231"/>
      <c r="O225" s="231"/>
      <c r="P225" s="231"/>
      <c r="Q225" s="231"/>
      <c r="R225" s="236"/>
      <c r="T225" s="237"/>
      <c r="U225" s="231"/>
      <c r="V225" s="231"/>
      <c r="W225" s="231"/>
      <c r="X225" s="231"/>
      <c r="Y225" s="231"/>
      <c r="Z225" s="231"/>
      <c r="AA225" s="238"/>
      <c r="AT225" s="239" t="s">
        <v>214</v>
      </c>
      <c r="AU225" s="239" t="s">
        <v>149</v>
      </c>
      <c r="AV225" s="10" t="s">
        <v>149</v>
      </c>
      <c r="AW225" s="10" t="s">
        <v>36</v>
      </c>
      <c r="AX225" s="10" t="s">
        <v>80</v>
      </c>
      <c r="AY225" s="239" t="s">
        <v>206</v>
      </c>
    </row>
    <row r="226" s="10" customFormat="1" ht="16.5" customHeight="1">
      <c r="B226" s="230"/>
      <c r="C226" s="231"/>
      <c r="D226" s="231"/>
      <c r="E226" s="232" t="s">
        <v>22</v>
      </c>
      <c r="F226" s="251" t="s">
        <v>1782</v>
      </c>
      <c r="G226" s="231"/>
      <c r="H226" s="231"/>
      <c r="I226" s="231"/>
      <c r="J226" s="231"/>
      <c r="K226" s="235">
        <v>7.5899999999999999</v>
      </c>
      <c r="L226" s="231"/>
      <c r="M226" s="231"/>
      <c r="N226" s="231"/>
      <c r="O226" s="231"/>
      <c r="P226" s="231"/>
      <c r="Q226" s="231"/>
      <c r="R226" s="236"/>
      <c r="T226" s="237"/>
      <c r="U226" s="231"/>
      <c r="V226" s="231"/>
      <c r="W226" s="231"/>
      <c r="X226" s="231"/>
      <c r="Y226" s="231"/>
      <c r="Z226" s="231"/>
      <c r="AA226" s="238"/>
      <c r="AT226" s="239" t="s">
        <v>214</v>
      </c>
      <c r="AU226" s="239" t="s">
        <v>149</v>
      </c>
      <c r="AV226" s="10" t="s">
        <v>149</v>
      </c>
      <c r="AW226" s="10" t="s">
        <v>36</v>
      </c>
      <c r="AX226" s="10" t="s">
        <v>80</v>
      </c>
      <c r="AY226" s="239" t="s">
        <v>206</v>
      </c>
    </row>
    <row r="227" s="10" customFormat="1" ht="16.5" customHeight="1">
      <c r="B227" s="230"/>
      <c r="C227" s="231"/>
      <c r="D227" s="231"/>
      <c r="E227" s="232" t="s">
        <v>22</v>
      </c>
      <c r="F227" s="251" t="s">
        <v>1783</v>
      </c>
      <c r="G227" s="231"/>
      <c r="H227" s="231"/>
      <c r="I227" s="231"/>
      <c r="J227" s="231"/>
      <c r="K227" s="235">
        <v>14.48</v>
      </c>
      <c r="L227" s="231"/>
      <c r="M227" s="231"/>
      <c r="N227" s="231"/>
      <c r="O227" s="231"/>
      <c r="P227" s="231"/>
      <c r="Q227" s="231"/>
      <c r="R227" s="236"/>
      <c r="T227" s="237"/>
      <c r="U227" s="231"/>
      <c r="V227" s="231"/>
      <c r="W227" s="231"/>
      <c r="X227" s="231"/>
      <c r="Y227" s="231"/>
      <c r="Z227" s="231"/>
      <c r="AA227" s="238"/>
      <c r="AT227" s="239" t="s">
        <v>214</v>
      </c>
      <c r="AU227" s="239" t="s">
        <v>149</v>
      </c>
      <c r="AV227" s="10" t="s">
        <v>149</v>
      </c>
      <c r="AW227" s="10" t="s">
        <v>36</v>
      </c>
      <c r="AX227" s="10" t="s">
        <v>80</v>
      </c>
      <c r="AY227" s="239" t="s">
        <v>206</v>
      </c>
    </row>
    <row r="228" s="10" customFormat="1" ht="16.5" customHeight="1">
      <c r="B228" s="230"/>
      <c r="C228" s="231"/>
      <c r="D228" s="231"/>
      <c r="E228" s="232" t="s">
        <v>22</v>
      </c>
      <c r="F228" s="251" t="s">
        <v>1784</v>
      </c>
      <c r="G228" s="231"/>
      <c r="H228" s="231"/>
      <c r="I228" s="231"/>
      <c r="J228" s="231"/>
      <c r="K228" s="235">
        <v>3.9399999999999999</v>
      </c>
      <c r="L228" s="231"/>
      <c r="M228" s="231"/>
      <c r="N228" s="231"/>
      <c r="O228" s="231"/>
      <c r="P228" s="231"/>
      <c r="Q228" s="231"/>
      <c r="R228" s="236"/>
      <c r="T228" s="237"/>
      <c r="U228" s="231"/>
      <c r="V228" s="231"/>
      <c r="W228" s="231"/>
      <c r="X228" s="231"/>
      <c r="Y228" s="231"/>
      <c r="Z228" s="231"/>
      <c r="AA228" s="238"/>
      <c r="AT228" s="239" t="s">
        <v>214</v>
      </c>
      <c r="AU228" s="239" t="s">
        <v>149</v>
      </c>
      <c r="AV228" s="10" t="s">
        <v>149</v>
      </c>
      <c r="AW228" s="10" t="s">
        <v>36</v>
      </c>
      <c r="AX228" s="10" t="s">
        <v>80</v>
      </c>
      <c r="AY228" s="239" t="s">
        <v>206</v>
      </c>
    </row>
    <row r="229" s="10" customFormat="1" ht="16.5" customHeight="1">
      <c r="B229" s="230"/>
      <c r="C229" s="231"/>
      <c r="D229" s="231"/>
      <c r="E229" s="232" t="s">
        <v>22</v>
      </c>
      <c r="F229" s="251" t="s">
        <v>1785</v>
      </c>
      <c r="G229" s="231"/>
      <c r="H229" s="231"/>
      <c r="I229" s="231"/>
      <c r="J229" s="231"/>
      <c r="K229" s="235">
        <v>3.75</v>
      </c>
      <c r="L229" s="231"/>
      <c r="M229" s="231"/>
      <c r="N229" s="231"/>
      <c r="O229" s="231"/>
      <c r="P229" s="231"/>
      <c r="Q229" s="231"/>
      <c r="R229" s="236"/>
      <c r="T229" s="237"/>
      <c r="U229" s="231"/>
      <c r="V229" s="231"/>
      <c r="W229" s="231"/>
      <c r="X229" s="231"/>
      <c r="Y229" s="231"/>
      <c r="Z229" s="231"/>
      <c r="AA229" s="238"/>
      <c r="AT229" s="239" t="s">
        <v>214</v>
      </c>
      <c r="AU229" s="239" t="s">
        <v>149</v>
      </c>
      <c r="AV229" s="10" t="s">
        <v>149</v>
      </c>
      <c r="AW229" s="10" t="s">
        <v>36</v>
      </c>
      <c r="AX229" s="10" t="s">
        <v>80</v>
      </c>
      <c r="AY229" s="239" t="s">
        <v>206</v>
      </c>
    </row>
    <row r="230" s="10" customFormat="1" ht="16.5" customHeight="1">
      <c r="B230" s="230"/>
      <c r="C230" s="231"/>
      <c r="D230" s="231"/>
      <c r="E230" s="232" t="s">
        <v>22</v>
      </c>
      <c r="F230" s="251" t="s">
        <v>1786</v>
      </c>
      <c r="G230" s="231"/>
      <c r="H230" s="231"/>
      <c r="I230" s="231"/>
      <c r="J230" s="231"/>
      <c r="K230" s="235">
        <v>14.48</v>
      </c>
      <c r="L230" s="231"/>
      <c r="M230" s="231"/>
      <c r="N230" s="231"/>
      <c r="O230" s="231"/>
      <c r="P230" s="231"/>
      <c r="Q230" s="231"/>
      <c r="R230" s="236"/>
      <c r="T230" s="237"/>
      <c r="U230" s="231"/>
      <c r="V230" s="231"/>
      <c r="W230" s="231"/>
      <c r="X230" s="231"/>
      <c r="Y230" s="231"/>
      <c r="Z230" s="231"/>
      <c r="AA230" s="238"/>
      <c r="AT230" s="239" t="s">
        <v>214</v>
      </c>
      <c r="AU230" s="239" t="s">
        <v>149</v>
      </c>
      <c r="AV230" s="10" t="s">
        <v>149</v>
      </c>
      <c r="AW230" s="10" t="s">
        <v>36</v>
      </c>
      <c r="AX230" s="10" t="s">
        <v>80</v>
      </c>
      <c r="AY230" s="239" t="s">
        <v>206</v>
      </c>
    </row>
    <row r="231" s="10" customFormat="1" ht="16.5" customHeight="1">
      <c r="B231" s="230"/>
      <c r="C231" s="231"/>
      <c r="D231" s="231"/>
      <c r="E231" s="232" t="s">
        <v>22</v>
      </c>
      <c r="F231" s="251" t="s">
        <v>1787</v>
      </c>
      <c r="G231" s="231"/>
      <c r="H231" s="231"/>
      <c r="I231" s="231"/>
      <c r="J231" s="231"/>
      <c r="K231" s="235">
        <v>6.0999999999999996</v>
      </c>
      <c r="L231" s="231"/>
      <c r="M231" s="231"/>
      <c r="N231" s="231"/>
      <c r="O231" s="231"/>
      <c r="P231" s="231"/>
      <c r="Q231" s="231"/>
      <c r="R231" s="236"/>
      <c r="T231" s="237"/>
      <c r="U231" s="231"/>
      <c r="V231" s="231"/>
      <c r="W231" s="231"/>
      <c r="X231" s="231"/>
      <c r="Y231" s="231"/>
      <c r="Z231" s="231"/>
      <c r="AA231" s="238"/>
      <c r="AT231" s="239" t="s">
        <v>214</v>
      </c>
      <c r="AU231" s="239" t="s">
        <v>149</v>
      </c>
      <c r="AV231" s="10" t="s">
        <v>149</v>
      </c>
      <c r="AW231" s="10" t="s">
        <v>36</v>
      </c>
      <c r="AX231" s="10" t="s">
        <v>80</v>
      </c>
      <c r="AY231" s="239" t="s">
        <v>206</v>
      </c>
    </row>
    <row r="232" s="10" customFormat="1" ht="16.5" customHeight="1">
      <c r="B232" s="230"/>
      <c r="C232" s="231"/>
      <c r="D232" s="231"/>
      <c r="E232" s="232" t="s">
        <v>22</v>
      </c>
      <c r="F232" s="251" t="s">
        <v>1788</v>
      </c>
      <c r="G232" s="231"/>
      <c r="H232" s="231"/>
      <c r="I232" s="231"/>
      <c r="J232" s="231"/>
      <c r="K232" s="235">
        <v>6.0999999999999996</v>
      </c>
      <c r="L232" s="231"/>
      <c r="M232" s="231"/>
      <c r="N232" s="231"/>
      <c r="O232" s="231"/>
      <c r="P232" s="231"/>
      <c r="Q232" s="231"/>
      <c r="R232" s="236"/>
      <c r="T232" s="237"/>
      <c r="U232" s="231"/>
      <c r="V232" s="231"/>
      <c r="W232" s="231"/>
      <c r="X232" s="231"/>
      <c r="Y232" s="231"/>
      <c r="Z232" s="231"/>
      <c r="AA232" s="238"/>
      <c r="AT232" s="239" t="s">
        <v>214</v>
      </c>
      <c r="AU232" s="239" t="s">
        <v>149</v>
      </c>
      <c r="AV232" s="10" t="s">
        <v>149</v>
      </c>
      <c r="AW232" s="10" t="s">
        <v>36</v>
      </c>
      <c r="AX232" s="10" t="s">
        <v>80</v>
      </c>
      <c r="AY232" s="239" t="s">
        <v>206</v>
      </c>
    </row>
    <row r="233" s="11" customFormat="1" ht="16.5" customHeight="1">
      <c r="B233" s="252"/>
      <c r="C233" s="253"/>
      <c r="D233" s="253"/>
      <c r="E233" s="254" t="s">
        <v>22</v>
      </c>
      <c r="F233" s="255" t="s">
        <v>289</v>
      </c>
      <c r="G233" s="253"/>
      <c r="H233" s="253"/>
      <c r="I233" s="253"/>
      <c r="J233" s="253"/>
      <c r="K233" s="256">
        <v>64.030000000000001</v>
      </c>
      <c r="L233" s="253"/>
      <c r="M233" s="253"/>
      <c r="N233" s="253"/>
      <c r="O233" s="253"/>
      <c r="P233" s="253"/>
      <c r="Q233" s="253"/>
      <c r="R233" s="257"/>
      <c r="T233" s="258"/>
      <c r="U233" s="253"/>
      <c r="V233" s="253"/>
      <c r="W233" s="253"/>
      <c r="X233" s="253"/>
      <c r="Y233" s="253"/>
      <c r="Z233" s="253"/>
      <c r="AA233" s="259"/>
      <c r="AT233" s="260" t="s">
        <v>214</v>
      </c>
      <c r="AU233" s="260" t="s">
        <v>149</v>
      </c>
      <c r="AV233" s="11" t="s">
        <v>211</v>
      </c>
      <c r="AW233" s="11" t="s">
        <v>36</v>
      </c>
      <c r="AX233" s="11" t="s">
        <v>88</v>
      </c>
      <c r="AY233" s="260" t="s">
        <v>206</v>
      </c>
    </row>
    <row r="234" s="1" customFormat="1" ht="16.5" customHeight="1">
      <c r="B234" s="46"/>
      <c r="C234" s="219" t="s">
        <v>323</v>
      </c>
      <c r="D234" s="219" t="s">
        <v>207</v>
      </c>
      <c r="E234" s="220" t="s">
        <v>1789</v>
      </c>
      <c r="F234" s="221" t="s">
        <v>1790</v>
      </c>
      <c r="G234" s="221"/>
      <c r="H234" s="221"/>
      <c r="I234" s="221"/>
      <c r="J234" s="222" t="s">
        <v>210</v>
      </c>
      <c r="K234" s="223">
        <v>9.7200000000000006</v>
      </c>
      <c r="L234" s="224">
        <v>0</v>
      </c>
      <c r="M234" s="225"/>
      <c r="N234" s="226">
        <f>ROUND(L234*K234,2)</f>
        <v>0</v>
      </c>
      <c r="O234" s="226"/>
      <c r="P234" s="226"/>
      <c r="Q234" s="226"/>
      <c r="R234" s="48"/>
      <c r="T234" s="227" t="s">
        <v>22</v>
      </c>
      <c r="U234" s="56" t="s">
        <v>45</v>
      </c>
      <c r="V234" s="47"/>
      <c r="W234" s="228">
        <f>V234*K234</f>
        <v>0</v>
      </c>
      <c r="X234" s="228">
        <v>2.45343</v>
      </c>
      <c r="Y234" s="228">
        <f>X234*K234</f>
        <v>23.847339600000002</v>
      </c>
      <c r="Z234" s="228">
        <v>0</v>
      </c>
      <c r="AA234" s="229">
        <f>Z234*K234</f>
        <v>0</v>
      </c>
      <c r="AR234" s="22" t="s">
        <v>211</v>
      </c>
      <c r="AT234" s="22" t="s">
        <v>207</v>
      </c>
      <c r="AU234" s="22" t="s">
        <v>149</v>
      </c>
      <c r="AY234" s="22" t="s">
        <v>206</v>
      </c>
      <c r="BE234" s="142">
        <f>IF(U234="základní",N234,0)</f>
        <v>0</v>
      </c>
      <c r="BF234" s="142">
        <f>IF(U234="snížená",N234,0)</f>
        <v>0</v>
      </c>
      <c r="BG234" s="142">
        <f>IF(U234="zákl. přenesená",N234,0)</f>
        <v>0</v>
      </c>
      <c r="BH234" s="142">
        <f>IF(U234="sníž. přenesená",N234,0)</f>
        <v>0</v>
      </c>
      <c r="BI234" s="142">
        <f>IF(U234="nulová",N234,0)</f>
        <v>0</v>
      </c>
      <c r="BJ234" s="22" t="s">
        <v>88</v>
      </c>
      <c r="BK234" s="142">
        <f>ROUND(L234*K234,2)</f>
        <v>0</v>
      </c>
      <c r="BL234" s="22" t="s">
        <v>211</v>
      </c>
      <c r="BM234" s="22" t="s">
        <v>1791</v>
      </c>
    </row>
    <row r="235" s="10" customFormat="1" ht="16.5" customHeight="1">
      <c r="B235" s="230"/>
      <c r="C235" s="231"/>
      <c r="D235" s="231"/>
      <c r="E235" s="232" t="s">
        <v>22</v>
      </c>
      <c r="F235" s="233" t="s">
        <v>1792</v>
      </c>
      <c r="G235" s="234"/>
      <c r="H235" s="234"/>
      <c r="I235" s="234"/>
      <c r="J235" s="231"/>
      <c r="K235" s="235">
        <v>9.7200000000000006</v>
      </c>
      <c r="L235" s="231"/>
      <c r="M235" s="231"/>
      <c r="N235" s="231"/>
      <c r="O235" s="231"/>
      <c r="P235" s="231"/>
      <c r="Q235" s="231"/>
      <c r="R235" s="236"/>
      <c r="T235" s="237"/>
      <c r="U235" s="231"/>
      <c r="V235" s="231"/>
      <c r="W235" s="231"/>
      <c r="X235" s="231"/>
      <c r="Y235" s="231"/>
      <c r="Z235" s="231"/>
      <c r="AA235" s="238"/>
      <c r="AT235" s="239" t="s">
        <v>214</v>
      </c>
      <c r="AU235" s="239" t="s">
        <v>149</v>
      </c>
      <c r="AV235" s="10" t="s">
        <v>149</v>
      </c>
      <c r="AW235" s="10" t="s">
        <v>36</v>
      </c>
      <c r="AX235" s="10" t="s">
        <v>88</v>
      </c>
      <c r="AY235" s="239" t="s">
        <v>206</v>
      </c>
    </row>
    <row r="236" s="1" customFormat="1" ht="25.5" customHeight="1">
      <c r="B236" s="46"/>
      <c r="C236" s="219" t="s">
        <v>327</v>
      </c>
      <c r="D236" s="219" t="s">
        <v>207</v>
      </c>
      <c r="E236" s="220" t="s">
        <v>1793</v>
      </c>
      <c r="F236" s="221" t="s">
        <v>1794</v>
      </c>
      <c r="G236" s="221"/>
      <c r="H236" s="221"/>
      <c r="I236" s="221"/>
      <c r="J236" s="222" t="s">
        <v>260</v>
      </c>
      <c r="K236" s="223">
        <v>54</v>
      </c>
      <c r="L236" s="224">
        <v>0</v>
      </c>
      <c r="M236" s="225"/>
      <c r="N236" s="226">
        <f>ROUND(L236*K236,2)</f>
        <v>0</v>
      </c>
      <c r="O236" s="226"/>
      <c r="P236" s="226"/>
      <c r="Q236" s="226"/>
      <c r="R236" s="48"/>
      <c r="T236" s="227" t="s">
        <v>22</v>
      </c>
      <c r="U236" s="56" t="s">
        <v>45</v>
      </c>
      <c r="V236" s="47"/>
      <c r="W236" s="228">
        <f>V236*K236</f>
        <v>0</v>
      </c>
      <c r="X236" s="228">
        <v>0.0053299999999999997</v>
      </c>
      <c r="Y236" s="228">
        <f>X236*K236</f>
        <v>0.28781999999999996</v>
      </c>
      <c r="Z236" s="228">
        <v>0</v>
      </c>
      <c r="AA236" s="229">
        <f>Z236*K236</f>
        <v>0</v>
      </c>
      <c r="AR236" s="22" t="s">
        <v>211</v>
      </c>
      <c r="AT236" s="22" t="s">
        <v>207</v>
      </c>
      <c r="AU236" s="22" t="s">
        <v>149</v>
      </c>
      <c r="AY236" s="22" t="s">
        <v>206</v>
      </c>
      <c r="BE236" s="142">
        <f>IF(U236="základní",N236,0)</f>
        <v>0</v>
      </c>
      <c r="BF236" s="142">
        <f>IF(U236="snížená",N236,0)</f>
        <v>0</v>
      </c>
      <c r="BG236" s="142">
        <f>IF(U236="zákl. přenesená",N236,0)</f>
        <v>0</v>
      </c>
      <c r="BH236" s="142">
        <f>IF(U236="sníž. přenesená",N236,0)</f>
        <v>0</v>
      </c>
      <c r="BI236" s="142">
        <f>IF(U236="nulová",N236,0)</f>
        <v>0</v>
      </c>
      <c r="BJ236" s="22" t="s">
        <v>88</v>
      </c>
      <c r="BK236" s="142">
        <f>ROUND(L236*K236,2)</f>
        <v>0</v>
      </c>
      <c r="BL236" s="22" t="s">
        <v>211</v>
      </c>
      <c r="BM236" s="22" t="s">
        <v>1795</v>
      </c>
    </row>
    <row r="237" s="1" customFormat="1" ht="25.5" customHeight="1">
      <c r="B237" s="46"/>
      <c r="C237" s="219" t="s">
        <v>331</v>
      </c>
      <c r="D237" s="219" t="s">
        <v>207</v>
      </c>
      <c r="E237" s="220" t="s">
        <v>1796</v>
      </c>
      <c r="F237" s="221" t="s">
        <v>1797</v>
      </c>
      <c r="G237" s="221"/>
      <c r="H237" s="221"/>
      <c r="I237" s="221"/>
      <c r="J237" s="222" t="s">
        <v>260</v>
      </c>
      <c r="K237" s="223">
        <v>54</v>
      </c>
      <c r="L237" s="224">
        <v>0</v>
      </c>
      <c r="M237" s="225"/>
      <c r="N237" s="226">
        <f>ROUND(L237*K237,2)</f>
        <v>0</v>
      </c>
      <c r="O237" s="226"/>
      <c r="P237" s="226"/>
      <c r="Q237" s="226"/>
      <c r="R237" s="48"/>
      <c r="T237" s="227" t="s">
        <v>22</v>
      </c>
      <c r="U237" s="56" t="s">
        <v>45</v>
      </c>
      <c r="V237" s="47"/>
      <c r="W237" s="228">
        <f>V237*K237</f>
        <v>0</v>
      </c>
      <c r="X237" s="228">
        <v>0</v>
      </c>
      <c r="Y237" s="228">
        <f>X237*K237</f>
        <v>0</v>
      </c>
      <c r="Z237" s="228">
        <v>0</v>
      </c>
      <c r="AA237" s="229">
        <f>Z237*K237</f>
        <v>0</v>
      </c>
      <c r="AR237" s="22" t="s">
        <v>211</v>
      </c>
      <c r="AT237" s="22" t="s">
        <v>207</v>
      </c>
      <c r="AU237" s="22" t="s">
        <v>149</v>
      </c>
      <c r="AY237" s="22" t="s">
        <v>206</v>
      </c>
      <c r="BE237" s="142">
        <f>IF(U237="základní",N237,0)</f>
        <v>0</v>
      </c>
      <c r="BF237" s="142">
        <f>IF(U237="snížená",N237,0)</f>
        <v>0</v>
      </c>
      <c r="BG237" s="142">
        <f>IF(U237="zákl. přenesená",N237,0)</f>
        <v>0</v>
      </c>
      <c r="BH237" s="142">
        <f>IF(U237="sníž. přenesená",N237,0)</f>
        <v>0</v>
      </c>
      <c r="BI237" s="142">
        <f>IF(U237="nulová",N237,0)</f>
        <v>0</v>
      </c>
      <c r="BJ237" s="22" t="s">
        <v>88</v>
      </c>
      <c r="BK237" s="142">
        <f>ROUND(L237*K237,2)</f>
        <v>0</v>
      </c>
      <c r="BL237" s="22" t="s">
        <v>211</v>
      </c>
      <c r="BM237" s="22" t="s">
        <v>1798</v>
      </c>
    </row>
    <row r="238" s="1" customFormat="1" ht="25.5" customHeight="1">
      <c r="B238" s="46"/>
      <c r="C238" s="219" t="s">
        <v>337</v>
      </c>
      <c r="D238" s="219" t="s">
        <v>207</v>
      </c>
      <c r="E238" s="220" t="s">
        <v>1799</v>
      </c>
      <c r="F238" s="221" t="s">
        <v>1800</v>
      </c>
      <c r="G238" s="221"/>
      <c r="H238" s="221"/>
      <c r="I238" s="221"/>
      <c r="J238" s="222" t="s">
        <v>260</v>
      </c>
      <c r="K238" s="223">
        <v>54</v>
      </c>
      <c r="L238" s="224">
        <v>0</v>
      </c>
      <c r="M238" s="225"/>
      <c r="N238" s="226">
        <f>ROUND(L238*K238,2)</f>
        <v>0</v>
      </c>
      <c r="O238" s="226"/>
      <c r="P238" s="226"/>
      <c r="Q238" s="226"/>
      <c r="R238" s="48"/>
      <c r="T238" s="227" t="s">
        <v>22</v>
      </c>
      <c r="U238" s="56" t="s">
        <v>45</v>
      </c>
      <c r="V238" s="47"/>
      <c r="W238" s="228">
        <f>V238*K238</f>
        <v>0</v>
      </c>
      <c r="X238" s="228">
        <v>0.00088000000000000003</v>
      </c>
      <c r="Y238" s="228">
        <f>X238*K238</f>
        <v>0.04752</v>
      </c>
      <c r="Z238" s="228">
        <v>0</v>
      </c>
      <c r="AA238" s="229">
        <f>Z238*K238</f>
        <v>0</v>
      </c>
      <c r="AR238" s="22" t="s">
        <v>211</v>
      </c>
      <c r="AT238" s="22" t="s">
        <v>207</v>
      </c>
      <c r="AU238" s="22" t="s">
        <v>149</v>
      </c>
      <c r="AY238" s="22" t="s">
        <v>206</v>
      </c>
      <c r="BE238" s="142">
        <f>IF(U238="základní",N238,0)</f>
        <v>0</v>
      </c>
      <c r="BF238" s="142">
        <f>IF(U238="snížená",N238,0)</f>
        <v>0</v>
      </c>
      <c r="BG238" s="142">
        <f>IF(U238="zákl. přenesená",N238,0)</f>
        <v>0</v>
      </c>
      <c r="BH238" s="142">
        <f>IF(U238="sníž. přenesená",N238,0)</f>
        <v>0</v>
      </c>
      <c r="BI238" s="142">
        <f>IF(U238="nulová",N238,0)</f>
        <v>0</v>
      </c>
      <c r="BJ238" s="22" t="s">
        <v>88</v>
      </c>
      <c r="BK238" s="142">
        <f>ROUND(L238*K238,2)</f>
        <v>0</v>
      </c>
      <c r="BL238" s="22" t="s">
        <v>211</v>
      </c>
      <c r="BM238" s="22" t="s">
        <v>1801</v>
      </c>
    </row>
    <row r="239" s="1" customFormat="1" ht="25.5" customHeight="1">
      <c r="B239" s="46"/>
      <c r="C239" s="219" t="s">
        <v>342</v>
      </c>
      <c r="D239" s="219" t="s">
        <v>207</v>
      </c>
      <c r="E239" s="220" t="s">
        <v>1802</v>
      </c>
      <c r="F239" s="221" t="s">
        <v>1803</v>
      </c>
      <c r="G239" s="221"/>
      <c r="H239" s="221"/>
      <c r="I239" s="221"/>
      <c r="J239" s="222" t="s">
        <v>260</v>
      </c>
      <c r="K239" s="223">
        <v>54</v>
      </c>
      <c r="L239" s="224">
        <v>0</v>
      </c>
      <c r="M239" s="225"/>
      <c r="N239" s="226">
        <f>ROUND(L239*K239,2)</f>
        <v>0</v>
      </c>
      <c r="O239" s="226"/>
      <c r="P239" s="226"/>
      <c r="Q239" s="226"/>
      <c r="R239" s="48"/>
      <c r="T239" s="227" t="s">
        <v>22</v>
      </c>
      <c r="U239" s="56" t="s">
        <v>45</v>
      </c>
      <c r="V239" s="47"/>
      <c r="W239" s="228">
        <f>V239*K239</f>
        <v>0</v>
      </c>
      <c r="X239" s="228">
        <v>0</v>
      </c>
      <c r="Y239" s="228">
        <f>X239*K239</f>
        <v>0</v>
      </c>
      <c r="Z239" s="228">
        <v>0</v>
      </c>
      <c r="AA239" s="229">
        <f>Z239*K239</f>
        <v>0</v>
      </c>
      <c r="AR239" s="22" t="s">
        <v>211</v>
      </c>
      <c r="AT239" s="22" t="s">
        <v>207</v>
      </c>
      <c r="AU239" s="22" t="s">
        <v>149</v>
      </c>
      <c r="AY239" s="22" t="s">
        <v>206</v>
      </c>
      <c r="BE239" s="142">
        <f>IF(U239="základní",N239,0)</f>
        <v>0</v>
      </c>
      <c r="BF239" s="142">
        <f>IF(U239="snížená",N239,0)</f>
        <v>0</v>
      </c>
      <c r="BG239" s="142">
        <f>IF(U239="zákl. přenesená",N239,0)</f>
        <v>0</v>
      </c>
      <c r="BH239" s="142">
        <f>IF(U239="sníž. přenesená",N239,0)</f>
        <v>0</v>
      </c>
      <c r="BI239" s="142">
        <f>IF(U239="nulová",N239,0)</f>
        <v>0</v>
      </c>
      <c r="BJ239" s="22" t="s">
        <v>88</v>
      </c>
      <c r="BK239" s="142">
        <f>ROUND(L239*K239,2)</f>
        <v>0</v>
      </c>
      <c r="BL239" s="22" t="s">
        <v>211</v>
      </c>
      <c r="BM239" s="22" t="s">
        <v>1804</v>
      </c>
    </row>
    <row r="240" s="1" customFormat="1" ht="16.5" customHeight="1">
      <c r="B240" s="46"/>
      <c r="C240" s="219" t="s">
        <v>348</v>
      </c>
      <c r="D240" s="219" t="s">
        <v>207</v>
      </c>
      <c r="E240" s="220" t="s">
        <v>1805</v>
      </c>
      <c r="F240" s="221" t="s">
        <v>1806</v>
      </c>
      <c r="G240" s="221"/>
      <c r="H240" s="221"/>
      <c r="I240" s="221"/>
      <c r="J240" s="222" t="s">
        <v>238</v>
      </c>
      <c r="K240" s="223">
        <v>0.27400000000000002</v>
      </c>
      <c r="L240" s="224">
        <v>0</v>
      </c>
      <c r="M240" s="225"/>
      <c r="N240" s="226">
        <f>ROUND(L240*K240,2)</f>
        <v>0</v>
      </c>
      <c r="O240" s="226"/>
      <c r="P240" s="226"/>
      <c r="Q240" s="226"/>
      <c r="R240" s="48"/>
      <c r="T240" s="227" t="s">
        <v>22</v>
      </c>
      <c r="U240" s="56" t="s">
        <v>45</v>
      </c>
      <c r="V240" s="47"/>
      <c r="W240" s="228">
        <f>V240*K240</f>
        <v>0</v>
      </c>
      <c r="X240" s="228">
        <v>1.0551600000000001</v>
      </c>
      <c r="Y240" s="228">
        <f>X240*K240</f>
        <v>0.28911384000000007</v>
      </c>
      <c r="Z240" s="228">
        <v>0</v>
      </c>
      <c r="AA240" s="229">
        <f>Z240*K240</f>
        <v>0</v>
      </c>
      <c r="AR240" s="22" t="s">
        <v>211</v>
      </c>
      <c r="AT240" s="22" t="s">
        <v>207</v>
      </c>
      <c r="AU240" s="22" t="s">
        <v>149</v>
      </c>
      <c r="AY240" s="22" t="s">
        <v>206</v>
      </c>
      <c r="BE240" s="142">
        <f>IF(U240="základní",N240,0)</f>
        <v>0</v>
      </c>
      <c r="BF240" s="142">
        <f>IF(U240="snížená",N240,0)</f>
        <v>0</v>
      </c>
      <c r="BG240" s="142">
        <f>IF(U240="zákl. přenesená",N240,0)</f>
        <v>0</v>
      </c>
      <c r="BH240" s="142">
        <f>IF(U240="sníž. přenesená",N240,0)</f>
        <v>0</v>
      </c>
      <c r="BI240" s="142">
        <f>IF(U240="nulová",N240,0)</f>
        <v>0</v>
      </c>
      <c r="BJ240" s="22" t="s">
        <v>88</v>
      </c>
      <c r="BK240" s="142">
        <f>ROUND(L240*K240,2)</f>
        <v>0</v>
      </c>
      <c r="BL240" s="22" t="s">
        <v>211</v>
      </c>
      <c r="BM240" s="22" t="s">
        <v>1807</v>
      </c>
    </row>
    <row r="241" s="10" customFormat="1" ht="16.5" customHeight="1">
      <c r="B241" s="230"/>
      <c r="C241" s="231"/>
      <c r="D241" s="231"/>
      <c r="E241" s="232" t="s">
        <v>22</v>
      </c>
      <c r="F241" s="233" t="s">
        <v>1808</v>
      </c>
      <c r="G241" s="234"/>
      <c r="H241" s="234"/>
      <c r="I241" s="234"/>
      <c r="J241" s="231"/>
      <c r="K241" s="235">
        <v>0.27400000000000002</v>
      </c>
      <c r="L241" s="231"/>
      <c r="M241" s="231"/>
      <c r="N241" s="231"/>
      <c r="O241" s="231"/>
      <c r="P241" s="231"/>
      <c r="Q241" s="231"/>
      <c r="R241" s="236"/>
      <c r="T241" s="237"/>
      <c r="U241" s="231"/>
      <c r="V241" s="231"/>
      <c r="W241" s="231"/>
      <c r="X241" s="231"/>
      <c r="Y241" s="231"/>
      <c r="Z241" s="231"/>
      <c r="AA241" s="238"/>
      <c r="AT241" s="239" t="s">
        <v>214</v>
      </c>
      <c r="AU241" s="239" t="s">
        <v>149</v>
      </c>
      <c r="AV241" s="10" t="s">
        <v>149</v>
      </c>
      <c r="AW241" s="10" t="s">
        <v>36</v>
      </c>
      <c r="AX241" s="10" t="s">
        <v>88</v>
      </c>
      <c r="AY241" s="239" t="s">
        <v>206</v>
      </c>
    </row>
    <row r="242" s="1" customFormat="1" ht="16.5" customHeight="1">
      <c r="B242" s="46"/>
      <c r="C242" s="219" t="s">
        <v>354</v>
      </c>
      <c r="D242" s="219" t="s">
        <v>207</v>
      </c>
      <c r="E242" s="220" t="s">
        <v>1809</v>
      </c>
      <c r="F242" s="221" t="s">
        <v>1810</v>
      </c>
      <c r="G242" s="221"/>
      <c r="H242" s="221"/>
      <c r="I242" s="221"/>
      <c r="J242" s="222" t="s">
        <v>238</v>
      </c>
      <c r="K242" s="223">
        <v>1.0269999999999999</v>
      </c>
      <c r="L242" s="224">
        <v>0</v>
      </c>
      <c r="M242" s="225"/>
      <c r="N242" s="226">
        <f>ROUND(L242*K242,2)</f>
        <v>0</v>
      </c>
      <c r="O242" s="226"/>
      <c r="P242" s="226"/>
      <c r="Q242" s="226"/>
      <c r="R242" s="48"/>
      <c r="T242" s="227" t="s">
        <v>22</v>
      </c>
      <c r="U242" s="56" t="s">
        <v>45</v>
      </c>
      <c r="V242" s="47"/>
      <c r="W242" s="228">
        <f>V242*K242</f>
        <v>0</v>
      </c>
      <c r="X242" s="228">
        <v>1.0525899999999999</v>
      </c>
      <c r="Y242" s="228">
        <f>X242*K242</f>
        <v>1.0810099299999998</v>
      </c>
      <c r="Z242" s="228">
        <v>0</v>
      </c>
      <c r="AA242" s="229">
        <f>Z242*K242</f>
        <v>0</v>
      </c>
      <c r="AR242" s="22" t="s">
        <v>211</v>
      </c>
      <c r="AT242" s="22" t="s">
        <v>207</v>
      </c>
      <c r="AU242" s="22" t="s">
        <v>149</v>
      </c>
      <c r="AY242" s="22" t="s">
        <v>206</v>
      </c>
      <c r="BE242" s="142">
        <f>IF(U242="základní",N242,0)</f>
        <v>0</v>
      </c>
      <c r="BF242" s="142">
        <f>IF(U242="snížená",N242,0)</f>
        <v>0</v>
      </c>
      <c r="BG242" s="142">
        <f>IF(U242="zákl. přenesená",N242,0)</f>
        <v>0</v>
      </c>
      <c r="BH242" s="142">
        <f>IF(U242="sníž. přenesená",N242,0)</f>
        <v>0</v>
      </c>
      <c r="BI242" s="142">
        <f>IF(U242="nulová",N242,0)</f>
        <v>0</v>
      </c>
      <c r="BJ242" s="22" t="s">
        <v>88</v>
      </c>
      <c r="BK242" s="142">
        <f>ROUND(L242*K242,2)</f>
        <v>0</v>
      </c>
      <c r="BL242" s="22" t="s">
        <v>211</v>
      </c>
      <c r="BM242" s="22" t="s">
        <v>1811</v>
      </c>
    </row>
    <row r="243" s="10" customFormat="1" ht="16.5" customHeight="1">
      <c r="B243" s="230"/>
      <c r="C243" s="231"/>
      <c r="D243" s="231"/>
      <c r="E243" s="232" t="s">
        <v>22</v>
      </c>
      <c r="F243" s="233" t="s">
        <v>1812</v>
      </c>
      <c r="G243" s="234"/>
      <c r="H243" s="234"/>
      <c r="I243" s="234"/>
      <c r="J243" s="231"/>
      <c r="K243" s="235">
        <v>1.0269999999999999</v>
      </c>
      <c r="L243" s="231"/>
      <c r="M243" s="231"/>
      <c r="N243" s="231"/>
      <c r="O243" s="231"/>
      <c r="P243" s="231"/>
      <c r="Q243" s="231"/>
      <c r="R243" s="236"/>
      <c r="T243" s="237"/>
      <c r="U243" s="231"/>
      <c r="V243" s="231"/>
      <c r="W243" s="231"/>
      <c r="X243" s="231"/>
      <c r="Y243" s="231"/>
      <c r="Z243" s="231"/>
      <c r="AA243" s="238"/>
      <c r="AT243" s="239" t="s">
        <v>214</v>
      </c>
      <c r="AU243" s="239" t="s">
        <v>149</v>
      </c>
      <c r="AV243" s="10" t="s">
        <v>149</v>
      </c>
      <c r="AW243" s="10" t="s">
        <v>36</v>
      </c>
      <c r="AX243" s="10" t="s">
        <v>88</v>
      </c>
      <c r="AY243" s="239" t="s">
        <v>206</v>
      </c>
    </row>
    <row r="244" s="1" customFormat="1" ht="16.5" customHeight="1">
      <c r="B244" s="46"/>
      <c r="C244" s="219" t="s">
        <v>362</v>
      </c>
      <c r="D244" s="219" t="s">
        <v>207</v>
      </c>
      <c r="E244" s="220" t="s">
        <v>1813</v>
      </c>
      <c r="F244" s="221" t="s">
        <v>1814</v>
      </c>
      <c r="G244" s="221"/>
      <c r="H244" s="221"/>
      <c r="I244" s="221"/>
      <c r="J244" s="222" t="s">
        <v>210</v>
      </c>
      <c r="K244" s="223">
        <v>4.3410000000000002</v>
      </c>
      <c r="L244" s="224">
        <v>0</v>
      </c>
      <c r="M244" s="225"/>
      <c r="N244" s="226">
        <f>ROUND(L244*K244,2)</f>
        <v>0</v>
      </c>
      <c r="O244" s="226"/>
      <c r="P244" s="226"/>
      <c r="Q244" s="226"/>
      <c r="R244" s="48"/>
      <c r="T244" s="227" t="s">
        <v>22</v>
      </c>
      <c r="U244" s="56" t="s">
        <v>45</v>
      </c>
      <c r="V244" s="47"/>
      <c r="W244" s="228">
        <f>V244*K244</f>
        <v>0</v>
      </c>
      <c r="X244" s="228">
        <v>2.45336</v>
      </c>
      <c r="Y244" s="228">
        <f>X244*K244</f>
        <v>10.65003576</v>
      </c>
      <c r="Z244" s="228">
        <v>0</v>
      </c>
      <c r="AA244" s="229">
        <f>Z244*K244</f>
        <v>0</v>
      </c>
      <c r="AR244" s="22" t="s">
        <v>211</v>
      </c>
      <c r="AT244" s="22" t="s">
        <v>207</v>
      </c>
      <c r="AU244" s="22" t="s">
        <v>149</v>
      </c>
      <c r="AY244" s="22" t="s">
        <v>206</v>
      </c>
      <c r="BE244" s="142">
        <f>IF(U244="základní",N244,0)</f>
        <v>0</v>
      </c>
      <c r="BF244" s="142">
        <f>IF(U244="snížená",N244,0)</f>
        <v>0</v>
      </c>
      <c r="BG244" s="142">
        <f>IF(U244="zákl. přenesená",N244,0)</f>
        <v>0</v>
      </c>
      <c r="BH244" s="142">
        <f>IF(U244="sníž. přenesená",N244,0)</f>
        <v>0</v>
      </c>
      <c r="BI244" s="142">
        <f>IF(U244="nulová",N244,0)</f>
        <v>0</v>
      </c>
      <c r="BJ244" s="22" t="s">
        <v>88</v>
      </c>
      <c r="BK244" s="142">
        <f>ROUND(L244*K244,2)</f>
        <v>0</v>
      </c>
      <c r="BL244" s="22" t="s">
        <v>211</v>
      </c>
      <c r="BM244" s="22" t="s">
        <v>1815</v>
      </c>
    </row>
    <row r="245" s="10" customFormat="1" ht="16.5" customHeight="1">
      <c r="B245" s="230"/>
      <c r="C245" s="231"/>
      <c r="D245" s="231"/>
      <c r="E245" s="232" t="s">
        <v>22</v>
      </c>
      <c r="F245" s="233" t="s">
        <v>1816</v>
      </c>
      <c r="G245" s="234"/>
      <c r="H245" s="234"/>
      <c r="I245" s="234"/>
      <c r="J245" s="231"/>
      <c r="K245" s="235">
        <v>1.173</v>
      </c>
      <c r="L245" s="231"/>
      <c r="M245" s="231"/>
      <c r="N245" s="231"/>
      <c r="O245" s="231"/>
      <c r="P245" s="231"/>
      <c r="Q245" s="231"/>
      <c r="R245" s="236"/>
      <c r="T245" s="237"/>
      <c r="U245" s="231"/>
      <c r="V245" s="231"/>
      <c r="W245" s="231"/>
      <c r="X245" s="231"/>
      <c r="Y245" s="231"/>
      <c r="Z245" s="231"/>
      <c r="AA245" s="238"/>
      <c r="AT245" s="239" t="s">
        <v>214</v>
      </c>
      <c r="AU245" s="239" t="s">
        <v>149</v>
      </c>
      <c r="AV245" s="10" t="s">
        <v>149</v>
      </c>
      <c r="AW245" s="10" t="s">
        <v>36</v>
      </c>
      <c r="AX245" s="10" t="s">
        <v>80</v>
      </c>
      <c r="AY245" s="239" t="s">
        <v>206</v>
      </c>
    </row>
    <row r="246" s="10" customFormat="1" ht="16.5" customHeight="1">
      <c r="B246" s="230"/>
      <c r="C246" s="231"/>
      <c r="D246" s="231"/>
      <c r="E246" s="232" t="s">
        <v>22</v>
      </c>
      <c r="F246" s="251" t="s">
        <v>1817</v>
      </c>
      <c r="G246" s="231"/>
      <c r="H246" s="231"/>
      <c r="I246" s="231"/>
      <c r="J246" s="231"/>
      <c r="K246" s="235">
        <v>0.48299999999999998</v>
      </c>
      <c r="L246" s="231"/>
      <c r="M246" s="231"/>
      <c r="N246" s="231"/>
      <c r="O246" s="231"/>
      <c r="P246" s="231"/>
      <c r="Q246" s="231"/>
      <c r="R246" s="236"/>
      <c r="T246" s="237"/>
      <c r="U246" s="231"/>
      <c r="V246" s="231"/>
      <c r="W246" s="231"/>
      <c r="X246" s="231"/>
      <c r="Y246" s="231"/>
      <c r="Z246" s="231"/>
      <c r="AA246" s="238"/>
      <c r="AT246" s="239" t="s">
        <v>214</v>
      </c>
      <c r="AU246" s="239" t="s">
        <v>149</v>
      </c>
      <c r="AV246" s="10" t="s">
        <v>149</v>
      </c>
      <c r="AW246" s="10" t="s">
        <v>36</v>
      </c>
      <c r="AX246" s="10" t="s">
        <v>80</v>
      </c>
      <c r="AY246" s="239" t="s">
        <v>206</v>
      </c>
    </row>
    <row r="247" s="10" customFormat="1" ht="16.5" customHeight="1">
      <c r="B247" s="230"/>
      <c r="C247" s="231"/>
      <c r="D247" s="231"/>
      <c r="E247" s="232" t="s">
        <v>22</v>
      </c>
      <c r="F247" s="251" t="s">
        <v>1818</v>
      </c>
      <c r="G247" s="231"/>
      <c r="H247" s="231"/>
      <c r="I247" s="231"/>
      <c r="J247" s="231"/>
      <c r="K247" s="235">
        <v>2.6850000000000001</v>
      </c>
      <c r="L247" s="231"/>
      <c r="M247" s="231"/>
      <c r="N247" s="231"/>
      <c r="O247" s="231"/>
      <c r="P247" s="231"/>
      <c r="Q247" s="231"/>
      <c r="R247" s="236"/>
      <c r="T247" s="237"/>
      <c r="U247" s="231"/>
      <c r="V247" s="231"/>
      <c r="W247" s="231"/>
      <c r="X247" s="231"/>
      <c r="Y247" s="231"/>
      <c r="Z247" s="231"/>
      <c r="AA247" s="238"/>
      <c r="AT247" s="239" t="s">
        <v>214</v>
      </c>
      <c r="AU247" s="239" t="s">
        <v>149</v>
      </c>
      <c r="AV247" s="10" t="s">
        <v>149</v>
      </c>
      <c r="AW247" s="10" t="s">
        <v>36</v>
      </c>
      <c r="AX247" s="10" t="s">
        <v>80</v>
      </c>
      <c r="AY247" s="239" t="s">
        <v>206</v>
      </c>
    </row>
    <row r="248" s="11" customFormat="1" ht="16.5" customHeight="1">
      <c r="B248" s="252"/>
      <c r="C248" s="253"/>
      <c r="D248" s="253"/>
      <c r="E248" s="254" t="s">
        <v>22</v>
      </c>
      <c r="F248" s="255" t="s">
        <v>289</v>
      </c>
      <c r="G248" s="253"/>
      <c r="H248" s="253"/>
      <c r="I248" s="253"/>
      <c r="J248" s="253"/>
      <c r="K248" s="256">
        <v>4.3410000000000002</v>
      </c>
      <c r="L248" s="253"/>
      <c r="M248" s="253"/>
      <c r="N248" s="253"/>
      <c r="O248" s="253"/>
      <c r="P248" s="253"/>
      <c r="Q248" s="253"/>
      <c r="R248" s="257"/>
      <c r="T248" s="258"/>
      <c r="U248" s="253"/>
      <c r="V248" s="253"/>
      <c r="W248" s="253"/>
      <c r="X248" s="253"/>
      <c r="Y248" s="253"/>
      <c r="Z248" s="253"/>
      <c r="AA248" s="259"/>
      <c r="AT248" s="260" t="s">
        <v>214</v>
      </c>
      <c r="AU248" s="260" t="s">
        <v>149</v>
      </c>
      <c r="AV248" s="11" t="s">
        <v>211</v>
      </c>
      <c r="AW248" s="11" t="s">
        <v>36</v>
      </c>
      <c r="AX248" s="11" t="s">
        <v>88</v>
      </c>
      <c r="AY248" s="260" t="s">
        <v>206</v>
      </c>
    </row>
    <row r="249" s="1" customFormat="1" ht="25.5" customHeight="1">
      <c r="B249" s="46"/>
      <c r="C249" s="219" t="s">
        <v>367</v>
      </c>
      <c r="D249" s="219" t="s">
        <v>207</v>
      </c>
      <c r="E249" s="220" t="s">
        <v>1819</v>
      </c>
      <c r="F249" s="221" t="s">
        <v>1820</v>
      </c>
      <c r="G249" s="221"/>
      <c r="H249" s="221"/>
      <c r="I249" s="221"/>
      <c r="J249" s="222" t="s">
        <v>260</v>
      </c>
      <c r="K249" s="223">
        <v>31.780000000000001</v>
      </c>
      <c r="L249" s="224">
        <v>0</v>
      </c>
      <c r="M249" s="225"/>
      <c r="N249" s="226">
        <f>ROUND(L249*K249,2)</f>
        <v>0</v>
      </c>
      <c r="O249" s="226"/>
      <c r="P249" s="226"/>
      <c r="Q249" s="226"/>
      <c r="R249" s="48"/>
      <c r="T249" s="227" t="s">
        <v>22</v>
      </c>
      <c r="U249" s="56" t="s">
        <v>45</v>
      </c>
      <c r="V249" s="47"/>
      <c r="W249" s="228">
        <f>V249*K249</f>
        <v>0</v>
      </c>
      <c r="X249" s="228">
        <v>0.0066299999999999996</v>
      </c>
      <c r="Y249" s="228">
        <f>X249*K249</f>
        <v>0.21070139999999998</v>
      </c>
      <c r="Z249" s="228">
        <v>0</v>
      </c>
      <c r="AA249" s="229">
        <f>Z249*K249</f>
        <v>0</v>
      </c>
      <c r="AR249" s="22" t="s">
        <v>211</v>
      </c>
      <c r="AT249" s="22" t="s">
        <v>207</v>
      </c>
      <c r="AU249" s="22" t="s">
        <v>149</v>
      </c>
      <c r="AY249" s="22" t="s">
        <v>206</v>
      </c>
      <c r="BE249" s="142">
        <f>IF(U249="základní",N249,0)</f>
        <v>0</v>
      </c>
      <c r="BF249" s="142">
        <f>IF(U249="snížená",N249,0)</f>
        <v>0</v>
      </c>
      <c r="BG249" s="142">
        <f>IF(U249="zákl. přenesená",N249,0)</f>
        <v>0</v>
      </c>
      <c r="BH249" s="142">
        <f>IF(U249="sníž. přenesená",N249,0)</f>
        <v>0</v>
      </c>
      <c r="BI249" s="142">
        <f>IF(U249="nulová",N249,0)</f>
        <v>0</v>
      </c>
      <c r="BJ249" s="22" t="s">
        <v>88</v>
      </c>
      <c r="BK249" s="142">
        <f>ROUND(L249*K249,2)</f>
        <v>0</v>
      </c>
      <c r="BL249" s="22" t="s">
        <v>211</v>
      </c>
      <c r="BM249" s="22" t="s">
        <v>1821</v>
      </c>
    </row>
    <row r="250" s="10" customFormat="1" ht="16.5" customHeight="1">
      <c r="B250" s="230"/>
      <c r="C250" s="231"/>
      <c r="D250" s="231"/>
      <c r="E250" s="232" t="s">
        <v>22</v>
      </c>
      <c r="F250" s="233" t="s">
        <v>1822</v>
      </c>
      <c r="G250" s="234"/>
      <c r="H250" s="234"/>
      <c r="I250" s="234"/>
      <c r="J250" s="231"/>
      <c r="K250" s="235">
        <v>10.66</v>
      </c>
      <c r="L250" s="231"/>
      <c r="M250" s="231"/>
      <c r="N250" s="231"/>
      <c r="O250" s="231"/>
      <c r="P250" s="231"/>
      <c r="Q250" s="231"/>
      <c r="R250" s="236"/>
      <c r="T250" s="237"/>
      <c r="U250" s="231"/>
      <c r="V250" s="231"/>
      <c r="W250" s="231"/>
      <c r="X250" s="231"/>
      <c r="Y250" s="231"/>
      <c r="Z250" s="231"/>
      <c r="AA250" s="238"/>
      <c r="AT250" s="239" t="s">
        <v>214</v>
      </c>
      <c r="AU250" s="239" t="s">
        <v>149</v>
      </c>
      <c r="AV250" s="10" t="s">
        <v>149</v>
      </c>
      <c r="AW250" s="10" t="s">
        <v>36</v>
      </c>
      <c r="AX250" s="10" t="s">
        <v>80</v>
      </c>
      <c r="AY250" s="239" t="s">
        <v>206</v>
      </c>
    </row>
    <row r="251" s="10" customFormat="1" ht="16.5" customHeight="1">
      <c r="B251" s="230"/>
      <c r="C251" s="231"/>
      <c r="D251" s="231"/>
      <c r="E251" s="232" t="s">
        <v>22</v>
      </c>
      <c r="F251" s="251" t="s">
        <v>1823</v>
      </c>
      <c r="G251" s="231"/>
      <c r="H251" s="231"/>
      <c r="I251" s="231"/>
      <c r="J251" s="231"/>
      <c r="K251" s="235">
        <v>3.2200000000000002</v>
      </c>
      <c r="L251" s="231"/>
      <c r="M251" s="231"/>
      <c r="N251" s="231"/>
      <c r="O251" s="231"/>
      <c r="P251" s="231"/>
      <c r="Q251" s="231"/>
      <c r="R251" s="236"/>
      <c r="T251" s="237"/>
      <c r="U251" s="231"/>
      <c r="V251" s="231"/>
      <c r="W251" s="231"/>
      <c r="X251" s="231"/>
      <c r="Y251" s="231"/>
      <c r="Z251" s="231"/>
      <c r="AA251" s="238"/>
      <c r="AT251" s="239" t="s">
        <v>214</v>
      </c>
      <c r="AU251" s="239" t="s">
        <v>149</v>
      </c>
      <c r="AV251" s="10" t="s">
        <v>149</v>
      </c>
      <c r="AW251" s="10" t="s">
        <v>36</v>
      </c>
      <c r="AX251" s="10" t="s">
        <v>80</v>
      </c>
      <c r="AY251" s="239" t="s">
        <v>206</v>
      </c>
    </row>
    <row r="252" s="10" customFormat="1" ht="16.5" customHeight="1">
      <c r="B252" s="230"/>
      <c r="C252" s="231"/>
      <c r="D252" s="231"/>
      <c r="E252" s="232" t="s">
        <v>22</v>
      </c>
      <c r="F252" s="251" t="s">
        <v>1824</v>
      </c>
      <c r="G252" s="231"/>
      <c r="H252" s="231"/>
      <c r="I252" s="231"/>
      <c r="J252" s="231"/>
      <c r="K252" s="235">
        <v>17.899999999999999</v>
      </c>
      <c r="L252" s="231"/>
      <c r="M252" s="231"/>
      <c r="N252" s="231"/>
      <c r="O252" s="231"/>
      <c r="P252" s="231"/>
      <c r="Q252" s="231"/>
      <c r="R252" s="236"/>
      <c r="T252" s="237"/>
      <c r="U252" s="231"/>
      <c r="V252" s="231"/>
      <c r="W252" s="231"/>
      <c r="X252" s="231"/>
      <c r="Y252" s="231"/>
      <c r="Z252" s="231"/>
      <c r="AA252" s="238"/>
      <c r="AT252" s="239" t="s">
        <v>214</v>
      </c>
      <c r="AU252" s="239" t="s">
        <v>149</v>
      </c>
      <c r="AV252" s="10" t="s">
        <v>149</v>
      </c>
      <c r="AW252" s="10" t="s">
        <v>36</v>
      </c>
      <c r="AX252" s="10" t="s">
        <v>80</v>
      </c>
      <c r="AY252" s="239" t="s">
        <v>206</v>
      </c>
    </row>
    <row r="253" s="11" customFormat="1" ht="16.5" customHeight="1">
      <c r="B253" s="252"/>
      <c r="C253" s="253"/>
      <c r="D253" s="253"/>
      <c r="E253" s="254" t="s">
        <v>22</v>
      </c>
      <c r="F253" s="255" t="s">
        <v>289</v>
      </c>
      <c r="G253" s="253"/>
      <c r="H253" s="253"/>
      <c r="I253" s="253"/>
      <c r="J253" s="253"/>
      <c r="K253" s="256">
        <v>31.780000000000001</v>
      </c>
      <c r="L253" s="253"/>
      <c r="M253" s="253"/>
      <c r="N253" s="253"/>
      <c r="O253" s="253"/>
      <c r="P253" s="253"/>
      <c r="Q253" s="253"/>
      <c r="R253" s="257"/>
      <c r="T253" s="258"/>
      <c r="U253" s="253"/>
      <c r="V253" s="253"/>
      <c r="W253" s="253"/>
      <c r="X253" s="253"/>
      <c r="Y253" s="253"/>
      <c r="Z253" s="253"/>
      <c r="AA253" s="259"/>
      <c r="AT253" s="260" t="s">
        <v>214</v>
      </c>
      <c r="AU253" s="260" t="s">
        <v>149</v>
      </c>
      <c r="AV253" s="11" t="s">
        <v>211</v>
      </c>
      <c r="AW253" s="11" t="s">
        <v>36</v>
      </c>
      <c r="AX253" s="11" t="s">
        <v>88</v>
      </c>
      <c r="AY253" s="260" t="s">
        <v>206</v>
      </c>
    </row>
    <row r="254" s="1" customFormat="1" ht="25.5" customHeight="1">
      <c r="B254" s="46"/>
      <c r="C254" s="219" t="s">
        <v>373</v>
      </c>
      <c r="D254" s="219" t="s">
        <v>207</v>
      </c>
      <c r="E254" s="220" t="s">
        <v>1825</v>
      </c>
      <c r="F254" s="221" t="s">
        <v>1826</v>
      </c>
      <c r="G254" s="221"/>
      <c r="H254" s="221"/>
      <c r="I254" s="221"/>
      <c r="J254" s="222" t="s">
        <v>260</v>
      </c>
      <c r="K254" s="223">
        <v>31.780000000000001</v>
      </c>
      <c r="L254" s="224">
        <v>0</v>
      </c>
      <c r="M254" s="225"/>
      <c r="N254" s="226">
        <f>ROUND(L254*K254,2)</f>
        <v>0</v>
      </c>
      <c r="O254" s="226"/>
      <c r="P254" s="226"/>
      <c r="Q254" s="226"/>
      <c r="R254" s="48"/>
      <c r="T254" s="227" t="s">
        <v>22</v>
      </c>
      <c r="U254" s="56" t="s">
        <v>45</v>
      </c>
      <c r="V254" s="47"/>
      <c r="W254" s="228">
        <f>V254*K254</f>
        <v>0</v>
      </c>
      <c r="X254" s="228">
        <v>0</v>
      </c>
      <c r="Y254" s="228">
        <f>X254*K254</f>
        <v>0</v>
      </c>
      <c r="Z254" s="228">
        <v>0</v>
      </c>
      <c r="AA254" s="229">
        <f>Z254*K254</f>
        <v>0</v>
      </c>
      <c r="AR254" s="22" t="s">
        <v>211</v>
      </c>
      <c r="AT254" s="22" t="s">
        <v>207</v>
      </c>
      <c r="AU254" s="22" t="s">
        <v>149</v>
      </c>
      <c r="AY254" s="22" t="s">
        <v>206</v>
      </c>
      <c r="BE254" s="142">
        <f>IF(U254="základní",N254,0)</f>
        <v>0</v>
      </c>
      <c r="BF254" s="142">
        <f>IF(U254="snížená",N254,0)</f>
        <v>0</v>
      </c>
      <c r="BG254" s="142">
        <f>IF(U254="zákl. přenesená",N254,0)</f>
        <v>0</v>
      </c>
      <c r="BH254" s="142">
        <f>IF(U254="sníž. přenesená",N254,0)</f>
        <v>0</v>
      </c>
      <c r="BI254" s="142">
        <f>IF(U254="nulová",N254,0)</f>
        <v>0</v>
      </c>
      <c r="BJ254" s="22" t="s">
        <v>88</v>
      </c>
      <c r="BK254" s="142">
        <f>ROUND(L254*K254,2)</f>
        <v>0</v>
      </c>
      <c r="BL254" s="22" t="s">
        <v>211</v>
      </c>
      <c r="BM254" s="22" t="s">
        <v>1827</v>
      </c>
    </row>
    <row r="255" s="1" customFormat="1" ht="38.25" customHeight="1">
      <c r="B255" s="46"/>
      <c r="C255" s="219" t="s">
        <v>378</v>
      </c>
      <c r="D255" s="219" t="s">
        <v>207</v>
      </c>
      <c r="E255" s="220" t="s">
        <v>1828</v>
      </c>
      <c r="F255" s="221" t="s">
        <v>1829</v>
      </c>
      <c r="G255" s="221"/>
      <c r="H255" s="221"/>
      <c r="I255" s="221"/>
      <c r="J255" s="222" t="s">
        <v>260</v>
      </c>
      <c r="K255" s="223">
        <v>8.5540000000000003</v>
      </c>
      <c r="L255" s="224">
        <v>0</v>
      </c>
      <c r="M255" s="225"/>
      <c r="N255" s="226">
        <f>ROUND(L255*K255,2)</f>
        <v>0</v>
      </c>
      <c r="O255" s="226"/>
      <c r="P255" s="226"/>
      <c r="Q255" s="226"/>
      <c r="R255" s="48"/>
      <c r="T255" s="227" t="s">
        <v>22</v>
      </c>
      <c r="U255" s="56" t="s">
        <v>45</v>
      </c>
      <c r="V255" s="47"/>
      <c r="W255" s="228">
        <f>V255*K255</f>
        <v>0</v>
      </c>
      <c r="X255" s="228">
        <v>0.0013400000000000001</v>
      </c>
      <c r="Y255" s="228">
        <f>X255*K255</f>
        <v>0.011462360000000001</v>
      </c>
      <c r="Z255" s="228">
        <v>0</v>
      </c>
      <c r="AA255" s="229">
        <f>Z255*K255</f>
        <v>0</v>
      </c>
      <c r="AR255" s="22" t="s">
        <v>211</v>
      </c>
      <c r="AT255" s="22" t="s">
        <v>207</v>
      </c>
      <c r="AU255" s="22" t="s">
        <v>149</v>
      </c>
      <c r="AY255" s="22" t="s">
        <v>206</v>
      </c>
      <c r="BE255" s="142">
        <f>IF(U255="základní",N255,0)</f>
        <v>0</v>
      </c>
      <c r="BF255" s="142">
        <f>IF(U255="snížená",N255,0)</f>
        <v>0</v>
      </c>
      <c r="BG255" s="142">
        <f>IF(U255="zákl. přenesená",N255,0)</f>
        <v>0</v>
      </c>
      <c r="BH255" s="142">
        <f>IF(U255="sníž. přenesená",N255,0)</f>
        <v>0</v>
      </c>
      <c r="BI255" s="142">
        <f>IF(U255="nulová",N255,0)</f>
        <v>0</v>
      </c>
      <c r="BJ255" s="22" t="s">
        <v>88</v>
      </c>
      <c r="BK255" s="142">
        <f>ROUND(L255*K255,2)</f>
        <v>0</v>
      </c>
      <c r="BL255" s="22" t="s">
        <v>211</v>
      </c>
      <c r="BM255" s="22" t="s">
        <v>1830</v>
      </c>
    </row>
    <row r="256" s="10" customFormat="1" ht="16.5" customHeight="1">
      <c r="B256" s="230"/>
      <c r="C256" s="231"/>
      <c r="D256" s="231"/>
      <c r="E256" s="232" t="s">
        <v>22</v>
      </c>
      <c r="F256" s="233" t="s">
        <v>1831</v>
      </c>
      <c r="G256" s="234"/>
      <c r="H256" s="234"/>
      <c r="I256" s="234"/>
      <c r="J256" s="231"/>
      <c r="K256" s="235">
        <v>1.8040000000000001</v>
      </c>
      <c r="L256" s="231"/>
      <c r="M256" s="231"/>
      <c r="N256" s="231"/>
      <c r="O256" s="231"/>
      <c r="P256" s="231"/>
      <c r="Q256" s="231"/>
      <c r="R256" s="236"/>
      <c r="T256" s="237"/>
      <c r="U256" s="231"/>
      <c r="V256" s="231"/>
      <c r="W256" s="231"/>
      <c r="X256" s="231"/>
      <c r="Y256" s="231"/>
      <c r="Z256" s="231"/>
      <c r="AA256" s="238"/>
      <c r="AT256" s="239" t="s">
        <v>214</v>
      </c>
      <c r="AU256" s="239" t="s">
        <v>149</v>
      </c>
      <c r="AV256" s="10" t="s">
        <v>149</v>
      </c>
      <c r="AW256" s="10" t="s">
        <v>36</v>
      </c>
      <c r="AX256" s="10" t="s">
        <v>80</v>
      </c>
      <c r="AY256" s="239" t="s">
        <v>206</v>
      </c>
    </row>
    <row r="257" s="10" customFormat="1" ht="16.5" customHeight="1">
      <c r="B257" s="230"/>
      <c r="C257" s="231"/>
      <c r="D257" s="231"/>
      <c r="E257" s="232" t="s">
        <v>22</v>
      </c>
      <c r="F257" s="251" t="s">
        <v>1832</v>
      </c>
      <c r="G257" s="231"/>
      <c r="H257" s="231"/>
      <c r="I257" s="231"/>
      <c r="J257" s="231"/>
      <c r="K257" s="235">
        <v>1.3799999999999999</v>
      </c>
      <c r="L257" s="231"/>
      <c r="M257" s="231"/>
      <c r="N257" s="231"/>
      <c r="O257" s="231"/>
      <c r="P257" s="231"/>
      <c r="Q257" s="231"/>
      <c r="R257" s="236"/>
      <c r="T257" s="237"/>
      <c r="U257" s="231"/>
      <c r="V257" s="231"/>
      <c r="W257" s="231"/>
      <c r="X257" s="231"/>
      <c r="Y257" s="231"/>
      <c r="Z257" s="231"/>
      <c r="AA257" s="238"/>
      <c r="AT257" s="239" t="s">
        <v>214</v>
      </c>
      <c r="AU257" s="239" t="s">
        <v>149</v>
      </c>
      <c r="AV257" s="10" t="s">
        <v>149</v>
      </c>
      <c r="AW257" s="10" t="s">
        <v>36</v>
      </c>
      <c r="AX257" s="10" t="s">
        <v>80</v>
      </c>
      <c r="AY257" s="239" t="s">
        <v>206</v>
      </c>
    </row>
    <row r="258" s="10" customFormat="1" ht="16.5" customHeight="1">
      <c r="B258" s="230"/>
      <c r="C258" s="231"/>
      <c r="D258" s="231"/>
      <c r="E258" s="232" t="s">
        <v>22</v>
      </c>
      <c r="F258" s="251" t="s">
        <v>1833</v>
      </c>
      <c r="G258" s="231"/>
      <c r="H258" s="231"/>
      <c r="I258" s="231"/>
      <c r="J258" s="231"/>
      <c r="K258" s="235">
        <v>5.3700000000000001</v>
      </c>
      <c r="L258" s="231"/>
      <c r="M258" s="231"/>
      <c r="N258" s="231"/>
      <c r="O258" s="231"/>
      <c r="P258" s="231"/>
      <c r="Q258" s="231"/>
      <c r="R258" s="236"/>
      <c r="T258" s="237"/>
      <c r="U258" s="231"/>
      <c r="V258" s="231"/>
      <c r="W258" s="231"/>
      <c r="X258" s="231"/>
      <c r="Y258" s="231"/>
      <c r="Z258" s="231"/>
      <c r="AA258" s="238"/>
      <c r="AT258" s="239" t="s">
        <v>214</v>
      </c>
      <c r="AU258" s="239" t="s">
        <v>149</v>
      </c>
      <c r="AV258" s="10" t="s">
        <v>149</v>
      </c>
      <c r="AW258" s="10" t="s">
        <v>36</v>
      </c>
      <c r="AX258" s="10" t="s">
        <v>80</v>
      </c>
      <c r="AY258" s="239" t="s">
        <v>206</v>
      </c>
    </row>
    <row r="259" s="11" customFormat="1" ht="16.5" customHeight="1">
      <c r="B259" s="252"/>
      <c r="C259" s="253"/>
      <c r="D259" s="253"/>
      <c r="E259" s="254" t="s">
        <v>22</v>
      </c>
      <c r="F259" s="255" t="s">
        <v>289</v>
      </c>
      <c r="G259" s="253"/>
      <c r="H259" s="253"/>
      <c r="I259" s="253"/>
      <c r="J259" s="253"/>
      <c r="K259" s="256">
        <v>8.5540000000000003</v>
      </c>
      <c r="L259" s="253"/>
      <c r="M259" s="253"/>
      <c r="N259" s="253"/>
      <c r="O259" s="253"/>
      <c r="P259" s="253"/>
      <c r="Q259" s="253"/>
      <c r="R259" s="257"/>
      <c r="T259" s="258"/>
      <c r="U259" s="253"/>
      <c r="V259" s="253"/>
      <c r="W259" s="253"/>
      <c r="X259" s="253"/>
      <c r="Y259" s="253"/>
      <c r="Z259" s="253"/>
      <c r="AA259" s="259"/>
      <c r="AT259" s="260" t="s">
        <v>214</v>
      </c>
      <c r="AU259" s="260" t="s">
        <v>149</v>
      </c>
      <c r="AV259" s="11" t="s">
        <v>211</v>
      </c>
      <c r="AW259" s="11" t="s">
        <v>36</v>
      </c>
      <c r="AX259" s="11" t="s">
        <v>88</v>
      </c>
      <c r="AY259" s="260" t="s">
        <v>206</v>
      </c>
    </row>
    <row r="260" s="1" customFormat="1" ht="38.25" customHeight="1">
      <c r="B260" s="46"/>
      <c r="C260" s="219" t="s">
        <v>384</v>
      </c>
      <c r="D260" s="219" t="s">
        <v>207</v>
      </c>
      <c r="E260" s="220" t="s">
        <v>1834</v>
      </c>
      <c r="F260" s="221" t="s">
        <v>1835</v>
      </c>
      <c r="G260" s="221"/>
      <c r="H260" s="221"/>
      <c r="I260" s="221"/>
      <c r="J260" s="222" t="s">
        <v>260</v>
      </c>
      <c r="K260" s="223">
        <v>8.5540000000000003</v>
      </c>
      <c r="L260" s="224">
        <v>0</v>
      </c>
      <c r="M260" s="225"/>
      <c r="N260" s="226">
        <f>ROUND(L260*K260,2)</f>
        <v>0</v>
      </c>
      <c r="O260" s="226"/>
      <c r="P260" s="226"/>
      <c r="Q260" s="226"/>
      <c r="R260" s="48"/>
      <c r="T260" s="227" t="s">
        <v>22</v>
      </c>
      <c r="U260" s="56" t="s">
        <v>45</v>
      </c>
      <c r="V260" s="47"/>
      <c r="W260" s="228">
        <f>V260*K260</f>
        <v>0</v>
      </c>
      <c r="X260" s="228">
        <v>0</v>
      </c>
      <c r="Y260" s="228">
        <f>X260*K260</f>
        <v>0</v>
      </c>
      <c r="Z260" s="228">
        <v>0</v>
      </c>
      <c r="AA260" s="229">
        <f>Z260*K260</f>
        <v>0</v>
      </c>
      <c r="AR260" s="22" t="s">
        <v>211</v>
      </c>
      <c r="AT260" s="22" t="s">
        <v>207</v>
      </c>
      <c r="AU260" s="22" t="s">
        <v>149</v>
      </c>
      <c r="AY260" s="22" t="s">
        <v>206</v>
      </c>
      <c r="BE260" s="142">
        <f>IF(U260="základní",N260,0)</f>
        <v>0</v>
      </c>
      <c r="BF260" s="142">
        <f>IF(U260="snížená",N260,0)</f>
        <v>0</v>
      </c>
      <c r="BG260" s="142">
        <f>IF(U260="zákl. přenesená",N260,0)</f>
        <v>0</v>
      </c>
      <c r="BH260" s="142">
        <f>IF(U260="sníž. přenesená",N260,0)</f>
        <v>0</v>
      </c>
      <c r="BI260" s="142">
        <f>IF(U260="nulová",N260,0)</f>
        <v>0</v>
      </c>
      <c r="BJ260" s="22" t="s">
        <v>88</v>
      </c>
      <c r="BK260" s="142">
        <f>ROUND(L260*K260,2)</f>
        <v>0</v>
      </c>
      <c r="BL260" s="22" t="s">
        <v>211</v>
      </c>
      <c r="BM260" s="22" t="s">
        <v>1836</v>
      </c>
    </row>
    <row r="261" s="1" customFormat="1" ht="38.25" customHeight="1">
      <c r="B261" s="46"/>
      <c r="C261" s="219" t="s">
        <v>388</v>
      </c>
      <c r="D261" s="219" t="s">
        <v>207</v>
      </c>
      <c r="E261" s="220" t="s">
        <v>1837</v>
      </c>
      <c r="F261" s="221" t="s">
        <v>1838</v>
      </c>
      <c r="G261" s="221"/>
      <c r="H261" s="221"/>
      <c r="I261" s="221"/>
      <c r="J261" s="222" t="s">
        <v>238</v>
      </c>
      <c r="K261" s="223">
        <v>0.38600000000000001</v>
      </c>
      <c r="L261" s="224">
        <v>0</v>
      </c>
      <c r="M261" s="225"/>
      <c r="N261" s="226">
        <f>ROUND(L261*K261,2)</f>
        <v>0</v>
      </c>
      <c r="O261" s="226"/>
      <c r="P261" s="226"/>
      <c r="Q261" s="226"/>
      <c r="R261" s="48"/>
      <c r="T261" s="227" t="s">
        <v>22</v>
      </c>
      <c r="U261" s="56" t="s">
        <v>45</v>
      </c>
      <c r="V261" s="47"/>
      <c r="W261" s="228">
        <f>V261*K261</f>
        <v>0</v>
      </c>
      <c r="X261" s="228">
        <v>1.05464</v>
      </c>
      <c r="Y261" s="228">
        <f>X261*K261</f>
        <v>0.40709104000000002</v>
      </c>
      <c r="Z261" s="228">
        <v>0</v>
      </c>
      <c r="AA261" s="229">
        <f>Z261*K261</f>
        <v>0</v>
      </c>
      <c r="AR261" s="22" t="s">
        <v>211</v>
      </c>
      <c r="AT261" s="22" t="s">
        <v>207</v>
      </c>
      <c r="AU261" s="22" t="s">
        <v>149</v>
      </c>
      <c r="AY261" s="22" t="s">
        <v>206</v>
      </c>
      <c r="BE261" s="142">
        <f>IF(U261="základní",N261,0)</f>
        <v>0</v>
      </c>
      <c r="BF261" s="142">
        <f>IF(U261="snížená",N261,0)</f>
        <v>0</v>
      </c>
      <c r="BG261" s="142">
        <f>IF(U261="zákl. přenesená",N261,0)</f>
        <v>0</v>
      </c>
      <c r="BH261" s="142">
        <f>IF(U261="sníž. přenesená",N261,0)</f>
        <v>0</v>
      </c>
      <c r="BI261" s="142">
        <f>IF(U261="nulová",N261,0)</f>
        <v>0</v>
      </c>
      <c r="BJ261" s="22" t="s">
        <v>88</v>
      </c>
      <c r="BK261" s="142">
        <f>ROUND(L261*K261,2)</f>
        <v>0</v>
      </c>
      <c r="BL261" s="22" t="s">
        <v>211</v>
      </c>
      <c r="BM261" s="22" t="s">
        <v>1839</v>
      </c>
    </row>
    <row r="262" s="10" customFormat="1" ht="16.5" customHeight="1">
      <c r="B262" s="230"/>
      <c r="C262" s="231"/>
      <c r="D262" s="231"/>
      <c r="E262" s="232" t="s">
        <v>22</v>
      </c>
      <c r="F262" s="233" t="s">
        <v>1840</v>
      </c>
      <c r="G262" s="234"/>
      <c r="H262" s="234"/>
      <c r="I262" s="234"/>
      <c r="J262" s="231"/>
      <c r="K262" s="235">
        <v>0.29999999999999999</v>
      </c>
      <c r="L262" s="231"/>
      <c r="M262" s="231"/>
      <c r="N262" s="231"/>
      <c r="O262" s="231"/>
      <c r="P262" s="231"/>
      <c r="Q262" s="231"/>
      <c r="R262" s="236"/>
      <c r="T262" s="237"/>
      <c r="U262" s="231"/>
      <c r="V262" s="231"/>
      <c r="W262" s="231"/>
      <c r="X262" s="231"/>
      <c r="Y262" s="231"/>
      <c r="Z262" s="231"/>
      <c r="AA262" s="238"/>
      <c r="AT262" s="239" t="s">
        <v>214</v>
      </c>
      <c r="AU262" s="239" t="s">
        <v>149</v>
      </c>
      <c r="AV262" s="10" t="s">
        <v>149</v>
      </c>
      <c r="AW262" s="10" t="s">
        <v>36</v>
      </c>
      <c r="AX262" s="10" t="s">
        <v>80</v>
      </c>
      <c r="AY262" s="239" t="s">
        <v>206</v>
      </c>
    </row>
    <row r="263" s="10" customFormat="1" ht="16.5" customHeight="1">
      <c r="B263" s="230"/>
      <c r="C263" s="231"/>
      <c r="D263" s="231"/>
      <c r="E263" s="232" t="s">
        <v>22</v>
      </c>
      <c r="F263" s="251" t="s">
        <v>1841</v>
      </c>
      <c r="G263" s="231"/>
      <c r="H263" s="231"/>
      <c r="I263" s="231"/>
      <c r="J263" s="231"/>
      <c r="K263" s="235">
        <v>0.035000000000000003</v>
      </c>
      <c r="L263" s="231"/>
      <c r="M263" s="231"/>
      <c r="N263" s="231"/>
      <c r="O263" s="231"/>
      <c r="P263" s="231"/>
      <c r="Q263" s="231"/>
      <c r="R263" s="236"/>
      <c r="T263" s="237"/>
      <c r="U263" s="231"/>
      <c r="V263" s="231"/>
      <c r="W263" s="231"/>
      <c r="X263" s="231"/>
      <c r="Y263" s="231"/>
      <c r="Z263" s="231"/>
      <c r="AA263" s="238"/>
      <c r="AT263" s="239" t="s">
        <v>214</v>
      </c>
      <c r="AU263" s="239" t="s">
        <v>149</v>
      </c>
      <c r="AV263" s="10" t="s">
        <v>149</v>
      </c>
      <c r="AW263" s="10" t="s">
        <v>36</v>
      </c>
      <c r="AX263" s="10" t="s">
        <v>80</v>
      </c>
      <c r="AY263" s="239" t="s">
        <v>206</v>
      </c>
    </row>
    <row r="264" s="10" customFormat="1" ht="16.5" customHeight="1">
      <c r="B264" s="230"/>
      <c r="C264" s="231"/>
      <c r="D264" s="231"/>
      <c r="E264" s="232" t="s">
        <v>22</v>
      </c>
      <c r="F264" s="251" t="s">
        <v>1842</v>
      </c>
      <c r="G264" s="231"/>
      <c r="H264" s="231"/>
      <c r="I264" s="231"/>
      <c r="J264" s="231"/>
      <c r="K264" s="235">
        <v>0.014999999999999999</v>
      </c>
      <c r="L264" s="231"/>
      <c r="M264" s="231"/>
      <c r="N264" s="231"/>
      <c r="O264" s="231"/>
      <c r="P264" s="231"/>
      <c r="Q264" s="231"/>
      <c r="R264" s="236"/>
      <c r="T264" s="237"/>
      <c r="U264" s="231"/>
      <c r="V264" s="231"/>
      <c r="W264" s="231"/>
      <c r="X264" s="231"/>
      <c r="Y264" s="231"/>
      <c r="Z264" s="231"/>
      <c r="AA264" s="238"/>
      <c r="AT264" s="239" t="s">
        <v>214</v>
      </c>
      <c r="AU264" s="239" t="s">
        <v>149</v>
      </c>
      <c r="AV264" s="10" t="s">
        <v>149</v>
      </c>
      <c r="AW264" s="10" t="s">
        <v>36</v>
      </c>
      <c r="AX264" s="10" t="s">
        <v>80</v>
      </c>
      <c r="AY264" s="239" t="s">
        <v>206</v>
      </c>
    </row>
    <row r="265" s="10" customFormat="1" ht="16.5" customHeight="1">
      <c r="B265" s="230"/>
      <c r="C265" s="231"/>
      <c r="D265" s="231"/>
      <c r="E265" s="232" t="s">
        <v>22</v>
      </c>
      <c r="F265" s="251" t="s">
        <v>1843</v>
      </c>
      <c r="G265" s="231"/>
      <c r="H265" s="231"/>
      <c r="I265" s="231"/>
      <c r="J265" s="231"/>
      <c r="K265" s="235">
        <v>0.0060000000000000001</v>
      </c>
      <c r="L265" s="231"/>
      <c r="M265" s="231"/>
      <c r="N265" s="231"/>
      <c r="O265" s="231"/>
      <c r="P265" s="231"/>
      <c r="Q265" s="231"/>
      <c r="R265" s="236"/>
      <c r="T265" s="237"/>
      <c r="U265" s="231"/>
      <c r="V265" s="231"/>
      <c r="W265" s="231"/>
      <c r="X265" s="231"/>
      <c r="Y265" s="231"/>
      <c r="Z265" s="231"/>
      <c r="AA265" s="238"/>
      <c r="AT265" s="239" t="s">
        <v>214</v>
      </c>
      <c r="AU265" s="239" t="s">
        <v>149</v>
      </c>
      <c r="AV265" s="10" t="s">
        <v>149</v>
      </c>
      <c r="AW265" s="10" t="s">
        <v>36</v>
      </c>
      <c r="AX265" s="10" t="s">
        <v>80</v>
      </c>
      <c r="AY265" s="239" t="s">
        <v>206</v>
      </c>
    </row>
    <row r="266" s="10" customFormat="1" ht="16.5" customHeight="1">
      <c r="B266" s="230"/>
      <c r="C266" s="231"/>
      <c r="D266" s="231"/>
      <c r="E266" s="232" t="s">
        <v>22</v>
      </c>
      <c r="F266" s="251" t="s">
        <v>1844</v>
      </c>
      <c r="G266" s="231"/>
      <c r="H266" s="231"/>
      <c r="I266" s="231"/>
      <c r="J266" s="231"/>
      <c r="K266" s="235">
        <v>0.029999999999999999</v>
      </c>
      <c r="L266" s="231"/>
      <c r="M266" s="231"/>
      <c r="N266" s="231"/>
      <c r="O266" s="231"/>
      <c r="P266" s="231"/>
      <c r="Q266" s="231"/>
      <c r="R266" s="236"/>
      <c r="T266" s="237"/>
      <c r="U266" s="231"/>
      <c r="V266" s="231"/>
      <c r="W266" s="231"/>
      <c r="X266" s="231"/>
      <c r="Y266" s="231"/>
      <c r="Z266" s="231"/>
      <c r="AA266" s="238"/>
      <c r="AT266" s="239" t="s">
        <v>214</v>
      </c>
      <c r="AU266" s="239" t="s">
        <v>149</v>
      </c>
      <c r="AV266" s="10" t="s">
        <v>149</v>
      </c>
      <c r="AW266" s="10" t="s">
        <v>36</v>
      </c>
      <c r="AX266" s="10" t="s">
        <v>80</v>
      </c>
      <c r="AY266" s="239" t="s">
        <v>206</v>
      </c>
    </row>
    <row r="267" s="11" customFormat="1" ht="16.5" customHeight="1">
      <c r="B267" s="252"/>
      <c r="C267" s="253"/>
      <c r="D267" s="253"/>
      <c r="E267" s="254" t="s">
        <v>22</v>
      </c>
      <c r="F267" s="255" t="s">
        <v>289</v>
      </c>
      <c r="G267" s="253"/>
      <c r="H267" s="253"/>
      <c r="I267" s="253"/>
      <c r="J267" s="253"/>
      <c r="K267" s="256">
        <v>0.38600000000000001</v>
      </c>
      <c r="L267" s="253"/>
      <c r="M267" s="253"/>
      <c r="N267" s="253"/>
      <c r="O267" s="253"/>
      <c r="P267" s="253"/>
      <c r="Q267" s="253"/>
      <c r="R267" s="257"/>
      <c r="T267" s="258"/>
      <c r="U267" s="253"/>
      <c r="V267" s="253"/>
      <c r="W267" s="253"/>
      <c r="X267" s="253"/>
      <c r="Y267" s="253"/>
      <c r="Z267" s="253"/>
      <c r="AA267" s="259"/>
      <c r="AT267" s="260" t="s">
        <v>214</v>
      </c>
      <c r="AU267" s="260" t="s">
        <v>149</v>
      </c>
      <c r="AV267" s="11" t="s">
        <v>211</v>
      </c>
      <c r="AW267" s="11" t="s">
        <v>36</v>
      </c>
      <c r="AX267" s="11" t="s">
        <v>88</v>
      </c>
      <c r="AY267" s="260" t="s">
        <v>206</v>
      </c>
    </row>
    <row r="268" s="1" customFormat="1" ht="25.5" customHeight="1">
      <c r="B268" s="46"/>
      <c r="C268" s="219" t="s">
        <v>394</v>
      </c>
      <c r="D268" s="219" t="s">
        <v>207</v>
      </c>
      <c r="E268" s="220" t="s">
        <v>1845</v>
      </c>
      <c r="F268" s="221" t="s">
        <v>1846</v>
      </c>
      <c r="G268" s="221"/>
      <c r="H268" s="221"/>
      <c r="I268" s="221"/>
      <c r="J268" s="222" t="s">
        <v>238</v>
      </c>
      <c r="K268" s="223">
        <v>0.28799999999999998</v>
      </c>
      <c r="L268" s="224">
        <v>0</v>
      </c>
      <c r="M268" s="225"/>
      <c r="N268" s="226">
        <f>ROUND(L268*K268,2)</f>
        <v>0</v>
      </c>
      <c r="O268" s="226"/>
      <c r="P268" s="226"/>
      <c r="Q268" s="226"/>
      <c r="R268" s="48"/>
      <c r="T268" s="227" t="s">
        <v>22</v>
      </c>
      <c r="U268" s="56" t="s">
        <v>45</v>
      </c>
      <c r="V268" s="47"/>
      <c r="W268" s="228">
        <f>V268*K268</f>
        <v>0</v>
      </c>
      <c r="X268" s="228">
        <v>0.017090000000000001</v>
      </c>
      <c r="Y268" s="228">
        <f>X268*K268</f>
        <v>0.0049219199999999998</v>
      </c>
      <c r="Z268" s="228">
        <v>0</v>
      </c>
      <c r="AA268" s="229">
        <f>Z268*K268</f>
        <v>0</v>
      </c>
      <c r="AR268" s="22" t="s">
        <v>211</v>
      </c>
      <c r="AT268" s="22" t="s">
        <v>207</v>
      </c>
      <c r="AU268" s="22" t="s">
        <v>149</v>
      </c>
      <c r="AY268" s="22" t="s">
        <v>206</v>
      </c>
      <c r="BE268" s="142">
        <f>IF(U268="základní",N268,0)</f>
        <v>0</v>
      </c>
      <c r="BF268" s="142">
        <f>IF(U268="snížená",N268,0)</f>
        <v>0</v>
      </c>
      <c r="BG268" s="142">
        <f>IF(U268="zákl. přenesená",N268,0)</f>
        <v>0</v>
      </c>
      <c r="BH268" s="142">
        <f>IF(U268="sníž. přenesená",N268,0)</f>
        <v>0</v>
      </c>
      <c r="BI268" s="142">
        <f>IF(U268="nulová",N268,0)</f>
        <v>0</v>
      </c>
      <c r="BJ268" s="22" t="s">
        <v>88</v>
      </c>
      <c r="BK268" s="142">
        <f>ROUND(L268*K268,2)</f>
        <v>0</v>
      </c>
      <c r="BL268" s="22" t="s">
        <v>211</v>
      </c>
      <c r="BM268" s="22" t="s">
        <v>1847</v>
      </c>
    </row>
    <row r="269" s="10" customFormat="1" ht="16.5" customHeight="1">
      <c r="B269" s="230"/>
      <c r="C269" s="231"/>
      <c r="D269" s="231"/>
      <c r="E269" s="232" t="s">
        <v>22</v>
      </c>
      <c r="F269" s="233" t="s">
        <v>1848</v>
      </c>
      <c r="G269" s="234"/>
      <c r="H269" s="234"/>
      <c r="I269" s="234"/>
      <c r="J269" s="231"/>
      <c r="K269" s="235">
        <v>0.28799999999999998</v>
      </c>
      <c r="L269" s="231"/>
      <c r="M269" s="231"/>
      <c r="N269" s="231"/>
      <c r="O269" s="231"/>
      <c r="P269" s="231"/>
      <c r="Q269" s="231"/>
      <c r="R269" s="236"/>
      <c r="T269" s="237"/>
      <c r="U269" s="231"/>
      <c r="V269" s="231"/>
      <c r="W269" s="231"/>
      <c r="X269" s="231"/>
      <c r="Y269" s="231"/>
      <c r="Z269" s="231"/>
      <c r="AA269" s="238"/>
      <c r="AT269" s="239" t="s">
        <v>214</v>
      </c>
      <c r="AU269" s="239" t="s">
        <v>149</v>
      </c>
      <c r="AV269" s="10" t="s">
        <v>149</v>
      </c>
      <c r="AW269" s="10" t="s">
        <v>36</v>
      </c>
      <c r="AX269" s="10" t="s">
        <v>88</v>
      </c>
      <c r="AY269" s="239" t="s">
        <v>206</v>
      </c>
    </row>
    <row r="270" s="1" customFormat="1" ht="25.5" customHeight="1">
      <c r="B270" s="46"/>
      <c r="C270" s="242" t="s">
        <v>401</v>
      </c>
      <c r="D270" s="242" t="s">
        <v>263</v>
      </c>
      <c r="E270" s="243" t="s">
        <v>1849</v>
      </c>
      <c r="F270" s="244" t="s">
        <v>1850</v>
      </c>
      <c r="G270" s="244"/>
      <c r="H270" s="244"/>
      <c r="I270" s="244"/>
      <c r="J270" s="245" t="s">
        <v>238</v>
      </c>
      <c r="K270" s="246">
        <v>0.28799999999999998</v>
      </c>
      <c r="L270" s="247">
        <v>0</v>
      </c>
      <c r="M270" s="248"/>
      <c r="N270" s="249">
        <f>ROUND(L270*K270,2)</f>
        <v>0</v>
      </c>
      <c r="O270" s="226"/>
      <c r="P270" s="226"/>
      <c r="Q270" s="226"/>
      <c r="R270" s="48"/>
      <c r="T270" s="227" t="s">
        <v>22</v>
      </c>
      <c r="U270" s="56" t="s">
        <v>45</v>
      </c>
      <c r="V270" s="47"/>
      <c r="W270" s="228">
        <f>V270*K270</f>
        <v>0</v>
      </c>
      <c r="X270" s="228">
        <v>1</v>
      </c>
      <c r="Y270" s="228">
        <f>X270*K270</f>
        <v>0.28799999999999998</v>
      </c>
      <c r="Z270" s="228">
        <v>0</v>
      </c>
      <c r="AA270" s="229">
        <f>Z270*K270</f>
        <v>0</v>
      </c>
      <c r="AR270" s="22" t="s">
        <v>240</v>
      </c>
      <c r="AT270" s="22" t="s">
        <v>263</v>
      </c>
      <c r="AU270" s="22" t="s">
        <v>149</v>
      </c>
      <c r="AY270" s="22" t="s">
        <v>206</v>
      </c>
      <c r="BE270" s="142">
        <f>IF(U270="základní",N270,0)</f>
        <v>0</v>
      </c>
      <c r="BF270" s="142">
        <f>IF(U270="snížená",N270,0)</f>
        <v>0</v>
      </c>
      <c r="BG270" s="142">
        <f>IF(U270="zákl. přenesená",N270,0)</f>
        <v>0</v>
      </c>
      <c r="BH270" s="142">
        <f>IF(U270="sníž. přenesená",N270,0)</f>
        <v>0</v>
      </c>
      <c r="BI270" s="142">
        <f>IF(U270="nulová",N270,0)</f>
        <v>0</v>
      </c>
      <c r="BJ270" s="22" t="s">
        <v>88</v>
      </c>
      <c r="BK270" s="142">
        <f>ROUND(L270*K270,2)</f>
        <v>0</v>
      </c>
      <c r="BL270" s="22" t="s">
        <v>211</v>
      </c>
      <c r="BM270" s="22" t="s">
        <v>1851</v>
      </c>
    </row>
    <row r="271" s="1" customFormat="1" ht="16.5" customHeight="1">
      <c r="B271" s="46"/>
      <c r="C271" s="47"/>
      <c r="D271" s="47"/>
      <c r="E271" s="47"/>
      <c r="F271" s="250" t="s">
        <v>1852</v>
      </c>
      <c r="G271" s="67"/>
      <c r="H271" s="67"/>
      <c r="I271" s="67"/>
      <c r="J271" s="47"/>
      <c r="K271" s="47"/>
      <c r="L271" s="47"/>
      <c r="M271" s="47"/>
      <c r="N271" s="47"/>
      <c r="O271" s="47"/>
      <c r="P271" s="47"/>
      <c r="Q271" s="47"/>
      <c r="R271" s="48"/>
      <c r="T271" s="189"/>
      <c r="U271" s="47"/>
      <c r="V271" s="47"/>
      <c r="W271" s="47"/>
      <c r="X271" s="47"/>
      <c r="Y271" s="47"/>
      <c r="Z271" s="47"/>
      <c r="AA271" s="100"/>
      <c r="AT271" s="22" t="s">
        <v>268</v>
      </c>
      <c r="AU271" s="22" t="s">
        <v>149</v>
      </c>
    </row>
    <row r="272" s="1" customFormat="1" ht="25.5" customHeight="1">
      <c r="B272" s="46"/>
      <c r="C272" s="219" t="s">
        <v>405</v>
      </c>
      <c r="D272" s="219" t="s">
        <v>207</v>
      </c>
      <c r="E272" s="220" t="s">
        <v>1853</v>
      </c>
      <c r="F272" s="221" t="s">
        <v>1854</v>
      </c>
      <c r="G272" s="221"/>
      <c r="H272" s="221"/>
      <c r="I272" s="221"/>
      <c r="J272" s="222" t="s">
        <v>210</v>
      </c>
      <c r="K272" s="223">
        <v>57.533000000000001</v>
      </c>
      <c r="L272" s="224">
        <v>0</v>
      </c>
      <c r="M272" s="225"/>
      <c r="N272" s="226">
        <f>ROUND(L272*K272,2)</f>
        <v>0</v>
      </c>
      <c r="O272" s="226"/>
      <c r="P272" s="226"/>
      <c r="Q272" s="226"/>
      <c r="R272" s="48"/>
      <c r="T272" s="227" t="s">
        <v>22</v>
      </c>
      <c r="U272" s="56" t="s">
        <v>45</v>
      </c>
      <c r="V272" s="47"/>
      <c r="W272" s="228">
        <f>V272*K272</f>
        <v>0</v>
      </c>
      <c r="X272" s="228">
        <v>2.4533999999999998</v>
      </c>
      <c r="Y272" s="228">
        <f>X272*K272</f>
        <v>141.1514622</v>
      </c>
      <c r="Z272" s="228">
        <v>0</v>
      </c>
      <c r="AA272" s="229">
        <f>Z272*K272</f>
        <v>0</v>
      </c>
      <c r="AR272" s="22" t="s">
        <v>211</v>
      </c>
      <c r="AT272" s="22" t="s">
        <v>207</v>
      </c>
      <c r="AU272" s="22" t="s">
        <v>149</v>
      </c>
      <c r="AY272" s="22" t="s">
        <v>206</v>
      </c>
      <c r="BE272" s="142">
        <f>IF(U272="základní",N272,0)</f>
        <v>0</v>
      </c>
      <c r="BF272" s="142">
        <f>IF(U272="snížená",N272,0)</f>
        <v>0</v>
      </c>
      <c r="BG272" s="142">
        <f>IF(U272="zákl. přenesená",N272,0)</f>
        <v>0</v>
      </c>
      <c r="BH272" s="142">
        <f>IF(U272="sníž. přenesená",N272,0)</f>
        <v>0</v>
      </c>
      <c r="BI272" s="142">
        <f>IF(U272="nulová",N272,0)</f>
        <v>0</v>
      </c>
      <c r="BJ272" s="22" t="s">
        <v>88</v>
      </c>
      <c r="BK272" s="142">
        <f>ROUND(L272*K272,2)</f>
        <v>0</v>
      </c>
      <c r="BL272" s="22" t="s">
        <v>211</v>
      </c>
      <c r="BM272" s="22" t="s">
        <v>1855</v>
      </c>
    </row>
    <row r="273" s="10" customFormat="1" ht="16.5" customHeight="1">
      <c r="B273" s="230"/>
      <c r="C273" s="231"/>
      <c r="D273" s="231"/>
      <c r="E273" s="232" t="s">
        <v>22</v>
      </c>
      <c r="F273" s="233" t="s">
        <v>1856</v>
      </c>
      <c r="G273" s="234"/>
      <c r="H273" s="234"/>
      <c r="I273" s="234"/>
      <c r="J273" s="231"/>
      <c r="K273" s="235">
        <v>11.885999999999999</v>
      </c>
      <c r="L273" s="231"/>
      <c r="M273" s="231"/>
      <c r="N273" s="231"/>
      <c r="O273" s="231"/>
      <c r="P273" s="231"/>
      <c r="Q273" s="231"/>
      <c r="R273" s="236"/>
      <c r="T273" s="237"/>
      <c r="U273" s="231"/>
      <c r="V273" s="231"/>
      <c r="W273" s="231"/>
      <c r="X273" s="231"/>
      <c r="Y273" s="231"/>
      <c r="Z273" s="231"/>
      <c r="AA273" s="238"/>
      <c r="AT273" s="239" t="s">
        <v>214</v>
      </c>
      <c r="AU273" s="239" t="s">
        <v>149</v>
      </c>
      <c r="AV273" s="10" t="s">
        <v>149</v>
      </c>
      <c r="AW273" s="10" t="s">
        <v>36</v>
      </c>
      <c r="AX273" s="10" t="s">
        <v>80</v>
      </c>
      <c r="AY273" s="239" t="s">
        <v>206</v>
      </c>
    </row>
    <row r="274" s="10" customFormat="1" ht="16.5" customHeight="1">
      <c r="B274" s="230"/>
      <c r="C274" s="231"/>
      <c r="D274" s="231"/>
      <c r="E274" s="232" t="s">
        <v>22</v>
      </c>
      <c r="F274" s="251" t="s">
        <v>1857</v>
      </c>
      <c r="G274" s="231"/>
      <c r="H274" s="231"/>
      <c r="I274" s="231"/>
      <c r="J274" s="231"/>
      <c r="K274" s="235">
        <v>8.5359999999999996</v>
      </c>
      <c r="L274" s="231"/>
      <c r="M274" s="231"/>
      <c r="N274" s="231"/>
      <c r="O274" s="231"/>
      <c r="P274" s="231"/>
      <c r="Q274" s="231"/>
      <c r="R274" s="236"/>
      <c r="T274" s="237"/>
      <c r="U274" s="231"/>
      <c r="V274" s="231"/>
      <c r="W274" s="231"/>
      <c r="X274" s="231"/>
      <c r="Y274" s="231"/>
      <c r="Z274" s="231"/>
      <c r="AA274" s="238"/>
      <c r="AT274" s="239" t="s">
        <v>214</v>
      </c>
      <c r="AU274" s="239" t="s">
        <v>149</v>
      </c>
      <c r="AV274" s="10" t="s">
        <v>149</v>
      </c>
      <c r="AW274" s="10" t="s">
        <v>36</v>
      </c>
      <c r="AX274" s="10" t="s">
        <v>80</v>
      </c>
      <c r="AY274" s="239" t="s">
        <v>206</v>
      </c>
    </row>
    <row r="275" s="10" customFormat="1" ht="16.5" customHeight="1">
      <c r="B275" s="230"/>
      <c r="C275" s="231"/>
      <c r="D275" s="231"/>
      <c r="E275" s="232" t="s">
        <v>22</v>
      </c>
      <c r="F275" s="251" t="s">
        <v>1858</v>
      </c>
      <c r="G275" s="231"/>
      <c r="H275" s="231"/>
      <c r="I275" s="231"/>
      <c r="J275" s="231"/>
      <c r="K275" s="235">
        <v>3.4540000000000002</v>
      </c>
      <c r="L275" s="231"/>
      <c r="M275" s="231"/>
      <c r="N275" s="231"/>
      <c r="O275" s="231"/>
      <c r="P275" s="231"/>
      <c r="Q275" s="231"/>
      <c r="R275" s="236"/>
      <c r="T275" s="237"/>
      <c r="U275" s="231"/>
      <c r="V275" s="231"/>
      <c r="W275" s="231"/>
      <c r="X275" s="231"/>
      <c r="Y275" s="231"/>
      <c r="Z275" s="231"/>
      <c r="AA275" s="238"/>
      <c r="AT275" s="239" t="s">
        <v>214</v>
      </c>
      <c r="AU275" s="239" t="s">
        <v>149</v>
      </c>
      <c r="AV275" s="10" t="s">
        <v>149</v>
      </c>
      <c r="AW275" s="10" t="s">
        <v>36</v>
      </c>
      <c r="AX275" s="10" t="s">
        <v>80</v>
      </c>
      <c r="AY275" s="239" t="s">
        <v>206</v>
      </c>
    </row>
    <row r="276" s="10" customFormat="1" ht="16.5" customHeight="1">
      <c r="B276" s="230"/>
      <c r="C276" s="231"/>
      <c r="D276" s="231"/>
      <c r="E276" s="232" t="s">
        <v>22</v>
      </c>
      <c r="F276" s="251" t="s">
        <v>1859</v>
      </c>
      <c r="G276" s="231"/>
      <c r="H276" s="231"/>
      <c r="I276" s="231"/>
      <c r="J276" s="231"/>
      <c r="K276" s="235">
        <v>5.0060000000000002</v>
      </c>
      <c r="L276" s="231"/>
      <c r="M276" s="231"/>
      <c r="N276" s="231"/>
      <c r="O276" s="231"/>
      <c r="P276" s="231"/>
      <c r="Q276" s="231"/>
      <c r="R276" s="236"/>
      <c r="T276" s="237"/>
      <c r="U276" s="231"/>
      <c r="V276" s="231"/>
      <c r="W276" s="231"/>
      <c r="X276" s="231"/>
      <c r="Y276" s="231"/>
      <c r="Z276" s="231"/>
      <c r="AA276" s="238"/>
      <c r="AT276" s="239" t="s">
        <v>214</v>
      </c>
      <c r="AU276" s="239" t="s">
        <v>149</v>
      </c>
      <c r="AV276" s="10" t="s">
        <v>149</v>
      </c>
      <c r="AW276" s="10" t="s">
        <v>36</v>
      </c>
      <c r="AX276" s="10" t="s">
        <v>80</v>
      </c>
      <c r="AY276" s="239" t="s">
        <v>206</v>
      </c>
    </row>
    <row r="277" s="10" customFormat="1" ht="16.5" customHeight="1">
      <c r="B277" s="230"/>
      <c r="C277" s="231"/>
      <c r="D277" s="231"/>
      <c r="E277" s="232" t="s">
        <v>22</v>
      </c>
      <c r="F277" s="251" t="s">
        <v>1860</v>
      </c>
      <c r="G277" s="231"/>
      <c r="H277" s="231"/>
      <c r="I277" s="231"/>
      <c r="J277" s="231"/>
      <c r="K277" s="235">
        <v>4.3129999999999997</v>
      </c>
      <c r="L277" s="231"/>
      <c r="M277" s="231"/>
      <c r="N277" s="231"/>
      <c r="O277" s="231"/>
      <c r="P277" s="231"/>
      <c r="Q277" s="231"/>
      <c r="R277" s="236"/>
      <c r="T277" s="237"/>
      <c r="U277" s="231"/>
      <c r="V277" s="231"/>
      <c r="W277" s="231"/>
      <c r="X277" s="231"/>
      <c r="Y277" s="231"/>
      <c r="Z277" s="231"/>
      <c r="AA277" s="238"/>
      <c r="AT277" s="239" t="s">
        <v>214</v>
      </c>
      <c r="AU277" s="239" t="s">
        <v>149</v>
      </c>
      <c r="AV277" s="10" t="s">
        <v>149</v>
      </c>
      <c r="AW277" s="10" t="s">
        <v>36</v>
      </c>
      <c r="AX277" s="10" t="s">
        <v>80</v>
      </c>
      <c r="AY277" s="239" t="s">
        <v>206</v>
      </c>
    </row>
    <row r="278" s="10" customFormat="1" ht="16.5" customHeight="1">
      <c r="B278" s="230"/>
      <c r="C278" s="231"/>
      <c r="D278" s="231"/>
      <c r="E278" s="232" t="s">
        <v>22</v>
      </c>
      <c r="F278" s="251" t="s">
        <v>1861</v>
      </c>
      <c r="G278" s="231"/>
      <c r="H278" s="231"/>
      <c r="I278" s="231"/>
      <c r="J278" s="231"/>
      <c r="K278" s="235">
        <v>3.282</v>
      </c>
      <c r="L278" s="231"/>
      <c r="M278" s="231"/>
      <c r="N278" s="231"/>
      <c r="O278" s="231"/>
      <c r="P278" s="231"/>
      <c r="Q278" s="231"/>
      <c r="R278" s="236"/>
      <c r="T278" s="237"/>
      <c r="U278" s="231"/>
      <c r="V278" s="231"/>
      <c r="W278" s="231"/>
      <c r="X278" s="231"/>
      <c r="Y278" s="231"/>
      <c r="Z278" s="231"/>
      <c r="AA278" s="238"/>
      <c r="AT278" s="239" t="s">
        <v>214</v>
      </c>
      <c r="AU278" s="239" t="s">
        <v>149</v>
      </c>
      <c r="AV278" s="10" t="s">
        <v>149</v>
      </c>
      <c r="AW278" s="10" t="s">
        <v>36</v>
      </c>
      <c r="AX278" s="10" t="s">
        <v>80</v>
      </c>
      <c r="AY278" s="239" t="s">
        <v>206</v>
      </c>
    </row>
    <row r="279" s="10" customFormat="1" ht="16.5" customHeight="1">
      <c r="B279" s="230"/>
      <c r="C279" s="231"/>
      <c r="D279" s="231"/>
      <c r="E279" s="232" t="s">
        <v>22</v>
      </c>
      <c r="F279" s="251" t="s">
        <v>1862</v>
      </c>
      <c r="G279" s="231"/>
      <c r="H279" s="231"/>
      <c r="I279" s="231"/>
      <c r="J279" s="231"/>
      <c r="K279" s="235">
        <v>0.35899999999999999</v>
      </c>
      <c r="L279" s="231"/>
      <c r="M279" s="231"/>
      <c r="N279" s="231"/>
      <c r="O279" s="231"/>
      <c r="P279" s="231"/>
      <c r="Q279" s="231"/>
      <c r="R279" s="236"/>
      <c r="T279" s="237"/>
      <c r="U279" s="231"/>
      <c r="V279" s="231"/>
      <c r="W279" s="231"/>
      <c r="X279" s="231"/>
      <c r="Y279" s="231"/>
      <c r="Z279" s="231"/>
      <c r="AA279" s="238"/>
      <c r="AT279" s="239" t="s">
        <v>214</v>
      </c>
      <c r="AU279" s="239" t="s">
        <v>149</v>
      </c>
      <c r="AV279" s="10" t="s">
        <v>149</v>
      </c>
      <c r="AW279" s="10" t="s">
        <v>36</v>
      </c>
      <c r="AX279" s="10" t="s">
        <v>80</v>
      </c>
      <c r="AY279" s="239" t="s">
        <v>206</v>
      </c>
    </row>
    <row r="280" s="10" customFormat="1" ht="16.5" customHeight="1">
      <c r="B280" s="230"/>
      <c r="C280" s="231"/>
      <c r="D280" s="231"/>
      <c r="E280" s="232" t="s">
        <v>22</v>
      </c>
      <c r="F280" s="251" t="s">
        <v>1863</v>
      </c>
      <c r="G280" s="231"/>
      <c r="H280" s="231"/>
      <c r="I280" s="231"/>
      <c r="J280" s="231"/>
      <c r="K280" s="235">
        <v>1.44</v>
      </c>
      <c r="L280" s="231"/>
      <c r="M280" s="231"/>
      <c r="N280" s="231"/>
      <c r="O280" s="231"/>
      <c r="P280" s="231"/>
      <c r="Q280" s="231"/>
      <c r="R280" s="236"/>
      <c r="T280" s="237"/>
      <c r="U280" s="231"/>
      <c r="V280" s="231"/>
      <c r="W280" s="231"/>
      <c r="X280" s="231"/>
      <c r="Y280" s="231"/>
      <c r="Z280" s="231"/>
      <c r="AA280" s="238"/>
      <c r="AT280" s="239" t="s">
        <v>214</v>
      </c>
      <c r="AU280" s="239" t="s">
        <v>149</v>
      </c>
      <c r="AV280" s="10" t="s">
        <v>149</v>
      </c>
      <c r="AW280" s="10" t="s">
        <v>36</v>
      </c>
      <c r="AX280" s="10" t="s">
        <v>80</v>
      </c>
      <c r="AY280" s="239" t="s">
        <v>206</v>
      </c>
    </row>
    <row r="281" s="10" customFormat="1" ht="16.5" customHeight="1">
      <c r="B281" s="230"/>
      <c r="C281" s="231"/>
      <c r="D281" s="231"/>
      <c r="E281" s="232" t="s">
        <v>22</v>
      </c>
      <c r="F281" s="251" t="s">
        <v>1864</v>
      </c>
      <c r="G281" s="231"/>
      <c r="H281" s="231"/>
      <c r="I281" s="231"/>
      <c r="J281" s="231"/>
      <c r="K281" s="235">
        <v>8.4320000000000004</v>
      </c>
      <c r="L281" s="231"/>
      <c r="M281" s="231"/>
      <c r="N281" s="231"/>
      <c r="O281" s="231"/>
      <c r="P281" s="231"/>
      <c r="Q281" s="231"/>
      <c r="R281" s="236"/>
      <c r="T281" s="237"/>
      <c r="U281" s="231"/>
      <c r="V281" s="231"/>
      <c r="W281" s="231"/>
      <c r="X281" s="231"/>
      <c r="Y281" s="231"/>
      <c r="Z281" s="231"/>
      <c r="AA281" s="238"/>
      <c r="AT281" s="239" t="s">
        <v>214</v>
      </c>
      <c r="AU281" s="239" t="s">
        <v>149</v>
      </c>
      <c r="AV281" s="10" t="s">
        <v>149</v>
      </c>
      <c r="AW281" s="10" t="s">
        <v>36</v>
      </c>
      <c r="AX281" s="10" t="s">
        <v>80</v>
      </c>
      <c r="AY281" s="239" t="s">
        <v>206</v>
      </c>
    </row>
    <row r="282" s="10" customFormat="1" ht="16.5" customHeight="1">
      <c r="B282" s="230"/>
      <c r="C282" s="231"/>
      <c r="D282" s="231"/>
      <c r="E282" s="232" t="s">
        <v>22</v>
      </c>
      <c r="F282" s="251" t="s">
        <v>1865</v>
      </c>
      <c r="G282" s="231"/>
      <c r="H282" s="231"/>
      <c r="I282" s="231"/>
      <c r="J282" s="231"/>
      <c r="K282" s="235">
        <v>4.8319999999999999</v>
      </c>
      <c r="L282" s="231"/>
      <c r="M282" s="231"/>
      <c r="N282" s="231"/>
      <c r="O282" s="231"/>
      <c r="P282" s="231"/>
      <c r="Q282" s="231"/>
      <c r="R282" s="236"/>
      <c r="T282" s="237"/>
      <c r="U282" s="231"/>
      <c r="V282" s="231"/>
      <c r="W282" s="231"/>
      <c r="X282" s="231"/>
      <c r="Y282" s="231"/>
      <c r="Z282" s="231"/>
      <c r="AA282" s="238"/>
      <c r="AT282" s="239" t="s">
        <v>214</v>
      </c>
      <c r="AU282" s="239" t="s">
        <v>149</v>
      </c>
      <c r="AV282" s="10" t="s">
        <v>149</v>
      </c>
      <c r="AW282" s="10" t="s">
        <v>36</v>
      </c>
      <c r="AX282" s="10" t="s">
        <v>80</v>
      </c>
      <c r="AY282" s="239" t="s">
        <v>206</v>
      </c>
    </row>
    <row r="283" s="10" customFormat="1" ht="16.5" customHeight="1">
      <c r="B283" s="230"/>
      <c r="C283" s="231"/>
      <c r="D283" s="231"/>
      <c r="E283" s="232" t="s">
        <v>22</v>
      </c>
      <c r="F283" s="251" t="s">
        <v>1866</v>
      </c>
      <c r="G283" s="231"/>
      <c r="H283" s="231"/>
      <c r="I283" s="231"/>
      <c r="J283" s="231"/>
      <c r="K283" s="235">
        <v>5.1130000000000004</v>
      </c>
      <c r="L283" s="231"/>
      <c r="M283" s="231"/>
      <c r="N283" s="231"/>
      <c r="O283" s="231"/>
      <c r="P283" s="231"/>
      <c r="Q283" s="231"/>
      <c r="R283" s="236"/>
      <c r="T283" s="237"/>
      <c r="U283" s="231"/>
      <c r="V283" s="231"/>
      <c r="W283" s="231"/>
      <c r="X283" s="231"/>
      <c r="Y283" s="231"/>
      <c r="Z283" s="231"/>
      <c r="AA283" s="238"/>
      <c r="AT283" s="239" t="s">
        <v>214</v>
      </c>
      <c r="AU283" s="239" t="s">
        <v>149</v>
      </c>
      <c r="AV283" s="10" t="s">
        <v>149</v>
      </c>
      <c r="AW283" s="10" t="s">
        <v>36</v>
      </c>
      <c r="AX283" s="10" t="s">
        <v>80</v>
      </c>
      <c r="AY283" s="239" t="s">
        <v>206</v>
      </c>
    </row>
    <row r="284" s="10" customFormat="1" ht="16.5" customHeight="1">
      <c r="B284" s="230"/>
      <c r="C284" s="231"/>
      <c r="D284" s="231"/>
      <c r="E284" s="232" t="s">
        <v>22</v>
      </c>
      <c r="F284" s="251" t="s">
        <v>1867</v>
      </c>
      <c r="G284" s="231"/>
      <c r="H284" s="231"/>
      <c r="I284" s="231"/>
      <c r="J284" s="231"/>
      <c r="K284" s="235">
        <v>0.33000000000000002</v>
      </c>
      <c r="L284" s="231"/>
      <c r="M284" s="231"/>
      <c r="N284" s="231"/>
      <c r="O284" s="231"/>
      <c r="P284" s="231"/>
      <c r="Q284" s="231"/>
      <c r="R284" s="236"/>
      <c r="T284" s="237"/>
      <c r="U284" s="231"/>
      <c r="V284" s="231"/>
      <c r="W284" s="231"/>
      <c r="X284" s="231"/>
      <c r="Y284" s="231"/>
      <c r="Z284" s="231"/>
      <c r="AA284" s="238"/>
      <c r="AT284" s="239" t="s">
        <v>214</v>
      </c>
      <c r="AU284" s="239" t="s">
        <v>149</v>
      </c>
      <c r="AV284" s="10" t="s">
        <v>149</v>
      </c>
      <c r="AW284" s="10" t="s">
        <v>36</v>
      </c>
      <c r="AX284" s="10" t="s">
        <v>80</v>
      </c>
      <c r="AY284" s="239" t="s">
        <v>206</v>
      </c>
    </row>
    <row r="285" s="10" customFormat="1" ht="16.5" customHeight="1">
      <c r="B285" s="230"/>
      <c r="C285" s="231"/>
      <c r="D285" s="231"/>
      <c r="E285" s="232" t="s">
        <v>22</v>
      </c>
      <c r="F285" s="251" t="s">
        <v>1868</v>
      </c>
      <c r="G285" s="231"/>
      <c r="H285" s="231"/>
      <c r="I285" s="231"/>
      <c r="J285" s="231"/>
      <c r="K285" s="235">
        <v>0.55000000000000004</v>
      </c>
      <c r="L285" s="231"/>
      <c r="M285" s="231"/>
      <c r="N285" s="231"/>
      <c r="O285" s="231"/>
      <c r="P285" s="231"/>
      <c r="Q285" s="231"/>
      <c r="R285" s="236"/>
      <c r="T285" s="237"/>
      <c r="U285" s="231"/>
      <c r="V285" s="231"/>
      <c r="W285" s="231"/>
      <c r="X285" s="231"/>
      <c r="Y285" s="231"/>
      <c r="Z285" s="231"/>
      <c r="AA285" s="238"/>
      <c r="AT285" s="239" t="s">
        <v>214</v>
      </c>
      <c r="AU285" s="239" t="s">
        <v>149</v>
      </c>
      <c r="AV285" s="10" t="s">
        <v>149</v>
      </c>
      <c r="AW285" s="10" t="s">
        <v>36</v>
      </c>
      <c r="AX285" s="10" t="s">
        <v>80</v>
      </c>
      <c r="AY285" s="239" t="s">
        <v>206</v>
      </c>
    </row>
    <row r="286" s="11" customFormat="1" ht="16.5" customHeight="1">
      <c r="B286" s="252"/>
      <c r="C286" s="253"/>
      <c r="D286" s="253"/>
      <c r="E286" s="254" t="s">
        <v>22</v>
      </c>
      <c r="F286" s="255" t="s">
        <v>289</v>
      </c>
      <c r="G286" s="253"/>
      <c r="H286" s="253"/>
      <c r="I286" s="253"/>
      <c r="J286" s="253"/>
      <c r="K286" s="256">
        <v>57.533000000000001</v>
      </c>
      <c r="L286" s="253"/>
      <c r="M286" s="253"/>
      <c r="N286" s="253"/>
      <c r="O286" s="253"/>
      <c r="P286" s="253"/>
      <c r="Q286" s="253"/>
      <c r="R286" s="257"/>
      <c r="T286" s="258"/>
      <c r="U286" s="253"/>
      <c r="V286" s="253"/>
      <c r="W286" s="253"/>
      <c r="X286" s="253"/>
      <c r="Y286" s="253"/>
      <c r="Z286" s="253"/>
      <c r="AA286" s="259"/>
      <c r="AT286" s="260" t="s">
        <v>214</v>
      </c>
      <c r="AU286" s="260" t="s">
        <v>149</v>
      </c>
      <c r="AV286" s="11" t="s">
        <v>211</v>
      </c>
      <c r="AW286" s="11" t="s">
        <v>36</v>
      </c>
      <c r="AX286" s="11" t="s">
        <v>88</v>
      </c>
      <c r="AY286" s="260" t="s">
        <v>206</v>
      </c>
    </row>
    <row r="287" s="1" customFormat="1" ht="16.5" customHeight="1">
      <c r="B287" s="46"/>
      <c r="C287" s="219" t="s">
        <v>407</v>
      </c>
      <c r="D287" s="219" t="s">
        <v>207</v>
      </c>
      <c r="E287" s="220" t="s">
        <v>1869</v>
      </c>
      <c r="F287" s="221" t="s">
        <v>1870</v>
      </c>
      <c r="G287" s="221"/>
      <c r="H287" s="221"/>
      <c r="I287" s="221"/>
      <c r="J287" s="222" t="s">
        <v>260</v>
      </c>
      <c r="K287" s="223">
        <v>361.68799999999999</v>
      </c>
      <c r="L287" s="224">
        <v>0</v>
      </c>
      <c r="M287" s="225"/>
      <c r="N287" s="226">
        <f>ROUND(L287*K287,2)</f>
        <v>0</v>
      </c>
      <c r="O287" s="226"/>
      <c r="P287" s="226"/>
      <c r="Q287" s="226"/>
      <c r="R287" s="48"/>
      <c r="T287" s="227" t="s">
        <v>22</v>
      </c>
      <c r="U287" s="56" t="s">
        <v>45</v>
      </c>
      <c r="V287" s="47"/>
      <c r="W287" s="228">
        <f>V287*K287</f>
        <v>0</v>
      </c>
      <c r="X287" s="228">
        <v>0.0051900000000000002</v>
      </c>
      <c r="Y287" s="228">
        <f>X287*K287</f>
        <v>1.87716072</v>
      </c>
      <c r="Z287" s="228">
        <v>0</v>
      </c>
      <c r="AA287" s="229">
        <f>Z287*K287</f>
        <v>0</v>
      </c>
      <c r="AR287" s="22" t="s">
        <v>211</v>
      </c>
      <c r="AT287" s="22" t="s">
        <v>207</v>
      </c>
      <c r="AU287" s="22" t="s">
        <v>149</v>
      </c>
      <c r="AY287" s="22" t="s">
        <v>206</v>
      </c>
      <c r="BE287" s="142">
        <f>IF(U287="základní",N287,0)</f>
        <v>0</v>
      </c>
      <c r="BF287" s="142">
        <f>IF(U287="snížená",N287,0)</f>
        <v>0</v>
      </c>
      <c r="BG287" s="142">
        <f>IF(U287="zákl. přenesená",N287,0)</f>
        <v>0</v>
      </c>
      <c r="BH287" s="142">
        <f>IF(U287="sníž. přenesená",N287,0)</f>
        <v>0</v>
      </c>
      <c r="BI287" s="142">
        <f>IF(U287="nulová",N287,0)</f>
        <v>0</v>
      </c>
      <c r="BJ287" s="22" t="s">
        <v>88</v>
      </c>
      <c r="BK287" s="142">
        <f>ROUND(L287*K287,2)</f>
        <v>0</v>
      </c>
      <c r="BL287" s="22" t="s">
        <v>211</v>
      </c>
      <c r="BM287" s="22" t="s">
        <v>1871</v>
      </c>
    </row>
    <row r="288" s="10" customFormat="1" ht="16.5" customHeight="1">
      <c r="B288" s="230"/>
      <c r="C288" s="231"/>
      <c r="D288" s="231"/>
      <c r="E288" s="232" t="s">
        <v>22</v>
      </c>
      <c r="F288" s="233" t="s">
        <v>1872</v>
      </c>
      <c r="G288" s="234"/>
      <c r="H288" s="234"/>
      <c r="I288" s="234"/>
      <c r="J288" s="231"/>
      <c r="K288" s="235">
        <v>61.200000000000003</v>
      </c>
      <c r="L288" s="231"/>
      <c r="M288" s="231"/>
      <c r="N288" s="231"/>
      <c r="O288" s="231"/>
      <c r="P288" s="231"/>
      <c r="Q288" s="231"/>
      <c r="R288" s="236"/>
      <c r="T288" s="237"/>
      <c r="U288" s="231"/>
      <c r="V288" s="231"/>
      <c r="W288" s="231"/>
      <c r="X288" s="231"/>
      <c r="Y288" s="231"/>
      <c r="Z288" s="231"/>
      <c r="AA288" s="238"/>
      <c r="AT288" s="239" t="s">
        <v>214</v>
      </c>
      <c r="AU288" s="239" t="s">
        <v>149</v>
      </c>
      <c r="AV288" s="10" t="s">
        <v>149</v>
      </c>
      <c r="AW288" s="10" t="s">
        <v>36</v>
      </c>
      <c r="AX288" s="10" t="s">
        <v>80</v>
      </c>
      <c r="AY288" s="239" t="s">
        <v>206</v>
      </c>
    </row>
    <row r="289" s="10" customFormat="1" ht="16.5" customHeight="1">
      <c r="B289" s="230"/>
      <c r="C289" s="231"/>
      <c r="D289" s="231"/>
      <c r="E289" s="232" t="s">
        <v>22</v>
      </c>
      <c r="F289" s="251" t="s">
        <v>1873</v>
      </c>
      <c r="G289" s="231"/>
      <c r="H289" s="231"/>
      <c r="I289" s="231"/>
      <c r="J289" s="231"/>
      <c r="K289" s="235">
        <v>42.68</v>
      </c>
      <c r="L289" s="231"/>
      <c r="M289" s="231"/>
      <c r="N289" s="231"/>
      <c r="O289" s="231"/>
      <c r="P289" s="231"/>
      <c r="Q289" s="231"/>
      <c r="R289" s="236"/>
      <c r="T289" s="237"/>
      <c r="U289" s="231"/>
      <c r="V289" s="231"/>
      <c r="W289" s="231"/>
      <c r="X289" s="231"/>
      <c r="Y289" s="231"/>
      <c r="Z289" s="231"/>
      <c r="AA289" s="238"/>
      <c r="AT289" s="239" t="s">
        <v>214</v>
      </c>
      <c r="AU289" s="239" t="s">
        <v>149</v>
      </c>
      <c r="AV289" s="10" t="s">
        <v>149</v>
      </c>
      <c r="AW289" s="10" t="s">
        <v>36</v>
      </c>
      <c r="AX289" s="10" t="s">
        <v>80</v>
      </c>
      <c r="AY289" s="239" t="s">
        <v>206</v>
      </c>
    </row>
    <row r="290" s="10" customFormat="1" ht="16.5" customHeight="1">
      <c r="B290" s="230"/>
      <c r="C290" s="231"/>
      <c r="D290" s="231"/>
      <c r="E290" s="232" t="s">
        <v>22</v>
      </c>
      <c r="F290" s="251" t="s">
        <v>1874</v>
      </c>
      <c r="G290" s="231"/>
      <c r="H290" s="231"/>
      <c r="I290" s="231"/>
      <c r="J290" s="231"/>
      <c r="K290" s="235">
        <v>17.27</v>
      </c>
      <c r="L290" s="231"/>
      <c r="M290" s="231"/>
      <c r="N290" s="231"/>
      <c r="O290" s="231"/>
      <c r="P290" s="231"/>
      <c r="Q290" s="231"/>
      <c r="R290" s="236"/>
      <c r="T290" s="237"/>
      <c r="U290" s="231"/>
      <c r="V290" s="231"/>
      <c r="W290" s="231"/>
      <c r="X290" s="231"/>
      <c r="Y290" s="231"/>
      <c r="Z290" s="231"/>
      <c r="AA290" s="238"/>
      <c r="AT290" s="239" t="s">
        <v>214</v>
      </c>
      <c r="AU290" s="239" t="s">
        <v>149</v>
      </c>
      <c r="AV290" s="10" t="s">
        <v>149</v>
      </c>
      <c r="AW290" s="10" t="s">
        <v>36</v>
      </c>
      <c r="AX290" s="10" t="s">
        <v>80</v>
      </c>
      <c r="AY290" s="239" t="s">
        <v>206</v>
      </c>
    </row>
    <row r="291" s="10" customFormat="1" ht="16.5" customHeight="1">
      <c r="B291" s="230"/>
      <c r="C291" s="231"/>
      <c r="D291" s="231"/>
      <c r="E291" s="232" t="s">
        <v>22</v>
      </c>
      <c r="F291" s="251" t="s">
        <v>1875</v>
      </c>
      <c r="G291" s="231"/>
      <c r="H291" s="231"/>
      <c r="I291" s="231"/>
      <c r="J291" s="231"/>
      <c r="K291" s="235">
        <v>28.27</v>
      </c>
      <c r="L291" s="231"/>
      <c r="M291" s="231"/>
      <c r="N291" s="231"/>
      <c r="O291" s="231"/>
      <c r="P291" s="231"/>
      <c r="Q291" s="231"/>
      <c r="R291" s="236"/>
      <c r="T291" s="237"/>
      <c r="U291" s="231"/>
      <c r="V291" s="231"/>
      <c r="W291" s="231"/>
      <c r="X291" s="231"/>
      <c r="Y291" s="231"/>
      <c r="Z291" s="231"/>
      <c r="AA291" s="238"/>
      <c r="AT291" s="239" t="s">
        <v>214</v>
      </c>
      <c r="AU291" s="239" t="s">
        <v>149</v>
      </c>
      <c r="AV291" s="10" t="s">
        <v>149</v>
      </c>
      <c r="AW291" s="10" t="s">
        <v>36</v>
      </c>
      <c r="AX291" s="10" t="s">
        <v>80</v>
      </c>
      <c r="AY291" s="239" t="s">
        <v>206</v>
      </c>
    </row>
    <row r="292" s="10" customFormat="1" ht="16.5" customHeight="1">
      <c r="B292" s="230"/>
      <c r="C292" s="231"/>
      <c r="D292" s="231"/>
      <c r="E292" s="232" t="s">
        <v>22</v>
      </c>
      <c r="F292" s="251" t="s">
        <v>1876</v>
      </c>
      <c r="G292" s="231"/>
      <c r="H292" s="231"/>
      <c r="I292" s="231"/>
      <c r="J292" s="231"/>
      <c r="K292" s="235">
        <v>43.299999999999997</v>
      </c>
      <c r="L292" s="231"/>
      <c r="M292" s="231"/>
      <c r="N292" s="231"/>
      <c r="O292" s="231"/>
      <c r="P292" s="231"/>
      <c r="Q292" s="231"/>
      <c r="R292" s="236"/>
      <c r="T292" s="237"/>
      <c r="U292" s="231"/>
      <c r="V292" s="231"/>
      <c r="W292" s="231"/>
      <c r="X292" s="231"/>
      <c r="Y292" s="231"/>
      <c r="Z292" s="231"/>
      <c r="AA292" s="238"/>
      <c r="AT292" s="239" t="s">
        <v>214</v>
      </c>
      <c r="AU292" s="239" t="s">
        <v>149</v>
      </c>
      <c r="AV292" s="10" t="s">
        <v>149</v>
      </c>
      <c r="AW292" s="10" t="s">
        <v>36</v>
      </c>
      <c r="AX292" s="10" t="s">
        <v>80</v>
      </c>
      <c r="AY292" s="239" t="s">
        <v>206</v>
      </c>
    </row>
    <row r="293" s="10" customFormat="1" ht="16.5" customHeight="1">
      <c r="B293" s="230"/>
      <c r="C293" s="231"/>
      <c r="D293" s="231"/>
      <c r="E293" s="232" t="s">
        <v>22</v>
      </c>
      <c r="F293" s="251" t="s">
        <v>1877</v>
      </c>
      <c r="G293" s="231"/>
      <c r="H293" s="231"/>
      <c r="I293" s="231"/>
      <c r="J293" s="231"/>
      <c r="K293" s="235">
        <v>26.300000000000001</v>
      </c>
      <c r="L293" s="231"/>
      <c r="M293" s="231"/>
      <c r="N293" s="231"/>
      <c r="O293" s="231"/>
      <c r="P293" s="231"/>
      <c r="Q293" s="231"/>
      <c r="R293" s="236"/>
      <c r="T293" s="237"/>
      <c r="U293" s="231"/>
      <c r="V293" s="231"/>
      <c r="W293" s="231"/>
      <c r="X293" s="231"/>
      <c r="Y293" s="231"/>
      <c r="Z293" s="231"/>
      <c r="AA293" s="238"/>
      <c r="AT293" s="239" t="s">
        <v>214</v>
      </c>
      <c r="AU293" s="239" t="s">
        <v>149</v>
      </c>
      <c r="AV293" s="10" t="s">
        <v>149</v>
      </c>
      <c r="AW293" s="10" t="s">
        <v>36</v>
      </c>
      <c r="AX293" s="10" t="s">
        <v>80</v>
      </c>
      <c r="AY293" s="239" t="s">
        <v>206</v>
      </c>
    </row>
    <row r="294" s="10" customFormat="1" ht="16.5" customHeight="1">
      <c r="B294" s="230"/>
      <c r="C294" s="231"/>
      <c r="D294" s="231"/>
      <c r="E294" s="232" t="s">
        <v>22</v>
      </c>
      <c r="F294" s="251" t="s">
        <v>1878</v>
      </c>
      <c r="G294" s="231"/>
      <c r="H294" s="231"/>
      <c r="I294" s="231"/>
      <c r="J294" s="231"/>
      <c r="K294" s="235">
        <v>3.1499999999999999</v>
      </c>
      <c r="L294" s="231"/>
      <c r="M294" s="231"/>
      <c r="N294" s="231"/>
      <c r="O294" s="231"/>
      <c r="P294" s="231"/>
      <c r="Q294" s="231"/>
      <c r="R294" s="236"/>
      <c r="T294" s="237"/>
      <c r="U294" s="231"/>
      <c r="V294" s="231"/>
      <c r="W294" s="231"/>
      <c r="X294" s="231"/>
      <c r="Y294" s="231"/>
      <c r="Z294" s="231"/>
      <c r="AA294" s="238"/>
      <c r="AT294" s="239" t="s">
        <v>214</v>
      </c>
      <c r="AU294" s="239" t="s">
        <v>149</v>
      </c>
      <c r="AV294" s="10" t="s">
        <v>149</v>
      </c>
      <c r="AW294" s="10" t="s">
        <v>36</v>
      </c>
      <c r="AX294" s="10" t="s">
        <v>80</v>
      </c>
      <c r="AY294" s="239" t="s">
        <v>206</v>
      </c>
    </row>
    <row r="295" s="10" customFormat="1" ht="16.5" customHeight="1">
      <c r="B295" s="230"/>
      <c r="C295" s="231"/>
      <c r="D295" s="231"/>
      <c r="E295" s="232" t="s">
        <v>22</v>
      </c>
      <c r="F295" s="251" t="s">
        <v>1879</v>
      </c>
      <c r="G295" s="231"/>
      <c r="H295" s="231"/>
      <c r="I295" s="231"/>
      <c r="J295" s="231"/>
      <c r="K295" s="235">
        <v>7.2000000000000002</v>
      </c>
      <c r="L295" s="231"/>
      <c r="M295" s="231"/>
      <c r="N295" s="231"/>
      <c r="O295" s="231"/>
      <c r="P295" s="231"/>
      <c r="Q295" s="231"/>
      <c r="R295" s="236"/>
      <c r="T295" s="237"/>
      <c r="U295" s="231"/>
      <c r="V295" s="231"/>
      <c r="W295" s="231"/>
      <c r="X295" s="231"/>
      <c r="Y295" s="231"/>
      <c r="Z295" s="231"/>
      <c r="AA295" s="238"/>
      <c r="AT295" s="239" t="s">
        <v>214</v>
      </c>
      <c r="AU295" s="239" t="s">
        <v>149</v>
      </c>
      <c r="AV295" s="10" t="s">
        <v>149</v>
      </c>
      <c r="AW295" s="10" t="s">
        <v>36</v>
      </c>
      <c r="AX295" s="10" t="s">
        <v>80</v>
      </c>
      <c r="AY295" s="239" t="s">
        <v>206</v>
      </c>
    </row>
    <row r="296" s="10" customFormat="1" ht="16.5" customHeight="1">
      <c r="B296" s="230"/>
      <c r="C296" s="231"/>
      <c r="D296" s="231"/>
      <c r="E296" s="232" t="s">
        <v>22</v>
      </c>
      <c r="F296" s="251" t="s">
        <v>1880</v>
      </c>
      <c r="G296" s="231"/>
      <c r="H296" s="231"/>
      <c r="I296" s="231"/>
      <c r="J296" s="231"/>
      <c r="K296" s="235">
        <v>56.210000000000001</v>
      </c>
      <c r="L296" s="231"/>
      <c r="M296" s="231"/>
      <c r="N296" s="231"/>
      <c r="O296" s="231"/>
      <c r="P296" s="231"/>
      <c r="Q296" s="231"/>
      <c r="R296" s="236"/>
      <c r="T296" s="237"/>
      <c r="U296" s="231"/>
      <c r="V296" s="231"/>
      <c r="W296" s="231"/>
      <c r="X296" s="231"/>
      <c r="Y296" s="231"/>
      <c r="Z296" s="231"/>
      <c r="AA296" s="238"/>
      <c r="AT296" s="239" t="s">
        <v>214</v>
      </c>
      <c r="AU296" s="239" t="s">
        <v>149</v>
      </c>
      <c r="AV296" s="10" t="s">
        <v>149</v>
      </c>
      <c r="AW296" s="10" t="s">
        <v>36</v>
      </c>
      <c r="AX296" s="10" t="s">
        <v>80</v>
      </c>
      <c r="AY296" s="239" t="s">
        <v>206</v>
      </c>
    </row>
    <row r="297" s="10" customFormat="1" ht="16.5" customHeight="1">
      <c r="B297" s="230"/>
      <c r="C297" s="231"/>
      <c r="D297" s="231"/>
      <c r="E297" s="232" t="s">
        <v>22</v>
      </c>
      <c r="F297" s="251" t="s">
        <v>1881</v>
      </c>
      <c r="G297" s="231"/>
      <c r="H297" s="231"/>
      <c r="I297" s="231"/>
      <c r="J297" s="231"/>
      <c r="K297" s="235">
        <v>24.16</v>
      </c>
      <c r="L297" s="231"/>
      <c r="M297" s="231"/>
      <c r="N297" s="231"/>
      <c r="O297" s="231"/>
      <c r="P297" s="231"/>
      <c r="Q297" s="231"/>
      <c r="R297" s="236"/>
      <c r="T297" s="237"/>
      <c r="U297" s="231"/>
      <c r="V297" s="231"/>
      <c r="W297" s="231"/>
      <c r="X297" s="231"/>
      <c r="Y297" s="231"/>
      <c r="Z297" s="231"/>
      <c r="AA297" s="238"/>
      <c r="AT297" s="239" t="s">
        <v>214</v>
      </c>
      <c r="AU297" s="239" t="s">
        <v>149</v>
      </c>
      <c r="AV297" s="10" t="s">
        <v>149</v>
      </c>
      <c r="AW297" s="10" t="s">
        <v>36</v>
      </c>
      <c r="AX297" s="10" t="s">
        <v>80</v>
      </c>
      <c r="AY297" s="239" t="s">
        <v>206</v>
      </c>
    </row>
    <row r="298" s="10" customFormat="1" ht="16.5" customHeight="1">
      <c r="B298" s="230"/>
      <c r="C298" s="231"/>
      <c r="D298" s="231"/>
      <c r="E298" s="232" t="s">
        <v>22</v>
      </c>
      <c r="F298" s="251" t="s">
        <v>1882</v>
      </c>
      <c r="G298" s="231"/>
      <c r="H298" s="231"/>
      <c r="I298" s="231"/>
      <c r="J298" s="231"/>
      <c r="K298" s="235">
        <v>43.427999999999997</v>
      </c>
      <c r="L298" s="231"/>
      <c r="M298" s="231"/>
      <c r="N298" s="231"/>
      <c r="O298" s="231"/>
      <c r="P298" s="231"/>
      <c r="Q298" s="231"/>
      <c r="R298" s="236"/>
      <c r="T298" s="237"/>
      <c r="U298" s="231"/>
      <c r="V298" s="231"/>
      <c r="W298" s="231"/>
      <c r="X298" s="231"/>
      <c r="Y298" s="231"/>
      <c r="Z298" s="231"/>
      <c r="AA298" s="238"/>
      <c r="AT298" s="239" t="s">
        <v>214</v>
      </c>
      <c r="AU298" s="239" t="s">
        <v>149</v>
      </c>
      <c r="AV298" s="10" t="s">
        <v>149</v>
      </c>
      <c r="AW298" s="10" t="s">
        <v>36</v>
      </c>
      <c r="AX298" s="10" t="s">
        <v>80</v>
      </c>
      <c r="AY298" s="239" t="s">
        <v>206</v>
      </c>
    </row>
    <row r="299" s="10" customFormat="1" ht="16.5" customHeight="1">
      <c r="B299" s="230"/>
      <c r="C299" s="231"/>
      <c r="D299" s="231"/>
      <c r="E299" s="232" t="s">
        <v>22</v>
      </c>
      <c r="F299" s="251" t="s">
        <v>1883</v>
      </c>
      <c r="G299" s="231"/>
      <c r="H299" s="231"/>
      <c r="I299" s="231"/>
      <c r="J299" s="231"/>
      <c r="K299" s="235">
        <v>2.2000000000000002</v>
      </c>
      <c r="L299" s="231"/>
      <c r="M299" s="231"/>
      <c r="N299" s="231"/>
      <c r="O299" s="231"/>
      <c r="P299" s="231"/>
      <c r="Q299" s="231"/>
      <c r="R299" s="236"/>
      <c r="T299" s="237"/>
      <c r="U299" s="231"/>
      <c r="V299" s="231"/>
      <c r="W299" s="231"/>
      <c r="X299" s="231"/>
      <c r="Y299" s="231"/>
      <c r="Z299" s="231"/>
      <c r="AA299" s="238"/>
      <c r="AT299" s="239" t="s">
        <v>214</v>
      </c>
      <c r="AU299" s="239" t="s">
        <v>149</v>
      </c>
      <c r="AV299" s="10" t="s">
        <v>149</v>
      </c>
      <c r="AW299" s="10" t="s">
        <v>36</v>
      </c>
      <c r="AX299" s="10" t="s">
        <v>80</v>
      </c>
      <c r="AY299" s="239" t="s">
        <v>206</v>
      </c>
    </row>
    <row r="300" s="10" customFormat="1" ht="16.5" customHeight="1">
      <c r="B300" s="230"/>
      <c r="C300" s="231"/>
      <c r="D300" s="231"/>
      <c r="E300" s="232" t="s">
        <v>22</v>
      </c>
      <c r="F300" s="251" t="s">
        <v>1884</v>
      </c>
      <c r="G300" s="231"/>
      <c r="H300" s="231"/>
      <c r="I300" s="231"/>
      <c r="J300" s="231"/>
      <c r="K300" s="235">
        <v>6.3200000000000003</v>
      </c>
      <c r="L300" s="231"/>
      <c r="M300" s="231"/>
      <c r="N300" s="231"/>
      <c r="O300" s="231"/>
      <c r="P300" s="231"/>
      <c r="Q300" s="231"/>
      <c r="R300" s="236"/>
      <c r="T300" s="237"/>
      <c r="U300" s="231"/>
      <c r="V300" s="231"/>
      <c r="W300" s="231"/>
      <c r="X300" s="231"/>
      <c r="Y300" s="231"/>
      <c r="Z300" s="231"/>
      <c r="AA300" s="238"/>
      <c r="AT300" s="239" t="s">
        <v>214</v>
      </c>
      <c r="AU300" s="239" t="s">
        <v>149</v>
      </c>
      <c r="AV300" s="10" t="s">
        <v>149</v>
      </c>
      <c r="AW300" s="10" t="s">
        <v>36</v>
      </c>
      <c r="AX300" s="10" t="s">
        <v>80</v>
      </c>
      <c r="AY300" s="239" t="s">
        <v>206</v>
      </c>
    </row>
    <row r="301" s="11" customFormat="1" ht="16.5" customHeight="1">
      <c r="B301" s="252"/>
      <c r="C301" s="253"/>
      <c r="D301" s="253"/>
      <c r="E301" s="254" t="s">
        <v>22</v>
      </c>
      <c r="F301" s="255" t="s">
        <v>289</v>
      </c>
      <c r="G301" s="253"/>
      <c r="H301" s="253"/>
      <c r="I301" s="253"/>
      <c r="J301" s="253"/>
      <c r="K301" s="256">
        <v>361.68799999999999</v>
      </c>
      <c r="L301" s="253"/>
      <c r="M301" s="253"/>
      <c r="N301" s="253"/>
      <c r="O301" s="253"/>
      <c r="P301" s="253"/>
      <c r="Q301" s="253"/>
      <c r="R301" s="257"/>
      <c r="T301" s="258"/>
      <c r="U301" s="253"/>
      <c r="V301" s="253"/>
      <c r="W301" s="253"/>
      <c r="X301" s="253"/>
      <c r="Y301" s="253"/>
      <c r="Z301" s="253"/>
      <c r="AA301" s="259"/>
      <c r="AT301" s="260" t="s">
        <v>214</v>
      </c>
      <c r="AU301" s="260" t="s">
        <v>149</v>
      </c>
      <c r="AV301" s="11" t="s">
        <v>211</v>
      </c>
      <c r="AW301" s="11" t="s">
        <v>36</v>
      </c>
      <c r="AX301" s="11" t="s">
        <v>88</v>
      </c>
      <c r="AY301" s="260" t="s">
        <v>206</v>
      </c>
    </row>
    <row r="302" s="1" customFormat="1" ht="16.5" customHeight="1">
      <c r="B302" s="46"/>
      <c r="C302" s="219" t="s">
        <v>412</v>
      </c>
      <c r="D302" s="219" t="s">
        <v>207</v>
      </c>
      <c r="E302" s="220" t="s">
        <v>1885</v>
      </c>
      <c r="F302" s="221" t="s">
        <v>1886</v>
      </c>
      <c r="G302" s="221"/>
      <c r="H302" s="221"/>
      <c r="I302" s="221"/>
      <c r="J302" s="222" t="s">
        <v>260</v>
      </c>
      <c r="K302" s="223">
        <v>361.68799999999999</v>
      </c>
      <c r="L302" s="224">
        <v>0</v>
      </c>
      <c r="M302" s="225"/>
      <c r="N302" s="226">
        <f>ROUND(L302*K302,2)</f>
        <v>0</v>
      </c>
      <c r="O302" s="226"/>
      <c r="P302" s="226"/>
      <c r="Q302" s="226"/>
      <c r="R302" s="48"/>
      <c r="T302" s="227" t="s">
        <v>22</v>
      </c>
      <c r="U302" s="56" t="s">
        <v>45</v>
      </c>
      <c r="V302" s="47"/>
      <c r="W302" s="228">
        <f>V302*K302</f>
        <v>0</v>
      </c>
      <c r="X302" s="228">
        <v>0</v>
      </c>
      <c r="Y302" s="228">
        <f>X302*K302</f>
        <v>0</v>
      </c>
      <c r="Z302" s="228">
        <v>0</v>
      </c>
      <c r="AA302" s="229">
        <f>Z302*K302</f>
        <v>0</v>
      </c>
      <c r="AR302" s="22" t="s">
        <v>211</v>
      </c>
      <c r="AT302" s="22" t="s">
        <v>207</v>
      </c>
      <c r="AU302" s="22" t="s">
        <v>149</v>
      </c>
      <c r="AY302" s="22" t="s">
        <v>206</v>
      </c>
      <c r="BE302" s="142">
        <f>IF(U302="základní",N302,0)</f>
        <v>0</v>
      </c>
      <c r="BF302" s="142">
        <f>IF(U302="snížená",N302,0)</f>
        <v>0</v>
      </c>
      <c r="BG302" s="142">
        <f>IF(U302="zákl. přenesená",N302,0)</f>
        <v>0</v>
      </c>
      <c r="BH302" s="142">
        <f>IF(U302="sníž. přenesená",N302,0)</f>
        <v>0</v>
      </c>
      <c r="BI302" s="142">
        <f>IF(U302="nulová",N302,0)</f>
        <v>0</v>
      </c>
      <c r="BJ302" s="22" t="s">
        <v>88</v>
      </c>
      <c r="BK302" s="142">
        <f>ROUND(L302*K302,2)</f>
        <v>0</v>
      </c>
      <c r="BL302" s="22" t="s">
        <v>211</v>
      </c>
      <c r="BM302" s="22" t="s">
        <v>1887</v>
      </c>
    </row>
    <row r="303" s="1" customFormat="1" ht="25.5" customHeight="1">
      <c r="B303" s="46"/>
      <c r="C303" s="219" t="s">
        <v>416</v>
      </c>
      <c r="D303" s="219" t="s">
        <v>207</v>
      </c>
      <c r="E303" s="220" t="s">
        <v>1888</v>
      </c>
      <c r="F303" s="221" t="s">
        <v>1889</v>
      </c>
      <c r="G303" s="221"/>
      <c r="H303" s="221"/>
      <c r="I303" s="221"/>
      <c r="J303" s="222" t="s">
        <v>238</v>
      </c>
      <c r="K303" s="223">
        <v>4.7519999999999998</v>
      </c>
      <c r="L303" s="224">
        <v>0</v>
      </c>
      <c r="M303" s="225"/>
      <c r="N303" s="226">
        <f>ROUND(L303*K303,2)</f>
        <v>0</v>
      </c>
      <c r="O303" s="226"/>
      <c r="P303" s="226"/>
      <c r="Q303" s="226"/>
      <c r="R303" s="48"/>
      <c r="T303" s="227" t="s">
        <v>22</v>
      </c>
      <c r="U303" s="56" t="s">
        <v>45</v>
      </c>
      <c r="V303" s="47"/>
      <c r="W303" s="228">
        <f>V303*K303</f>
        <v>0</v>
      </c>
      <c r="X303" s="228">
        <v>1.0525599999999999</v>
      </c>
      <c r="Y303" s="228">
        <f>X303*K303</f>
        <v>5.0017651199999991</v>
      </c>
      <c r="Z303" s="228">
        <v>0</v>
      </c>
      <c r="AA303" s="229">
        <f>Z303*K303</f>
        <v>0</v>
      </c>
      <c r="AR303" s="22" t="s">
        <v>211</v>
      </c>
      <c r="AT303" s="22" t="s">
        <v>207</v>
      </c>
      <c r="AU303" s="22" t="s">
        <v>149</v>
      </c>
      <c r="AY303" s="22" t="s">
        <v>206</v>
      </c>
      <c r="BE303" s="142">
        <f>IF(U303="základní",N303,0)</f>
        <v>0</v>
      </c>
      <c r="BF303" s="142">
        <f>IF(U303="snížená",N303,0)</f>
        <v>0</v>
      </c>
      <c r="BG303" s="142">
        <f>IF(U303="zákl. přenesená",N303,0)</f>
        <v>0</v>
      </c>
      <c r="BH303" s="142">
        <f>IF(U303="sníž. přenesená",N303,0)</f>
        <v>0</v>
      </c>
      <c r="BI303" s="142">
        <f>IF(U303="nulová",N303,0)</f>
        <v>0</v>
      </c>
      <c r="BJ303" s="22" t="s">
        <v>88</v>
      </c>
      <c r="BK303" s="142">
        <f>ROUND(L303*K303,2)</f>
        <v>0</v>
      </c>
      <c r="BL303" s="22" t="s">
        <v>211</v>
      </c>
      <c r="BM303" s="22" t="s">
        <v>1890</v>
      </c>
    </row>
    <row r="304" s="10" customFormat="1" ht="16.5" customHeight="1">
      <c r="B304" s="230"/>
      <c r="C304" s="231"/>
      <c r="D304" s="231"/>
      <c r="E304" s="232" t="s">
        <v>22</v>
      </c>
      <c r="F304" s="233" t="s">
        <v>1891</v>
      </c>
      <c r="G304" s="234"/>
      <c r="H304" s="234"/>
      <c r="I304" s="234"/>
      <c r="J304" s="231"/>
      <c r="K304" s="235">
        <v>5.6589999999999998</v>
      </c>
      <c r="L304" s="231"/>
      <c r="M304" s="231"/>
      <c r="N304" s="231"/>
      <c r="O304" s="231"/>
      <c r="P304" s="231"/>
      <c r="Q304" s="231"/>
      <c r="R304" s="236"/>
      <c r="T304" s="237"/>
      <c r="U304" s="231"/>
      <c r="V304" s="231"/>
      <c r="W304" s="231"/>
      <c r="X304" s="231"/>
      <c r="Y304" s="231"/>
      <c r="Z304" s="231"/>
      <c r="AA304" s="238"/>
      <c r="AT304" s="239" t="s">
        <v>214</v>
      </c>
      <c r="AU304" s="239" t="s">
        <v>149</v>
      </c>
      <c r="AV304" s="10" t="s">
        <v>149</v>
      </c>
      <c r="AW304" s="10" t="s">
        <v>36</v>
      </c>
      <c r="AX304" s="10" t="s">
        <v>80</v>
      </c>
      <c r="AY304" s="239" t="s">
        <v>206</v>
      </c>
    </row>
    <row r="305" s="10" customFormat="1" ht="16.5" customHeight="1">
      <c r="B305" s="230"/>
      <c r="C305" s="231"/>
      <c r="D305" s="231"/>
      <c r="E305" s="232" t="s">
        <v>22</v>
      </c>
      <c r="F305" s="251" t="s">
        <v>1892</v>
      </c>
      <c r="G305" s="231"/>
      <c r="H305" s="231"/>
      <c r="I305" s="231"/>
      <c r="J305" s="231"/>
      <c r="K305" s="235">
        <v>-0.050999999999999997</v>
      </c>
      <c r="L305" s="231"/>
      <c r="M305" s="231"/>
      <c r="N305" s="231"/>
      <c r="O305" s="231"/>
      <c r="P305" s="231"/>
      <c r="Q305" s="231"/>
      <c r="R305" s="236"/>
      <c r="T305" s="237"/>
      <c r="U305" s="231"/>
      <c r="V305" s="231"/>
      <c r="W305" s="231"/>
      <c r="X305" s="231"/>
      <c r="Y305" s="231"/>
      <c r="Z305" s="231"/>
      <c r="AA305" s="238"/>
      <c r="AT305" s="239" t="s">
        <v>214</v>
      </c>
      <c r="AU305" s="239" t="s">
        <v>149</v>
      </c>
      <c r="AV305" s="10" t="s">
        <v>149</v>
      </c>
      <c r="AW305" s="10" t="s">
        <v>36</v>
      </c>
      <c r="AX305" s="10" t="s">
        <v>80</v>
      </c>
      <c r="AY305" s="239" t="s">
        <v>206</v>
      </c>
    </row>
    <row r="306" s="10" customFormat="1" ht="16.5" customHeight="1">
      <c r="B306" s="230"/>
      <c r="C306" s="231"/>
      <c r="D306" s="231"/>
      <c r="E306" s="232" t="s">
        <v>22</v>
      </c>
      <c r="F306" s="251" t="s">
        <v>1893</v>
      </c>
      <c r="G306" s="231"/>
      <c r="H306" s="231"/>
      <c r="I306" s="231"/>
      <c r="J306" s="231"/>
      <c r="K306" s="235">
        <v>-0.031</v>
      </c>
      <c r="L306" s="231"/>
      <c r="M306" s="231"/>
      <c r="N306" s="231"/>
      <c r="O306" s="231"/>
      <c r="P306" s="231"/>
      <c r="Q306" s="231"/>
      <c r="R306" s="236"/>
      <c r="T306" s="237"/>
      <c r="U306" s="231"/>
      <c r="V306" s="231"/>
      <c r="W306" s="231"/>
      <c r="X306" s="231"/>
      <c r="Y306" s="231"/>
      <c r="Z306" s="231"/>
      <c r="AA306" s="238"/>
      <c r="AT306" s="239" t="s">
        <v>214</v>
      </c>
      <c r="AU306" s="239" t="s">
        <v>149</v>
      </c>
      <c r="AV306" s="10" t="s">
        <v>149</v>
      </c>
      <c r="AW306" s="10" t="s">
        <v>36</v>
      </c>
      <c r="AX306" s="10" t="s">
        <v>80</v>
      </c>
      <c r="AY306" s="239" t="s">
        <v>206</v>
      </c>
    </row>
    <row r="307" s="10" customFormat="1" ht="16.5" customHeight="1">
      <c r="B307" s="230"/>
      <c r="C307" s="231"/>
      <c r="D307" s="231"/>
      <c r="E307" s="232" t="s">
        <v>22</v>
      </c>
      <c r="F307" s="251" t="s">
        <v>1894</v>
      </c>
      <c r="G307" s="231"/>
      <c r="H307" s="231"/>
      <c r="I307" s="231"/>
      <c r="J307" s="231"/>
      <c r="K307" s="235">
        <v>-0.0060000000000000001</v>
      </c>
      <c r="L307" s="231"/>
      <c r="M307" s="231"/>
      <c r="N307" s="231"/>
      <c r="O307" s="231"/>
      <c r="P307" s="231"/>
      <c r="Q307" s="231"/>
      <c r="R307" s="236"/>
      <c r="T307" s="237"/>
      <c r="U307" s="231"/>
      <c r="V307" s="231"/>
      <c r="W307" s="231"/>
      <c r="X307" s="231"/>
      <c r="Y307" s="231"/>
      <c r="Z307" s="231"/>
      <c r="AA307" s="238"/>
      <c r="AT307" s="239" t="s">
        <v>214</v>
      </c>
      <c r="AU307" s="239" t="s">
        <v>149</v>
      </c>
      <c r="AV307" s="10" t="s">
        <v>149</v>
      </c>
      <c r="AW307" s="10" t="s">
        <v>36</v>
      </c>
      <c r="AX307" s="10" t="s">
        <v>80</v>
      </c>
      <c r="AY307" s="239" t="s">
        <v>206</v>
      </c>
    </row>
    <row r="308" s="10" customFormat="1" ht="16.5" customHeight="1">
      <c r="B308" s="230"/>
      <c r="C308" s="231"/>
      <c r="D308" s="231"/>
      <c r="E308" s="232" t="s">
        <v>22</v>
      </c>
      <c r="F308" s="251" t="s">
        <v>1895</v>
      </c>
      <c r="G308" s="231"/>
      <c r="H308" s="231"/>
      <c r="I308" s="231"/>
      <c r="J308" s="231"/>
      <c r="K308" s="235">
        <v>-0.0050000000000000001</v>
      </c>
      <c r="L308" s="231"/>
      <c r="M308" s="231"/>
      <c r="N308" s="231"/>
      <c r="O308" s="231"/>
      <c r="P308" s="231"/>
      <c r="Q308" s="231"/>
      <c r="R308" s="236"/>
      <c r="T308" s="237"/>
      <c r="U308" s="231"/>
      <c r="V308" s="231"/>
      <c r="W308" s="231"/>
      <c r="X308" s="231"/>
      <c r="Y308" s="231"/>
      <c r="Z308" s="231"/>
      <c r="AA308" s="238"/>
      <c r="AT308" s="239" t="s">
        <v>214</v>
      </c>
      <c r="AU308" s="239" t="s">
        <v>149</v>
      </c>
      <c r="AV308" s="10" t="s">
        <v>149</v>
      </c>
      <c r="AW308" s="10" t="s">
        <v>36</v>
      </c>
      <c r="AX308" s="10" t="s">
        <v>80</v>
      </c>
      <c r="AY308" s="239" t="s">
        <v>206</v>
      </c>
    </row>
    <row r="309" s="10" customFormat="1" ht="16.5" customHeight="1">
      <c r="B309" s="230"/>
      <c r="C309" s="231"/>
      <c r="D309" s="231"/>
      <c r="E309" s="232" t="s">
        <v>22</v>
      </c>
      <c r="F309" s="251" t="s">
        <v>1896</v>
      </c>
      <c r="G309" s="231"/>
      <c r="H309" s="231"/>
      <c r="I309" s="231"/>
      <c r="J309" s="231"/>
      <c r="K309" s="235">
        <v>-0.035000000000000003</v>
      </c>
      <c r="L309" s="231"/>
      <c r="M309" s="231"/>
      <c r="N309" s="231"/>
      <c r="O309" s="231"/>
      <c r="P309" s="231"/>
      <c r="Q309" s="231"/>
      <c r="R309" s="236"/>
      <c r="T309" s="237"/>
      <c r="U309" s="231"/>
      <c r="V309" s="231"/>
      <c r="W309" s="231"/>
      <c r="X309" s="231"/>
      <c r="Y309" s="231"/>
      <c r="Z309" s="231"/>
      <c r="AA309" s="238"/>
      <c r="AT309" s="239" t="s">
        <v>214</v>
      </c>
      <c r="AU309" s="239" t="s">
        <v>149</v>
      </c>
      <c r="AV309" s="10" t="s">
        <v>149</v>
      </c>
      <c r="AW309" s="10" t="s">
        <v>36</v>
      </c>
      <c r="AX309" s="10" t="s">
        <v>80</v>
      </c>
      <c r="AY309" s="239" t="s">
        <v>206</v>
      </c>
    </row>
    <row r="310" s="10" customFormat="1" ht="16.5" customHeight="1">
      <c r="B310" s="230"/>
      <c r="C310" s="231"/>
      <c r="D310" s="231"/>
      <c r="E310" s="232" t="s">
        <v>22</v>
      </c>
      <c r="F310" s="251" t="s">
        <v>1897</v>
      </c>
      <c r="G310" s="231"/>
      <c r="H310" s="231"/>
      <c r="I310" s="231"/>
      <c r="J310" s="231"/>
      <c r="K310" s="235">
        <v>-0.27400000000000002</v>
      </c>
      <c r="L310" s="231"/>
      <c r="M310" s="231"/>
      <c r="N310" s="231"/>
      <c r="O310" s="231"/>
      <c r="P310" s="231"/>
      <c r="Q310" s="231"/>
      <c r="R310" s="236"/>
      <c r="T310" s="237"/>
      <c r="U310" s="231"/>
      <c r="V310" s="231"/>
      <c r="W310" s="231"/>
      <c r="X310" s="231"/>
      <c r="Y310" s="231"/>
      <c r="Z310" s="231"/>
      <c r="AA310" s="238"/>
      <c r="AT310" s="239" t="s">
        <v>214</v>
      </c>
      <c r="AU310" s="239" t="s">
        <v>149</v>
      </c>
      <c r="AV310" s="10" t="s">
        <v>149</v>
      </c>
      <c r="AW310" s="10" t="s">
        <v>36</v>
      </c>
      <c r="AX310" s="10" t="s">
        <v>80</v>
      </c>
      <c r="AY310" s="239" t="s">
        <v>206</v>
      </c>
    </row>
    <row r="311" s="10" customFormat="1" ht="16.5" customHeight="1">
      <c r="B311" s="230"/>
      <c r="C311" s="231"/>
      <c r="D311" s="231"/>
      <c r="E311" s="232" t="s">
        <v>22</v>
      </c>
      <c r="F311" s="251" t="s">
        <v>1898</v>
      </c>
      <c r="G311" s="231"/>
      <c r="H311" s="231"/>
      <c r="I311" s="231"/>
      <c r="J311" s="231"/>
      <c r="K311" s="235">
        <v>-0.38600000000000001</v>
      </c>
      <c r="L311" s="231"/>
      <c r="M311" s="231"/>
      <c r="N311" s="231"/>
      <c r="O311" s="231"/>
      <c r="P311" s="231"/>
      <c r="Q311" s="231"/>
      <c r="R311" s="236"/>
      <c r="T311" s="237"/>
      <c r="U311" s="231"/>
      <c r="V311" s="231"/>
      <c r="W311" s="231"/>
      <c r="X311" s="231"/>
      <c r="Y311" s="231"/>
      <c r="Z311" s="231"/>
      <c r="AA311" s="238"/>
      <c r="AT311" s="239" t="s">
        <v>214</v>
      </c>
      <c r="AU311" s="239" t="s">
        <v>149</v>
      </c>
      <c r="AV311" s="10" t="s">
        <v>149</v>
      </c>
      <c r="AW311" s="10" t="s">
        <v>36</v>
      </c>
      <c r="AX311" s="10" t="s">
        <v>80</v>
      </c>
      <c r="AY311" s="239" t="s">
        <v>206</v>
      </c>
    </row>
    <row r="312" s="10" customFormat="1" ht="16.5" customHeight="1">
      <c r="B312" s="230"/>
      <c r="C312" s="231"/>
      <c r="D312" s="231"/>
      <c r="E312" s="232" t="s">
        <v>22</v>
      </c>
      <c r="F312" s="251" t="s">
        <v>1899</v>
      </c>
      <c r="G312" s="231"/>
      <c r="H312" s="231"/>
      <c r="I312" s="231"/>
      <c r="J312" s="231"/>
      <c r="K312" s="235">
        <v>-0.119</v>
      </c>
      <c r="L312" s="231"/>
      <c r="M312" s="231"/>
      <c r="N312" s="231"/>
      <c r="O312" s="231"/>
      <c r="P312" s="231"/>
      <c r="Q312" s="231"/>
      <c r="R312" s="236"/>
      <c r="T312" s="237"/>
      <c r="U312" s="231"/>
      <c r="V312" s="231"/>
      <c r="W312" s="231"/>
      <c r="X312" s="231"/>
      <c r="Y312" s="231"/>
      <c r="Z312" s="231"/>
      <c r="AA312" s="238"/>
      <c r="AT312" s="239" t="s">
        <v>214</v>
      </c>
      <c r="AU312" s="239" t="s">
        <v>149</v>
      </c>
      <c r="AV312" s="10" t="s">
        <v>149</v>
      </c>
      <c r="AW312" s="10" t="s">
        <v>36</v>
      </c>
      <c r="AX312" s="10" t="s">
        <v>80</v>
      </c>
      <c r="AY312" s="239" t="s">
        <v>206</v>
      </c>
    </row>
    <row r="313" s="11" customFormat="1" ht="16.5" customHeight="1">
      <c r="B313" s="252"/>
      <c r="C313" s="253"/>
      <c r="D313" s="253"/>
      <c r="E313" s="254" t="s">
        <v>22</v>
      </c>
      <c r="F313" s="255" t="s">
        <v>289</v>
      </c>
      <c r="G313" s="253"/>
      <c r="H313" s="253"/>
      <c r="I313" s="253"/>
      <c r="J313" s="253"/>
      <c r="K313" s="256">
        <v>4.7519999999999998</v>
      </c>
      <c r="L313" s="253"/>
      <c r="M313" s="253"/>
      <c r="N313" s="253"/>
      <c r="O313" s="253"/>
      <c r="P313" s="253"/>
      <c r="Q313" s="253"/>
      <c r="R313" s="257"/>
      <c r="T313" s="258"/>
      <c r="U313" s="253"/>
      <c r="V313" s="253"/>
      <c r="W313" s="253"/>
      <c r="X313" s="253"/>
      <c r="Y313" s="253"/>
      <c r="Z313" s="253"/>
      <c r="AA313" s="259"/>
      <c r="AT313" s="260" t="s">
        <v>214</v>
      </c>
      <c r="AU313" s="260" t="s">
        <v>149</v>
      </c>
      <c r="AV313" s="11" t="s">
        <v>211</v>
      </c>
      <c r="AW313" s="11" t="s">
        <v>36</v>
      </c>
      <c r="AX313" s="11" t="s">
        <v>88</v>
      </c>
      <c r="AY313" s="260" t="s">
        <v>206</v>
      </c>
    </row>
    <row r="314" s="1" customFormat="1" ht="25.5" customHeight="1">
      <c r="B314" s="46"/>
      <c r="C314" s="219" t="s">
        <v>420</v>
      </c>
      <c r="D314" s="219" t="s">
        <v>207</v>
      </c>
      <c r="E314" s="220" t="s">
        <v>1900</v>
      </c>
      <c r="F314" s="221" t="s">
        <v>1901</v>
      </c>
      <c r="G314" s="221"/>
      <c r="H314" s="221"/>
      <c r="I314" s="221"/>
      <c r="J314" s="222" t="s">
        <v>210</v>
      </c>
      <c r="K314" s="223">
        <v>3.552</v>
      </c>
      <c r="L314" s="224">
        <v>0</v>
      </c>
      <c r="M314" s="225"/>
      <c r="N314" s="226">
        <f>ROUND(L314*K314,2)</f>
        <v>0</v>
      </c>
      <c r="O314" s="226"/>
      <c r="P314" s="226"/>
      <c r="Q314" s="226"/>
      <c r="R314" s="48"/>
      <c r="T314" s="227" t="s">
        <v>22</v>
      </c>
      <c r="U314" s="56" t="s">
        <v>45</v>
      </c>
      <c r="V314" s="47"/>
      <c r="W314" s="228">
        <f>V314*K314</f>
        <v>0</v>
      </c>
      <c r="X314" s="228">
        <v>2.4533700000000001</v>
      </c>
      <c r="Y314" s="228">
        <f>X314*K314</f>
        <v>8.7143702400000009</v>
      </c>
      <c r="Z314" s="228">
        <v>0</v>
      </c>
      <c r="AA314" s="229">
        <f>Z314*K314</f>
        <v>0</v>
      </c>
      <c r="AR314" s="22" t="s">
        <v>211</v>
      </c>
      <c r="AT314" s="22" t="s">
        <v>207</v>
      </c>
      <c r="AU314" s="22" t="s">
        <v>149</v>
      </c>
      <c r="AY314" s="22" t="s">
        <v>206</v>
      </c>
      <c r="BE314" s="142">
        <f>IF(U314="základní",N314,0)</f>
        <v>0</v>
      </c>
      <c r="BF314" s="142">
        <f>IF(U314="snížená",N314,0)</f>
        <v>0</v>
      </c>
      <c r="BG314" s="142">
        <f>IF(U314="zákl. přenesená",N314,0)</f>
        <v>0</v>
      </c>
      <c r="BH314" s="142">
        <f>IF(U314="sníž. přenesená",N314,0)</f>
        <v>0</v>
      </c>
      <c r="BI314" s="142">
        <f>IF(U314="nulová",N314,0)</f>
        <v>0</v>
      </c>
      <c r="BJ314" s="22" t="s">
        <v>88</v>
      </c>
      <c r="BK314" s="142">
        <f>ROUND(L314*K314,2)</f>
        <v>0</v>
      </c>
      <c r="BL314" s="22" t="s">
        <v>211</v>
      </c>
      <c r="BM314" s="22" t="s">
        <v>1902</v>
      </c>
    </row>
    <row r="315" s="10" customFormat="1" ht="16.5" customHeight="1">
      <c r="B315" s="230"/>
      <c r="C315" s="231"/>
      <c r="D315" s="231"/>
      <c r="E315" s="232" t="s">
        <v>22</v>
      </c>
      <c r="F315" s="233" t="s">
        <v>1903</v>
      </c>
      <c r="G315" s="234"/>
      <c r="H315" s="234"/>
      <c r="I315" s="234"/>
      <c r="J315" s="231"/>
      <c r="K315" s="235">
        <v>3.552</v>
      </c>
      <c r="L315" s="231"/>
      <c r="M315" s="231"/>
      <c r="N315" s="231"/>
      <c r="O315" s="231"/>
      <c r="P315" s="231"/>
      <c r="Q315" s="231"/>
      <c r="R315" s="236"/>
      <c r="T315" s="237"/>
      <c r="U315" s="231"/>
      <c r="V315" s="231"/>
      <c r="W315" s="231"/>
      <c r="X315" s="231"/>
      <c r="Y315" s="231"/>
      <c r="Z315" s="231"/>
      <c r="AA315" s="238"/>
      <c r="AT315" s="239" t="s">
        <v>214</v>
      </c>
      <c r="AU315" s="239" t="s">
        <v>149</v>
      </c>
      <c r="AV315" s="10" t="s">
        <v>149</v>
      </c>
      <c r="AW315" s="10" t="s">
        <v>36</v>
      </c>
      <c r="AX315" s="10" t="s">
        <v>88</v>
      </c>
      <c r="AY315" s="239" t="s">
        <v>206</v>
      </c>
    </row>
    <row r="316" s="1" customFormat="1" ht="25.5" customHeight="1">
      <c r="B316" s="46"/>
      <c r="C316" s="219" t="s">
        <v>424</v>
      </c>
      <c r="D316" s="219" t="s">
        <v>207</v>
      </c>
      <c r="E316" s="220" t="s">
        <v>1904</v>
      </c>
      <c r="F316" s="221" t="s">
        <v>1905</v>
      </c>
      <c r="G316" s="221"/>
      <c r="H316" s="221"/>
      <c r="I316" s="221"/>
      <c r="J316" s="222" t="s">
        <v>238</v>
      </c>
      <c r="K316" s="223">
        <v>0.128</v>
      </c>
      <c r="L316" s="224">
        <v>0</v>
      </c>
      <c r="M316" s="225"/>
      <c r="N316" s="226">
        <f>ROUND(L316*K316,2)</f>
        <v>0</v>
      </c>
      <c r="O316" s="226"/>
      <c r="P316" s="226"/>
      <c r="Q316" s="226"/>
      <c r="R316" s="48"/>
      <c r="T316" s="227" t="s">
        <v>22</v>
      </c>
      <c r="U316" s="56" t="s">
        <v>45</v>
      </c>
      <c r="V316" s="47"/>
      <c r="W316" s="228">
        <f>V316*K316</f>
        <v>0</v>
      </c>
      <c r="X316" s="228">
        <v>1.04887</v>
      </c>
      <c r="Y316" s="228">
        <f>X316*K316</f>
        <v>0.13425535999999999</v>
      </c>
      <c r="Z316" s="228">
        <v>0</v>
      </c>
      <c r="AA316" s="229">
        <f>Z316*K316</f>
        <v>0</v>
      </c>
      <c r="AR316" s="22" t="s">
        <v>211</v>
      </c>
      <c r="AT316" s="22" t="s">
        <v>207</v>
      </c>
      <c r="AU316" s="22" t="s">
        <v>149</v>
      </c>
      <c r="AY316" s="22" t="s">
        <v>206</v>
      </c>
      <c r="BE316" s="142">
        <f>IF(U316="základní",N316,0)</f>
        <v>0</v>
      </c>
      <c r="BF316" s="142">
        <f>IF(U316="snížená",N316,0)</f>
        <v>0</v>
      </c>
      <c r="BG316" s="142">
        <f>IF(U316="zákl. přenesená",N316,0)</f>
        <v>0</v>
      </c>
      <c r="BH316" s="142">
        <f>IF(U316="sníž. přenesená",N316,0)</f>
        <v>0</v>
      </c>
      <c r="BI316" s="142">
        <f>IF(U316="nulová",N316,0)</f>
        <v>0</v>
      </c>
      <c r="BJ316" s="22" t="s">
        <v>88</v>
      </c>
      <c r="BK316" s="142">
        <f>ROUND(L316*K316,2)</f>
        <v>0</v>
      </c>
      <c r="BL316" s="22" t="s">
        <v>211</v>
      </c>
      <c r="BM316" s="22" t="s">
        <v>1906</v>
      </c>
    </row>
    <row r="317" s="10" customFormat="1" ht="16.5" customHeight="1">
      <c r="B317" s="230"/>
      <c r="C317" s="231"/>
      <c r="D317" s="231"/>
      <c r="E317" s="232" t="s">
        <v>22</v>
      </c>
      <c r="F317" s="233" t="s">
        <v>1907</v>
      </c>
      <c r="G317" s="234"/>
      <c r="H317" s="234"/>
      <c r="I317" s="234"/>
      <c r="J317" s="231"/>
      <c r="K317" s="235">
        <v>0.050999999999999997</v>
      </c>
      <c r="L317" s="231"/>
      <c r="M317" s="231"/>
      <c r="N317" s="231"/>
      <c r="O317" s="231"/>
      <c r="P317" s="231"/>
      <c r="Q317" s="231"/>
      <c r="R317" s="236"/>
      <c r="T317" s="237"/>
      <c r="U317" s="231"/>
      <c r="V317" s="231"/>
      <c r="W317" s="231"/>
      <c r="X317" s="231"/>
      <c r="Y317" s="231"/>
      <c r="Z317" s="231"/>
      <c r="AA317" s="238"/>
      <c r="AT317" s="239" t="s">
        <v>214</v>
      </c>
      <c r="AU317" s="239" t="s">
        <v>149</v>
      </c>
      <c r="AV317" s="10" t="s">
        <v>149</v>
      </c>
      <c r="AW317" s="10" t="s">
        <v>36</v>
      </c>
      <c r="AX317" s="10" t="s">
        <v>80</v>
      </c>
      <c r="AY317" s="239" t="s">
        <v>206</v>
      </c>
    </row>
    <row r="318" s="10" customFormat="1" ht="16.5" customHeight="1">
      <c r="B318" s="230"/>
      <c r="C318" s="231"/>
      <c r="D318" s="231"/>
      <c r="E318" s="232" t="s">
        <v>22</v>
      </c>
      <c r="F318" s="251" t="s">
        <v>1908</v>
      </c>
      <c r="G318" s="231"/>
      <c r="H318" s="231"/>
      <c r="I318" s="231"/>
      <c r="J318" s="231"/>
      <c r="K318" s="235">
        <v>0.031</v>
      </c>
      <c r="L318" s="231"/>
      <c r="M318" s="231"/>
      <c r="N318" s="231"/>
      <c r="O318" s="231"/>
      <c r="P318" s="231"/>
      <c r="Q318" s="231"/>
      <c r="R318" s="236"/>
      <c r="T318" s="237"/>
      <c r="U318" s="231"/>
      <c r="V318" s="231"/>
      <c r="W318" s="231"/>
      <c r="X318" s="231"/>
      <c r="Y318" s="231"/>
      <c r="Z318" s="231"/>
      <c r="AA318" s="238"/>
      <c r="AT318" s="239" t="s">
        <v>214</v>
      </c>
      <c r="AU318" s="239" t="s">
        <v>149</v>
      </c>
      <c r="AV318" s="10" t="s">
        <v>149</v>
      </c>
      <c r="AW318" s="10" t="s">
        <v>36</v>
      </c>
      <c r="AX318" s="10" t="s">
        <v>80</v>
      </c>
      <c r="AY318" s="239" t="s">
        <v>206</v>
      </c>
    </row>
    <row r="319" s="10" customFormat="1" ht="16.5" customHeight="1">
      <c r="B319" s="230"/>
      <c r="C319" s="231"/>
      <c r="D319" s="231"/>
      <c r="E319" s="232" t="s">
        <v>22</v>
      </c>
      <c r="F319" s="251" t="s">
        <v>1909</v>
      </c>
      <c r="G319" s="231"/>
      <c r="H319" s="231"/>
      <c r="I319" s="231"/>
      <c r="J319" s="231"/>
      <c r="K319" s="235">
        <v>0.0060000000000000001</v>
      </c>
      <c r="L319" s="231"/>
      <c r="M319" s="231"/>
      <c r="N319" s="231"/>
      <c r="O319" s="231"/>
      <c r="P319" s="231"/>
      <c r="Q319" s="231"/>
      <c r="R319" s="236"/>
      <c r="T319" s="237"/>
      <c r="U319" s="231"/>
      <c r="V319" s="231"/>
      <c r="W319" s="231"/>
      <c r="X319" s="231"/>
      <c r="Y319" s="231"/>
      <c r="Z319" s="231"/>
      <c r="AA319" s="238"/>
      <c r="AT319" s="239" t="s">
        <v>214</v>
      </c>
      <c r="AU319" s="239" t="s">
        <v>149</v>
      </c>
      <c r="AV319" s="10" t="s">
        <v>149</v>
      </c>
      <c r="AW319" s="10" t="s">
        <v>36</v>
      </c>
      <c r="AX319" s="10" t="s">
        <v>80</v>
      </c>
      <c r="AY319" s="239" t="s">
        <v>206</v>
      </c>
    </row>
    <row r="320" s="10" customFormat="1" ht="16.5" customHeight="1">
      <c r="B320" s="230"/>
      <c r="C320" s="231"/>
      <c r="D320" s="231"/>
      <c r="E320" s="232" t="s">
        <v>22</v>
      </c>
      <c r="F320" s="251" t="s">
        <v>1910</v>
      </c>
      <c r="G320" s="231"/>
      <c r="H320" s="231"/>
      <c r="I320" s="231"/>
      <c r="J320" s="231"/>
      <c r="K320" s="235">
        <v>0.0050000000000000001</v>
      </c>
      <c r="L320" s="231"/>
      <c r="M320" s="231"/>
      <c r="N320" s="231"/>
      <c r="O320" s="231"/>
      <c r="P320" s="231"/>
      <c r="Q320" s="231"/>
      <c r="R320" s="236"/>
      <c r="T320" s="237"/>
      <c r="U320" s="231"/>
      <c r="V320" s="231"/>
      <c r="W320" s="231"/>
      <c r="X320" s="231"/>
      <c r="Y320" s="231"/>
      <c r="Z320" s="231"/>
      <c r="AA320" s="238"/>
      <c r="AT320" s="239" t="s">
        <v>214</v>
      </c>
      <c r="AU320" s="239" t="s">
        <v>149</v>
      </c>
      <c r="AV320" s="10" t="s">
        <v>149</v>
      </c>
      <c r="AW320" s="10" t="s">
        <v>36</v>
      </c>
      <c r="AX320" s="10" t="s">
        <v>80</v>
      </c>
      <c r="AY320" s="239" t="s">
        <v>206</v>
      </c>
    </row>
    <row r="321" s="10" customFormat="1" ht="16.5" customHeight="1">
      <c r="B321" s="230"/>
      <c r="C321" s="231"/>
      <c r="D321" s="231"/>
      <c r="E321" s="232" t="s">
        <v>22</v>
      </c>
      <c r="F321" s="251" t="s">
        <v>1911</v>
      </c>
      <c r="G321" s="231"/>
      <c r="H321" s="231"/>
      <c r="I321" s="231"/>
      <c r="J321" s="231"/>
      <c r="K321" s="235">
        <v>0.035000000000000003</v>
      </c>
      <c r="L321" s="231"/>
      <c r="M321" s="231"/>
      <c r="N321" s="231"/>
      <c r="O321" s="231"/>
      <c r="P321" s="231"/>
      <c r="Q321" s="231"/>
      <c r="R321" s="236"/>
      <c r="T321" s="237"/>
      <c r="U321" s="231"/>
      <c r="V321" s="231"/>
      <c r="W321" s="231"/>
      <c r="X321" s="231"/>
      <c r="Y321" s="231"/>
      <c r="Z321" s="231"/>
      <c r="AA321" s="238"/>
      <c r="AT321" s="239" t="s">
        <v>214</v>
      </c>
      <c r="AU321" s="239" t="s">
        <v>149</v>
      </c>
      <c r="AV321" s="10" t="s">
        <v>149</v>
      </c>
      <c r="AW321" s="10" t="s">
        <v>36</v>
      </c>
      <c r="AX321" s="10" t="s">
        <v>80</v>
      </c>
      <c r="AY321" s="239" t="s">
        <v>206</v>
      </c>
    </row>
    <row r="322" s="11" customFormat="1" ht="16.5" customHeight="1">
      <c r="B322" s="252"/>
      <c r="C322" s="253"/>
      <c r="D322" s="253"/>
      <c r="E322" s="254" t="s">
        <v>22</v>
      </c>
      <c r="F322" s="255" t="s">
        <v>289</v>
      </c>
      <c r="G322" s="253"/>
      <c r="H322" s="253"/>
      <c r="I322" s="253"/>
      <c r="J322" s="253"/>
      <c r="K322" s="256">
        <v>0.128</v>
      </c>
      <c r="L322" s="253"/>
      <c r="M322" s="253"/>
      <c r="N322" s="253"/>
      <c r="O322" s="253"/>
      <c r="P322" s="253"/>
      <c r="Q322" s="253"/>
      <c r="R322" s="257"/>
      <c r="T322" s="258"/>
      <c r="U322" s="253"/>
      <c r="V322" s="253"/>
      <c r="W322" s="253"/>
      <c r="X322" s="253"/>
      <c r="Y322" s="253"/>
      <c r="Z322" s="253"/>
      <c r="AA322" s="259"/>
      <c r="AT322" s="260" t="s">
        <v>214</v>
      </c>
      <c r="AU322" s="260" t="s">
        <v>149</v>
      </c>
      <c r="AV322" s="11" t="s">
        <v>211</v>
      </c>
      <c r="AW322" s="11" t="s">
        <v>36</v>
      </c>
      <c r="AX322" s="11" t="s">
        <v>88</v>
      </c>
      <c r="AY322" s="260" t="s">
        <v>206</v>
      </c>
    </row>
    <row r="323" s="1" customFormat="1" ht="25.5" customHeight="1">
      <c r="B323" s="46"/>
      <c r="C323" s="219" t="s">
        <v>428</v>
      </c>
      <c r="D323" s="219" t="s">
        <v>207</v>
      </c>
      <c r="E323" s="220" t="s">
        <v>1912</v>
      </c>
      <c r="F323" s="221" t="s">
        <v>1913</v>
      </c>
      <c r="G323" s="221"/>
      <c r="H323" s="221"/>
      <c r="I323" s="221"/>
      <c r="J323" s="222" t="s">
        <v>238</v>
      </c>
      <c r="K323" s="223">
        <v>0.14499999999999999</v>
      </c>
      <c r="L323" s="224">
        <v>0</v>
      </c>
      <c r="M323" s="225"/>
      <c r="N323" s="226">
        <f>ROUND(L323*K323,2)</f>
        <v>0</v>
      </c>
      <c r="O323" s="226"/>
      <c r="P323" s="226"/>
      <c r="Q323" s="226"/>
      <c r="R323" s="48"/>
      <c r="T323" s="227" t="s">
        <v>22</v>
      </c>
      <c r="U323" s="56" t="s">
        <v>45</v>
      </c>
      <c r="V323" s="47"/>
      <c r="W323" s="228">
        <f>V323*K323</f>
        <v>0</v>
      </c>
      <c r="X323" s="228">
        <v>1.0525899999999999</v>
      </c>
      <c r="Y323" s="228">
        <f>X323*K323</f>
        <v>0.15262554999999997</v>
      </c>
      <c r="Z323" s="228">
        <v>0</v>
      </c>
      <c r="AA323" s="229">
        <f>Z323*K323</f>
        <v>0</v>
      </c>
      <c r="AR323" s="22" t="s">
        <v>211</v>
      </c>
      <c r="AT323" s="22" t="s">
        <v>207</v>
      </c>
      <c r="AU323" s="22" t="s">
        <v>149</v>
      </c>
      <c r="AY323" s="22" t="s">
        <v>206</v>
      </c>
      <c r="BE323" s="142">
        <f>IF(U323="základní",N323,0)</f>
        <v>0</v>
      </c>
      <c r="BF323" s="142">
        <f>IF(U323="snížená",N323,0)</f>
        <v>0</v>
      </c>
      <c r="BG323" s="142">
        <f>IF(U323="zákl. přenesená",N323,0)</f>
        <v>0</v>
      </c>
      <c r="BH323" s="142">
        <f>IF(U323="sníž. přenesená",N323,0)</f>
        <v>0</v>
      </c>
      <c r="BI323" s="142">
        <f>IF(U323="nulová",N323,0)</f>
        <v>0</v>
      </c>
      <c r="BJ323" s="22" t="s">
        <v>88</v>
      </c>
      <c r="BK323" s="142">
        <f>ROUND(L323*K323,2)</f>
        <v>0</v>
      </c>
      <c r="BL323" s="22" t="s">
        <v>211</v>
      </c>
      <c r="BM323" s="22" t="s">
        <v>1914</v>
      </c>
    </row>
    <row r="324" s="10" customFormat="1" ht="16.5" customHeight="1">
      <c r="B324" s="230"/>
      <c r="C324" s="231"/>
      <c r="D324" s="231"/>
      <c r="E324" s="232" t="s">
        <v>22</v>
      </c>
      <c r="F324" s="233" t="s">
        <v>1915</v>
      </c>
      <c r="G324" s="234"/>
      <c r="H324" s="234"/>
      <c r="I324" s="234"/>
      <c r="J324" s="231"/>
      <c r="K324" s="235">
        <v>0.14499999999999999</v>
      </c>
      <c r="L324" s="231"/>
      <c r="M324" s="231"/>
      <c r="N324" s="231"/>
      <c r="O324" s="231"/>
      <c r="P324" s="231"/>
      <c r="Q324" s="231"/>
      <c r="R324" s="236"/>
      <c r="T324" s="237"/>
      <c r="U324" s="231"/>
      <c r="V324" s="231"/>
      <c r="W324" s="231"/>
      <c r="X324" s="231"/>
      <c r="Y324" s="231"/>
      <c r="Z324" s="231"/>
      <c r="AA324" s="238"/>
      <c r="AT324" s="239" t="s">
        <v>214</v>
      </c>
      <c r="AU324" s="239" t="s">
        <v>149</v>
      </c>
      <c r="AV324" s="10" t="s">
        <v>149</v>
      </c>
      <c r="AW324" s="10" t="s">
        <v>36</v>
      </c>
      <c r="AX324" s="10" t="s">
        <v>88</v>
      </c>
      <c r="AY324" s="239" t="s">
        <v>206</v>
      </c>
    </row>
    <row r="325" s="1" customFormat="1" ht="25.5" customHeight="1">
      <c r="B325" s="46"/>
      <c r="C325" s="219" t="s">
        <v>433</v>
      </c>
      <c r="D325" s="219" t="s">
        <v>207</v>
      </c>
      <c r="E325" s="220" t="s">
        <v>1916</v>
      </c>
      <c r="F325" s="221" t="s">
        <v>1917</v>
      </c>
      <c r="G325" s="221"/>
      <c r="H325" s="221"/>
      <c r="I325" s="221"/>
      <c r="J325" s="222" t="s">
        <v>260</v>
      </c>
      <c r="K325" s="223">
        <v>22.143999999999998</v>
      </c>
      <c r="L325" s="224">
        <v>0</v>
      </c>
      <c r="M325" s="225"/>
      <c r="N325" s="226">
        <f>ROUND(L325*K325,2)</f>
        <v>0</v>
      </c>
      <c r="O325" s="226"/>
      <c r="P325" s="226"/>
      <c r="Q325" s="226"/>
      <c r="R325" s="48"/>
      <c r="T325" s="227" t="s">
        <v>22</v>
      </c>
      <c r="U325" s="56" t="s">
        <v>45</v>
      </c>
      <c r="V325" s="47"/>
      <c r="W325" s="228">
        <f>V325*K325</f>
        <v>0</v>
      </c>
      <c r="X325" s="228">
        <v>0.01282</v>
      </c>
      <c r="Y325" s="228">
        <f>X325*K325</f>
        <v>0.28388607999999999</v>
      </c>
      <c r="Z325" s="228">
        <v>0</v>
      </c>
      <c r="AA325" s="229">
        <f>Z325*K325</f>
        <v>0</v>
      </c>
      <c r="AR325" s="22" t="s">
        <v>211</v>
      </c>
      <c r="AT325" s="22" t="s">
        <v>207</v>
      </c>
      <c r="AU325" s="22" t="s">
        <v>149</v>
      </c>
      <c r="AY325" s="22" t="s">
        <v>206</v>
      </c>
      <c r="BE325" s="142">
        <f>IF(U325="základní",N325,0)</f>
        <v>0</v>
      </c>
      <c r="BF325" s="142">
        <f>IF(U325="snížená",N325,0)</f>
        <v>0</v>
      </c>
      <c r="BG325" s="142">
        <f>IF(U325="zákl. přenesená",N325,0)</f>
        <v>0</v>
      </c>
      <c r="BH325" s="142">
        <f>IF(U325="sníž. přenesená",N325,0)</f>
        <v>0</v>
      </c>
      <c r="BI325" s="142">
        <f>IF(U325="nulová",N325,0)</f>
        <v>0</v>
      </c>
      <c r="BJ325" s="22" t="s">
        <v>88</v>
      </c>
      <c r="BK325" s="142">
        <f>ROUND(L325*K325,2)</f>
        <v>0</v>
      </c>
      <c r="BL325" s="22" t="s">
        <v>211</v>
      </c>
      <c r="BM325" s="22" t="s">
        <v>1918</v>
      </c>
    </row>
    <row r="326" s="10" customFormat="1" ht="16.5" customHeight="1">
      <c r="B326" s="230"/>
      <c r="C326" s="231"/>
      <c r="D326" s="231"/>
      <c r="E326" s="232" t="s">
        <v>22</v>
      </c>
      <c r="F326" s="233" t="s">
        <v>1919</v>
      </c>
      <c r="G326" s="234"/>
      <c r="H326" s="234"/>
      <c r="I326" s="234"/>
      <c r="J326" s="231"/>
      <c r="K326" s="235">
        <v>22.143999999999998</v>
      </c>
      <c r="L326" s="231"/>
      <c r="M326" s="231"/>
      <c r="N326" s="231"/>
      <c r="O326" s="231"/>
      <c r="P326" s="231"/>
      <c r="Q326" s="231"/>
      <c r="R326" s="236"/>
      <c r="T326" s="237"/>
      <c r="U326" s="231"/>
      <c r="V326" s="231"/>
      <c r="W326" s="231"/>
      <c r="X326" s="231"/>
      <c r="Y326" s="231"/>
      <c r="Z326" s="231"/>
      <c r="AA326" s="238"/>
      <c r="AT326" s="239" t="s">
        <v>214</v>
      </c>
      <c r="AU326" s="239" t="s">
        <v>149</v>
      </c>
      <c r="AV326" s="10" t="s">
        <v>149</v>
      </c>
      <c r="AW326" s="10" t="s">
        <v>36</v>
      </c>
      <c r="AX326" s="10" t="s">
        <v>88</v>
      </c>
      <c r="AY326" s="239" t="s">
        <v>206</v>
      </c>
    </row>
    <row r="327" s="1" customFormat="1" ht="25.5" customHeight="1">
      <c r="B327" s="46"/>
      <c r="C327" s="219" t="s">
        <v>437</v>
      </c>
      <c r="D327" s="219" t="s">
        <v>207</v>
      </c>
      <c r="E327" s="220" t="s">
        <v>1920</v>
      </c>
      <c r="F327" s="221" t="s">
        <v>1921</v>
      </c>
      <c r="G327" s="221"/>
      <c r="H327" s="221"/>
      <c r="I327" s="221"/>
      <c r="J327" s="222" t="s">
        <v>260</v>
      </c>
      <c r="K327" s="223">
        <v>22.143999999999998</v>
      </c>
      <c r="L327" s="224">
        <v>0</v>
      </c>
      <c r="M327" s="225"/>
      <c r="N327" s="226">
        <f>ROUND(L327*K327,2)</f>
        <v>0</v>
      </c>
      <c r="O327" s="226"/>
      <c r="P327" s="226"/>
      <c r="Q327" s="226"/>
      <c r="R327" s="48"/>
      <c r="T327" s="227" t="s">
        <v>22</v>
      </c>
      <c r="U327" s="56" t="s">
        <v>45</v>
      </c>
      <c r="V327" s="47"/>
      <c r="W327" s="228">
        <f>V327*K327</f>
        <v>0</v>
      </c>
      <c r="X327" s="228">
        <v>0</v>
      </c>
      <c r="Y327" s="228">
        <f>X327*K327</f>
        <v>0</v>
      </c>
      <c r="Z327" s="228">
        <v>0</v>
      </c>
      <c r="AA327" s="229">
        <f>Z327*K327</f>
        <v>0</v>
      </c>
      <c r="AR327" s="22" t="s">
        <v>211</v>
      </c>
      <c r="AT327" s="22" t="s">
        <v>207</v>
      </c>
      <c r="AU327" s="22" t="s">
        <v>149</v>
      </c>
      <c r="AY327" s="22" t="s">
        <v>206</v>
      </c>
      <c r="BE327" s="142">
        <f>IF(U327="základní",N327,0)</f>
        <v>0</v>
      </c>
      <c r="BF327" s="142">
        <f>IF(U327="snížená",N327,0)</f>
        <v>0</v>
      </c>
      <c r="BG327" s="142">
        <f>IF(U327="zákl. přenesená",N327,0)</f>
        <v>0</v>
      </c>
      <c r="BH327" s="142">
        <f>IF(U327="sníž. přenesená",N327,0)</f>
        <v>0</v>
      </c>
      <c r="BI327" s="142">
        <f>IF(U327="nulová",N327,0)</f>
        <v>0</v>
      </c>
      <c r="BJ327" s="22" t="s">
        <v>88</v>
      </c>
      <c r="BK327" s="142">
        <f>ROUND(L327*K327,2)</f>
        <v>0</v>
      </c>
      <c r="BL327" s="22" t="s">
        <v>211</v>
      </c>
      <c r="BM327" s="22" t="s">
        <v>1922</v>
      </c>
    </row>
    <row r="328" s="9" customFormat="1" ht="29.88" customHeight="1">
      <c r="B328" s="205"/>
      <c r="C328" s="206"/>
      <c r="D328" s="216" t="s">
        <v>166</v>
      </c>
      <c r="E328" s="216"/>
      <c r="F328" s="216"/>
      <c r="G328" s="216"/>
      <c r="H328" s="216"/>
      <c r="I328" s="216"/>
      <c r="J328" s="216"/>
      <c r="K328" s="216"/>
      <c r="L328" s="216"/>
      <c r="M328" s="216"/>
      <c r="N328" s="240">
        <f>BK328</f>
        <v>0</v>
      </c>
      <c r="O328" s="241"/>
      <c r="P328" s="241"/>
      <c r="Q328" s="241"/>
      <c r="R328" s="209"/>
      <c r="T328" s="210"/>
      <c r="U328" s="206"/>
      <c r="V328" s="206"/>
      <c r="W328" s="211">
        <f>W329</f>
        <v>0</v>
      </c>
      <c r="X328" s="206"/>
      <c r="Y328" s="211">
        <f>Y329</f>
        <v>0</v>
      </c>
      <c r="Z328" s="206"/>
      <c r="AA328" s="212">
        <f>AA329</f>
        <v>0</v>
      </c>
      <c r="AR328" s="213" t="s">
        <v>88</v>
      </c>
      <c r="AT328" s="214" t="s">
        <v>79</v>
      </c>
      <c r="AU328" s="214" t="s">
        <v>88</v>
      </c>
      <c r="AY328" s="213" t="s">
        <v>206</v>
      </c>
      <c r="BK328" s="215">
        <f>BK329</f>
        <v>0</v>
      </c>
    </row>
    <row r="329" s="1" customFormat="1" ht="25.5" customHeight="1">
      <c r="B329" s="46"/>
      <c r="C329" s="219" t="s">
        <v>442</v>
      </c>
      <c r="D329" s="219" t="s">
        <v>207</v>
      </c>
      <c r="E329" s="220" t="s">
        <v>607</v>
      </c>
      <c r="F329" s="221" t="s">
        <v>608</v>
      </c>
      <c r="G329" s="221"/>
      <c r="H329" s="221"/>
      <c r="I329" s="221"/>
      <c r="J329" s="222" t="s">
        <v>238</v>
      </c>
      <c r="K329" s="223">
        <v>911.42499999999995</v>
      </c>
      <c r="L329" s="224">
        <v>0</v>
      </c>
      <c r="M329" s="225"/>
      <c r="N329" s="226">
        <f>ROUND(L329*K329,2)</f>
        <v>0</v>
      </c>
      <c r="O329" s="226"/>
      <c r="P329" s="226"/>
      <c r="Q329" s="226"/>
      <c r="R329" s="48"/>
      <c r="T329" s="227" t="s">
        <v>22</v>
      </c>
      <c r="U329" s="56" t="s">
        <v>45</v>
      </c>
      <c r="V329" s="47"/>
      <c r="W329" s="228">
        <f>V329*K329</f>
        <v>0</v>
      </c>
      <c r="X329" s="228">
        <v>0</v>
      </c>
      <c r="Y329" s="228">
        <f>X329*K329</f>
        <v>0</v>
      </c>
      <c r="Z329" s="228">
        <v>0</v>
      </c>
      <c r="AA329" s="229">
        <f>Z329*K329</f>
        <v>0</v>
      </c>
      <c r="AR329" s="22" t="s">
        <v>211</v>
      </c>
      <c r="AT329" s="22" t="s">
        <v>207</v>
      </c>
      <c r="AU329" s="22" t="s">
        <v>149</v>
      </c>
      <c r="AY329" s="22" t="s">
        <v>206</v>
      </c>
      <c r="BE329" s="142">
        <f>IF(U329="základní",N329,0)</f>
        <v>0</v>
      </c>
      <c r="BF329" s="142">
        <f>IF(U329="snížená",N329,0)</f>
        <v>0</v>
      </c>
      <c r="BG329" s="142">
        <f>IF(U329="zákl. přenesená",N329,0)</f>
        <v>0</v>
      </c>
      <c r="BH329" s="142">
        <f>IF(U329="sníž. přenesená",N329,0)</f>
        <v>0</v>
      </c>
      <c r="BI329" s="142">
        <f>IF(U329="nulová",N329,0)</f>
        <v>0</v>
      </c>
      <c r="BJ329" s="22" t="s">
        <v>88</v>
      </c>
      <c r="BK329" s="142">
        <f>ROUND(L329*K329,2)</f>
        <v>0</v>
      </c>
      <c r="BL329" s="22" t="s">
        <v>211</v>
      </c>
      <c r="BM329" s="22" t="s">
        <v>1923</v>
      </c>
    </row>
    <row r="330" s="9" customFormat="1" ht="37.44001" customHeight="1">
      <c r="B330" s="205"/>
      <c r="C330" s="206"/>
      <c r="D330" s="207" t="s">
        <v>167</v>
      </c>
      <c r="E330" s="207"/>
      <c r="F330" s="207"/>
      <c r="G330" s="207"/>
      <c r="H330" s="207"/>
      <c r="I330" s="207"/>
      <c r="J330" s="207"/>
      <c r="K330" s="207"/>
      <c r="L330" s="207"/>
      <c r="M330" s="207"/>
      <c r="N330" s="261">
        <f>BK330</f>
        <v>0</v>
      </c>
      <c r="O330" s="262"/>
      <c r="P330" s="262"/>
      <c r="Q330" s="262"/>
      <c r="R330" s="209"/>
      <c r="T330" s="210"/>
      <c r="U330" s="206"/>
      <c r="V330" s="206"/>
      <c r="W330" s="211">
        <f>W331+W338</f>
        <v>0</v>
      </c>
      <c r="X330" s="206"/>
      <c r="Y330" s="211">
        <f>Y331+Y338</f>
        <v>24.789370000000002</v>
      </c>
      <c r="Z330" s="206"/>
      <c r="AA330" s="212">
        <f>AA331+AA338</f>
        <v>0</v>
      </c>
      <c r="AR330" s="213" t="s">
        <v>149</v>
      </c>
      <c r="AT330" s="214" t="s">
        <v>79</v>
      </c>
      <c r="AU330" s="214" t="s">
        <v>80</v>
      </c>
      <c r="AY330" s="213" t="s">
        <v>206</v>
      </c>
      <c r="BK330" s="215">
        <f>BK331+BK338</f>
        <v>0</v>
      </c>
    </row>
    <row r="331" s="9" customFormat="1" ht="19.92" customHeight="1">
      <c r="B331" s="205"/>
      <c r="C331" s="206"/>
      <c r="D331" s="216" t="s">
        <v>170</v>
      </c>
      <c r="E331" s="216"/>
      <c r="F331" s="216"/>
      <c r="G331" s="216"/>
      <c r="H331" s="216"/>
      <c r="I331" s="216"/>
      <c r="J331" s="216"/>
      <c r="K331" s="216"/>
      <c r="L331" s="216"/>
      <c r="M331" s="216"/>
      <c r="N331" s="217">
        <f>BK331</f>
        <v>0</v>
      </c>
      <c r="O331" s="218"/>
      <c r="P331" s="218"/>
      <c r="Q331" s="218"/>
      <c r="R331" s="209"/>
      <c r="T331" s="210"/>
      <c r="U331" s="206"/>
      <c r="V331" s="206"/>
      <c r="W331" s="211">
        <f>SUM(W332:W337)</f>
        <v>0</v>
      </c>
      <c r="X331" s="206"/>
      <c r="Y331" s="211">
        <f>SUM(Y332:Y337)</f>
        <v>0.78937000000000002</v>
      </c>
      <c r="Z331" s="206"/>
      <c r="AA331" s="212">
        <f>SUM(AA332:AA337)</f>
        <v>0</v>
      </c>
      <c r="AR331" s="213" t="s">
        <v>149</v>
      </c>
      <c r="AT331" s="214" t="s">
        <v>79</v>
      </c>
      <c r="AU331" s="214" t="s">
        <v>88</v>
      </c>
      <c r="AY331" s="213" t="s">
        <v>206</v>
      </c>
      <c r="BK331" s="215">
        <f>SUM(BK332:BK337)</f>
        <v>0</v>
      </c>
    </row>
    <row r="332" s="1" customFormat="1" ht="38.25" customHeight="1">
      <c r="B332" s="46"/>
      <c r="C332" s="219" t="s">
        <v>446</v>
      </c>
      <c r="D332" s="219" t="s">
        <v>207</v>
      </c>
      <c r="E332" s="220" t="s">
        <v>1924</v>
      </c>
      <c r="F332" s="221" t="s">
        <v>1925</v>
      </c>
      <c r="G332" s="221"/>
      <c r="H332" s="221"/>
      <c r="I332" s="221"/>
      <c r="J332" s="222" t="s">
        <v>210</v>
      </c>
      <c r="K332" s="223">
        <v>24.5</v>
      </c>
      <c r="L332" s="224">
        <v>0</v>
      </c>
      <c r="M332" s="225"/>
      <c r="N332" s="226">
        <f>ROUND(L332*K332,2)</f>
        <v>0</v>
      </c>
      <c r="O332" s="226"/>
      <c r="P332" s="226"/>
      <c r="Q332" s="226"/>
      <c r="R332" s="48"/>
      <c r="T332" s="227" t="s">
        <v>22</v>
      </c>
      <c r="U332" s="56" t="s">
        <v>45</v>
      </c>
      <c r="V332" s="47"/>
      <c r="W332" s="228">
        <f>V332*K332</f>
        <v>0</v>
      </c>
      <c r="X332" s="228">
        <v>0.00189</v>
      </c>
      <c r="Y332" s="228">
        <f>X332*K332</f>
        <v>0.046304999999999999</v>
      </c>
      <c r="Z332" s="228">
        <v>0</v>
      </c>
      <c r="AA332" s="229">
        <f>Z332*K332</f>
        <v>0</v>
      </c>
      <c r="AR332" s="22" t="s">
        <v>278</v>
      </c>
      <c r="AT332" s="22" t="s">
        <v>207</v>
      </c>
      <c r="AU332" s="22" t="s">
        <v>149</v>
      </c>
      <c r="AY332" s="22" t="s">
        <v>206</v>
      </c>
      <c r="BE332" s="142">
        <f>IF(U332="základní",N332,0)</f>
        <v>0</v>
      </c>
      <c r="BF332" s="142">
        <f>IF(U332="snížená",N332,0)</f>
        <v>0</v>
      </c>
      <c r="BG332" s="142">
        <f>IF(U332="zákl. přenesená",N332,0)</f>
        <v>0</v>
      </c>
      <c r="BH332" s="142">
        <f>IF(U332="sníž. přenesená",N332,0)</f>
        <v>0</v>
      </c>
      <c r="BI332" s="142">
        <f>IF(U332="nulová",N332,0)</f>
        <v>0</v>
      </c>
      <c r="BJ332" s="22" t="s">
        <v>88</v>
      </c>
      <c r="BK332" s="142">
        <f>ROUND(L332*K332,2)</f>
        <v>0</v>
      </c>
      <c r="BL332" s="22" t="s">
        <v>278</v>
      </c>
      <c r="BM332" s="22" t="s">
        <v>1926</v>
      </c>
    </row>
    <row r="333" s="1" customFormat="1" ht="38.25" customHeight="1">
      <c r="B333" s="46"/>
      <c r="C333" s="219" t="s">
        <v>450</v>
      </c>
      <c r="D333" s="219" t="s">
        <v>207</v>
      </c>
      <c r="E333" s="220" t="s">
        <v>1927</v>
      </c>
      <c r="F333" s="221" t="s">
        <v>1928</v>
      </c>
      <c r="G333" s="221"/>
      <c r="H333" s="221"/>
      <c r="I333" s="221"/>
      <c r="J333" s="222" t="s">
        <v>243</v>
      </c>
      <c r="K333" s="223">
        <v>92</v>
      </c>
      <c r="L333" s="224">
        <v>0</v>
      </c>
      <c r="M333" s="225"/>
      <c r="N333" s="226">
        <f>ROUND(L333*K333,2)</f>
        <v>0</v>
      </c>
      <c r="O333" s="226"/>
      <c r="P333" s="226"/>
      <c r="Q333" s="226"/>
      <c r="R333" s="48"/>
      <c r="T333" s="227" t="s">
        <v>22</v>
      </c>
      <c r="U333" s="56" t="s">
        <v>45</v>
      </c>
      <c r="V333" s="47"/>
      <c r="W333" s="228">
        <f>V333*K333</f>
        <v>0</v>
      </c>
      <c r="X333" s="228">
        <v>0</v>
      </c>
      <c r="Y333" s="228">
        <f>X333*K333</f>
        <v>0</v>
      </c>
      <c r="Z333" s="228">
        <v>0</v>
      </c>
      <c r="AA333" s="229">
        <f>Z333*K333</f>
        <v>0</v>
      </c>
      <c r="AR333" s="22" t="s">
        <v>278</v>
      </c>
      <c r="AT333" s="22" t="s">
        <v>207</v>
      </c>
      <c r="AU333" s="22" t="s">
        <v>149</v>
      </c>
      <c r="AY333" s="22" t="s">
        <v>206</v>
      </c>
      <c r="BE333" s="142">
        <f>IF(U333="základní",N333,0)</f>
        <v>0</v>
      </c>
      <c r="BF333" s="142">
        <f>IF(U333="snížená",N333,0)</f>
        <v>0</v>
      </c>
      <c r="BG333" s="142">
        <f>IF(U333="zákl. přenesená",N333,0)</f>
        <v>0</v>
      </c>
      <c r="BH333" s="142">
        <f>IF(U333="sníž. přenesená",N333,0)</f>
        <v>0</v>
      </c>
      <c r="BI333" s="142">
        <f>IF(U333="nulová",N333,0)</f>
        <v>0</v>
      </c>
      <c r="BJ333" s="22" t="s">
        <v>88</v>
      </c>
      <c r="BK333" s="142">
        <f>ROUND(L333*K333,2)</f>
        <v>0</v>
      </c>
      <c r="BL333" s="22" t="s">
        <v>278</v>
      </c>
      <c r="BM333" s="22" t="s">
        <v>1929</v>
      </c>
    </row>
    <row r="334" s="10" customFormat="1" ht="16.5" customHeight="1">
      <c r="B334" s="230"/>
      <c r="C334" s="231"/>
      <c r="D334" s="231"/>
      <c r="E334" s="232" t="s">
        <v>22</v>
      </c>
      <c r="F334" s="233" t="s">
        <v>1930</v>
      </c>
      <c r="G334" s="234"/>
      <c r="H334" s="234"/>
      <c r="I334" s="234"/>
      <c r="J334" s="231"/>
      <c r="K334" s="235">
        <v>92</v>
      </c>
      <c r="L334" s="231"/>
      <c r="M334" s="231"/>
      <c r="N334" s="231"/>
      <c r="O334" s="231"/>
      <c r="P334" s="231"/>
      <c r="Q334" s="231"/>
      <c r="R334" s="236"/>
      <c r="T334" s="237"/>
      <c r="U334" s="231"/>
      <c r="V334" s="231"/>
      <c r="W334" s="231"/>
      <c r="X334" s="231"/>
      <c r="Y334" s="231"/>
      <c r="Z334" s="231"/>
      <c r="AA334" s="238"/>
      <c r="AT334" s="239" t="s">
        <v>214</v>
      </c>
      <c r="AU334" s="239" t="s">
        <v>149</v>
      </c>
      <c r="AV334" s="10" t="s">
        <v>149</v>
      </c>
      <c r="AW334" s="10" t="s">
        <v>36</v>
      </c>
      <c r="AX334" s="10" t="s">
        <v>88</v>
      </c>
      <c r="AY334" s="239" t="s">
        <v>206</v>
      </c>
    </row>
    <row r="335" s="1" customFormat="1" ht="25.5" customHeight="1">
      <c r="B335" s="46"/>
      <c r="C335" s="242" t="s">
        <v>454</v>
      </c>
      <c r="D335" s="242" t="s">
        <v>263</v>
      </c>
      <c r="E335" s="243" t="s">
        <v>1931</v>
      </c>
      <c r="F335" s="244" t="s">
        <v>1932</v>
      </c>
      <c r="G335" s="244"/>
      <c r="H335" s="244"/>
      <c r="I335" s="244"/>
      <c r="J335" s="245" t="s">
        <v>210</v>
      </c>
      <c r="K335" s="246">
        <v>0.31</v>
      </c>
      <c r="L335" s="247">
        <v>0</v>
      </c>
      <c r="M335" s="248"/>
      <c r="N335" s="249">
        <f>ROUND(L335*K335,2)</f>
        <v>0</v>
      </c>
      <c r="O335" s="226"/>
      <c r="P335" s="226"/>
      <c r="Q335" s="226"/>
      <c r="R335" s="48"/>
      <c r="T335" s="227" t="s">
        <v>22</v>
      </c>
      <c r="U335" s="56" t="s">
        <v>45</v>
      </c>
      <c r="V335" s="47"/>
      <c r="W335" s="228">
        <f>V335*K335</f>
        <v>0</v>
      </c>
      <c r="X335" s="228">
        <v>0.55000000000000004</v>
      </c>
      <c r="Y335" s="228">
        <f>X335*K335</f>
        <v>0.17050000000000001</v>
      </c>
      <c r="Z335" s="228">
        <v>0</v>
      </c>
      <c r="AA335" s="229">
        <f>Z335*K335</f>
        <v>0</v>
      </c>
      <c r="AR335" s="22" t="s">
        <v>367</v>
      </c>
      <c r="AT335" s="22" t="s">
        <v>263</v>
      </c>
      <c r="AU335" s="22" t="s">
        <v>149</v>
      </c>
      <c r="AY335" s="22" t="s">
        <v>206</v>
      </c>
      <c r="BE335" s="142">
        <f>IF(U335="základní",N335,0)</f>
        <v>0</v>
      </c>
      <c r="BF335" s="142">
        <f>IF(U335="snížená",N335,0)</f>
        <v>0</v>
      </c>
      <c r="BG335" s="142">
        <f>IF(U335="zákl. přenesená",N335,0)</f>
        <v>0</v>
      </c>
      <c r="BH335" s="142">
        <f>IF(U335="sníž. přenesená",N335,0)</f>
        <v>0</v>
      </c>
      <c r="BI335" s="142">
        <f>IF(U335="nulová",N335,0)</f>
        <v>0</v>
      </c>
      <c r="BJ335" s="22" t="s">
        <v>88</v>
      </c>
      <c r="BK335" s="142">
        <f>ROUND(L335*K335,2)</f>
        <v>0</v>
      </c>
      <c r="BL335" s="22" t="s">
        <v>278</v>
      </c>
      <c r="BM335" s="22" t="s">
        <v>1933</v>
      </c>
    </row>
    <row r="336" s="1" customFormat="1" ht="25.5" customHeight="1">
      <c r="B336" s="46"/>
      <c r="C336" s="219" t="s">
        <v>459</v>
      </c>
      <c r="D336" s="219" t="s">
        <v>207</v>
      </c>
      <c r="E336" s="220" t="s">
        <v>1934</v>
      </c>
      <c r="F336" s="221" t="s">
        <v>1935</v>
      </c>
      <c r="G336" s="221"/>
      <c r="H336" s="221"/>
      <c r="I336" s="221"/>
      <c r="J336" s="222" t="s">
        <v>210</v>
      </c>
      <c r="K336" s="223">
        <v>24.5</v>
      </c>
      <c r="L336" s="224">
        <v>0</v>
      </c>
      <c r="M336" s="225"/>
      <c r="N336" s="226">
        <f>ROUND(L336*K336,2)</f>
        <v>0</v>
      </c>
      <c r="O336" s="226"/>
      <c r="P336" s="226"/>
      <c r="Q336" s="226"/>
      <c r="R336" s="48"/>
      <c r="T336" s="227" t="s">
        <v>22</v>
      </c>
      <c r="U336" s="56" t="s">
        <v>45</v>
      </c>
      <c r="V336" s="47"/>
      <c r="W336" s="228">
        <f>V336*K336</f>
        <v>0</v>
      </c>
      <c r="X336" s="228">
        <v>0.023369999999999998</v>
      </c>
      <c r="Y336" s="228">
        <f>X336*K336</f>
        <v>0.57256499999999999</v>
      </c>
      <c r="Z336" s="228">
        <v>0</v>
      </c>
      <c r="AA336" s="229">
        <f>Z336*K336</f>
        <v>0</v>
      </c>
      <c r="AR336" s="22" t="s">
        <v>278</v>
      </c>
      <c r="AT336" s="22" t="s">
        <v>207</v>
      </c>
      <c r="AU336" s="22" t="s">
        <v>149</v>
      </c>
      <c r="AY336" s="22" t="s">
        <v>206</v>
      </c>
      <c r="BE336" s="142">
        <f>IF(U336="základní",N336,0)</f>
        <v>0</v>
      </c>
      <c r="BF336" s="142">
        <f>IF(U336="snížená",N336,0)</f>
        <v>0</v>
      </c>
      <c r="BG336" s="142">
        <f>IF(U336="zákl. přenesená",N336,0)</f>
        <v>0</v>
      </c>
      <c r="BH336" s="142">
        <f>IF(U336="sníž. přenesená",N336,0)</f>
        <v>0</v>
      </c>
      <c r="BI336" s="142">
        <f>IF(U336="nulová",N336,0)</f>
        <v>0</v>
      </c>
      <c r="BJ336" s="22" t="s">
        <v>88</v>
      </c>
      <c r="BK336" s="142">
        <f>ROUND(L336*K336,2)</f>
        <v>0</v>
      </c>
      <c r="BL336" s="22" t="s">
        <v>278</v>
      </c>
      <c r="BM336" s="22" t="s">
        <v>1936</v>
      </c>
    </row>
    <row r="337" s="1" customFormat="1" ht="25.5" customHeight="1">
      <c r="B337" s="46"/>
      <c r="C337" s="219" t="s">
        <v>463</v>
      </c>
      <c r="D337" s="219" t="s">
        <v>207</v>
      </c>
      <c r="E337" s="220" t="s">
        <v>770</v>
      </c>
      <c r="F337" s="221" t="s">
        <v>771</v>
      </c>
      <c r="G337" s="221"/>
      <c r="H337" s="221"/>
      <c r="I337" s="221"/>
      <c r="J337" s="222" t="s">
        <v>238</v>
      </c>
      <c r="K337" s="223">
        <v>0.78900000000000003</v>
      </c>
      <c r="L337" s="224">
        <v>0</v>
      </c>
      <c r="M337" s="225"/>
      <c r="N337" s="226">
        <f>ROUND(L337*K337,2)</f>
        <v>0</v>
      </c>
      <c r="O337" s="226"/>
      <c r="P337" s="226"/>
      <c r="Q337" s="226"/>
      <c r="R337" s="48"/>
      <c r="T337" s="227" t="s">
        <v>22</v>
      </c>
      <c r="U337" s="56" t="s">
        <v>45</v>
      </c>
      <c r="V337" s="47"/>
      <c r="W337" s="228">
        <f>V337*K337</f>
        <v>0</v>
      </c>
      <c r="X337" s="228">
        <v>0</v>
      </c>
      <c r="Y337" s="228">
        <f>X337*K337</f>
        <v>0</v>
      </c>
      <c r="Z337" s="228">
        <v>0</v>
      </c>
      <c r="AA337" s="229">
        <f>Z337*K337</f>
        <v>0</v>
      </c>
      <c r="AR337" s="22" t="s">
        <v>278</v>
      </c>
      <c r="AT337" s="22" t="s">
        <v>207</v>
      </c>
      <c r="AU337" s="22" t="s">
        <v>149</v>
      </c>
      <c r="AY337" s="22" t="s">
        <v>206</v>
      </c>
      <c r="BE337" s="142">
        <f>IF(U337="základní",N337,0)</f>
        <v>0</v>
      </c>
      <c r="BF337" s="142">
        <f>IF(U337="snížená",N337,0)</f>
        <v>0</v>
      </c>
      <c r="BG337" s="142">
        <f>IF(U337="zákl. přenesená",N337,0)</f>
        <v>0</v>
      </c>
      <c r="BH337" s="142">
        <f>IF(U337="sníž. přenesená",N337,0)</f>
        <v>0</v>
      </c>
      <c r="BI337" s="142">
        <f>IF(U337="nulová",N337,0)</f>
        <v>0</v>
      </c>
      <c r="BJ337" s="22" t="s">
        <v>88</v>
      </c>
      <c r="BK337" s="142">
        <f>ROUND(L337*K337,2)</f>
        <v>0</v>
      </c>
      <c r="BL337" s="22" t="s">
        <v>278</v>
      </c>
      <c r="BM337" s="22" t="s">
        <v>1937</v>
      </c>
    </row>
    <row r="338" s="9" customFormat="1" ht="29.88" customHeight="1">
      <c r="B338" s="205"/>
      <c r="C338" s="206"/>
      <c r="D338" s="216" t="s">
        <v>171</v>
      </c>
      <c r="E338" s="216"/>
      <c r="F338" s="216"/>
      <c r="G338" s="216"/>
      <c r="H338" s="216"/>
      <c r="I338" s="216"/>
      <c r="J338" s="216"/>
      <c r="K338" s="216"/>
      <c r="L338" s="216"/>
      <c r="M338" s="216"/>
      <c r="N338" s="240">
        <f>BK338</f>
        <v>0</v>
      </c>
      <c r="O338" s="241"/>
      <c r="P338" s="241"/>
      <c r="Q338" s="241"/>
      <c r="R338" s="209"/>
      <c r="T338" s="210"/>
      <c r="U338" s="206"/>
      <c r="V338" s="206"/>
      <c r="W338" s="211">
        <f>SUM(W339:W343)</f>
        <v>0</v>
      </c>
      <c r="X338" s="206"/>
      <c r="Y338" s="211">
        <f>SUM(Y339:Y343)</f>
        <v>24</v>
      </c>
      <c r="Z338" s="206"/>
      <c r="AA338" s="212">
        <f>SUM(AA339:AA343)</f>
        <v>0</v>
      </c>
      <c r="AR338" s="213" t="s">
        <v>149</v>
      </c>
      <c r="AT338" s="214" t="s">
        <v>79</v>
      </c>
      <c r="AU338" s="214" t="s">
        <v>88</v>
      </c>
      <c r="AY338" s="213" t="s">
        <v>206</v>
      </c>
      <c r="BK338" s="215">
        <f>SUM(BK339:BK343)</f>
        <v>0</v>
      </c>
    </row>
    <row r="339" s="1" customFormat="1" ht="38.25" customHeight="1">
      <c r="B339" s="46"/>
      <c r="C339" s="219" t="s">
        <v>468</v>
      </c>
      <c r="D339" s="219" t="s">
        <v>207</v>
      </c>
      <c r="E339" s="220" t="s">
        <v>1938</v>
      </c>
      <c r="F339" s="221" t="s">
        <v>1939</v>
      </c>
      <c r="G339" s="221"/>
      <c r="H339" s="221"/>
      <c r="I339" s="221"/>
      <c r="J339" s="222" t="s">
        <v>243</v>
      </c>
      <c r="K339" s="223">
        <v>480</v>
      </c>
      <c r="L339" s="224">
        <v>0</v>
      </c>
      <c r="M339" s="225"/>
      <c r="N339" s="226">
        <f>ROUND(L339*K339,2)</f>
        <v>0</v>
      </c>
      <c r="O339" s="226"/>
      <c r="P339" s="226"/>
      <c r="Q339" s="226"/>
      <c r="R339" s="48"/>
      <c r="T339" s="227" t="s">
        <v>22</v>
      </c>
      <c r="U339" s="56" t="s">
        <v>45</v>
      </c>
      <c r="V339" s="47"/>
      <c r="W339" s="228">
        <f>V339*K339</f>
        <v>0</v>
      </c>
      <c r="X339" s="228">
        <v>0</v>
      </c>
      <c r="Y339" s="228">
        <f>X339*K339</f>
        <v>0</v>
      </c>
      <c r="Z339" s="228">
        <v>0</v>
      </c>
      <c r="AA339" s="229">
        <f>Z339*K339</f>
        <v>0</v>
      </c>
      <c r="AR339" s="22" t="s">
        <v>278</v>
      </c>
      <c r="AT339" s="22" t="s">
        <v>207</v>
      </c>
      <c r="AU339" s="22" t="s">
        <v>149</v>
      </c>
      <c r="AY339" s="22" t="s">
        <v>206</v>
      </c>
      <c r="BE339" s="142">
        <f>IF(U339="základní",N339,0)</f>
        <v>0</v>
      </c>
      <c r="BF339" s="142">
        <f>IF(U339="snížená",N339,0)</f>
        <v>0</v>
      </c>
      <c r="BG339" s="142">
        <f>IF(U339="zákl. přenesená",N339,0)</f>
        <v>0</v>
      </c>
      <c r="BH339" s="142">
        <f>IF(U339="sníž. přenesená",N339,0)</f>
        <v>0</v>
      </c>
      <c r="BI339" s="142">
        <f>IF(U339="nulová",N339,0)</f>
        <v>0</v>
      </c>
      <c r="BJ339" s="22" t="s">
        <v>88</v>
      </c>
      <c r="BK339" s="142">
        <f>ROUND(L339*K339,2)</f>
        <v>0</v>
      </c>
      <c r="BL339" s="22" t="s">
        <v>278</v>
      </c>
      <c r="BM339" s="22" t="s">
        <v>1940</v>
      </c>
    </row>
    <row r="340" s="10" customFormat="1" ht="16.5" customHeight="1">
      <c r="B340" s="230"/>
      <c r="C340" s="231"/>
      <c r="D340" s="231"/>
      <c r="E340" s="232" t="s">
        <v>22</v>
      </c>
      <c r="F340" s="233" t="s">
        <v>1941</v>
      </c>
      <c r="G340" s="234"/>
      <c r="H340" s="234"/>
      <c r="I340" s="234"/>
      <c r="J340" s="231"/>
      <c r="K340" s="235">
        <v>480</v>
      </c>
      <c r="L340" s="231"/>
      <c r="M340" s="231"/>
      <c r="N340" s="231"/>
      <c r="O340" s="231"/>
      <c r="P340" s="231"/>
      <c r="Q340" s="231"/>
      <c r="R340" s="236"/>
      <c r="T340" s="237"/>
      <c r="U340" s="231"/>
      <c r="V340" s="231"/>
      <c r="W340" s="231"/>
      <c r="X340" s="231"/>
      <c r="Y340" s="231"/>
      <c r="Z340" s="231"/>
      <c r="AA340" s="238"/>
      <c r="AT340" s="239" t="s">
        <v>214</v>
      </c>
      <c r="AU340" s="239" t="s">
        <v>149</v>
      </c>
      <c r="AV340" s="10" t="s">
        <v>149</v>
      </c>
      <c r="AW340" s="10" t="s">
        <v>36</v>
      </c>
      <c r="AX340" s="10" t="s">
        <v>88</v>
      </c>
      <c r="AY340" s="239" t="s">
        <v>206</v>
      </c>
    </row>
    <row r="341" s="1" customFormat="1" ht="16.5" customHeight="1">
      <c r="B341" s="46"/>
      <c r="C341" s="242" t="s">
        <v>472</v>
      </c>
      <c r="D341" s="242" t="s">
        <v>263</v>
      </c>
      <c r="E341" s="243" t="s">
        <v>1942</v>
      </c>
      <c r="F341" s="244" t="s">
        <v>1943</v>
      </c>
      <c r="G341" s="244"/>
      <c r="H341" s="244"/>
      <c r="I341" s="244"/>
      <c r="J341" s="245" t="s">
        <v>321</v>
      </c>
      <c r="K341" s="246">
        <v>24</v>
      </c>
      <c r="L341" s="247">
        <v>0</v>
      </c>
      <c r="M341" s="248"/>
      <c r="N341" s="249">
        <f>ROUND(L341*K341,2)</f>
        <v>0</v>
      </c>
      <c r="O341" s="226"/>
      <c r="P341" s="226"/>
      <c r="Q341" s="226"/>
      <c r="R341" s="48"/>
      <c r="T341" s="227" t="s">
        <v>22</v>
      </c>
      <c r="U341" s="56" t="s">
        <v>45</v>
      </c>
      <c r="V341" s="47"/>
      <c r="W341" s="228">
        <f>V341*K341</f>
        <v>0</v>
      </c>
      <c r="X341" s="228">
        <v>0.25</v>
      </c>
      <c r="Y341" s="228">
        <f>X341*K341</f>
        <v>6</v>
      </c>
      <c r="Z341" s="228">
        <v>0</v>
      </c>
      <c r="AA341" s="229">
        <f>Z341*K341</f>
        <v>0</v>
      </c>
      <c r="AR341" s="22" t="s">
        <v>367</v>
      </c>
      <c r="AT341" s="22" t="s">
        <v>263</v>
      </c>
      <c r="AU341" s="22" t="s">
        <v>149</v>
      </c>
      <c r="AY341" s="22" t="s">
        <v>206</v>
      </c>
      <c r="BE341" s="142">
        <f>IF(U341="základní",N341,0)</f>
        <v>0</v>
      </c>
      <c r="BF341" s="142">
        <f>IF(U341="snížená",N341,0)</f>
        <v>0</v>
      </c>
      <c r="BG341" s="142">
        <f>IF(U341="zákl. přenesená",N341,0)</f>
        <v>0</v>
      </c>
      <c r="BH341" s="142">
        <f>IF(U341="sníž. přenesená",N341,0)</f>
        <v>0</v>
      </c>
      <c r="BI341" s="142">
        <f>IF(U341="nulová",N341,0)</f>
        <v>0</v>
      </c>
      <c r="BJ341" s="22" t="s">
        <v>88</v>
      </c>
      <c r="BK341" s="142">
        <f>ROUND(L341*K341,2)</f>
        <v>0</v>
      </c>
      <c r="BL341" s="22" t="s">
        <v>278</v>
      </c>
      <c r="BM341" s="22" t="s">
        <v>1944</v>
      </c>
    </row>
    <row r="342" s="1" customFormat="1" ht="25.5" customHeight="1">
      <c r="B342" s="46"/>
      <c r="C342" s="242" t="s">
        <v>479</v>
      </c>
      <c r="D342" s="242" t="s">
        <v>263</v>
      </c>
      <c r="E342" s="243" t="s">
        <v>1945</v>
      </c>
      <c r="F342" s="244" t="s">
        <v>1946</v>
      </c>
      <c r="G342" s="244"/>
      <c r="H342" s="244"/>
      <c r="I342" s="244"/>
      <c r="J342" s="245" t="s">
        <v>321</v>
      </c>
      <c r="K342" s="246">
        <v>15</v>
      </c>
      <c r="L342" s="247">
        <v>0</v>
      </c>
      <c r="M342" s="248"/>
      <c r="N342" s="249">
        <f>ROUND(L342*K342,2)</f>
        <v>0</v>
      </c>
      <c r="O342" s="226"/>
      <c r="P342" s="226"/>
      <c r="Q342" s="226"/>
      <c r="R342" s="48"/>
      <c r="T342" s="227" t="s">
        <v>22</v>
      </c>
      <c r="U342" s="56" t="s">
        <v>45</v>
      </c>
      <c r="V342" s="47"/>
      <c r="W342" s="228">
        <f>V342*K342</f>
        <v>0</v>
      </c>
      <c r="X342" s="228">
        <v>1.2</v>
      </c>
      <c r="Y342" s="228">
        <f>X342*K342</f>
        <v>18</v>
      </c>
      <c r="Z342" s="228">
        <v>0</v>
      </c>
      <c r="AA342" s="229">
        <f>Z342*K342</f>
        <v>0</v>
      </c>
      <c r="AR342" s="22" t="s">
        <v>367</v>
      </c>
      <c r="AT342" s="22" t="s">
        <v>263</v>
      </c>
      <c r="AU342" s="22" t="s">
        <v>149</v>
      </c>
      <c r="AY342" s="22" t="s">
        <v>206</v>
      </c>
      <c r="BE342" s="142">
        <f>IF(U342="základní",N342,0)</f>
        <v>0</v>
      </c>
      <c r="BF342" s="142">
        <f>IF(U342="snížená",N342,0)</f>
        <v>0</v>
      </c>
      <c r="BG342" s="142">
        <f>IF(U342="zákl. přenesená",N342,0)</f>
        <v>0</v>
      </c>
      <c r="BH342" s="142">
        <f>IF(U342="sníž. přenesená",N342,0)</f>
        <v>0</v>
      </c>
      <c r="BI342" s="142">
        <f>IF(U342="nulová",N342,0)</f>
        <v>0</v>
      </c>
      <c r="BJ342" s="22" t="s">
        <v>88</v>
      </c>
      <c r="BK342" s="142">
        <f>ROUND(L342*K342,2)</f>
        <v>0</v>
      </c>
      <c r="BL342" s="22" t="s">
        <v>278</v>
      </c>
      <c r="BM342" s="22" t="s">
        <v>1947</v>
      </c>
    </row>
    <row r="343" s="1" customFormat="1" ht="25.5" customHeight="1">
      <c r="B343" s="46"/>
      <c r="C343" s="219" t="s">
        <v>484</v>
      </c>
      <c r="D343" s="219" t="s">
        <v>207</v>
      </c>
      <c r="E343" s="220" t="s">
        <v>1948</v>
      </c>
      <c r="F343" s="221" t="s">
        <v>1949</v>
      </c>
      <c r="G343" s="221"/>
      <c r="H343" s="221"/>
      <c r="I343" s="221"/>
      <c r="J343" s="222" t="s">
        <v>238</v>
      </c>
      <c r="K343" s="223">
        <v>24</v>
      </c>
      <c r="L343" s="224">
        <v>0</v>
      </c>
      <c r="M343" s="225"/>
      <c r="N343" s="226">
        <f>ROUND(L343*K343,2)</f>
        <v>0</v>
      </c>
      <c r="O343" s="226"/>
      <c r="P343" s="226"/>
      <c r="Q343" s="226"/>
      <c r="R343" s="48"/>
      <c r="T343" s="227" t="s">
        <v>22</v>
      </c>
      <c r="U343" s="56" t="s">
        <v>45</v>
      </c>
      <c r="V343" s="47"/>
      <c r="W343" s="228">
        <f>V343*K343</f>
        <v>0</v>
      </c>
      <c r="X343" s="228">
        <v>0</v>
      </c>
      <c r="Y343" s="228">
        <f>X343*K343</f>
        <v>0</v>
      </c>
      <c r="Z343" s="228">
        <v>0</v>
      </c>
      <c r="AA343" s="229">
        <f>Z343*K343</f>
        <v>0</v>
      </c>
      <c r="AR343" s="22" t="s">
        <v>278</v>
      </c>
      <c r="AT343" s="22" t="s">
        <v>207</v>
      </c>
      <c r="AU343" s="22" t="s">
        <v>149</v>
      </c>
      <c r="AY343" s="22" t="s">
        <v>206</v>
      </c>
      <c r="BE343" s="142">
        <f>IF(U343="základní",N343,0)</f>
        <v>0</v>
      </c>
      <c r="BF343" s="142">
        <f>IF(U343="snížená",N343,0)</f>
        <v>0</v>
      </c>
      <c r="BG343" s="142">
        <f>IF(U343="zákl. přenesená",N343,0)</f>
        <v>0</v>
      </c>
      <c r="BH343" s="142">
        <f>IF(U343="sníž. přenesená",N343,0)</f>
        <v>0</v>
      </c>
      <c r="BI343" s="142">
        <f>IF(U343="nulová",N343,0)</f>
        <v>0</v>
      </c>
      <c r="BJ343" s="22" t="s">
        <v>88</v>
      </c>
      <c r="BK343" s="142">
        <f>ROUND(L343*K343,2)</f>
        <v>0</v>
      </c>
      <c r="BL343" s="22" t="s">
        <v>278</v>
      </c>
      <c r="BM343" s="22" t="s">
        <v>1950</v>
      </c>
    </row>
    <row r="344" s="1" customFormat="1" ht="49.92" customHeight="1">
      <c r="B344" s="46"/>
      <c r="C344" s="47"/>
      <c r="D344" s="207" t="s">
        <v>1656</v>
      </c>
      <c r="E344" s="47"/>
      <c r="F344" s="47"/>
      <c r="G344" s="47"/>
      <c r="H344" s="47"/>
      <c r="I344" s="47"/>
      <c r="J344" s="47"/>
      <c r="K344" s="47"/>
      <c r="L344" s="47"/>
      <c r="M344" s="47"/>
      <c r="N344" s="261">
        <f>BK344</f>
        <v>0</v>
      </c>
      <c r="O344" s="262"/>
      <c r="P344" s="262"/>
      <c r="Q344" s="262"/>
      <c r="R344" s="48"/>
      <c r="T344" s="193"/>
      <c r="U344" s="72"/>
      <c r="V344" s="72"/>
      <c r="W344" s="72"/>
      <c r="X344" s="72"/>
      <c r="Y344" s="72"/>
      <c r="Z344" s="72"/>
      <c r="AA344" s="74"/>
      <c r="AT344" s="22" t="s">
        <v>79</v>
      </c>
      <c r="AU344" s="22" t="s">
        <v>80</v>
      </c>
      <c r="AY344" s="22" t="s">
        <v>1657</v>
      </c>
      <c r="BK344" s="142">
        <v>0</v>
      </c>
    </row>
    <row r="345" s="1" customFormat="1" ht="6.96" customHeight="1">
      <c r="B345" s="75"/>
      <c r="C345" s="76"/>
      <c r="D345" s="76"/>
      <c r="E345" s="76"/>
      <c r="F345" s="76"/>
      <c r="G345" s="76"/>
      <c r="H345" s="76"/>
      <c r="I345" s="76"/>
      <c r="J345" s="76"/>
      <c r="K345" s="76"/>
      <c r="L345" s="76"/>
      <c r="M345" s="76"/>
      <c r="N345" s="76"/>
      <c r="O345" s="76"/>
      <c r="P345" s="76"/>
      <c r="Q345" s="76"/>
      <c r="R345" s="77"/>
    </row>
  </sheetData>
  <sheetProtection sheet="1" formatColumns="0" formatRows="0" objects="1" scenarios="1" spinCount="10" saltValue="8iS4q6cZNGdK06KzUXWpMhkr6g/BvpQFhfqaTRAGl8ipTAHGWDiI3zBVg+/8AtYIQpE89AKkmy2Z77ri2yuBqg==" hashValue="FVaYvuCpbD3hdoKZv4w8Eg6fkvxF8LvQlmLv0fbA5bI5NjYNQ1cF0KCXMxuQInHHKR4qIpo4eOgZ/DXhbOw+Vg==" algorithmName="SHA-512" password="CC35"/>
  <mergeCells count="406">
    <mergeCell ref="F334:I334"/>
    <mergeCell ref="F325:I325"/>
    <mergeCell ref="F326:I326"/>
    <mergeCell ref="F327:I327"/>
    <mergeCell ref="F329:I329"/>
    <mergeCell ref="F332:I332"/>
    <mergeCell ref="F333:I333"/>
    <mergeCell ref="F335:I335"/>
    <mergeCell ref="F336:I336"/>
    <mergeCell ref="F337:I337"/>
    <mergeCell ref="F339:I339"/>
    <mergeCell ref="F340:I340"/>
    <mergeCell ref="F341:I341"/>
    <mergeCell ref="F342:I342"/>
    <mergeCell ref="F343:I343"/>
    <mergeCell ref="F306:I306"/>
    <mergeCell ref="F309:I309"/>
    <mergeCell ref="F307:I307"/>
    <mergeCell ref="F308:I308"/>
    <mergeCell ref="F310:I310"/>
    <mergeCell ref="F311:I311"/>
    <mergeCell ref="F312:I312"/>
    <mergeCell ref="F313:I313"/>
    <mergeCell ref="F314:I314"/>
    <mergeCell ref="L335:M335"/>
    <mergeCell ref="L323:M323"/>
    <mergeCell ref="L325:M325"/>
    <mergeCell ref="L327:M327"/>
    <mergeCell ref="L329:M329"/>
    <mergeCell ref="L332:M332"/>
    <mergeCell ref="L333:M333"/>
    <mergeCell ref="L336:M336"/>
    <mergeCell ref="L337:M337"/>
    <mergeCell ref="L339:M339"/>
    <mergeCell ref="L341:M341"/>
    <mergeCell ref="L342:M342"/>
    <mergeCell ref="L343:M343"/>
    <mergeCell ref="F315:I315"/>
    <mergeCell ref="F318:I318"/>
    <mergeCell ref="F316:I316"/>
    <mergeCell ref="F317:I317"/>
    <mergeCell ref="F319:I319"/>
    <mergeCell ref="F320:I320"/>
    <mergeCell ref="F321:I321"/>
    <mergeCell ref="F322:I322"/>
    <mergeCell ref="F323:I323"/>
    <mergeCell ref="F324:I324"/>
    <mergeCell ref="N343:Q343"/>
    <mergeCell ref="N341:Q341"/>
    <mergeCell ref="N342:Q342"/>
    <mergeCell ref="N344:Q344"/>
    <mergeCell ref="N339:Q339"/>
    <mergeCell ref="N331:Q331"/>
    <mergeCell ref="N338:Q338"/>
    <mergeCell ref="L314:M314"/>
    <mergeCell ref="N314:Q314"/>
    <mergeCell ref="L316:M316"/>
    <mergeCell ref="N316:Q316"/>
    <mergeCell ref="N323:Q323"/>
    <mergeCell ref="N325:Q325"/>
    <mergeCell ref="N327:Q327"/>
    <mergeCell ref="N329:Q329"/>
    <mergeCell ref="N332:Q332"/>
    <mergeCell ref="N333:Q333"/>
    <mergeCell ref="N335:Q335"/>
    <mergeCell ref="N336:Q336"/>
    <mergeCell ref="N337:Q337"/>
    <mergeCell ref="N328:Q328"/>
    <mergeCell ref="N330:Q330"/>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6:Q96"/>
    <mergeCell ref="N94:Q94"/>
    <mergeCell ref="N95:Q95"/>
    <mergeCell ref="N98:Q98"/>
    <mergeCell ref="D99:H99"/>
    <mergeCell ref="N99:Q99"/>
    <mergeCell ref="D100:H100"/>
    <mergeCell ref="N100:Q100"/>
    <mergeCell ref="D101:H101"/>
    <mergeCell ref="N101:Q101"/>
    <mergeCell ref="D102:H102"/>
    <mergeCell ref="N102:Q102"/>
    <mergeCell ref="D103:H103"/>
    <mergeCell ref="N103:Q103"/>
    <mergeCell ref="N104:Q104"/>
    <mergeCell ref="L106:Q106"/>
    <mergeCell ref="C112:Q112"/>
    <mergeCell ref="F114:P114"/>
    <mergeCell ref="F115:P115"/>
    <mergeCell ref="M117:P117"/>
    <mergeCell ref="M119:Q119"/>
    <mergeCell ref="M120:Q120"/>
    <mergeCell ref="F122:I122"/>
    <mergeCell ref="L122:M122"/>
    <mergeCell ref="N122:Q122"/>
    <mergeCell ref="N123:Q123"/>
    <mergeCell ref="N124:Q124"/>
    <mergeCell ref="N125:Q125"/>
    <mergeCell ref="F126:I126"/>
    <mergeCell ref="F128:I128"/>
    <mergeCell ref="L126:M126"/>
    <mergeCell ref="N126:Q126"/>
    <mergeCell ref="F127:I127"/>
    <mergeCell ref="L128:M128"/>
    <mergeCell ref="N128:Q128"/>
    <mergeCell ref="F129:I129"/>
    <mergeCell ref="F133:I133"/>
    <mergeCell ref="F131:I131"/>
    <mergeCell ref="F130:I130"/>
    <mergeCell ref="L130:M130"/>
    <mergeCell ref="N130:Q130"/>
    <mergeCell ref="L131:M131"/>
    <mergeCell ref="N131:Q131"/>
    <mergeCell ref="F132:I132"/>
    <mergeCell ref="L133:M133"/>
    <mergeCell ref="N133:Q133"/>
    <mergeCell ref="F134:I134"/>
    <mergeCell ref="F135:I135"/>
    <mergeCell ref="F136:I136"/>
    <mergeCell ref="F139:I139"/>
    <mergeCell ref="F137:I137"/>
    <mergeCell ref="F138:I138"/>
    <mergeCell ref="F140:I140"/>
    <mergeCell ref="L140:M140"/>
    <mergeCell ref="N140:Q140"/>
    <mergeCell ref="F141:I141"/>
    <mergeCell ref="F142:I142"/>
    <mergeCell ref="F143:I143"/>
    <mergeCell ref="F144:I144"/>
    <mergeCell ref="F145:I145"/>
    <mergeCell ref="F148:I148"/>
    <mergeCell ref="F146:I146"/>
    <mergeCell ref="F147:I147"/>
    <mergeCell ref="L147:M147"/>
    <mergeCell ref="N147:Q147"/>
    <mergeCell ref="L148:M148"/>
    <mergeCell ref="N148:Q148"/>
    <mergeCell ref="F149:I149"/>
    <mergeCell ref="F150:I150"/>
    <mergeCell ref="F151:I151"/>
    <mergeCell ref="F152:I152"/>
    <mergeCell ref="F153:I153"/>
    <mergeCell ref="F154:I154"/>
    <mergeCell ref="F157:I157"/>
    <mergeCell ref="F155:I155"/>
    <mergeCell ref="F156:I156"/>
    <mergeCell ref="L157:M157"/>
    <mergeCell ref="N157:Q157"/>
    <mergeCell ref="F158:I158"/>
    <mergeCell ref="F159:I159"/>
    <mergeCell ref="F160:I160"/>
    <mergeCell ref="F161:I161"/>
    <mergeCell ref="L161:M161"/>
    <mergeCell ref="N161:Q161"/>
    <mergeCell ref="F162:I162"/>
    <mergeCell ref="F165:I165"/>
    <mergeCell ref="F164:I164"/>
    <mergeCell ref="L164:M164"/>
    <mergeCell ref="N164:Q164"/>
    <mergeCell ref="F166:I166"/>
    <mergeCell ref="L166:M166"/>
    <mergeCell ref="N166:Q166"/>
    <mergeCell ref="F167:I167"/>
    <mergeCell ref="L168:M168"/>
    <mergeCell ref="N168:Q168"/>
    <mergeCell ref="L169:M169"/>
    <mergeCell ref="N169:Q169"/>
    <mergeCell ref="N163:Q163"/>
    <mergeCell ref="F168:I168"/>
    <mergeCell ref="F171:I171"/>
    <mergeCell ref="F169:I169"/>
    <mergeCell ref="F170:I170"/>
    <mergeCell ref="F172:I172"/>
    <mergeCell ref="F173:I173"/>
    <mergeCell ref="L173:M173"/>
    <mergeCell ref="N173:Q173"/>
    <mergeCell ref="F174:I174"/>
    <mergeCell ref="F175:I175"/>
    <mergeCell ref="F176:I176"/>
    <mergeCell ref="F177:I177"/>
    <mergeCell ref="F178:I178"/>
    <mergeCell ref="F181:I181"/>
    <mergeCell ref="F180:I180"/>
    <mergeCell ref="L180:M180"/>
    <mergeCell ref="N180:Q180"/>
    <mergeCell ref="F182:I182"/>
    <mergeCell ref="F183:I183"/>
    <mergeCell ref="F184:I184"/>
    <mergeCell ref="L184:M184"/>
    <mergeCell ref="N184:Q184"/>
    <mergeCell ref="F185:I185"/>
    <mergeCell ref="N179:Q179"/>
    <mergeCell ref="F186:I186"/>
    <mergeCell ref="F189:I189"/>
    <mergeCell ref="F187:I187"/>
    <mergeCell ref="F188:I188"/>
    <mergeCell ref="L188:M188"/>
    <mergeCell ref="N188:Q188"/>
    <mergeCell ref="F190:I190"/>
    <mergeCell ref="F191:I191"/>
    <mergeCell ref="F192:I192"/>
    <mergeCell ref="F193:I193"/>
    <mergeCell ref="L193:M193"/>
    <mergeCell ref="N193:Q193"/>
    <mergeCell ref="F194:I194"/>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F195:I195"/>
    <mergeCell ref="F198:I198"/>
    <mergeCell ref="F196:I196"/>
    <mergeCell ref="F197:I197"/>
    <mergeCell ref="L198:M198"/>
    <mergeCell ref="N198:Q198"/>
    <mergeCell ref="F199:I199"/>
    <mergeCell ref="F200:I200"/>
    <mergeCell ref="F201:I201"/>
    <mergeCell ref="F202:I202"/>
    <mergeCell ref="F203:I203"/>
    <mergeCell ref="F204:I204"/>
    <mergeCell ref="F207:I207"/>
    <mergeCell ref="F205:I205"/>
    <mergeCell ref="F206:I206"/>
    <mergeCell ref="L206:M206"/>
    <mergeCell ref="N206:Q206"/>
    <mergeCell ref="F208:I208"/>
    <mergeCell ref="F209:I209"/>
    <mergeCell ref="F210:I210"/>
    <mergeCell ref="F211:I211"/>
    <mergeCell ref="F212:I212"/>
    <mergeCell ref="F213:I213"/>
    <mergeCell ref="F216:I216"/>
    <mergeCell ref="F214:I214"/>
    <mergeCell ref="L214:M214"/>
    <mergeCell ref="N214:Q214"/>
    <mergeCell ref="F215:I215"/>
    <mergeCell ref="F217:I217"/>
    <mergeCell ref="F218:I218"/>
    <mergeCell ref="F219:I219"/>
    <mergeCell ref="F220:I220"/>
    <mergeCell ref="F221:I221"/>
    <mergeCell ref="F222:I222"/>
    <mergeCell ref="F225:I225"/>
    <mergeCell ref="F223:I223"/>
    <mergeCell ref="F224:I224"/>
    <mergeCell ref="L224:M224"/>
    <mergeCell ref="N224:Q224"/>
    <mergeCell ref="F226:I226"/>
    <mergeCell ref="F227:I227"/>
    <mergeCell ref="F228:I228"/>
    <mergeCell ref="F229:I229"/>
    <mergeCell ref="F230:I230"/>
    <mergeCell ref="L249:M249"/>
    <mergeCell ref="L244:M244"/>
    <mergeCell ref="N249:Q249"/>
    <mergeCell ref="F231:I231"/>
    <mergeCell ref="F234:I234"/>
    <mergeCell ref="F232:I232"/>
    <mergeCell ref="F233:I233"/>
    <mergeCell ref="F235:I235"/>
    <mergeCell ref="L234:M234"/>
    <mergeCell ref="L240:M240"/>
    <mergeCell ref="N234:Q234"/>
    <mergeCell ref="L236:M236"/>
    <mergeCell ref="N236:Q236"/>
    <mergeCell ref="L237:M237"/>
    <mergeCell ref="N237:Q237"/>
    <mergeCell ref="L238:M238"/>
    <mergeCell ref="N238:Q238"/>
    <mergeCell ref="L239:M239"/>
    <mergeCell ref="N239:Q239"/>
    <mergeCell ref="N240:Q240"/>
    <mergeCell ref="L242:M242"/>
    <mergeCell ref="N242:Q242"/>
    <mergeCell ref="N244:Q244"/>
    <mergeCell ref="F236:I236"/>
    <mergeCell ref="F239:I239"/>
    <mergeCell ref="F237:I237"/>
    <mergeCell ref="F238:I238"/>
    <mergeCell ref="F240:I240"/>
    <mergeCell ref="F241:I241"/>
    <mergeCell ref="F242:I242"/>
    <mergeCell ref="F243:I243"/>
    <mergeCell ref="F244:I244"/>
    <mergeCell ref="F245:I245"/>
    <mergeCell ref="F246:I246"/>
    <mergeCell ref="F247:I247"/>
    <mergeCell ref="F248:I248"/>
    <mergeCell ref="F249:I249"/>
    <mergeCell ref="F250:I250"/>
    <mergeCell ref="F251:I251"/>
    <mergeCell ref="F252:I252"/>
    <mergeCell ref="F253:I253"/>
    <mergeCell ref="F254:I254"/>
    <mergeCell ref="L254:M254"/>
    <mergeCell ref="N254:Q254"/>
    <mergeCell ref="F255:I255"/>
    <mergeCell ref="L255:M255"/>
    <mergeCell ref="N255:Q255"/>
    <mergeCell ref="F256:I256"/>
    <mergeCell ref="F257:I257"/>
    <mergeCell ref="F258:I258"/>
    <mergeCell ref="F261:I261"/>
    <mergeCell ref="F259:I259"/>
    <mergeCell ref="F260:I260"/>
    <mergeCell ref="L260:M260"/>
    <mergeCell ref="N260:Q260"/>
    <mergeCell ref="L261:M261"/>
    <mergeCell ref="N261:Q261"/>
    <mergeCell ref="F262:I262"/>
    <mergeCell ref="F263:I263"/>
    <mergeCell ref="F264:I264"/>
    <mergeCell ref="F265:I265"/>
    <mergeCell ref="F268:I268"/>
    <mergeCell ref="F266:I266"/>
    <mergeCell ref="F267:I267"/>
    <mergeCell ref="L268:M268"/>
    <mergeCell ref="N268:Q268"/>
    <mergeCell ref="F269:I269"/>
    <mergeCell ref="F270:I270"/>
    <mergeCell ref="L270:M270"/>
    <mergeCell ref="N270:Q270"/>
    <mergeCell ref="F271:I271"/>
    <mergeCell ref="L272:M272"/>
    <mergeCell ref="N272:Q272"/>
    <mergeCell ref="F272:I272"/>
    <mergeCell ref="F275:I275"/>
    <mergeCell ref="F273:I273"/>
    <mergeCell ref="F274:I274"/>
    <mergeCell ref="F276:I276"/>
    <mergeCell ref="F277:I277"/>
    <mergeCell ref="F278:I278"/>
    <mergeCell ref="F279:I279"/>
    <mergeCell ref="F280:I280"/>
    <mergeCell ref="F281:I281"/>
    <mergeCell ref="F282:I282"/>
    <mergeCell ref="F283:I283"/>
    <mergeCell ref="F284:I284"/>
    <mergeCell ref="F285:I285"/>
    <mergeCell ref="F286:I286"/>
    <mergeCell ref="F287:I287"/>
    <mergeCell ref="L287:M287"/>
    <mergeCell ref="N287:Q287"/>
    <mergeCell ref="F288:I288"/>
    <mergeCell ref="F289:I289"/>
    <mergeCell ref="F290:I290"/>
    <mergeCell ref="F291:I291"/>
    <mergeCell ref="F292:I292"/>
    <mergeCell ref="F293:I293"/>
    <mergeCell ref="F294:I294"/>
    <mergeCell ref="F295:I295"/>
    <mergeCell ref="F296:I296"/>
    <mergeCell ref="F297:I297"/>
    <mergeCell ref="F300:I300"/>
    <mergeCell ref="F298:I298"/>
    <mergeCell ref="F299:I299"/>
    <mergeCell ref="F301:I301"/>
    <mergeCell ref="F302:I302"/>
    <mergeCell ref="L302:M302"/>
    <mergeCell ref="N302:Q302"/>
    <mergeCell ref="F303:I303"/>
    <mergeCell ref="L303:M303"/>
    <mergeCell ref="N303:Q303"/>
    <mergeCell ref="F304:I304"/>
    <mergeCell ref="F305:I305"/>
  </mergeCells>
  <hyperlinks>
    <hyperlink ref="F1:G1" location="C2" display="1) Krycí list rozpočtu"/>
    <hyperlink ref="H1:K1" location="C86" display="2) Rekapitulace rozpočtu"/>
    <hyperlink ref="L1" location="C122"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95</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1951</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N92</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(SUM(BE92:BE99)+SUM(BE117:BE130))</f>
        <v>0</v>
      </c>
      <c r="I32" s="47"/>
      <c r="J32" s="47"/>
      <c r="K32" s="47"/>
      <c r="L32" s="47"/>
      <c r="M32" s="162">
        <f>ROUND((SUM(BE92:BE99)+SUM(BE117:BE130)), 2)*F32</f>
        <v>0</v>
      </c>
      <c r="N32" s="47"/>
      <c r="O32" s="47"/>
      <c r="P32" s="47"/>
      <c r="Q32" s="47"/>
      <c r="R32" s="48"/>
    </row>
    <row r="33" s="1" customFormat="1" ht="14.4" customHeight="1">
      <c r="B33" s="46"/>
      <c r="C33" s="47"/>
      <c r="D33" s="47"/>
      <c r="E33" s="54" t="s">
        <v>47</v>
      </c>
      <c r="F33" s="55">
        <v>0.14999999999999999</v>
      </c>
      <c r="G33" s="161" t="s">
        <v>46</v>
      </c>
      <c r="H33" s="162">
        <f>(SUM(BF92:BF99)+SUM(BF117:BF130))</f>
        <v>0</v>
      </c>
      <c r="I33" s="47"/>
      <c r="J33" s="47"/>
      <c r="K33" s="47"/>
      <c r="L33" s="47"/>
      <c r="M33" s="162">
        <f>ROUND((SUM(BF92:BF99)+SUM(BF117:BF130)), 2)*F33</f>
        <v>0</v>
      </c>
      <c r="N33" s="47"/>
      <c r="O33" s="47"/>
      <c r="P33" s="47"/>
      <c r="Q33" s="47"/>
      <c r="R33" s="48"/>
    </row>
    <row r="34" hidden="1" s="1" customFormat="1" ht="14.4" customHeight="1">
      <c r="B34" s="46"/>
      <c r="C34" s="47"/>
      <c r="D34" s="47"/>
      <c r="E34" s="54" t="s">
        <v>48</v>
      </c>
      <c r="F34" s="55">
        <v>0.20999999999999999</v>
      </c>
      <c r="G34" s="161" t="s">
        <v>46</v>
      </c>
      <c r="H34" s="162">
        <f>(SUM(BG92:BG99)+SUM(BG117:BG130))</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(SUM(BH92:BH99)+SUM(BH117:BH130))</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(SUM(BI92:BI99)+SUM(BI117:BI130))</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SO01-030.01 - Požárně-bezpečnostní řešení</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N117</f>
        <v>0</v>
      </c>
      <c r="O88" s="174"/>
      <c r="P88" s="174"/>
      <c r="Q88" s="174"/>
      <c r="R88" s="48"/>
      <c r="T88" s="171"/>
      <c r="U88" s="171"/>
      <c r="AU88" s="22" t="s">
        <v>158</v>
      </c>
    </row>
    <row r="89" s="6" customFormat="1" ht="24.96" customHeight="1">
      <c r="B89" s="175"/>
      <c r="C89" s="176"/>
      <c r="D89" s="177" t="s">
        <v>167</v>
      </c>
      <c r="E89" s="176"/>
      <c r="F89" s="176"/>
      <c r="G89" s="176"/>
      <c r="H89" s="176"/>
      <c r="I89" s="176"/>
      <c r="J89" s="176"/>
      <c r="K89" s="176"/>
      <c r="L89" s="176"/>
      <c r="M89" s="176"/>
      <c r="N89" s="178">
        <f>N118</f>
        <v>0</v>
      </c>
      <c r="O89" s="176"/>
      <c r="P89" s="176"/>
      <c r="Q89" s="176"/>
      <c r="R89" s="179"/>
      <c r="T89" s="180"/>
      <c r="U89" s="180"/>
    </row>
    <row r="90" s="7" customFormat="1" ht="19.92" customHeight="1">
      <c r="B90" s="181"/>
      <c r="C90" s="182"/>
      <c r="D90" s="136" t="s">
        <v>174</v>
      </c>
      <c r="E90" s="182"/>
      <c r="F90" s="182"/>
      <c r="G90" s="182"/>
      <c r="H90" s="182"/>
      <c r="I90" s="182"/>
      <c r="J90" s="182"/>
      <c r="K90" s="182"/>
      <c r="L90" s="182"/>
      <c r="M90" s="182"/>
      <c r="N90" s="138">
        <f>N119</f>
        <v>0</v>
      </c>
      <c r="O90" s="182"/>
      <c r="P90" s="182"/>
      <c r="Q90" s="182"/>
      <c r="R90" s="183"/>
      <c r="T90" s="184"/>
      <c r="U90" s="184"/>
    </row>
    <row r="91" s="1" customFormat="1" ht="21.84" customHeight="1">
      <c r="B91" s="46"/>
      <c r="C91" s="47"/>
      <c r="D91" s="47"/>
      <c r="E91" s="47"/>
      <c r="F91" s="47"/>
      <c r="G91" s="47"/>
      <c r="H91" s="47"/>
      <c r="I91" s="47"/>
      <c r="J91" s="47"/>
      <c r="K91" s="47"/>
      <c r="L91" s="47"/>
      <c r="M91" s="47"/>
      <c r="N91" s="47"/>
      <c r="O91" s="47"/>
      <c r="P91" s="47"/>
      <c r="Q91" s="47"/>
      <c r="R91" s="48"/>
      <c r="T91" s="171"/>
      <c r="U91" s="171"/>
    </row>
    <row r="92" s="1" customFormat="1" ht="29.28" customHeight="1">
      <c r="B92" s="46"/>
      <c r="C92" s="173" t="s">
        <v>184</v>
      </c>
      <c r="D92" s="47"/>
      <c r="E92" s="47"/>
      <c r="F92" s="47"/>
      <c r="G92" s="47"/>
      <c r="H92" s="47"/>
      <c r="I92" s="47"/>
      <c r="J92" s="47"/>
      <c r="K92" s="47"/>
      <c r="L92" s="47"/>
      <c r="M92" s="47"/>
      <c r="N92" s="174">
        <f>ROUND(N93+N94+N95+N96+N97+N98,2)</f>
        <v>0</v>
      </c>
      <c r="O92" s="185"/>
      <c r="P92" s="185"/>
      <c r="Q92" s="185"/>
      <c r="R92" s="48"/>
      <c r="T92" s="186"/>
      <c r="U92" s="187" t="s">
        <v>44</v>
      </c>
    </row>
    <row r="93" s="1" customFormat="1" ht="18" customHeight="1">
      <c r="B93" s="46"/>
      <c r="C93" s="47"/>
      <c r="D93" s="143" t="s">
        <v>185</v>
      </c>
      <c r="E93" s="136"/>
      <c r="F93" s="136"/>
      <c r="G93" s="136"/>
      <c r="H93" s="136"/>
      <c r="I93" s="47"/>
      <c r="J93" s="47"/>
      <c r="K93" s="47"/>
      <c r="L93" s="47"/>
      <c r="M93" s="47"/>
      <c r="N93" s="137">
        <f>ROUND(N88*T93,2)</f>
        <v>0</v>
      </c>
      <c r="O93" s="138"/>
      <c r="P93" s="138"/>
      <c r="Q93" s="138"/>
      <c r="R93" s="48"/>
      <c r="S93" s="188"/>
      <c r="T93" s="189"/>
      <c r="U93" s="190" t="s">
        <v>45</v>
      </c>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91" t="s">
        <v>132</v>
      </c>
      <c r="AZ93" s="188"/>
      <c r="BA93" s="188"/>
      <c r="BB93" s="188"/>
      <c r="BC93" s="188"/>
      <c r="BD93" s="188"/>
      <c r="BE93" s="192">
        <f>IF(U93="základní",N93,0)</f>
        <v>0</v>
      </c>
      <c r="BF93" s="192">
        <f>IF(U93="snížená",N93,0)</f>
        <v>0</v>
      </c>
      <c r="BG93" s="192">
        <f>IF(U93="zákl. přenesená",N93,0)</f>
        <v>0</v>
      </c>
      <c r="BH93" s="192">
        <f>IF(U93="sníž. přenesená",N93,0)</f>
        <v>0</v>
      </c>
      <c r="BI93" s="192">
        <f>IF(U93="nulová",N93,0)</f>
        <v>0</v>
      </c>
      <c r="BJ93" s="191" t="s">
        <v>88</v>
      </c>
      <c r="BK93" s="188"/>
      <c r="BL93" s="188"/>
      <c r="BM93" s="188"/>
    </row>
    <row r="94" s="1" customFormat="1" ht="18" customHeight="1">
      <c r="B94" s="46"/>
      <c r="C94" s="47"/>
      <c r="D94" s="143" t="s">
        <v>186</v>
      </c>
      <c r="E94" s="136"/>
      <c r="F94" s="136"/>
      <c r="G94" s="136"/>
      <c r="H94" s="136"/>
      <c r="I94" s="47"/>
      <c r="J94" s="47"/>
      <c r="K94" s="47"/>
      <c r="L94" s="47"/>
      <c r="M94" s="47"/>
      <c r="N94" s="137">
        <f>ROUND(N88*T94,2)</f>
        <v>0</v>
      </c>
      <c r="O94" s="138"/>
      <c r="P94" s="138"/>
      <c r="Q94" s="138"/>
      <c r="R94" s="48"/>
      <c r="S94" s="188"/>
      <c r="T94" s="189"/>
      <c r="U94" s="190" t="s">
        <v>45</v>
      </c>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91" t="s">
        <v>132</v>
      </c>
      <c r="AZ94" s="188"/>
      <c r="BA94" s="188"/>
      <c r="BB94" s="188"/>
      <c r="BC94" s="188"/>
      <c r="BD94" s="188"/>
      <c r="BE94" s="192">
        <f>IF(U94="základní",N94,0)</f>
        <v>0</v>
      </c>
      <c r="BF94" s="192">
        <f>IF(U94="snížená",N94,0)</f>
        <v>0</v>
      </c>
      <c r="BG94" s="192">
        <f>IF(U94="zákl. přenesená",N94,0)</f>
        <v>0</v>
      </c>
      <c r="BH94" s="192">
        <f>IF(U94="sníž. přenesená",N94,0)</f>
        <v>0</v>
      </c>
      <c r="BI94" s="192">
        <f>IF(U94="nulová",N94,0)</f>
        <v>0</v>
      </c>
      <c r="BJ94" s="191" t="s">
        <v>88</v>
      </c>
      <c r="BK94" s="188"/>
      <c r="BL94" s="188"/>
      <c r="BM94" s="188"/>
    </row>
    <row r="95" s="1" customFormat="1" ht="18" customHeight="1">
      <c r="B95" s="46"/>
      <c r="C95" s="47"/>
      <c r="D95" s="143" t="s">
        <v>187</v>
      </c>
      <c r="E95" s="136"/>
      <c r="F95" s="136"/>
      <c r="G95" s="136"/>
      <c r="H95" s="136"/>
      <c r="I95" s="47"/>
      <c r="J95" s="47"/>
      <c r="K95" s="47"/>
      <c r="L95" s="47"/>
      <c r="M95" s="47"/>
      <c r="N95" s="137">
        <f>ROUND(N88*T95,2)</f>
        <v>0</v>
      </c>
      <c r="O95" s="138"/>
      <c r="P95" s="138"/>
      <c r="Q95" s="138"/>
      <c r="R95" s="48"/>
      <c r="S95" s="188"/>
      <c r="T95" s="189"/>
      <c r="U95" s="190" t="s">
        <v>45</v>
      </c>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91" t="s">
        <v>132</v>
      </c>
      <c r="AZ95" s="188"/>
      <c r="BA95" s="188"/>
      <c r="BB95" s="188"/>
      <c r="BC95" s="188"/>
      <c r="BD95" s="188"/>
      <c r="BE95" s="192">
        <f>IF(U95="základní",N95,0)</f>
        <v>0</v>
      </c>
      <c r="BF95" s="192">
        <f>IF(U95="snížená",N95,0)</f>
        <v>0</v>
      </c>
      <c r="BG95" s="192">
        <f>IF(U95="zákl. přenesená",N95,0)</f>
        <v>0</v>
      </c>
      <c r="BH95" s="192">
        <f>IF(U95="sníž. přenesená",N95,0)</f>
        <v>0</v>
      </c>
      <c r="BI95" s="192">
        <f>IF(U95="nulová",N95,0)</f>
        <v>0</v>
      </c>
      <c r="BJ95" s="191" t="s">
        <v>88</v>
      </c>
      <c r="BK95" s="188"/>
      <c r="BL95" s="188"/>
      <c r="BM95" s="188"/>
    </row>
    <row r="96" s="1" customFormat="1" ht="18" customHeight="1">
      <c r="B96" s="46"/>
      <c r="C96" s="47"/>
      <c r="D96" s="143" t="s">
        <v>188</v>
      </c>
      <c r="E96" s="136"/>
      <c r="F96" s="136"/>
      <c r="G96" s="136"/>
      <c r="H96" s="136"/>
      <c r="I96" s="47"/>
      <c r="J96" s="47"/>
      <c r="K96" s="47"/>
      <c r="L96" s="47"/>
      <c r="M96" s="47"/>
      <c r="N96" s="137">
        <f>ROUND(N88*T96,2)</f>
        <v>0</v>
      </c>
      <c r="O96" s="138"/>
      <c r="P96" s="138"/>
      <c r="Q96" s="138"/>
      <c r="R96" s="48"/>
      <c r="S96" s="188"/>
      <c r="T96" s="189"/>
      <c r="U96" s="190" t="s">
        <v>45</v>
      </c>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91" t="s">
        <v>132</v>
      </c>
      <c r="AZ96" s="188"/>
      <c r="BA96" s="188"/>
      <c r="BB96" s="188"/>
      <c r="BC96" s="188"/>
      <c r="BD96" s="188"/>
      <c r="BE96" s="192">
        <f>IF(U96="základní",N96,0)</f>
        <v>0</v>
      </c>
      <c r="BF96" s="192">
        <f>IF(U96="snížená",N96,0)</f>
        <v>0</v>
      </c>
      <c r="BG96" s="192">
        <f>IF(U96="zákl. přenesená",N96,0)</f>
        <v>0</v>
      </c>
      <c r="BH96" s="192">
        <f>IF(U96="sníž. přenesená",N96,0)</f>
        <v>0</v>
      </c>
      <c r="BI96" s="192">
        <f>IF(U96="nulová",N96,0)</f>
        <v>0</v>
      </c>
      <c r="BJ96" s="191" t="s">
        <v>88</v>
      </c>
      <c r="BK96" s="188"/>
      <c r="BL96" s="188"/>
      <c r="BM96" s="188"/>
    </row>
    <row r="97" s="1" customFormat="1" ht="18" customHeight="1">
      <c r="B97" s="46"/>
      <c r="C97" s="47"/>
      <c r="D97" s="143" t="s">
        <v>189</v>
      </c>
      <c r="E97" s="136"/>
      <c r="F97" s="136"/>
      <c r="G97" s="136"/>
      <c r="H97" s="136"/>
      <c r="I97" s="47"/>
      <c r="J97" s="47"/>
      <c r="K97" s="47"/>
      <c r="L97" s="47"/>
      <c r="M97" s="47"/>
      <c r="N97" s="137">
        <f>ROUND(N88*T97,2)</f>
        <v>0</v>
      </c>
      <c r="O97" s="138"/>
      <c r="P97" s="138"/>
      <c r="Q97" s="138"/>
      <c r="R97" s="48"/>
      <c r="S97" s="188"/>
      <c r="T97" s="189"/>
      <c r="U97" s="190" t="s">
        <v>45</v>
      </c>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91" t="s">
        <v>132</v>
      </c>
      <c r="AZ97" s="188"/>
      <c r="BA97" s="188"/>
      <c r="BB97" s="188"/>
      <c r="BC97" s="188"/>
      <c r="BD97" s="188"/>
      <c r="BE97" s="192">
        <f>IF(U97="základní",N97,0)</f>
        <v>0</v>
      </c>
      <c r="BF97" s="192">
        <f>IF(U97="snížená",N97,0)</f>
        <v>0</v>
      </c>
      <c r="BG97" s="192">
        <f>IF(U97="zákl. přenesená",N97,0)</f>
        <v>0</v>
      </c>
      <c r="BH97" s="192">
        <f>IF(U97="sníž. přenesená",N97,0)</f>
        <v>0</v>
      </c>
      <c r="BI97" s="192">
        <f>IF(U97="nulová",N97,0)</f>
        <v>0</v>
      </c>
      <c r="BJ97" s="191" t="s">
        <v>88</v>
      </c>
      <c r="BK97" s="188"/>
      <c r="BL97" s="188"/>
      <c r="BM97" s="188"/>
    </row>
    <row r="98" s="1" customFormat="1" ht="18" customHeight="1">
      <c r="B98" s="46"/>
      <c r="C98" s="47"/>
      <c r="D98" s="136" t="s">
        <v>190</v>
      </c>
      <c r="E98" s="47"/>
      <c r="F98" s="47"/>
      <c r="G98" s="47"/>
      <c r="H98" s="47"/>
      <c r="I98" s="47"/>
      <c r="J98" s="47"/>
      <c r="K98" s="47"/>
      <c r="L98" s="47"/>
      <c r="M98" s="47"/>
      <c r="N98" s="137">
        <f>ROUND(N88*T98,2)</f>
        <v>0</v>
      </c>
      <c r="O98" s="138"/>
      <c r="P98" s="138"/>
      <c r="Q98" s="138"/>
      <c r="R98" s="48"/>
      <c r="S98" s="188"/>
      <c r="T98" s="193"/>
      <c r="U98" s="194" t="s">
        <v>45</v>
      </c>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91" t="s">
        <v>191</v>
      </c>
      <c r="AZ98" s="188"/>
      <c r="BA98" s="188"/>
      <c r="BB98" s="188"/>
      <c r="BC98" s="188"/>
      <c r="BD98" s="188"/>
      <c r="BE98" s="192">
        <f>IF(U98="základní",N98,0)</f>
        <v>0</v>
      </c>
      <c r="BF98" s="192">
        <f>IF(U98="snížená",N98,0)</f>
        <v>0</v>
      </c>
      <c r="BG98" s="192">
        <f>IF(U98="zákl. přenesená",N98,0)</f>
        <v>0</v>
      </c>
      <c r="BH98" s="192">
        <f>IF(U98="sníž. přenesená",N98,0)</f>
        <v>0</v>
      </c>
      <c r="BI98" s="192">
        <f>IF(U98="nulová",N98,0)</f>
        <v>0</v>
      </c>
      <c r="BJ98" s="191" t="s">
        <v>88</v>
      </c>
      <c r="BK98" s="188"/>
      <c r="BL98" s="188"/>
      <c r="BM98" s="188"/>
    </row>
    <row r="99" s="1" customFormat="1">
      <c r="B99" s="46"/>
      <c r="C99" s="47"/>
      <c r="D99" s="47"/>
      <c r="E99" s="47"/>
      <c r="F99" s="47"/>
      <c r="G99" s="47"/>
      <c r="H99" s="47"/>
      <c r="I99" s="47"/>
      <c r="J99" s="47"/>
      <c r="K99" s="47"/>
      <c r="L99" s="47"/>
      <c r="M99" s="47"/>
      <c r="N99" s="47"/>
      <c r="O99" s="47"/>
      <c r="P99" s="47"/>
      <c r="Q99" s="47"/>
      <c r="R99" s="48"/>
      <c r="T99" s="171"/>
      <c r="U99" s="171"/>
    </row>
    <row r="100" s="1" customFormat="1" ht="29.28" customHeight="1">
      <c r="B100" s="46"/>
      <c r="C100" s="150" t="s">
        <v>143</v>
      </c>
      <c r="D100" s="151"/>
      <c r="E100" s="151"/>
      <c r="F100" s="151"/>
      <c r="G100" s="151"/>
      <c r="H100" s="151"/>
      <c r="I100" s="151"/>
      <c r="J100" s="151"/>
      <c r="K100" s="151"/>
      <c r="L100" s="152">
        <f>ROUND(SUM(N88+N92),2)</f>
        <v>0</v>
      </c>
      <c r="M100" s="152"/>
      <c r="N100" s="152"/>
      <c r="O100" s="152"/>
      <c r="P100" s="152"/>
      <c r="Q100" s="152"/>
      <c r="R100" s="48"/>
      <c r="T100" s="171"/>
      <c r="U100" s="171"/>
    </row>
    <row r="101" s="1" customFormat="1" ht="6.96" customHeight="1">
      <c r="B101" s="75"/>
      <c r="C101" s="76"/>
      <c r="D101" s="76"/>
      <c r="E101" s="76"/>
      <c r="F101" s="76"/>
      <c r="G101" s="76"/>
      <c r="H101" s="76"/>
      <c r="I101" s="76"/>
      <c r="J101" s="76"/>
      <c r="K101" s="76"/>
      <c r="L101" s="76"/>
      <c r="M101" s="76"/>
      <c r="N101" s="76"/>
      <c r="O101" s="76"/>
      <c r="P101" s="76"/>
      <c r="Q101" s="76"/>
      <c r="R101" s="77"/>
      <c r="T101" s="171"/>
      <c r="U101" s="171"/>
    </row>
    <row r="105" s="1" customFormat="1" ht="6.96" customHeight="1">
      <c r="B105" s="78"/>
      <c r="C105" s="79"/>
      <c r="D105" s="79"/>
      <c r="E105" s="79"/>
      <c r="F105" s="79"/>
      <c r="G105" s="79"/>
      <c r="H105" s="79"/>
      <c r="I105" s="79"/>
      <c r="J105" s="79"/>
      <c r="K105" s="79"/>
      <c r="L105" s="79"/>
      <c r="M105" s="79"/>
      <c r="N105" s="79"/>
      <c r="O105" s="79"/>
      <c r="P105" s="79"/>
      <c r="Q105" s="79"/>
      <c r="R105" s="80"/>
    </row>
    <row r="106" s="1" customFormat="1" ht="36.96" customHeight="1">
      <c r="B106" s="46"/>
      <c r="C106" s="27" t="s">
        <v>192</v>
      </c>
      <c r="D106" s="47"/>
      <c r="E106" s="47"/>
      <c r="F106" s="47"/>
      <c r="G106" s="47"/>
      <c r="H106" s="47"/>
      <c r="I106" s="47"/>
      <c r="J106" s="47"/>
      <c r="K106" s="47"/>
      <c r="L106" s="47"/>
      <c r="M106" s="47"/>
      <c r="N106" s="47"/>
      <c r="O106" s="47"/>
      <c r="P106" s="47"/>
      <c r="Q106" s="47"/>
      <c r="R106" s="48"/>
    </row>
    <row r="107" s="1" customFormat="1" ht="6.96" customHeight="1">
      <c r="B107" s="46"/>
      <c r="C107" s="47"/>
      <c r="D107" s="47"/>
      <c r="E107" s="47"/>
      <c r="F107" s="47"/>
      <c r="G107" s="47"/>
      <c r="H107" s="47"/>
      <c r="I107" s="47"/>
      <c r="J107" s="47"/>
      <c r="K107" s="47"/>
      <c r="L107" s="47"/>
      <c r="M107" s="47"/>
      <c r="N107" s="47"/>
      <c r="O107" s="47"/>
      <c r="P107" s="47"/>
      <c r="Q107" s="47"/>
      <c r="R107" s="48"/>
    </row>
    <row r="108" s="1" customFormat="1" ht="30" customHeight="1">
      <c r="B108" s="46"/>
      <c r="C108" s="38" t="s">
        <v>19</v>
      </c>
      <c r="D108" s="47"/>
      <c r="E108" s="47"/>
      <c r="F108" s="155" t="str">
        <f>F6</f>
        <v>ZŠ Waldorfská - provedení nového pavilonu</v>
      </c>
      <c r="G108" s="38"/>
      <c r="H108" s="38"/>
      <c r="I108" s="38"/>
      <c r="J108" s="38"/>
      <c r="K108" s="38"/>
      <c r="L108" s="38"/>
      <c r="M108" s="38"/>
      <c r="N108" s="38"/>
      <c r="O108" s="38"/>
      <c r="P108" s="38"/>
      <c r="Q108" s="47"/>
      <c r="R108" s="48"/>
    </row>
    <row r="109" s="1" customFormat="1" ht="36.96" customHeight="1">
      <c r="B109" s="46"/>
      <c r="C109" s="85" t="s">
        <v>151</v>
      </c>
      <c r="D109" s="47"/>
      <c r="E109" s="47"/>
      <c r="F109" s="87" t="str">
        <f>F7</f>
        <v>SO01-030.01 - Požárně-bezpečnostní řešení</v>
      </c>
      <c r="G109" s="47"/>
      <c r="H109" s="47"/>
      <c r="I109" s="47"/>
      <c r="J109" s="47"/>
      <c r="K109" s="47"/>
      <c r="L109" s="47"/>
      <c r="M109" s="47"/>
      <c r="N109" s="47"/>
      <c r="O109" s="47"/>
      <c r="P109" s="47"/>
      <c r="Q109" s="47"/>
      <c r="R109" s="48"/>
    </row>
    <row r="110" s="1" customFormat="1" ht="6.96" customHeight="1">
      <c r="B110" s="46"/>
      <c r="C110" s="47"/>
      <c r="D110" s="47"/>
      <c r="E110" s="47"/>
      <c r="F110" s="47"/>
      <c r="G110" s="47"/>
      <c r="H110" s="47"/>
      <c r="I110" s="47"/>
      <c r="J110" s="47"/>
      <c r="K110" s="47"/>
      <c r="L110" s="47"/>
      <c r="M110" s="47"/>
      <c r="N110" s="47"/>
      <c r="O110" s="47"/>
      <c r="P110" s="47"/>
      <c r="Q110" s="47"/>
      <c r="R110" s="48"/>
    </row>
    <row r="111" s="1" customFormat="1" ht="18" customHeight="1">
      <c r="B111" s="46"/>
      <c r="C111" s="38" t="s">
        <v>24</v>
      </c>
      <c r="D111" s="47"/>
      <c r="E111" s="47"/>
      <c r="F111" s="33" t="str">
        <f>F9</f>
        <v>Praha</v>
      </c>
      <c r="G111" s="47"/>
      <c r="H111" s="47"/>
      <c r="I111" s="47"/>
      <c r="J111" s="47"/>
      <c r="K111" s="38" t="s">
        <v>26</v>
      </c>
      <c r="L111" s="47"/>
      <c r="M111" s="90" t="str">
        <f>IF(O9="","",O9)</f>
        <v>8. 3. 2018</v>
      </c>
      <c r="N111" s="90"/>
      <c r="O111" s="90"/>
      <c r="P111" s="90"/>
      <c r="Q111" s="47"/>
      <c r="R111" s="48"/>
    </row>
    <row r="112" s="1" customFormat="1" ht="6.96" customHeight="1">
      <c r="B112" s="46"/>
      <c r="C112" s="47"/>
      <c r="D112" s="47"/>
      <c r="E112" s="47"/>
      <c r="F112" s="47"/>
      <c r="G112" s="47"/>
      <c r="H112" s="47"/>
      <c r="I112" s="47"/>
      <c r="J112" s="47"/>
      <c r="K112" s="47"/>
      <c r="L112" s="47"/>
      <c r="M112" s="47"/>
      <c r="N112" s="47"/>
      <c r="O112" s="47"/>
      <c r="P112" s="47"/>
      <c r="Q112" s="47"/>
      <c r="R112" s="48"/>
    </row>
    <row r="113" s="1" customFormat="1">
      <c r="B113" s="46"/>
      <c r="C113" s="38" t="s">
        <v>28</v>
      </c>
      <c r="D113" s="47"/>
      <c r="E113" s="47"/>
      <c r="F113" s="33" t="str">
        <f>E12</f>
        <v>Městská část Praha 5</v>
      </c>
      <c r="G113" s="47"/>
      <c r="H113" s="47"/>
      <c r="I113" s="47"/>
      <c r="J113" s="47"/>
      <c r="K113" s="38" t="s">
        <v>34</v>
      </c>
      <c r="L113" s="47"/>
      <c r="M113" s="33" t="str">
        <f>E18</f>
        <v>Karlínblok</v>
      </c>
      <c r="N113" s="33"/>
      <c r="O113" s="33"/>
      <c r="P113" s="33"/>
      <c r="Q113" s="33"/>
      <c r="R113" s="48"/>
    </row>
    <row r="114" s="1" customFormat="1" ht="14.4" customHeight="1">
      <c r="B114" s="46"/>
      <c r="C114" s="38" t="s">
        <v>32</v>
      </c>
      <c r="D114" s="47"/>
      <c r="E114" s="47"/>
      <c r="F114" s="33" t="str">
        <f>IF(E15="","",E15)</f>
        <v>Vyplň údaj</v>
      </c>
      <c r="G114" s="47"/>
      <c r="H114" s="47"/>
      <c r="I114" s="47"/>
      <c r="J114" s="47"/>
      <c r="K114" s="38" t="s">
        <v>37</v>
      </c>
      <c r="L114" s="47"/>
      <c r="M114" s="33" t="str">
        <f>E21</f>
        <v>QSB</v>
      </c>
      <c r="N114" s="33"/>
      <c r="O114" s="33"/>
      <c r="P114" s="33"/>
      <c r="Q114" s="33"/>
      <c r="R114" s="48"/>
    </row>
    <row r="115" s="1" customFormat="1" ht="10.32" customHeight="1">
      <c r="B115" s="46"/>
      <c r="C115" s="47"/>
      <c r="D115" s="47"/>
      <c r="E115" s="47"/>
      <c r="F115" s="47"/>
      <c r="G115" s="47"/>
      <c r="H115" s="47"/>
      <c r="I115" s="47"/>
      <c r="J115" s="47"/>
      <c r="K115" s="47"/>
      <c r="L115" s="47"/>
      <c r="M115" s="47"/>
      <c r="N115" s="47"/>
      <c r="O115" s="47"/>
      <c r="P115" s="47"/>
      <c r="Q115" s="47"/>
      <c r="R115" s="48"/>
    </row>
    <row r="116" s="8" customFormat="1" ht="29.28" customHeight="1">
      <c r="B116" s="195"/>
      <c r="C116" s="196" t="s">
        <v>193</v>
      </c>
      <c r="D116" s="197" t="s">
        <v>194</v>
      </c>
      <c r="E116" s="197" t="s">
        <v>62</v>
      </c>
      <c r="F116" s="197" t="s">
        <v>195</v>
      </c>
      <c r="G116" s="197"/>
      <c r="H116" s="197"/>
      <c r="I116" s="197"/>
      <c r="J116" s="197" t="s">
        <v>196</v>
      </c>
      <c r="K116" s="197" t="s">
        <v>197</v>
      </c>
      <c r="L116" s="197" t="s">
        <v>198</v>
      </c>
      <c r="M116" s="197"/>
      <c r="N116" s="197" t="s">
        <v>156</v>
      </c>
      <c r="O116" s="197"/>
      <c r="P116" s="197"/>
      <c r="Q116" s="198"/>
      <c r="R116" s="199"/>
      <c r="T116" s="106" t="s">
        <v>199</v>
      </c>
      <c r="U116" s="107" t="s">
        <v>44</v>
      </c>
      <c r="V116" s="107" t="s">
        <v>200</v>
      </c>
      <c r="W116" s="107" t="s">
        <v>201</v>
      </c>
      <c r="X116" s="107" t="s">
        <v>202</v>
      </c>
      <c r="Y116" s="107" t="s">
        <v>203</v>
      </c>
      <c r="Z116" s="107" t="s">
        <v>204</v>
      </c>
      <c r="AA116" s="108" t="s">
        <v>205</v>
      </c>
    </row>
    <row r="117" s="1" customFormat="1" ht="29.28" customHeight="1">
      <c r="B117" s="46"/>
      <c r="C117" s="110" t="s">
        <v>153</v>
      </c>
      <c r="D117" s="47"/>
      <c r="E117" s="47"/>
      <c r="F117" s="47"/>
      <c r="G117" s="47"/>
      <c r="H117" s="47"/>
      <c r="I117" s="47"/>
      <c r="J117" s="47"/>
      <c r="K117" s="47"/>
      <c r="L117" s="47"/>
      <c r="M117" s="47"/>
      <c r="N117" s="200">
        <f>BK117</f>
        <v>0</v>
      </c>
      <c r="O117" s="201"/>
      <c r="P117" s="201"/>
      <c r="Q117" s="201"/>
      <c r="R117" s="48"/>
      <c r="T117" s="109"/>
      <c r="U117" s="67"/>
      <c r="V117" s="67"/>
      <c r="W117" s="202">
        <f>W118+W131</f>
        <v>0</v>
      </c>
      <c r="X117" s="67"/>
      <c r="Y117" s="202">
        <f>Y118+Y131</f>
        <v>0.10060000000000001</v>
      </c>
      <c r="Z117" s="67"/>
      <c r="AA117" s="203">
        <f>AA118+AA131</f>
        <v>0</v>
      </c>
      <c r="AT117" s="22" t="s">
        <v>79</v>
      </c>
      <c r="AU117" s="22" t="s">
        <v>158</v>
      </c>
      <c r="BK117" s="204">
        <f>BK118+BK131</f>
        <v>0</v>
      </c>
    </row>
    <row r="118" s="9" customFormat="1" ht="37.44001" customHeight="1">
      <c r="B118" s="205"/>
      <c r="C118" s="206"/>
      <c r="D118" s="207" t="s">
        <v>167</v>
      </c>
      <c r="E118" s="207"/>
      <c r="F118" s="207"/>
      <c r="G118" s="207"/>
      <c r="H118" s="207"/>
      <c r="I118" s="207"/>
      <c r="J118" s="207"/>
      <c r="K118" s="207"/>
      <c r="L118" s="207"/>
      <c r="M118" s="207"/>
      <c r="N118" s="208">
        <f>BK118</f>
        <v>0</v>
      </c>
      <c r="O118" s="178"/>
      <c r="P118" s="178"/>
      <c r="Q118" s="178"/>
      <c r="R118" s="209"/>
      <c r="T118" s="210"/>
      <c r="U118" s="206"/>
      <c r="V118" s="206"/>
      <c r="W118" s="211">
        <f>W119</f>
        <v>0</v>
      </c>
      <c r="X118" s="206"/>
      <c r="Y118" s="211">
        <f>Y119</f>
        <v>0.10060000000000001</v>
      </c>
      <c r="Z118" s="206"/>
      <c r="AA118" s="212">
        <f>AA119</f>
        <v>0</v>
      </c>
      <c r="AR118" s="213" t="s">
        <v>149</v>
      </c>
      <c r="AT118" s="214" t="s">
        <v>79</v>
      </c>
      <c r="AU118" s="214" t="s">
        <v>80</v>
      </c>
      <c r="AY118" s="213" t="s">
        <v>206</v>
      </c>
      <c r="BK118" s="215">
        <f>BK119</f>
        <v>0</v>
      </c>
    </row>
    <row r="119" s="9" customFormat="1" ht="19.92" customHeight="1">
      <c r="B119" s="205"/>
      <c r="C119" s="206"/>
      <c r="D119" s="216" t="s">
        <v>174</v>
      </c>
      <c r="E119" s="216"/>
      <c r="F119" s="216"/>
      <c r="G119" s="216"/>
      <c r="H119" s="216"/>
      <c r="I119" s="216"/>
      <c r="J119" s="216"/>
      <c r="K119" s="216"/>
      <c r="L119" s="216"/>
      <c r="M119" s="216"/>
      <c r="N119" s="217">
        <f>BK119</f>
        <v>0</v>
      </c>
      <c r="O119" s="218"/>
      <c r="P119" s="218"/>
      <c r="Q119" s="218"/>
      <c r="R119" s="209"/>
      <c r="T119" s="210"/>
      <c r="U119" s="206"/>
      <c r="V119" s="206"/>
      <c r="W119" s="211">
        <f>SUM(W120:W130)</f>
        <v>0</v>
      </c>
      <c r="X119" s="206"/>
      <c r="Y119" s="211">
        <f>SUM(Y120:Y130)</f>
        <v>0.10060000000000001</v>
      </c>
      <c r="Z119" s="206"/>
      <c r="AA119" s="212">
        <f>SUM(AA120:AA130)</f>
        <v>0</v>
      </c>
      <c r="AR119" s="213" t="s">
        <v>149</v>
      </c>
      <c r="AT119" s="214" t="s">
        <v>79</v>
      </c>
      <c r="AU119" s="214" t="s">
        <v>88</v>
      </c>
      <c r="AY119" s="213" t="s">
        <v>206</v>
      </c>
      <c r="BK119" s="215">
        <f>SUM(BK120:BK130)</f>
        <v>0</v>
      </c>
    </row>
    <row r="120" s="1" customFormat="1" ht="25.5" customHeight="1">
      <c r="B120" s="46"/>
      <c r="C120" s="219" t="s">
        <v>211</v>
      </c>
      <c r="D120" s="219" t="s">
        <v>207</v>
      </c>
      <c r="E120" s="220" t="s">
        <v>1952</v>
      </c>
      <c r="F120" s="221" t="s">
        <v>1953</v>
      </c>
      <c r="G120" s="221"/>
      <c r="H120" s="221"/>
      <c r="I120" s="221"/>
      <c r="J120" s="222" t="s">
        <v>321</v>
      </c>
      <c r="K120" s="223">
        <v>40</v>
      </c>
      <c r="L120" s="224">
        <v>0</v>
      </c>
      <c r="M120" s="225"/>
      <c r="N120" s="226">
        <f>ROUND(L120*K120,2)</f>
        <v>0</v>
      </c>
      <c r="O120" s="226"/>
      <c r="P120" s="226"/>
      <c r="Q120" s="226"/>
      <c r="R120" s="48"/>
      <c r="T120" s="227" t="s">
        <v>22</v>
      </c>
      <c r="U120" s="56" t="s">
        <v>45</v>
      </c>
      <c r="V120" s="47"/>
      <c r="W120" s="228">
        <f>V120*K120</f>
        <v>0</v>
      </c>
      <c r="X120" s="228">
        <v>0</v>
      </c>
      <c r="Y120" s="228">
        <f>X120*K120</f>
        <v>0</v>
      </c>
      <c r="Z120" s="228">
        <v>0</v>
      </c>
      <c r="AA120" s="229">
        <f>Z120*K120</f>
        <v>0</v>
      </c>
      <c r="AR120" s="22" t="s">
        <v>278</v>
      </c>
      <c r="AT120" s="22" t="s">
        <v>207</v>
      </c>
      <c r="AU120" s="22" t="s">
        <v>149</v>
      </c>
      <c r="AY120" s="22" t="s">
        <v>206</v>
      </c>
      <c r="BE120" s="142">
        <f>IF(U120="základní",N120,0)</f>
        <v>0</v>
      </c>
      <c r="BF120" s="142">
        <f>IF(U120="snížená",N120,0)</f>
        <v>0</v>
      </c>
      <c r="BG120" s="142">
        <f>IF(U120="zákl. přenesená",N120,0)</f>
        <v>0</v>
      </c>
      <c r="BH120" s="142">
        <f>IF(U120="sníž. přenesená",N120,0)</f>
        <v>0</v>
      </c>
      <c r="BI120" s="142">
        <f>IF(U120="nulová",N120,0)</f>
        <v>0</v>
      </c>
      <c r="BJ120" s="22" t="s">
        <v>88</v>
      </c>
      <c r="BK120" s="142">
        <f>ROUND(L120*K120,2)</f>
        <v>0</v>
      </c>
      <c r="BL120" s="22" t="s">
        <v>278</v>
      </c>
      <c r="BM120" s="22" t="s">
        <v>1954</v>
      </c>
    </row>
    <row r="121" s="1" customFormat="1" ht="16.5" customHeight="1">
      <c r="B121" s="46"/>
      <c r="C121" s="242" t="s">
        <v>226</v>
      </c>
      <c r="D121" s="242" t="s">
        <v>263</v>
      </c>
      <c r="E121" s="243" t="s">
        <v>1955</v>
      </c>
      <c r="F121" s="244" t="s">
        <v>1956</v>
      </c>
      <c r="G121" s="244"/>
      <c r="H121" s="244"/>
      <c r="I121" s="244"/>
      <c r="J121" s="245" t="s">
        <v>321</v>
      </c>
      <c r="K121" s="246">
        <v>40</v>
      </c>
      <c r="L121" s="247">
        <v>0</v>
      </c>
      <c r="M121" s="248"/>
      <c r="N121" s="249">
        <f>ROUND(L121*K121,2)</f>
        <v>0</v>
      </c>
      <c r="O121" s="226"/>
      <c r="P121" s="226"/>
      <c r="Q121" s="226"/>
      <c r="R121" s="48"/>
      <c r="T121" s="227" t="s">
        <v>22</v>
      </c>
      <c r="U121" s="56" t="s">
        <v>45</v>
      </c>
      <c r="V121" s="47"/>
      <c r="W121" s="228">
        <f>V121*K121</f>
        <v>0</v>
      </c>
      <c r="X121" s="228">
        <v>0</v>
      </c>
      <c r="Y121" s="228">
        <f>X121*K121</f>
        <v>0</v>
      </c>
      <c r="Z121" s="228">
        <v>0</v>
      </c>
      <c r="AA121" s="229">
        <f>Z121*K121</f>
        <v>0</v>
      </c>
      <c r="AR121" s="22" t="s">
        <v>367</v>
      </c>
      <c r="AT121" s="22" t="s">
        <v>263</v>
      </c>
      <c r="AU121" s="22" t="s">
        <v>149</v>
      </c>
      <c r="AY121" s="22" t="s">
        <v>206</v>
      </c>
      <c r="BE121" s="142">
        <f>IF(U121="základní",N121,0)</f>
        <v>0</v>
      </c>
      <c r="BF121" s="142">
        <f>IF(U121="snížená",N121,0)</f>
        <v>0</v>
      </c>
      <c r="BG121" s="142">
        <f>IF(U121="zákl. přenesená",N121,0)</f>
        <v>0</v>
      </c>
      <c r="BH121" s="142">
        <f>IF(U121="sníž. přenesená",N121,0)</f>
        <v>0</v>
      </c>
      <c r="BI121" s="142">
        <f>IF(U121="nulová",N121,0)</f>
        <v>0</v>
      </c>
      <c r="BJ121" s="22" t="s">
        <v>88</v>
      </c>
      <c r="BK121" s="142">
        <f>ROUND(L121*K121,2)</f>
        <v>0</v>
      </c>
      <c r="BL121" s="22" t="s">
        <v>278</v>
      </c>
      <c r="BM121" s="22" t="s">
        <v>1957</v>
      </c>
    </row>
    <row r="122" s="1" customFormat="1" ht="84" customHeight="1">
      <c r="B122" s="46"/>
      <c r="C122" s="47"/>
      <c r="D122" s="47"/>
      <c r="E122" s="47"/>
      <c r="F122" s="250" t="s">
        <v>1958</v>
      </c>
      <c r="G122" s="67"/>
      <c r="H122" s="67"/>
      <c r="I122" s="67"/>
      <c r="J122" s="47"/>
      <c r="K122" s="47"/>
      <c r="L122" s="47"/>
      <c r="M122" s="47"/>
      <c r="N122" s="47"/>
      <c r="O122" s="47"/>
      <c r="P122" s="47"/>
      <c r="Q122" s="47"/>
      <c r="R122" s="48"/>
      <c r="T122" s="189"/>
      <c r="U122" s="47"/>
      <c r="V122" s="47"/>
      <c r="W122" s="47"/>
      <c r="X122" s="47"/>
      <c r="Y122" s="47"/>
      <c r="Z122" s="47"/>
      <c r="AA122" s="100"/>
      <c r="AT122" s="22" t="s">
        <v>268</v>
      </c>
      <c r="AU122" s="22" t="s">
        <v>149</v>
      </c>
    </row>
    <row r="123" s="1" customFormat="1" ht="25.5" customHeight="1">
      <c r="B123" s="46"/>
      <c r="C123" s="219" t="s">
        <v>88</v>
      </c>
      <c r="D123" s="219" t="s">
        <v>207</v>
      </c>
      <c r="E123" s="220" t="s">
        <v>1959</v>
      </c>
      <c r="F123" s="221" t="s">
        <v>1960</v>
      </c>
      <c r="G123" s="221"/>
      <c r="H123" s="221"/>
      <c r="I123" s="221"/>
      <c r="J123" s="222" t="s">
        <v>650</v>
      </c>
      <c r="K123" s="223">
        <v>10</v>
      </c>
      <c r="L123" s="224">
        <v>0</v>
      </c>
      <c r="M123" s="225"/>
      <c r="N123" s="226">
        <f>ROUND(L123*K123,2)</f>
        <v>0</v>
      </c>
      <c r="O123" s="226"/>
      <c r="P123" s="226"/>
      <c r="Q123" s="226"/>
      <c r="R123" s="48"/>
      <c r="T123" s="227" t="s">
        <v>22</v>
      </c>
      <c r="U123" s="56" t="s">
        <v>45</v>
      </c>
      <c r="V123" s="47"/>
      <c r="W123" s="228">
        <f>V123*K123</f>
        <v>0</v>
      </c>
      <c r="X123" s="228">
        <v>6.0000000000000002E-05</v>
      </c>
      <c r="Y123" s="228">
        <f>X123*K123</f>
        <v>0.00060000000000000006</v>
      </c>
      <c r="Z123" s="228">
        <v>0</v>
      </c>
      <c r="AA123" s="229">
        <f>Z123*K123</f>
        <v>0</v>
      </c>
      <c r="AR123" s="22" t="s">
        <v>278</v>
      </c>
      <c r="AT123" s="22" t="s">
        <v>207</v>
      </c>
      <c r="AU123" s="22" t="s">
        <v>149</v>
      </c>
      <c r="AY123" s="22" t="s">
        <v>206</v>
      </c>
      <c r="BE123" s="142">
        <f>IF(U123="základní",N123,0)</f>
        <v>0</v>
      </c>
      <c r="BF123" s="142">
        <f>IF(U123="snížená",N123,0)</f>
        <v>0</v>
      </c>
      <c r="BG123" s="142">
        <f>IF(U123="zákl. přenesená",N123,0)</f>
        <v>0</v>
      </c>
      <c r="BH123" s="142">
        <f>IF(U123="sníž. přenesená",N123,0)</f>
        <v>0</v>
      </c>
      <c r="BI123" s="142">
        <f>IF(U123="nulová",N123,0)</f>
        <v>0</v>
      </c>
      <c r="BJ123" s="22" t="s">
        <v>88</v>
      </c>
      <c r="BK123" s="142">
        <f>ROUND(L123*K123,2)</f>
        <v>0</v>
      </c>
      <c r="BL123" s="22" t="s">
        <v>278</v>
      </c>
      <c r="BM123" s="22" t="s">
        <v>1961</v>
      </c>
    </row>
    <row r="124" s="10" customFormat="1" ht="16.5" customHeight="1">
      <c r="B124" s="230"/>
      <c r="C124" s="231"/>
      <c r="D124" s="231"/>
      <c r="E124" s="232" t="s">
        <v>22</v>
      </c>
      <c r="F124" s="233" t="s">
        <v>1962</v>
      </c>
      <c r="G124" s="234"/>
      <c r="H124" s="234"/>
      <c r="I124" s="234"/>
      <c r="J124" s="231"/>
      <c r="K124" s="235">
        <v>3</v>
      </c>
      <c r="L124" s="231"/>
      <c r="M124" s="231"/>
      <c r="N124" s="231"/>
      <c r="O124" s="231"/>
      <c r="P124" s="231"/>
      <c r="Q124" s="231"/>
      <c r="R124" s="236"/>
      <c r="T124" s="237"/>
      <c r="U124" s="231"/>
      <c r="V124" s="231"/>
      <c r="W124" s="231"/>
      <c r="X124" s="231"/>
      <c r="Y124" s="231"/>
      <c r="Z124" s="231"/>
      <c r="AA124" s="238"/>
      <c r="AT124" s="239" t="s">
        <v>214</v>
      </c>
      <c r="AU124" s="239" t="s">
        <v>149</v>
      </c>
      <c r="AV124" s="10" t="s">
        <v>149</v>
      </c>
      <c r="AW124" s="10" t="s">
        <v>36</v>
      </c>
      <c r="AX124" s="10" t="s">
        <v>80</v>
      </c>
      <c r="AY124" s="239" t="s">
        <v>206</v>
      </c>
    </row>
    <row r="125" s="10" customFormat="1" ht="16.5" customHeight="1">
      <c r="B125" s="230"/>
      <c r="C125" s="231"/>
      <c r="D125" s="231"/>
      <c r="E125" s="232" t="s">
        <v>22</v>
      </c>
      <c r="F125" s="251" t="s">
        <v>1963</v>
      </c>
      <c r="G125" s="231"/>
      <c r="H125" s="231"/>
      <c r="I125" s="231"/>
      <c r="J125" s="231"/>
      <c r="K125" s="235">
        <v>3</v>
      </c>
      <c r="L125" s="231"/>
      <c r="M125" s="231"/>
      <c r="N125" s="231"/>
      <c r="O125" s="231"/>
      <c r="P125" s="231"/>
      <c r="Q125" s="231"/>
      <c r="R125" s="236"/>
      <c r="T125" s="237"/>
      <c r="U125" s="231"/>
      <c r="V125" s="231"/>
      <c r="W125" s="231"/>
      <c r="X125" s="231"/>
      <c r="Y125" s="231"/>
      <c r="Z125" s="231"/>
      <c r="AA125" s="238"/>
      <c r="AT125" s="239" t="s">
        <v>214</v>
      </c>
      <c r="AU125" s="239" t="s">
        <v>149</v>
      </c>
      <c r="AV125" s="10" t="s">
        <v>149</v>
      </c>
      <c r="AW125" s="10" t="s">
        <v>36</v>
      </c>
      <c r="AX125" s="10" t="s">
        <v>80</v>
      </c>
      <c r="AY125" s="239" t="s">
        <v>206</v>
      </c>
    </row>
    <row r="126" s="10" customFormat="1" ht="16.5" customHeight="1">
      <c r="B126" s="230"/>
      <c r="C126" s="231"/>
      <c r="D126" s="231"/>
      <c r="E126" s="232" t="s">
        <v>22</v>
      </c>
      <c r="F126" s="251" t="s">
        <v>1964</v>
      </c>
      <c r="G126" s="231"/>
      <c r="H126" s="231"/>
      <c r="I126" s="231"/>
      <c r="J126" s="231"/>
      <c r="K126" s="235">
        <v>1</v>
      </c>
      <c r="L126" s="231"/>
      <c r="M126" s="231"/>
      <c r="N126" s="231"/>
      <c r="O126" s="231"/>
      <c r="P126" s="231"/>
      <c r="Q126" s="231"/>
      <c r="R126" s="236"/>
      <c r="T126" s="237"/>
      <c r="U126" s="231"/>
      <c r="V126" s="231"/>
      <c r="W126" s="231"/>
      <c r="X126" s="231"/>
      <c r="Y126" s="231"/>
      <c r="Z126" s="231"/>
      <c r="AA126" s="238"/>
      <c r="AT126" s="239" t="s">
        <v>214</v>
      </c>
      <c r="AU126" s="239" t="s">
        <v>149</v>
      </c>
      <c r="AV126" s="10" t="s">
        <v>149</v>
      </c>
      <c r="AW126" s="10" t="s">
        <v>36</v>
      </c>
      <c r="AX126" s="10" t="s">
        <v>80</v>
      </c>
      <c r="AY126" s="239" t="s">
        <v>206</v>
      </c>
    </row>
    <row r="127" s="10" customFormat="1" ht="16.5" customHeight="1">
      <c r="B127" s="230"/>
      <c r="C127" s="231"/>
      <c r="D127" s="231"/>
      <c r="E127" s="232" t="s">
        <v>22</v>
      </c>
      <c r="F127" s="251" t="s">
        <v>1965</v>
      </c>
      <c r="G127" s="231"/>
      <c r="H127" s="231"/>
      <c r="I127" s="231"/>
      <c r="J127" s="231"/>
      <c r="K127" s="235">
        <v>3</v>
      </c>
      <c r="L127" s="231"/>
      <c r="M127" s="231"/>
      <c r="N127" s="231"/>
      <c r="O127" s="231"/>
      <c r="P127" s="231"/>
      <c r="Q127" s="231"/>
      <c r="R127" s="236"/>
      <c r="T127" s="237"/>
      <c r="U127" s="231"/>
      <c r="V127" s="231"/>
      <c r="W127" s="231"/>
      <c r="X127" s="231"/>
      <c r="Y127" s="231"/>
      <c r="Z127" s="231"/>
      <c r="AA127" s="238"/>
      <c r="AT127" s="239" t="s">
        <v>214</v>
      </c>
      <c r="AU127" s="239" t="s">
        <v>149</v>
      </c>
      <c r="AV127" s="10" t="s">
        <v>149</v>
      </c>
      <c r="AW127" s="10" t="s">
        <v>36</v>
      </c>
      <c r="AX127" s="10" t="s">
        <v>80</v>
      </c>
      <c r="AY127" s="239" t="s">
        <v>206</v>
      </c>
    </row>
    <row r="128" s="11" customFormat="1" ht="16.5" customHeight="1">
      <c r="B128" s="252"/>
      <c r="C128" s="253"/>
      <c r="D128" s="253"/>
      <c r="E128" s="254" t="s">
        <v>22</v>
      </c>
      <c r="F128" s="255" t="s">
        <v>289</v>
      </c>
      <c r="G128" s="253"/>
      <c r="H128" s="253"/>
      <c r="I128" s="253"/>
      <c r="J128" s="253"/>
      <c r="K128" s="256">
        <v>10</v>
      </c>
      <c r="L128" s="253"/>
      <c r="M128" s="253"/>
      <c r="N128" s="253"/>
      <c r="O128" s="253"/>
      <c r="P128" s="253"/>
      <c r="Q128" s="253"/>
      <c r="R128" s="257"/>
      <c r="T128" s="258"/>
      <c r="U128" s="253"/>
      <c r="V128" s="253"/>
      <c r="W128" s="253"/>
      <c r="X128" s="253"/>
      <c r="Y128" s="253"/>
      <c r="Z128" s="253"/>
      <c r="AA128" s="259"/>
      <c r="AT128" s="260" t="s">
        <v>214</v>
      </c>
      <c r="AU128" s="260" t="s">
        <v>149</v>
      </c>
      <c r="AV128" s="11" t="s">
        <v>211</v>
      </c>
      <c r="AW128" s="11" t="s">
        <v>36</v>
      </c>
      <c r="AX128" s="11" t="s">
        <v>88</v>
      </c>
      <c r="AY128" s="260" t="s">
        <v>206</v>
      </c>
    </row>
    <row r="129" s="1" customFormat="1" ht="16.5" customHeight="1">
      <c r="B129" s="46"/>
      <c r="C129" s="242" t="s">
        <v>149</v>
      </c>
      <c r="D129" s="242" t="s">
        <v>263</v>
      </c>
      <c r="E129" s="243" t="s">
        <v>1966</v>
      </c>
      <c r="F129" s="244" t="s">
        <v>1967</v>
      </c>
      <c r="G129" s="244"/>
      <c r="H129" s="244"/>
      <c r="I129" s="244"/>
      <c r="J129" s="245" t="s">
        <v>321</v>
      </c>
      <c r="K129" s="246">
        <v>10</v>
      </c>
      <c r="L129" s="247">
        <v>0</v>
      </c>
      <c r="M129" s="248"/>
      <c r="N129" s="249">
        <f>ROUND(L129*K129,2)</f>
        <v>0</v>
      </c>
      <c r="O129" s="226"/>
      <c r="P129" s="226"/>
      <c r="Q129" s="226"/>
      <c r="R129" s="48"/>
      <c r="T129" s="227" t="s">
        <v>22</v>
      </c>
      <c r="U129" s="56" t="s">
        <v>45</v>
      </c>
      <c r="V129" s="47"/>
      <c r="W129" s="228">
        <f>V129*K129</f>
        <v>0</v>
      </c>
      <c r="X129" s="228">
        <v>0.01</v>
      </c>
      <c r="Y129" s="228">
        <f>X129*K129</f>
        <v>0.10000000000000001</v>
      </c>
      <c r="Z129" s="228">
        <v>0</v>
      </c>
      <c r="AA129" s="229">
        <f>Z129*K129</f>
        <v>0</v>
      </c>
      <c r="AR129" s="22" t="s">
        <v>367</v>
      </c>
      <c r="AT129" s="22" t="s">
        <v>263</v>
      </c>
      <c r="AU129" s="22" t="s">
        <v>149</v>
      </c>
      <c r="AY129" s="22" t="s">
        <v>206</v>
      </c>
      <c r="BE129" s="142">
        <f>IF(U129="základní",N129,0)</f>
        <v>0</v>
      </c>
      <c r="BF129" s="142">
        <f>IF(U129="snížená",N129,0)</f>
        <v>0</v>
      </c>
      <c r="BG129" s="142">
        <f>IF(U129="zákl. přenesená",N129,0)</f>
        <v>0</v>
      </c>
      <c r="BH129" s="142">
        <f>IF(U129="sníž. přenesená",N129,0)</f>
        <v>0</v>
      </c>
      <c r="BI129" s="142">
        <f>IF(U129="nulová",N129,0)</f>
        <v>0</v>
      </c>
      <c r="BJ129" s="22" t="s">
        <v>88</v>
      </c>
      <c r="BK129" s="142">
        <f>ROUND(L129*K129,2)</f>
        <v>0</v>
      </c>
      <c r="BL129" s="22" t="s">
        <v>278</v>
      </c>
      <c r="BM129" s="22" t="s">
        <v>1968</v>
      </c>
    </row>
    <row r="130" s="1" customFormat="1" ht="25.5" customHeight="1">
      <c r="B130" s="46"/>
      <c r="C130" s="219" t="s">
        <v>218</v>
      </c>
      <c r="D130" s="219" t="s">
        <v>207</v>
      </c>
      <c r="E130" s="220" t="s">
        <v>1453</v>
      </c>
      <c r="F130" s="221" t="s">
        <v>1454</v>
      </c>
      <c r="G130" s="221"/>
      <c r="H130" s="221"/>
      <c r="I130" s="221"/>
      <c r="J130" s="222" t="s">
        <v>238</v>
      </c>
      <c r="K130" s="223">
        <v>0.10100000000000001</v>
      </c>
      <c r="L130" s="224">
        <v>0</v>
      </c>
      <c r="M130" s="225"/>
      <c r="N130" s="226">
        <f>ROUND(L130*K130,2)</f>
        <v>0</v>
      </c>
      <c r="O130" s="226"/>
      <c r="P130" s="226"/>
      <c r="Q130" s="226"/>
      <c r="R130" s="48"/>
      <c r="T130" s="227" t="s">
        <v>22</v>
      </c>
      <c r="U130" s="56" t="s">
        <v>45</v>
      </c>
      <c r="V130" s="47"/>
      <c r="W130" s="228">
        <f>V130*K130</f>
        <v>0</v>
      </c>
      <c r="X130" s="228">
        <v>0</v>
      </c>
      <c r="Y130" s="228">
        <f>X130*K130</f>
        <v>0</v>
      </c>
      <c r="Z130" s="228">
        <v>0</v>
      </c>
      <c r="AA130" s="229">
        <f>Z130*K130</f>
        <v>0</v>
      </c>
      <c r="AR130" s="22" t="s">
        <v>278</v>
      </c>
      <c r="AT130" s="22" t="s">
        <v>207</v>
      </c>
      <c r="AU130" s="22" t="s">
        <v>149</v>
      </c>
      <c r="AY130" s="22" t="s">
        <v>206</v>
      </c>
      <c r="BE130" s="142">
        <f>IF(U130="základní",N130,0)</f>
        <v>0</v>
      </c>
      <c r="BF130" s="142">
        <f>IF(U130="snížená",N130,0)</f>
        <v>0</v>
      </c>
      <c r="BG130" s="142">
        <f>IF(U130="zákl. přenesená",N130,0)</f>
        <v>0</v>
      </c>
      <c r="BH130" s="142">
        <f>IF(U130="sníž. přenesená",N130,0)</f>
        <v>0</v>
      </c>
      <c r="BI130" s="142">
        <f>IF(U130="nulová",N130,0)</f>
        <v>0</v>
      </c>
      <c r="BJ130" s="22" t="s">
        <v>88</v>
      </c>
      <c r="BK130" s="142">
        <f>ROUND(L130*K130,2)</f>
        <v>0</v>
      </c>
      <c r="BL130" s="22" t="s">
        <v>278</v>
      </c>
      <c r="BM130" s="22" t="s">
        <v>1969</v>
      </c>
    </row>
    <row r="131" s="1" customFormat="1" ht="49.92" customHeight="1">
      <c r="B131" s="46"/>
      <c r="C131" s="47"/>
      <c r="D131" s="207" t="s">
        <v>1656</v>
      </c>
      <c r="E131" s="47"/>
      <c r="F131" s="47"/>
      <c r="G131" s="47"/>
      <c r="H131" s="47"/>
      <c r="I131" s="47"/>
      <c r="J131" s="47"/>
      <c r="K131" s="47"/>
      <c r="L131" s="47"/>
      <c r="M131" s="47"/>
      <c r="N131" s="261">
        <f>BK131</f>
        <v>0</v>
      </c>
      <c r="O131" s="262"/>
      <c r="P131" s="262"/>
      <c r="Q131" s="262"/>
      <c r="R131" s="48"/>
      <c r="T131" s="193"/>
      <c r="U131" s="72"/>
      <c r="V131" s="72"/>
      <c r="W131" s="72"/>
      <c r="X131" s="72"/>
      <c r="Y131" s="72"/>
      <c r="Z131" s="72"/>
      <c r="AA131" s="74"/>
      <c r="AT131" s="22" t="s">
        <v>79</v>
      </c>
      <c r="AU131" s="22" t="s">
        <v>80</v>
      </c>
      <c r="AY131" s="22" t="s">
        <v>1657</v>
      </c>
      <c r="BK131" s="142">
        <v>0</v>
      </c>
    </row>
    <row r="132" s="1" customFormat="1" ht="6.96" customHeight="1">
      <c r="B132" s="75"/>
      <c r="C132" s="76"/>
      <c r="D132" s="76"/>
      <c r="E132" s="76"/>
      <c r="F132" s="76"/>
      <c r="G132" s="76"/>
      <c r="H132" s="76"/>
      <c r="I132" s="76"/>
      <c r="J132" s="76"/>
      <c r="K132" s="76"/>
      <c r="L132" s="76"/>
      <c r="M132" s="76"/>
      <c r="N132" s="76"/>
      <c r="O132" s="76"/>
      <c r="P132" s="76"/>
      <c r="Q132" s="76"/>
      <c r="R132" s="77"/>
    </row>
  </sheetData>
  <sheetProtection sheet="1" formatColumns="0" formatRows="0" objects="1" scenarios="1" spinCount="10" saltValue="GfAt43hLwo1+2pJZCBVGIMHJqirDqI2LyooGRIyQciSZlpLh8vifOsKHgP7tO23uCk/Ic14iMMMkIYrOsiH/1Q==" hashValue="o62PEdOf+ReLMWae3p0TIEZeJNm/NIay1avAUX7Ry5qtoAW0fw986KFpX8rkQ8QrxJ9V197tTM/IV3JCWM3y/g==" algorithmName="SHA-512" password="CC35"/>
  <mergeCells count="89">
    <mergeCell ref="D95:H95"/>
    <mergeCell ref="D93:H93"/>
    <mergeCell ref="D94:H94"/>
    <mergeCell ref="D96:H96"/>
    <mergeCell ref="D97:H97"/>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F129:I129"/>
    <mergeCell ref="F123:I123"/>
    <mergeCell ref="F120:I120"/>
    <mergeCell ref="F121:I121"/>
    <mergeCell ref="F122:I122"/>
    <mergeCell ref="F124:I124"/>
    <mergeCell ref="F125:I125"/>
    <mergeCell ref="F126:I126"/>
    <mergeCell ref="F127:I127"/>
    <mergeCell ref="F128:I128"/>
    <mergeCell ref="L129:M129"/>
    <mergeCell ref="N129:Q129"/>
    <mergeCell ref="F130:I130"/>
    <mergeCell ref="L130:M130"/>
    <mergeCell ref="N130:Q130"/>
    <mergeCell ref="N131:Q131"/>
    <mergeCell ref="C76:Q76"/>
    <mergeCell ref="F79:P79"/>
    <mergeCell ref="F78:P78"/>
    <mergeCell ref="M81:P81"/>
    <mergeCell ref="M83:Q83"/>
    <mergeCell ref="M84:Q84"/>
    <mergeCell ref="C86:G86"/>
    <mergeCell ref="N86:Q86"/>
    <mergeCell ref="N88:Q88"/>
    <mergeCell ref="N89:Q89"/>
    <mergeCell ref="N90:Q90"/>
    <mergeCell ref="N92:Q92"/>
    <mergeCell ref="N97:Q97"/>
    <mergeCell ref="N93:Q93"/>
    <mergeCell ref="N94:Q94"/>
    <mergeCell ref="N95:Q95"/>
    <mergeCell ref="N96:Q96"/>
    <mergeCell ref="N98:Q98"/>
    <mergeCell ref="L100:Q100"/>
    <mergeCell ref="C106:Q106"/>
    <mergeCell ref="F108:P108"/>
    <mergeCell ref="F109:P109"/>
    <mergeCell ref="M111:P111"/>
    <mergeCell ref="M113:Q113"/>
    <mergeCell ref="M114:Q114"/>
    <mergeCell ref="L116:M116"/>
    <mergeCell ref="N116:Q116"/>
    <mergeCell ref="F116:I116"/>
    <mergeCell ref="L120:M120"/>
    <mergeCell ref="N120:Q120"/>
    <mergeCell ref="L121:M121"/>
    <mergeCell ref="N121:Q121"/>
    <mergeCell ref="L123:M123"/>
    <mergeCell ref="N123:Q123"/>
    <mergeCell ref="N117:Q117"/>
    <mergeCell ref="N118:Q118"/>
    <mergeCell ref="N119:Q119"/>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s>
  <hyperlinks>
    <hyperlink ref="F1:G1" location="C2" display="1) Krycí list rozpočtu"/>
    <hyperlink ref="H1:K1" location="C86" display="2) Rekapitulace rozpočtu"/>
    <hyperlink ref="L1" location="C116"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98</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1970</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N94</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(SUM(BE94:BE101)+SUM(BE119:BE286))</f>
        <v>0</v>
      </c>
      <c r="I32" s="47"/>
      <c r="J32" s="47"/>
      <c r="K32" s="47"/>
      <c r="L32" s="47"/>
      <c r="M32" s="162">
        <f>ROUND((SUM(BE94:BE101)+SUM(BE119:BE286)), 2)*F32</f>
        <v>0</v>
      </c>
      <c r="N32" s="47"/>
      <c r="O32" s="47"/>
      <c r="P32" s="47"/>
      <c r="Q32" s="47"/>
      <c r="R32" s="48"/>
    </row>
    <row r="33" s="1" customFormat="1" ht="14.4" customHeight="1">
      <c r="B33" s="46"/>
      <c r="C33" s="47"/>
      <c r="D33" s="47"/>
      <c r="E33" s="54" t="s">
        <v>47</v>
      </c>
      <c r="F33" s="55">
        <v>0.14999999999999999</v>
      </c>
      <c r="G33" s="161" t="s">
        <v>46</v>
      </c>
      <c r="H33" s="162">
        <f>(SUM(BF94:BF101)+SUM(BF119:BF286))</f>
        <v>0</v>
      </c>
      <c r="I33" s="47"/>
      <c r="J33" s="47"/>
      <c r="K33" s="47"/>
      <c r="L33" s="47"/>
      <c r="M33" s="162">
        <f>ROUND((SUM(BF94:BF101)+SUM(BF119:BF286)), 2)*F33</f>
        <v>0</v>
      </c>
      <c r="N33" s="47"/>
      <c r="O33" s="47"/>
      <c r="P33" s="47"/>
      <c r="Q33" s="47"/>
      <c r="R33" s="48"/>
    </row>
    <row r="34" hidden="1" s="1" customFormat="1" ht="14.4" customHeight="1">
      <c r="B34" s="46"/>
      <c r="C34" s="47"/>
      <c r="D34" s="47"/>
      <c r="E34" s="54" t="s">
        <v>48</v>
      </c>
      <c r="F34" s="55">
        <v>0.20999999999999999</v>
      </c>
      <c r="G34" s="161" t="s">
        <v>46</v>
      </c>
      <c r="H34" s="162">
        <f>(SUM(BG94:BG101)+SUM(BG119:BG286))</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(SUM(BH94:BH101)+SUM(BH119:BH286))</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(SUM(BI94:BI101)+SUM(BI119:BI286))</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SO01-040.01 - Zdravotně-technické instalace</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N119</f>
        <v>0</v>
      </c>
      <c r="O88" s="174"/>
      <c r="P88" s="174"/>
      <c r="Q88" s="174"/>
      <c r="R88" s="48"/>
      <c r="T88" s="171"/>
      <c r="U88" s="171"/>
      <c r="AU88" s="22" t="s">
        <v>158</v>
      </c>
    </row>
    <row r="89" s="6" customFormat="1" ht="24.96" customHeight="1">
      <c r="B89" s="175"/>
      <c r="C89" s="176"/>
      <c r="D89" s="177" t="s">
        <v>1971</v>
      </c>
      <c r="E89" s="176"/>
      <c r="F89" s="176"/>
      <c r="G89" s="176"/>
      <c r="H89" s="176"/>
      <c r="I89" s="176"/>
      <c r="J89" s="176"/>
      <c r="K89" s="176"/>
      <c r="L89" s="176"/>
      <c r="M89" s="176"/>
      <c r="N89" s="178">
        <f>N120</f>
        <v>0</v>
      </c>
      <c r="O89" s="176"/>
      <c r="P89" s="176"/>
      <c r="Q89" s="176"/>
      <c r="R89" s="179"/>
      <c r="T89" s="180"/>
      <c r="U89" s="180"/>
    </row>
    <row r="90" s="6" customFormat="1" ht="24.96" customHeight="1">
      <c r="B90" s="175"/>
      <c r="C90" s="176"/>
      <c r="D90" s="177" t="s">
        <v>1972</v>
      </c>
      <c r="E90" s="176"/>
      <c r="F90" s="176"/>
      <c r="G90" s="176"/>
      <c r="H90" s="176"/>
      <c r="I90" s="176"/>
      <c r="J90" s="176"/>
      <c r="K90" s="176"/>
      <c r="L90" s="176"/>
      <c r="M90" s="176"/>
      <c r="N90" s="178">
        <f>N165</f>
        <v>0</v>
      </c>
      <c r="O90" s="176"/>
      <c r="P90" s="176"/>
      <c r="Q90" s="176"/>
      <c r="R90" s="179"/>
      <c r="T90" s="180"/>
      <c r="U90" s="180"/>
    </row>
    <row r="91" s="6" customFormat="1" ht="24.96" customHeight="1">
      <c r="B91" s="175"/>
      <c r="C91" s="176"/>
      <c r="D91" s="177" t="s">
        <v>1973</v>
      </c>
      <c r="E91" s="176"/>
      <c r="F91" s="176"/>
      <c r="G91" s="176"/>
      <c r="H91" s="176"/>
      <c r="I91" s="176"/>
      <c r="J91" s="176"/>
      <c r="K91" s="176"/>
      <c r="L91" s="176"/>
      <c r="M91" s="176"/>
      <c r="N91" s="178">
        <f>N235</f>
        <v>0</v>
      </c>
      <c r="O91" s="176"/>
      <c r="P91" s="176"/>
      <c r="Q91" s="176"/>
      <c r="R91" s="179"/>
      <c r="T91" s="180"/>
      <c r="U91" s="180"/>
    </row>
    <row r="92" s="6" customFormat="1" ht="24.96" customHeight="1">
      <c r="B92" s="175"/>
      <c r="C92" s="176"/>
      <c r="D92" s="177" t="s">
        <v>1974</v>
      </c>
      <c r="E92" s="176"/>
      <c r="F92" s="176"/>
      <c r="G92" s="176"/>
      <c r="H92" s="176"/>
      <c r="I92" s="176"/>
      <c r="J92" s="176"/>
      <c r="K92" s="176"/>
      <c r="L92" s="176"/>
      <c r="M92" s="176"/>
      <c r="N92" s="178">
        <f>N268</f>
        <v>0</v>
      </c>
      <c r="O92" s="176"/>
      <c r="P92" s="176"/>
      <c r="Q92" s="176"/>
      <c r="R92" s="179"/>
      <c r="T92" s="180"/>
      <c r="U92" s="180"/>
    </row>
    <row r="93" s="1" customFormat="1" ht="21.84" customHeight="1">
      <c r="B93" s="46"/>
      <c r="C93" s="47"/>
      <c r="D93" s="47"/>
      <c r="E93" s="47"/>
      <c r="F93" s="47"/>
      <c r="G93" s="47"/>
      <c r="H93" s="47"/>
      <c r="I93" s="47"/>
      <c r="J93" s="47"/>
      <c r="K93" s="47"/>
      <c r="L93" s="47"/>
      <c r="M93" s="47"/>
      <c r="N93" s="47"/>
      <c r="O93" s="47"/>
      <c r="P93" s="47"/>
      <c r="Q93" s="47"/>
      <c r="R93" s="48"/>
      <c r="T93" s="171"/>
      <c r="U93" s="171"/>
    </row>
    <row r="94" s="1" customFormat="1" ht="29.28" customHeight="1">
      <c r="B94" s="46"/>
      <c r="C94" s="173" t="s">
        <v>184</v>
      </c>
      <c r="D94" s="47"/>
      <c r="E94" s="47"/>
      <c r="F94" s="47"/>
      <c r="G94" s="47"/>
      <c r="H94" s="47"/>
      <c r="I94" s="47"/>
      <c r="J94" s="47"/>
      <c r="K94" s="47"/>
      <c r="L94" s="47"/>
      <c r="M94" s="47"/>
      <c r="N94" s="174">
        <f>ROUND(N95+N96+N97+N98+N99+N100,2)</f>
        <v>0</v>
      </c>
      <c r="O94" s="185"/>
      <c r="P94" s="185"/>
      <c r="Q94" s="185"/>
      <c r="R94" s="48"/>
      <c r="T94" s="186"/>
      <c r="U94" s="187" t="s">
        <v>44</v>
      </c>
    </row>
    <row r="95" s="1" customFormat="1" ht="18" customHeight="1">
      <c r="B95" s="46"/>
      <c r="C95" s="47"/>
      <c r="D95" s="143" t="s">
        <v>185</v>
      </c>
      <c r="E95" s="136"/>
      <c r="F95" s="136"/>
      <c r="G95" s="136"/>
      <c r="H95" s="136"/>
      <c r="I95" s="47"/>
      <c r="J95" s="47"/>
      <c r="K95" s="47"/>
      <c r="L95" s="47"/>
      <c r="M95" s="47"/>
      <c r="N95" s="137">
        <f>ROUND(N88*T95,2)</f>
        <v>0</v>
      </c>
      <c r="O95" s="138"/>
      <c r="P95" s="138"/>
      <c r="Q95" s="138"/>
      <c r="R95" s="48"/>
      <c r="S95" s="188"/>
      <c r="T95" s="189"/>
      <c r="U95" s="190" t="s">
        <v>45</v>
      </c>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91" t="s">
        <v>132</v>
      </c>
      <c r="AZ95" s="188"/>
      <c r="BA95" s="188"/>
      <c r="BB95" s="188"/>
      <c r="BC95" s="188"/>
      <c r="BD95" s="188"/>
      <c r="BE95" s="192">
        <f>IF(U95="základní",N95,0)</f>
        <v>0</v>
      </c>
      <c r="BF95" s="192">
        <f>IF(U95="snížená",N95,0)</f>
        <v>0</v>
      </c>
      <c r="BG95" s="192">
        <f>IF(U95="zákl. přenesená",N95,0)</f>
        <v>0</v>
      </c>
      <c r="BH95" s="192">
        <f>IF(U95="sníž. přenesená",N95,0)</f>
        <v>0</v>
      </c>
      <c r="BI95" s="192">
        <f>IF(U95="nulová",N95,0)</f>
        <v>0</v>
      </c>
      <c r="BJ95" s="191" t="s">
        <v>88</v>
      </c>
      <c r="BK95" s="188"/>
      <c r="BL95" s="188"/>
      <c r="BM95" s="188"/>
    </row>
    <row r="96" s="1" customFormat="1" ht="18" customHeight="1">
      <c r="B96" s="46"/>
      <c r="C96" s="47"/>
      <c r="D96" s="143" t="s">
        <v>186</v>
      </c>
      <c r="E96" s="136"/>
      <c r="F96" s="136"/>
      <c r="G96" s="136"/>
      <c r="H96" s="136"/>
      <c r="I96" s="47"/>
      <c r="J96" s="47"/>
      <c r="K96" s="47"/>
      <c r="L96" s="47"/>
      <c r="M96" s="47"/>
      <c r="N96" s="137">
        <f>ROUND(N88*T96,2)</f>
        <v>0</v>
      </c>
      <c r="O96" s="138"/>
      <c r="P96" s="138"/>
      <c r="Q96" s="138"/>
      <c r="R96" s="48"/>
      <c r="S96" s="188"/>
      <c r="T96" s="189"/>
      <c r="U96" s="190" t="s">
        <v>45</v>
      </c>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91" t="s">
        <v>132</v>
      </c>
      <c r="AZ96" s="188"/>
      <c r="BA96" s="188"/>
      <c r="BB96" s="188"/>
      <c r="BC96" s="188"/>
      <c r="BD96" s="188"/>
      <c r="BE96" s="192">
        <f>IF(U96="základní",N96,0)</f>
        <v>0</v>
      </c>
      <c r="BF96" s="192">
        <f>IF(U96="snížená",N96,0)</f>
        <v>0</v>
      </c>
      <c r="BG96" s="192">
        <f>IF(U96="zákl. přenesená",N96,0)</f>
        <v>0</v>
      </c>
      <c r="BH96" s="192">
        <f>IF(U96="sníž. přenesená",N96,0)</f>
        <v>0</v>
      </c>
      <c r="BI96" s="192">
        <f>IF(U96="nulová",N96,0)</f>
        <v>0</v>
      </c>
      <c r="BJ96" s="191" t="s">
        <v>88</v>
      </c>
      <c r="BK96" s="188"/>
      <c r="BL96" s="188"/>
      <c r="BM96" s="188"/>
    </row>
    <row r="97" s="1" customFormat="1" ht="18" customHeight="1">
      <c r="B97" s="46"/>
      <c r="C97" s="47"/>
      <c r="D97" s="143" t="s">
        <v>187</v>
      </c>
      <c r="E97" s="136"/>
      <c r="F97" s="136"/>
      <c r="G97" s="136"/>
      <c r="H97" s="136"/>
      <c r="I97" s="47"/>
      <c r="J97" s="47"/>
      <c r="K97" s="47"/>
      <c r="L97" s="47"/>
      <c r="M97" s="47"/>
      <c r="N97" s="137">
        <f>ROUND(N88*T97,2)</f>
        <v>0</v>
      </c>
      <c r="O97" s="138"/>
      <c r="P97" s="138"/>
      <c r="Q97" s="138"/>
      <c r="R97" s="48"/>
      <c r="S97" s="188"/>
      <c r="T97" s="189"/>
      <c r="U97" s="190" t="s">
        <v>45</v>
      </c>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91" t="s">
        <v>132</v>
      </c>
      <c r="AZ97" s="188"/>
      <c r="BA97" s="188"/>
      <c r="BB97" s="188"/>
      <c r="BC97" s="188"/>
      <c r="BD97" s="188"/>
      <c r="BE97" s="192">
        <f>IF(U97="základní",N97,0)</f>
        <v>0</v>
      </c>
      <c r="BF97" s="192">
        <f>IF(U97="snížená",N97,0)</f>
        <v>0</v>
      </c>
      <c r="BG97" s="192">
        <f>IF(U97="zákl. přenesená",N97,0)</f>
        <v>0</v>
      </c>
      <c r="BH97" s="192">
        <f>IF(U97="sníž. přenesená",N97,0)</f>
        <v>0</v>
      </c>
      <c r="BI97" s="192">
        <f>IF(U97="nulová",N97,0)</f>
        <v>0</v>
      </c>
      <c r="BJ97" s="191" t="s">
        <v>88</v>
      </c>
      <c r="BK97" s="188"/>
      <c r="BL97" s="188"/>
      <c r="BM97" s="188"/>
    </row>
    <row r="98" s="1" customFormat="1" ht="18" customHeight="1">
      <c r="B98" s="46"/>
      <c r="C98" s="47"/>
      <c r="D98" s="143" t="s">
        <v>188</v>
      </c>
      <c r="E98" s="136"/>
      <c r="F98" s="136"/>
      <c r="G98" s="136"/>
      <c r="H98" s="136"/>
      <c r="I98" s="47"/>
      <c r="J98" s="47"/>
      <c r="K98" s="47"/>
      <c r="L98" s="47"/>
      <c r="M98" s="47"/>
      <c r="N98" s="137">
        <f>ROUND(N88*T98,2)</f>
        <v>0</v>
      </c>
      <c r="O98" s="138"/>
      <c r="P98" s="138"/>
      <c r="Q98" s="138"/>
      <c r="R98" s="48"/>
      <c r="S98" s="188"/>
      <c r="T98" s="189"/>
      <c r="U98" s="190" t="s">
        <v>45</v>
      </c>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91" t="s">
        <v>132</v>
      </c>
      <c r="AZ98" s="188"/>
      <c r="BA98" s="188"/>
      <c r="BB98" s="188"/>
      <c r="BC98" s="188"/>
      <c r="BD98" s="188"/>
      <c r="BE98" s="192">
        <f>IF(U98="základní",N98,0)</f>
        <v>0</v>
      </c>
      <c r="BF98" s="192">
        <f>IF(U98="snížená",N98,0)</f>
        <v>0</v>
      </c>
      <c r="BG98" s="192">
        <f>IF(U98="zákl. přenesená",N98,0)</f>
        <v>0</v>
      </c>
      <c r="BH98" s="192">
        <f>IF(U98="sníž. přenesená",N98,0)</f>
        <v>0</v>
      </c>
      <c r="BI98" s="192">
        <f>IF(U98="nulová",N98,0)</f>
        <v>0</v>
      </c>
      <c r="BJ98" s="191" t="s">
        <v>88</v>
      </c>
      <c r="BK98" s="188"/>
      <c r="BL98" s="188"/>
      <c r="BM98" s="188"/>
    </row>
    <row r="99" s="1" customFormat="1" ht="18" customHeight="1">
      <c r="B99" s="46"/>
      <c r="C99" s="47"/>
      <c r="D99" s="143" t="s">
        <v>189</v>
      </c>
      <c r="E99" s="136"/>
      <c r="F99" s="136"/>
      <c r="G99" s="136"/>
      <c r="H99" s="136"/>
      <c r="I99" s="47"/>
      <c r="J99" s="47"/>
      <c r="K99" s="47"/>
      <c r="L99" s="47"/>
      <c r="M99" s="47"/>
      <c r="N99" s="137">
        <f>ROUND(N88*T99,2)</f>
        <v>0</v>
      </c>
      <c r="O99" s="138"/>
      <c r="P99" s="138"/>
      <c r="Q99" s="138"/>
      <c r="R99" s="48"/>
      <c r="S99" s="188"/>
      <c r="T99" s="189"/>
      <c r="U99" s="190" t="s">
        <v>45</v>
      </c>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91" t="s">
        <v>132</v>
      </c>
      <c r="AZ99" s="188"/>
      <c r="BA99" s="188"/>
      <c r="BB99" s="188"/>
      <c r="BC99" s="188"/>
      <c r="BD99" s="188"/>
      <c r="BE99" s="192">
        <f>IF(U99="základní",N99,0)</f>
        <v>0</v>
      </c>
      <c r="BF99" s="192">
        <f>IF(U99="snížená",N99,0)</f>
        <v>0</v>
      </c>
      <c r="BG99" s="192">
        <f>IF(U99="zákl. přenesená",N99,0)</f>
        <v>0</v>
      </c>
      <c r="BH99" s="192">
        <f>IF(U99="sníž. přenesená",N99,0)</f>
        <v>0</v>
      </c>
      <c r="BI99" s="192">
        <f>IF(U99="nulová",N99,0)</f>
        <v>0</v>
      </c>
      <c r="BJ99" s="191" t="s">
        <v>88</v>
      </c>
      <c r="BK99" s="188"/>
      <c r="BL99" s="188"/>
      <c r="BM99" s="188"/>
    </row>
    <row r="100" s="1" customFormat="1" ht="18" customHeight="1">
      <c r="B100" s="46"/>
      <c r="C100" s="47"/>
      <c r="D100" s="136" t="s">
        <v>190</v>
      </c>
      <c r="E100" s="47"/>
      <c r="F100" s="47"/>
      <c r="G100" s="47"/>
      <c r="H100" s="47"/>
      <c r="I100" s="47"/>
      <c r="J100" s="47"/>
      <c r="K100" s="47"/>
      <c r="L100" s="47"/>
      <c r="M100" s="47"/>
      <c r="N100" s="137">
        <f>ROUND(N88*T100,2)</f>
        <v>0</v>
      </c>
      <c r="O100" s="138"/>
      <c r="P100" s="138"/>
      <c r="Q100" s="138"/>
      <c r="R100" s="48"/>
      <c r="S100" s="188"/>
      <c r="T100" s="193"/>
      <c r="U100" s="194" t="s">
        <v>45</v>
      </c>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91" t="s">
        <v>191</v>
      </c>
      <c r="AZ100" s="188"/>
      <c r="BA100" s="188"/>
      <c r="BB100" s="188"/>
      <c r="BC100" s="188"/>
      <c r="BD100" s="188"/>
      <c r="BE100" s="192">
        <f>IF(U100="základní",N100,0)</f>
        <v>0</v>
      </c>
      <c r="BF100" s="192">
        <f>IF(U100="snížená",N100,0)</f>
        <v>0</v>
      </c>
      <c r="BG100" s="192">
        <f>IF(U100="zákl. přenesená",N100,0)</f>
        <v>0</v>
      </c>
      <c r="BH100" s="192">
        <f>IF(U100="sníž. přenesená",N100,0)</f>
        <v>0</v>
      </c>
      <c r="BI100" s="192">
        <f>IF(U100="nulová",N100,0)</f>
        <v>0</v>
      </c>
      <c r="BJ100" s="191" t="s">
        <v>88</v>
      </c>
      <c r="BK100" s="188"/>
      <c r="BL100" s="188"/>
      <c r="BM100" s="188"/>
    </row>
    <row r="101" s="1" customFormat="1">
      <c r="B101" s="46"/>
      <c r="C101" s="47"/>
      <c r="D101" s="47"/>
      <c r="E101" s="47"/>
      <c r="F101" s="47"/>
      <c r="G101" s="47"/>
      <c r="H101" s="47"/>
      <c r="I101" s="47"/>
      <c r="J101" s="47"/>
      <c r="K101" s="47"/>
      <c r="L101" s="47"/>
      <c r="M101" s="47"/>
      <c r="N101" s="47"/>
      <c r="O101" s="47"/>
      <c r="P101" s="47"/>
      <c r="Q101" s="47"/>
      <c r="R101" s="48"/>
      <c r="T101" s="171"/>
      <c r="U101" s="171"/>
    </row>
    <row r="102" s="1" customFormat="1" ht="29.28" customHeight="1">
      <c r="B102" s="46"/>
      <c r="C102" s="150" t="s">
        <v>143</v>
      </c>
      <c r="D102" s="151"/>
      <c r="E102" s="151"/>
      <c r="F102" s="151"/>
      <c r="G102" s="151"/>
      <c r="H102" s="151"/>
      <c r="I102" s="151"/>
      <c r="J102" s="151"/>
      <c r="K102" s="151"/>
      <c r="L102" s="152">
        <f>ROUND(SUM(N88+N94),2)</f>
        <v>0</v>
      </c>
      <c r="M102" s="152"/>
      <c r="N102" s="152"/>
      <c r="O102" s="152"/>
      <c r="P102" s="152"/>
      <c r="Q102" s="152"/>
      <c r="R102" s="48"/>
      <c r="T102" s="171"/>
      <c r="U102" s="171"/>
    </row>
    <row r="103" s="1" customFormat="1" ht="6.96" customHeight="1">
      <c r="B103" s="75"/>
      <c r="C103" s="76"/>
      <c r="D103" s="76"/>
      <c r="E103" s="76"/>
      <c r="F103" s="76"/>
      <c r="G103" s="76"/>
      <c r="H103" s="76"/>
      <c r="I103" s="76"/>
      <c r="J103" s="76"/>
      <c r="K103" s="76"/>
      <c r="L103" s="76"/>
      <c r="M103" s="76"/>
      <c r="N103" s="76"/>
      <c r="O103" s="76"/>
      <c r="P103" s="76"/>
      <c r="Q103" s="76"/>
      <c r="R103" s="77"/>
      <c r="T103" s="171"/>
      <c r="U103" s="171"/>
    </row>
    <row r="107" s="1" customFormat="1" ht="6.96" customHeight="1">
      <c r="B107" s="78"/>
      <c r="C107" s="79"/>
      <c r="D107" s="79"/>
      <c r="E107" s="79"/>
      <c r="F107" s="79"/>
      <c r="G107" s="79"/>
      <c r="H107" s="79"/>
      <c r="I107" s="79"/>
      <c r="J107" s="79"/>
      <c r="K107" s="79"/>
      <c r="L107" s="79"/>
      <c r="M107" s="79"/>
      <c r="N107" s="79"/>
      <c r="O107" s="79"/>
      <c r="P107" s="79"/>
      <c r="Q107" s="79"/>
      <c r="R107" s="80"/>
    </row>
    <row r="108" s="1" customFormat="1" ht="36.96" customHeight="1">
      <c r="B108" s="46"/>
      <c r="C108" s="27" t="s">
        <v>192</v>
      </c>
      <c r="D108" s="47"/>
      <c r="E108" s="47"/>
      <c r="F108" s="47"/>
      <c r="G108" s="47"/>
      <c r="H108" s="47"/>
      <c r="I108" s="47"/>
      <c r="J108" s="47"/>
      <c r="K108" s="47"/>
      <c r="L108" s="47"/>
      <c r="M108" s="47"/>
      <c r="N108" s="47"/>
      <c r="O108" s="47"/>
      <c r="P108" s="47"/>
      <c r="Q108" s="47"/>
      <c r="R108" s="48"/>
    </row>
    <row r="109" s="1" customFormat="1" ht="6.96" customHeight="1">
      <c r="B109" s="46"/>
      <c r="C109" s="47"/>
      <c r="D109" s="47"/>
      <c r="E109" s="47"/>
      <c r="F109" s="47"/>
      <c r="G109" s="47"/>
      <c r="H109" s="47"/>
      <c r="I109" s="47"/>
      <c r="J109" s="47"/>
      <c r="K109" s="47"/>
      <c r="L109" s="47"/>
      <c r="M109" s="47"/>
      <c r="N109" s="47"/>
      <c r="O109" s="47"/>
      <c r="P109" s="47"/>
      <c r="Q109" s="47"/>
      <c r="R109" s="48"/>
    </row>
    <row r="110" s="1" customFormat="1" ht="30" customHeight="1">
      <c r="B110" s="46"/>
      <c r="C110" s="38" t="s">
        <v>19</v>
      </c>
      <c r="D110" s="47"/>
      <c r="E110" s="47"/>
      <c r="F110" s="155" t="str">
        <f>F6</f>
        <v>ZŠ Waldorfská - provedení nového pavilonu</v>
      </c>
      <c r="G110" s="38"/>
      <c r="H110" s="38"/>
      <c r="I110" s="38"/>
      <c r="J110" s="38"/>
      <c r="K110" s="38"/>
      <c r="L110" s="38"/>
      <c r="M110" s="38"/>
      <c r="N110" s="38"/>
      <c r="O110" s="38"/>
      <c r="P110" s="38"/>
      <c r="Q110" s="47"/>
      <c r="R110" s="48"/>
    </row>
    <row r="111" s="1" customFormat="1" ht="36.96" customHeight="1">
      <c r="B111" s="46"/>
      <c r="C111" s="85" t="s">
        <v>151</v>
      </c>
      <c r="D111" s="47"/>
      <c r="E111" s="47"/>
      <c r="F111" s="87" t="str">
        <f>F7</f>
        <v>SO01-040.01 - Zdravotně-technické instalace</v>
      </c>
      <c r="G111" s="47"/>
      <c r="H111" s="47"/>
      <c r="I111" s="47"/>
      <c r="J111" s="47"/>
      <c r="K111" s="47"/>
      <c r="L111" s="47"/>
      <c r="M111" s="47"/>
      <c r="N111" s="47"/>
      <c r="O111" s="47"/>
      <c r="P111" s="47"/>
      <c r="Q111" s="47"/>
      <c r="R111" s="48"/>
    </row>
    <row r="112" s="1" customFormat="1" ht="6.96" customHeight="1">
      <c r="B112" s="46"/>
      <c r="C112" s="47"/>
      <c r="D112" s="47"/>
      <c r="E112" s="47"/>
      <c r="F112" s="47"/>
      <c r="G112" s="47"/>
      <c r="H112" s="47"/>
      <c r="I112" s="47"/>
      <c r="J112" s="47"/>
      <c r="K112" s="47"/>
      <c r="L112" s="47"/>
      <c r="M112" s="47"/>
      <c r="N112" s="47"/>
      <c r="O112" s="47"/>
      <c r="P112" s="47"/>
      <c r="Q112" s="47"/>
      <c r="R112" s="48"/>
    </row>
    <row r="113" s="1" customFormat="1" ht="18" customHeight="1">
      <c r="B113" s="46"/>
      <c r="C113" s="38" t="s">
        <v>24</v>
      </c>
      <c r="D113" s="47"/>
      <c r="E113" s="47"/>
      <c r="F113" s="33" t="str">
        <f>F9</f>
        <v>Praha</v>
      </c>
      <c r="G113" s="47"/>
      <c r="H113" s="47"/>
      <c r="I113" s="47"/>
      <c r="J113" s="47"/>
      <c r="K113" s="38" t="s">
        <v>26</v>
      </c>
      <c r="L113" s="47"/>
      <c r="M113" s="90" t="str">
        <f>IF(O9="","",O9)</f>
        <v>8. 3. 2018</v>
      </c>
      <c r="N113" s="90"/>
      <c r="O113" s="90"/>
      <c r="P113" s="90"/>
      <c r="Q113" s="47"/>
      <c r="R113" s="48"/>
    </row>
    <row r="114" s="1" customFormat="1" ht="6.96" customHeight="1">
      <c r="B114" s="46"/>
      <c r="C114" s="47"/>
      <c r="D114" s="47"/>
      <c r="E114" s="47"/>
      <c r="F114" s="47"/>
      <c r="G114" s="47"/>
      <c r="H114" s="47"/>
      <c r="I114" s="47"/>
      <c r="J114" s="47"/>
      <c r="K114" s="47"/>
      <c r="L114" s="47"/>
      <c r="M114" s="47"/>
      <c r="N114" s="47"/>
      <c r="O114" s="47"/>
      <c r="P114" s="47"/>
      <c r="Q114" s="47"/>
      <c r="R114" s="48"/>
    </row>
    <row r="115" s="1" customFormat="1">
      <c r="B115" s="46"/>
      <c r="C115" s="38" t="s">
        <v>28</v>
      </c>
      <c r="D115" s="47"/>
      <c r="E115" s="47"/>
      <c r="F115" s="33" t="str">
        <f>E12</f>
        <v>Městská část Praha 5</v>
      </c>
      <c r="G115" s="47"/>
      <c r="H115" s="47"/>
      <c r="I115" s="47"/>
      <c r="J115" s="47"/>
      <c r="K115" s="38" t="s">
        <v>34</v>
      </c>
      <c r="L115" s="47"/>
      <c r="M115" s="33" t="str">
        <f>E18</f>
        <v>Karlínblok</v>
      </c>
      <c r="N115" s="33"/>
      <c r="O115" s="33"/>
      <c r="P115" s="33"/>
      <c r="Q115" s="33"/>
      <c r="R115" s="48"/>
    </row>
    <row r="116" s="1" customFormat="1" ht="14.4" customHeight="1">
      <c r="B116" s="46"/>
      <c r="C116" s="38" t="s">
        <v>32</v>
      </c>
      <c r="D116" s="47"/>
      <c r="E116" s="47"/>
      <c r="F116" s="33" t="str">
        <f>IF(E15="","",E15)</f>
        <v>Vyplň údaj</v>
      </c>
      <c r="G116" s="47"/>
      <c r="H116" s="47"/>
      <c r="I116" s="47"/>
      <c r="J116" s="47"/>
      <c r="K116" s="38" t="s">
        <v>37</v>
      </c>
      <c r="L116" s="47"/>
      <c r="M116" s="33" t="str">
        <f>E21</f>
        <v>QSB</v>
      </c>
      <c r="N116" s="33"/>
      <c r="O116" s="33"/>
      <c r="P116" s="33"/>
      <c r="Q116" s="33"/>
      <c r="R116" s="48"/>
    </row>
    <row r="117" s="1" customFormat="1" ht="10.32" customHeight="1">
      <c r="B117" s="46"/>
      <c r="C117" s="47"/>
      <c r="D117" s="47"/>
      <c r="E117" s="47"/>
      <c r="F117" s="47"/>
      <c r="G117" s="47"/>
      <c r="H117" s="47"/>
      <c r="I117" s="47"/>
      <c r="J117" s="47"/>
      <c r="K117" s="47"/>
      <c r="L117" s="47"/>
      <c r="M117" s="47"/>
      <c r="N117" s="47"/>
      <c r="O117" s="47"/>
      <c r="P117" s="47"/>
      <c r="Q117" s="47"/>
      <c r="R117" s="48"/>
    </row>
    <row r="118" s="8" customFormat="1" ht="29.28" customHeight="1">
      <c r="B118" s="195"/>
      <c r="C118" s="196" t="s">
        <v>193</v>
      </c>
      <c r="D118" s="197" t="s">
        <v>194</v>
      </c>
      <c r="E118" s="197" t="s">
        <v>62</v>
      </c>
      <c r="F118" s="197" t="s">
        <v>195</v>
      </c>
      <c r="G118" s="197"/>
      <c r="H118" s="197"/>
      <c r="I118" s="197"/>
      <c r="J118" s="197" t="s">
        <v>196</v>
      </c>
      <c r="K118" s="197" t="s">
        <v>197</v>
      </c>
      <c r="L118" s="197" t="s">
        <v>198</v>
      </c>
      <c r="M118" s="197"/>
      <c r="N118" s="197" t="s">
        <v>156</v>
      </c>
      <c r="O118" s="197"/>
      <c r="P118" s="197"/>
      <c r="Q118" s="198"/>
      <c r="R118" s="199"/>
      <c r="T118" s="106" t="s">
        <v>199</v>
      </c>
      <c r="U118" s="107" t="s">
        <v>44</v>
      </c>
      <c r="V118" s="107" t="s">
        <v>200</v>
      </c>
      <c r="W118" s="107" t="s">
        <v>201</v>
      </c>
      <c r="X118" s="107" t="s">
        <v>202</v>
      </c>
      <c r="Y118" s="107" t="s">
        <v>203</v>
      </c>
      <c r="Z118" s="107" t="s">
        <v>204</v>
      </c>
      <c r="AA118" s="108" t="s">
        <v>205</v>
      </c>
    </row>
    <row r="119" s="1" customFormat="1" ht="29.28" customHeight="1">
      <c r="B119" s="46"/>
      <c r="C119" s="110" t="s">
        <v>153</v>
      </c>
      <c r="D119" s="47"/>
      <c r="E119" s="47"/>
      <c r="F119" s="47"/>
      <c r="G119" s="47"/>
      <c r="H119" s="47"/>
      <c r="I119" s="47"/>
      <c r="J119" s="47"/>
      <c r="K119" s="47"/>
      <c r="L119" s="47"/>
      <c r="M119" s="47"/>
      <c r="N119" s="200">
        <f>BK119</f>
        <v>0</v>
      </c>
      <c r="O119" s="201"/>
      <c r="P119" s="201"/>
      <c r="Q119" s="201"/>
      <c r="R119" s="48"/>
      <c r="T119" s="109"/>
      <c r="U119" s="67"/>
      <c r="V119" s="67"/>
      <c r="W119" s="202">
        <f>W120+W165+W235+W268+W287</f>
        <v>0</v>
      </c>
      <c r="X119" s="67"/>
      <c r="Y119" s="202">
        <f>Y120+Y165+Y235+Y268+Y287</f>
        <v>0</v>
      </c>
      <c r="Z119" s="67"/>
      <c r="AA119" s="203">
        <f>AA120+AA165+AA235+AA268+AA287</f>
        <v>0</v>
      </c>
      <c r="AT119" s="22" t="s">
        <v>79</v>
      </c>
      <c r="AU119" s="22" t="s">
        <v>158</v>
      </c>
      <c r="BK119" s="204">
        <f>BK120+BK165+BK235+BK268+BK287</f>
        <v>0</v>
      </c>
    </row>
    <row r="120" s="9" customFormat="1" ht="37.44001" customHeight="1">
      <c r="B120" s="205"/>
      <c r="C120" s="206"/>
      <c r="D120" s="207" t="s">
        <v>1971</v>
      </c>
      <c r="E120" s="207"/>
      <c r="F120" s="207"/>
      <c r="G120" s="207"/>
      <c r="H120" s="207"/>
      <c r="I120" s="207"/>
      <c r="J120" s="207"/>
      <c r="K120" s="207"/>
      <c r="L120" s="207"/>
      <c r="M120" s="207"/>
      <c r="N120" s="263">
        <f>BK120</f>
        <v>0</v>
      </c>
      <c r="O120" s="264"/>
      <c r="P120" s="264"/>
      <c r="Q120" s="264"/>
      <c r="R120" s="209"/>
      <c r="T120" s="210"/>
      <c r="U120" s="206"/>
      <c r="V120" s="206"/>
      <c r="W120" s="211">
        <f>SUM(W121:W164)</f>
        <v>0</v>
      </c>
      <c r="X120" s="206"/>
      <c r="Y120" s="211">
        <f>SUM(Y121:Y164)</f>
        <v>0</v>
      </c>
      <c r="Z120" s="206"/>
      <c r="AA120" s="212">
        <f>SUM(AA121:AA164)</f>
        <v>0</v>
      </c>
      <c r="AR120" s="213" t="s">
        <v>149</v>
      </c>
      <c r="AT120" s="214" t="s">
        <v>79</v>
      </c>
      <c r="AU120" s="214" t="s">
        <v>80</v>
      </c>
      <c r="AY120" s="213" t="s">
        <v>206</v>
      </c>
      <c r="BK120" s="215">
        <f>SUM(BK121:BK164)</f>
        <v>0</v>
      </c>
    </row>
    <row r="121" s="1" customFormat="1" ht="25.5" customHeight="1">
      <c r="B121" s="46"/>
      <c r="C121" s="219" t="s">
        <v>88</v>
      </c>
      <c r="D121" s="219" t="s">
        <v>207</v>
      </c>
      <c r="E121" s="220" t="s">
        <v>1975</v>
      </c>
      <c r="F121" s="221" t="s">
        <v>1976</v>
      </c>
      <c r="G121" s="221"/>
      <c r="H121" s="221"/>
      <c r="I121" s="221"/>
      <c r="J121" s="222" t="s">
        <v>243</v>
      </c>
      <c r="K121" s="223">
        <v>138</v>
      </c>
      <c r="L121" s="224">
        <v>0</v>
      </c>
      <c r="M121" s="225"/>
      <c r="N121" s="226">
        <f>ROUND(L121*K121,2)</f>
        <v>0</v>
      </c>
      <c r="O121" s="226"/>
      <c r="P121" s="226"/>
      <c r="Q121" s="226"/>
      <c r="R121" s="48"/>
      <c r="T121" s="227" t="s">
        <v>22</v>
      </c>
      <c r="U121" s="56" t="s">
        <v>45</v>
      </c>
      <c r="V121" s="47"/>
      <c r="W121" s="228">
        <f>V121*K121</f>
        <v>0</v>
      </c>
      <c r="X121" s="228">
        <v>0</v>
      </c>
      <c r="Y121" s="228">
        <f>X121*K121</f>
        <v>0</v>
      </c>
      <c r="Z121" s="228">
        <v>0</v>
      </c>
      <c r="AA121" s="229">
        <f>Z121*K121</f>
        <v>0</v>
      </c>
      <c r="AR121" s="22" t="s">
        <v>278</v>
      </c>
      <c r="AT121" s="22" t="s">
        <v>207</v>
      </c>
      <c r="AU121" s="22" t="s">
        <v>88</v>
      </c>
      <c r="AY121" s="22" t="s">
        <v>206</v>
      </c>
      <c r="BE121" s="142">
        <f>IF(U121="základní",N121,0)</f>
        <v>0</v>
      </c>
      <c r="BF121" s="142">
        <f>IF(U121="snížená",N121,0)</f>
        <v>0</v>
      </c>
      <c r="BG121" s="142">
        <f>IF(U121="zákl. přenesená",N121,0)</f>
        <v>0</v>
      </c>
      <c r="BH121" s="142">
        <f>IF(U121="sníž. přenesená",N121,0)</f>
        <v>0</v>
      </c>
      <c r="BI121" s="142">
        <f>IF(U121="nulová",N121,0)</f>
        <v>0</v>
      </c>
      <c r="BJ121" s="22" t="s">
        <v>88</v>
      </c>
      <c r="BK121" s="142">
        <f>ROUND(L121*K121,2)</f>
        <v>0</v>
      </c>
      <c r="BL121" s="22" t="s">
        <v>278</v>
      </c>
      <c r="BM121" s="22" t="s">
        <v>1977</v>
      </c>
    </row>
    <row r="122" s="1" customFormat="1" ht="36" customHeight="1">
      <c r="B122" s="46"/>
      <c r="C122" s="47"/>
      <c r="D122" s="47"/>
      <c r="E122" s="47"/>
      <c r="F122" s="250" t="s">
        <v>1978</v>
      </c>
      <c r="G122" s="67"/>
      <c r="H122" s="67"/>
      <c r="I122" s="67"/>
      <c r="J122" s="47"/>
      <c r="K122" s="47"/>
      <c r="L122" s="47"/>
      <c r="M122" s="47"/>
      <c r="N122" s="47"/>
      <c r="O122" s="47"/>
      <c r="P122" s="47"/>
      <c r="Q122" s="47"/>
      <c r="R122" s="48"/>
      <c r="T122" s="189"/>
      <c r="U122" s="47"/>
      <c r="V122" s="47"/>
      <c r="W122" s="47"/>
      <c r="X122" s="47"/>
      <c r="Y122" s="47"/>
      <c r="Z122" s="47"/>
      <c r="AA122" s="100"/>
      <c r="AT122" s="22" t="s">
        <v>268</v>
      </c>
      <c r="AU122" s="22" t="s">
        <v>88</v>
      </c>
    </row>
    <row r="123" s="1" customFormat="1" ht="25.5" customHeight="1">
      <c r="B123" s="46"/>
      <c r="C123" s="219" t="s">
        <v>149</v>
      </c>
      <c r="D123" s="219" t="s">
        <v>207</v>
      </c>
      <c r="E123" s="220" t="s">
        <v>1979</v>
      </c>
      <c r="F123" s="221" t="s">
        <v>1980</v>
      </c>
      <c r="G123" s="221"/>
      <c r="H123" s="221"/>
      <c r="I123" s="221"/>
      <c r="J123" s="222" t="s">
        <v>243</v>
      </c>
      <c r="K123" s="223">
        <v>68</v>
      </c>
      <c r="L123" s="224">
        <v>0</v>
      </c>
      <c r="M123" s="225"/>
      <c r="N123" s="226">
        <f>ROUND(L123*K123,2)</f>
        <v>0</v>
      </c>
      <c r="O123" s="226"/>
      <c r="P123" s="226"/>
      <c r="Q123" s="226"/>
      <c r="R123" s="48"/>
      <c r="T123" s="227" t="s">
        <v>22</v>
      </c>
      <c r="U123" s="56" t="s">
        <v>45</v>
      </c>
      <c r="V123" s="47"/>
      <c r="W123" s="228">
        <f>V123*K123</f>
        <v>0</v>
      </c>
      <c r="X123" s="228">
        <v>0</v>
      </c>
      <c r="Y123" s="228">
        <f>X123*K123</f>
        <v>0</v>
      </c>
      <c r="Z123" s="228">
        <v>0</v>
      </c>
      <c r="AA123" s="229">
        <f>Z123*K123</f>
        <v>0</v>
      </c>
      <c r="AR123" s="22" t="s">
        <v>278</v>
      </c>
      <c r="AT123" s="22" t="s">
        <v>207</v>
      </c>
      <c r="AU123" s="22" t="s">
        <v>88</v>
      </c>
      <c r="AY123" s="22" t="s">
        <v>206</v>
      </c>
      <c r="BE123" s="142">
        <f>IF(U123="základní",N123,0)</f>
        <v>0</v>
      </c>
      <c r="BF123" s="142">
        <f>IF(U123="snížená",N123,0)</f>
        <v>0</v>
      </c>
      <c r="BG123" s="142">
        <f>IF(U123="zákl. přenesená",N123,0)</f>
        <v>0</v>
      </c>
      <c r="BH123" s="142">
        <f>IF(U123="sníž. přenesená",N123,0)</f>
        <v>0</v>
      </c>
      <c r="BI123" s="142">
        <f>IF(U123="nulová",N123,0)</f>
        <v>0</v>
      </c>
      <c r="BJ123" s="22" t="s">
        <v>88</v>
      </c>
      <c r="BK123" s="142">
        <f>ROUND(L123*K123,2)</f>
        <v>0</v>
      </c>
      <c r="BL123" s="22" t="s">
        <v>278</v>
      </c>
      <c r="BM123" s="22" t="s">
        <v>1981</v>
      </c>
    </row>
    <row r="124" s="1" customFormat="1" ht="36" customHeight="1">
      <c r="B124" s="46"/>
      <c r="C124" s="47"/>
      <c r="D124" s="47"/>
      <c r="E124" s="47"/>
      <c r="F124" s="250" t="s">
        <v>1978</v>
      </c>
      <c r="G124" s="67"/>
      <c r="H124" s="67"/>
      <c r="I124" s="67"/>
      <c r="J124" s="47"/>
      <c r="K124" s="47"/>
      <c r="L124" s="47"/>
      <c r="M124" s="47"/>
      <c r="N124" s="47"/>
      <c r="O124" s="47"/>
      <c r="P124" s="47"/>
      <c r="Q124" s="47"/>
      <c r="R124" s="48"/>
      <c r="T124" s="189"/>
      <c r="U124" s="47"/>
      <c r="V124" s="47"/>
      <c r="W124" s="47"/>
      <c r="X124" s="47"/>
      <c r="Y124" s="47"/>
      <c r="Z124" s="47"/>
      <c r="AA124" s="100"/>
      <c r="AT124" s="22" t="s">
        <v>268</v>
      </c>
      <c r="AU124" s="22" t="s">
        <v>88</v>
      </c>
    </row>
    <row r="125" s="1" customFormat="1" ht="25.5" customHeight="1">
      <c r="B125" s="46"/>
      <c r="C125" s="219" t="s">
        <v>218</v>
      </c>
      <c r="D125" s="219" t="s">
        <v>207</v>
      </c>
      <c r="E125" s="220" t="s">
        <v>1982</v>
      </c>
      <c r="F125" s="221" t="s">
        <v>1983</v>
      </c>
      <c r="G125" s="221"/>
      <c r="H125" s="221"/>
      <c r="I125" s="221"/>
      <c r="J125" s="222" t="s">
        <v>243</v>
      </c>
      <c r="K125" s="223">
        <v>84</v>
      </c>
      <c r="L125" s="224">
        <v>0</v>
      </c>
      <c r="M125" s="225"/>
      <c r="N125" s="226">
        <f>ROUND(L125*K125,2)</f>
        <v>0</v>
      </c>
      <c r="O125" s="226"/>
      <c r="P125" s="226"/>
      <c r="Q125" s="226"/>
      <c r="R125" s="48"/>
      <c r="T125" s="227" t="s">
        <v>22</v>
      </c>
      <c r="U125" s="56" t="s">
        <v>45</v>
      </c>
      <c r="V125" s="47"/>
      <c r="W125" s="228">
        <f>V125*K125</f>
        <v>0</v>
      </c>
      <c r="X125" s="228">
        <v>0</v>
      </c>
      <c r="Y125" s="228">
        <f>X125*K125</f>
        <v>0</v>
      </c>
      <c r="Z125" s="228">
        <v>0</v>
      </c>
      <c r="AA125" s="229">
        <f>Z125*K125</f>
        <v>0</v>
      </c>
      <c r="AR125" s="22" t="s">
        <v>278</v>
      </c>
      <c r="AT125" s="22" t="s">
        <v>207</v>
      </c>
      <c r="AU125" s="22" t="s">
        <v>88</v>
      </c>
      <c r="AY125" s="22" t="s">
        <v>206</v>
      </c>
      <c r="BE125" s="142">
        <f>IF(U125="základní",N125,0)</f>
        <v>0</v>
      </c>
      <c r="BF125" s="142">
        <f>IF(U125="snížená",N125,0)</f>
        <v>0</v>
      </c>
      <c r="BG125" s="142">
        <f>IF(U125="zákl. přenesená",N125,0)</f>
        <v>0</v>
      </c>
      <c r="BH125" s="142">
        <f>IF(U125="sníž. přenesená",N125,0)</f>
        <v>0</v>
      </c>
      <c r="BI125" s="142">
        <f>IF(U125="nulová",N125,0)</f>
        <v>0</v>
      </c>
      <c r="BJ125" s="22" t="s">
        <v>88</v>
      </c>
      <c r="BK125" s="142">
        <f>ROUND(L125*K125,2)</f>
        <v>0</v>
      </c>
      <c r="BL125" s="22" t="s">
        <v>278</v>
      </c>
      <c r="BM125" s="22" t="s">
        <v>1984</v>
      </c>
    </row>
    <row r="126" s="1" customFormat="1" ht="36" customHeight="1">
      <c r="B126" s="46"/>
      <c r="C126" s="47"/>
      <c r="D126" s="47"/>
      <c r="E126" s="47"/>
      <c r="F126" s="250" t="s">
        <v>1978</v>
      </c>
      <c r="G126" s="67"/>
      <c r="H126" s="67"/>
      <c r="I126" s="67"/>
      <c r="J126" s="47"/>
      <c r="K126" s="47"/>
      <c r="L126" s="47"/>
      <c r="M126" s="47"/>
      <c r="N126" s="47"/>
      <c r="O126" s="47"/>
      <c r="P126" s="47"/>
      <c r="Q126" s="47"/>
      <c r="R126" s="48"/>
      <c r="T126" s="189"/>
      <c r="U126" s="47"/>
      <c r="V126" s="47"/>
      <c r="W126" s="47"/>
      <c r="X126" s="47"/>
      <c r="Y126" s="47"/>
      <c r="Z126" s="47"/>
      <c r="AA126" s="100"/>
      <c r="AT126" s="22" t="s">
        <v>268</v>
      </c>
      <c r="AU126" s="22" t="s">
        <v>88</v>
      </c>
    </row>
    <row r="127" s="1" customFormat="1" ht="25.5" customHeight="1">
      <c r="B127" s="46"/>
      <c r="C127" s="219" t="s">
        <v>211</v>
      </c>
      <c r="D127" s="219" t="s">
        <v>207</v>
      </c>
      <c r="E127" s="220" t="s">
        <v>1985</v>
      </c>
      <c r="F127" s="221" t="s">
        <v>1986</v>
      </c>
      <c r="G127" s="221"/>
      <c r="H127" s="221"/>
      <c r="I127" s="221"/>
      <c r="J127" s="222" t="s">
        <v>243</v>
      </c>
      <c r="K127" s="223">
        <v>55</v>
      </c>
      <c r="L127" s="224">
        <v>0</v>
      </c>
      <c r="M127" s="225"/>
      <c r="N127" s="226">
        <f>ROUND(L127*K127,2)</f>
        <v>0</v>
      </c>
      <c r="O127" s="226"/>
      <c r="P127" s="226"/>
      <c r="Q127" s="226"/>
      <c r="R127" s="48"/>
      <c r="T127" s="227" t="s">
        <v>22</v>
      </c>
      <c r="U127" s="56" t="s">
        <v>45</v>
      </c>
      <c r="V127" s="47"/>
      <c r="W127" s="228">
        <f>V127*K127</f>
        <v>0</v>
      </c>
      <c r="X127" s="228">
        <v>0</v>
      </c>
      <c r="Y127" s="228">
        <f>X127*K127</f>
        <v>0</v>
      </c>
      <c r="Z127" s="228">
        <v>0</v>
      </c>
      <c r="AA127" s="229">
        <f>Z127*K127</f>
        <v>0</v>
      </c>
      <c r="AR127" s="22" t="s">
        <v>278</v>
      </c>
      <c r="AT127" s="22" t="s">
        <v>207</v>
      </c>
      <c r="AU127" s="22" t="s">
        <v>88</v>
      </c>
      <c r="AY127" s="22" t="s">
        <v>206</v>
      </c>
      <c r="BE127" s="142">
        <f>IF(U127="základní",N127,0)</f>
        <v>0</v>
      </c>
      <c r="BF127" s="142">
        <f>IF(U127="snížená",N127,0)</f>
        <v>0</v>
      </c>
      <c r="BG127" s="142">
        <f>IF(U127="zákl. přenesená",N127,0)</f>
        <v>0</v>
      </c>
      <c r="BH127" s="142">
        <f>IF(U127="sníž. přenesená",N127,0)</f>
        <v>0</v>
      </c>
      <c r="BI127" s="142">
        <f>IF(U127="nulová",N127,0)</f>
        <v>0</v>
      </c>
      <c r="BJ127" s="22" t="s">
        <v>88</v>
      </c>
      <c r="BK127" s="142">
        <f>ROUND(L127*K127,2)</f>
        <v>0</v>
      </c>
      <c r="BL127" s="22" t="s">
        <v>278</v>
      </c>
      <c r="BM127" s="22" t="s">
        <v>1987</v>
      </c>
    </row>
    <row r="128" s="1" customFormat="1" ht="36" customHeight="1">
      <c r="B128" s="46"/>
      <c r="C128" s="47"/>
      <c r="D128" s="47"/>
      <c r="E128" s="47"/>
      <c r="F128" s="250" t="s">
        <v>1978</v>
      </c>
      <c r="G128" s="67"/>
      <c r="H128" s="67"/>
      <c r="I128" s="67"/>
      <c r="J128" s="47"/>
      <c r="K128" s="47"/>
      <c r="L128" s="47"/>
      <c r="M128" s="47"/>
      <c r="N128" s="47"/>
      <c r="O128" s="47"/>
      <c r="P128" s="47"/>
      <c r="Q128" s="47"/>
      <c r="R128" s="48"/>
      <c r="T128" s="189"/>
      <c r="U128" s="47"/>
      <c r="V128" s="47"/>
      <c r="W128" s="47"/>
      <c r="X128" s="47"/>
      <c r="Y128" s="47"/>
      <c r="Z128" s="47"/>
      <c r="AA128" s="100"/>
      <c r="AT128" s="22" t="s">
        <v>268</v>
      </c>
      <c r="AU128" s="22" t="s">
        <v>88</v>
      </c>
    </row>
    <row r="129" s="1" customFormat="1" ht="38.25" customHeight="1">
      <c r="B129" s="46"/>
      <c r="C129" s="219" t="s">
        <v>226</v>
      </c>
      <c r="D129" s="219" t="s">
        <v>207</v>
      </c>
      <c r="E129" s="220" t="s">
        <v>1988</v>
      </c>
      <c r="F129" s="221" t="s">
        <v>1989</v>
      </c>
      <c r="G129" s="221"/>
      <c r="H129" s="221"/>
      <c r="I129" s="221"/>
      <c r="J129" s="222" t="s">
        <v>243</v>
      </c>
      <c r="K129" s="223">
        <v>25</v>
      </c>
      <c r="L129" s="224">
        <v>0</v>
      </c>
      <c r="M129" s="225"/>
      <c r="N129" s="226">
        <f>ROUND(L129*K129,2)</f>
        <v>0</v>
      </c>
      <c r="O129" s="226"/>
      <c r="P129" s="226"/>
      <c r="Q129" s="226"/>
      <c r="R129" s="48"/>
      <c r="T129" s="227" t="s">
        <v>22</v>
      </c>
      <c r="U129" s="56" t="s">
        <v>45</v>
      </c>
      <c r="V129" s="47"/>
      <c r="W129" s="228">
        <f>V129*K129</f>
        <v>0</v>
      </c>
      <c r="X129" s="228">
        <v>0</v>
      </c>
      <c r="Y129" s="228">
        <f>X129*K129</f>
        <v>0</v>
      </c>
      <c r="Z129" s="228">
        <v>0</v>
      </c>
      <c r="AA129" s="229">
        <f>Z129*K129</f>
        <v>0</v>
      </c>
      <c r="AR129" s="22" t="s">
        <v>278</v>
      </c>
      <c r="AT129" s="22" t="s">
        <v>207</v>
      </c>
      <c r="AU129" s="22" t="s">
        <v>88</v>
      </c>
      <c r="AY129" s="22" t="s">
        <v>206</v>
      </c>
      <c r="BE129" s="142">
        <f>IF(U129="základní",N129,0)</f>
        <v>0</v>
      </c>
      <c r="BF129" s="142">
        <f>IF(U129="snížená",N129,0)</f>
        <v>0</v>
      </c>
      <c r="BG129" s="142">
        <f>IF(U129="zákl. přenesená",N129,0)</f>
        <v>0</v>
      </c>
      <c r="BH129" s="142">
        <f>IF(U129="sníž. přenesená",N129,0)</f>
        <v>0</v>
      </c>
      <c r="BI129" s="142">
        <f>IF(U129="nulová",N129,0)</f>
        <v>0</v>
      </c>
      <c r="BJ129" s="22" t="s">
        <v>88</v>
      </c>
      <c r="BK129" s="142">
        <f>ROUND(L129*K129,2)</f>
        <v>0</v>
      </c>
      <c r="BL129" s="22" t="s">
        <v>278</v>
      </c>
      <c r="BM129" s="22" t="s">
        <v>1990</v>
      </c>
    </row>
    <row r="130" s="1" customFormat="1" ht="24" customHeight="1">
      <c r="B130" s="46"/>
      <c r="C130" s="47"/>
      <c r="D130" s="47"/>
      <c r="E130" s="47"/>
      <c r="F130" s="250" t="s">
        <v>1991</v>
      </c>
      <c r="G130" s="67"/>
      <c r="H130" s="67"/>
      <c r="I130" s="67"/>
      <c r="J130" s="47"/>
      <c r="K130" s="47"/>
      <c r="L130" s="47"/>
      <c r="M130" s="47"/>
      <c r="N130" s="47"/>
      <c r="O130" s="47"/>
      <c r="P130" s="47"/>
      <c r="Q130" s="47"/>
      <c r="R130" s="48"/>
      <c r="T130" s="189"/>
      <c r="U130" s="47"/>
      <c r="V130" s="47"/>
      <c r="W130" s="47"/>
      <c r="X130" s="47"/>
      <c r="Y130" s="47"/>
      <c r="Z130" s="47"/>
      <c r="AA130" s="100"/>
      <c r="AT130" s="22" t="s">
        <v>268</v>
      </c>
      <c r="AU130" s="22" t="s">
        <v>88</v>
      </c>
    </row>
    <row r="131" s="1" customFormat="1" ht="38.25" customHeight="1">
      <c r="B131" s="46"/>
      <c r="C131" s="219" t="s">
        <v>231</v>
      </c>
      <c r="D131" s="219" t="s">
        <v>207</v>
      </c>
      <c r="E131" s="220" t="s">
        <v>1992</v>
      </c>
      <c r="F131" s="221" t="s">
        <v>1993</v>
      </c>
      <c r="G131" s="221"/>
      <c r="H131" s="221"/>
      <c r="I131" s="221"/>
      <c r="J131" s="222" t="s">
        <v>243</v>
      </c>
      <c r="K131" s="223">
        <v>12</v>
      </c>
      <c r="L131" s="224">
        <v>0</v>
      </c>
      <c r="M131" s="225"/>
      <c r="N131" s="226">
        <f>ROUND(L131*K131,2)</f>
        <v>0</v>
      </c>
      <c r="O131" s="226"/>
      <c r="P131" s="226"/>
      <c r="Q131" s="226"/>
      <c r="R131" s="48"/>
      <c r="T131" s="227" t="s">
        <v>22</v>
      </c>
      <c r="U131" s="56" t="s">
        <v>45</v>
      </c>
      <c r="V131" s="47"/>
      <c r="W131" s="228">
        <f>V131*K131</f>
        <v>0</v>
      </c>
      <c r="X131" s="228">
        <v>0</v>
      </c>
      <c r="Y131" s="228">
        <f>X131*K131</f>
        <v>0</v>
      </c>
      <c r="Z131" s="228">
        <v>0</v>
      </c>
      <c r="AA131" s="229">
        <f>Z131*K131</f>
        <v>0</v>
      </c>
      <c r="AR131" s="22" t="s">
        <v>278</v>
      </c>
      <c r="AT131" s="22" t="s">
        <v>207</v>
      </c>
      <c r="AU131" s="22" t="s">
        <v>88</v>
      </c>
      <c r="AY131" s="22" t="s">
        <v>206</v>
      </c>
      <c r="BE131" s="142">
        <f>IF(U131="základní",N131,0)</f>
        <v>0</v>
      </c>
      <c r="BF131" s="142">
        <f>IF(U131="snížená",N131,0)</f>
        <v>0</v>
      </c>
      <c r="BG131" s="142">
        <f>IF(U131="zákl. přenesená",N131,0)</f>
        <v>0</v>
      </c>
      <c r="BH131" s="142">
        <f>IF(U131="sníž. přenesená",N131,0)</f>
        <v>0</v>
      </c>
      <c r="BI131" s="142">
        <f>IF(U131="nulová",N131,0)</f>
        <v>0</v>
      </c>
      <c r="BJ131" s="22" t="s">
        <v>88</v>
      </c>
      <c r="BK131" s="142">
        <f>ROUND(L131*K131,2)</f>
        <v>0</v>
      </c>
      <c r="BL131" s="22" t="s">
        <v>278</v>
      </c>
      <c r="BM131" s="22" t="s">
        <v>1994</v>
      </c>
    </row>
    <row r="132" s="1" customFormat="1" ht="24" customHeight="1">
      <c r="B132" s="46"/>
      <c r="C132" s="47"/>
      <c r="D132" s="47"/>
      <c r="E132" s="47"/>
      <c r="F132" s="250" t="s">
        <v>1991</v>
      </c>
      <c r="G132" s="67"/>
      <c r="H132" s="67"/>
      <c r="I132" s="67"/>
      <c r="J132" s="47"/>
      <c r="K132" s="47"/>
      <c r="L132" s="47"/>
      <c r="M132" s="47"/>
      <c r="N132" s="47"/>
      <c r="O132" s="47"/>
      <c r="P132" s="47"/>
      <c r="Q132" s="47"/>
      <c r="R132" s="48"/>
      <c r="T132" s="189"/>
      <c r="U132" s="47"/>
      <c r="V132" s="47"/>
      <c r="W132" s="47"/>
      <c r="X132" s="47"/>
      <c r="Y132" s="47"/>
      <c r="Z132" s="47"/>
      <c r="AA132" s="100"/>
      <c r="AT132" s="22" t="s">
        <v>268</v>
      </c>
      <c r="AU132" s="22" t="s">
        <v>88</v>
      </c>
    </row>
    <row r="133" s="1" customFormat="1" ht="38.25" customHeight="1">
      <c r="B133" s="46"/>
      <c r="C133" s="219" t="s">
        <v>235</v>
      </c>
      <c r="D133" s="219" t="s">
        <v>207</v>
      </c>
      <c r="E133" s="220" t="s">
        <v>1995</v>
      </c>
      <c r="F133" s="221" t="s">
        <v>1996</v>
      </c>
      <c r="G133" s="221"/>
      <c r="H133" s="221"/>
      <c r="I133" s="221"/>
      <c r="J133" s="222" t="s">
        <v>243</v>
      </c>
      <c r="K133" s="223">
        <v>41</v>
      </c>
      <c r="L133" s="224">
        <v>0</v>
      </c>
      <c r="M133" s="225"/>
      <c r="N133" s="226">
        <f>ROUND(L133*K133,2)</f>
        <v>0</v>
      </c>
      <c r="O133" s="226"/>
      <c r="P133" s="226"/>
      <c r="Q133" s="226"/>
      <c r="R133" s="48"/>
      <c r="T133" s="227" t="s">
        <v>22</v>
      </c>
      <c r="U133" s="56" t="s">
        <v>45</v>
      </c>
      <c r="V133" s="47"/>
      <c r="W133" s="228">
        <f>V133*K133</f>
        <v>0</v>
      </c>
      <c r="X133" s="228">
        <v>0</v>
      </c>
      <c r="Y133" s="228">
        <f>X133*K133</f>
        <v>0</v>
      </c>
      <c r="Z133" s="228">
        <v>0</v>
      </c>
      <c r="AA133" s="229">
        <f>Z133*K133</f>
        <v>0</v>
      </c>
      <c r="AR133" s="22" t="s">
        <v>278</v>
      </c>
      <c r="AT133" s="22" t="s">
        <v>207</v>
      </c>
      <c r="AU133" s="22" t="s">
        <v>88</v>
      </c>
      <c r="AY133" s="22" t="s">
        <v>206</v>
      </c>
      <c r="BE133" s="142">
        <f>IF(U133="základní",N133,0)</f>
        <v>0</v>
      </c>
      <c r="BF133" s="142">
        <f>IF(U133="snížená",N133,0)</f>
        <v>0</v>
      </c>
      <c r="BG133" s="142">
        <f>IF(U133="zákl. přenesená",N133,0)</f>
        <v>0</v>
      </c>
      <c r="BH133" s="142">
        <f>IF(U133="sníž. přenesená",N133,0)</f>
        <v>0</v>
      </c>
      <c r="BI133" s="142">
        <f>IF(U133="nulová",N133,0)</f>
        <v>0</v>
      </c>
      <c r="BJ133" s="22" t="s">
        <v>88</v>
      </c>
      <c r="BK133" s="142">
        <f>ROUND(L133*K133,2)</f>
        <v>0</v>
      </c>
      <c r="BL133" s="22" t="s">
        <v>278</v>
      </c>
      <c r="BM133" s="22" t="s">
        <v>1997</v>
      </c>
    </row>
    <row r="134" s="1" customFormat="1" ht="24" customHeight="1">
      <c r="B134" s="46"/>
      <c r="C134" s="47"/>
      <c r="D134" s="47"/>
      <c r="E134" s="47"/>
      <c r="F134" s="250" t="s">
        <v>1991</v>
      </c>
      <c r="G134" s="67"/>
      <c r="H134" s="67"/>
      <c r="I134" s="67"/>
      <c r="J134" s="47"/>
      <c r="K134" s="47"/>
      <c r="L134" s="47"/>
      <c r="M134" s="47"/>
      <c r="N134" s="47"/>
      <c r="O134" s="47"/>
      <c r="P134" s="47"/>
      <c r="Q134" s="47"/>
      <c r="R134" s="48"/>
      <c r="T134" s="189"/>
      <c r="U134" s="47"/>
      <c r="V134" s="47"/>
      <c r="W134" s="47"/>
      <c r="X134" s="47"/>
      <c r="Y134" s="47"/>
      <c r="Z134" s="47"/>
      <c r="AA134" s="100"/>
      <c r="AT134" s="22" t="s">
        <v>268</v>
      </c>
      <c r="AU134" s="22" t="s">
        <v>88</v>
      </c>
    </row>
    <row r="135" s="1" customFormat="1" ht="38.25" customHeight="1">
      <c r="B135" s="46"/>
      <c r="C135" s="219" t="s">
        <v>240</v>
      </c>
      <c r="D135" s="219" t="s">
        <v>207</v>
      </c>
      <c r="E135" s="220" t="s">
        <v>1998</v>
      </c>
      <c r="F135" s="221" t="s">
        <v>1999</v>
      </c>
      <c r="G135" s="221"/>
      <c r="H135" s="221"/>
      <c r="I135" s="221"/>
      <c r="J135" s="222" t="s">
        <v>243</v>
      </c>
      <c r="K135" s="223">
        <v>72</v>
      </c>
      <c r="L135" s="224">
        <v>0</v>
      </c>
      <c r="M135" s="225"/>
      <c r="N135" s="226">
        <f>ROUND(L135*K135,2)</f>
        <v>0</v>
      </c>
      <c r="O135" s="226"/>
      <c r="P135" s="226"/>
      <c r="Q135" s="226"/>
      <c r="R135" s="48"/>
      <c r="T135" s="227" t="s">
        <v>22</v>
      </c>
      <c r="U135" s="56" t="s">
        <v>45</v>
      </c>
      <c r="V135" s="47"/>
      <c r="W135" s="228">
        <f>V135*K135</f>
        <v>0</v>
      </c>
      <c r="X135" s="228">
        <v>0</v>
      </c>
      <c r="Y135" s="228">
        <f>X135*K135</f>
        <v>0</v>
      </c>
      <c r="Z135" s="228">
        <v>0</v>
      </c>
      <c r="AA135" s="229">
        <f>Z135*K135</f>
        <v>0</v>
      </c>
      <c r="AR135" s="22" t="s">
        <v>278</v>
      </c>
      <c r="AT135" s="22" t="s">
        <v>207</v>
      </c>
      <c r="AU135" s="22" t="s">
        <v>88</v>
      </c>
      <c r="AY135" s="22" t="s">
        <v>206</v>
      </c>
      <c r="BE135" s="142">
        <f>IF(U135="základní",N135,0)</f>
        <v>0</v>
      </c>
      <c r="BF135" s="142">
        <f>IF(U135="snížená",N135,0)</f>
        <v>0</v>
      </c>
      <c r="BG135" s="142">
        <f>IF(U135="zákl. přenesená",N135,0)</f>
        <v>0</v>
      </c>
      <c r="BH135" s="142">
        <f>IF(U135="sníž. přenesená",N135,0)</f>
        <v>0</v>
      </c>
      <c r="BI135" s="142">
        <f>IF(U135="nulová",N135,0)</f>
        <v>0</v>
      </c>
      <c r="BJ135" s="22" t="s">
        <v>88</v>
      </c>
      <c r="BK135" s="142">
        <f>ROUND(L135*K135,2)</f>
        <v>0</v>
      </c>
      <c r="BL135" s="22" t="s">
        <v>278</v>
      </c>
      <c r="BM135" s="22" t="s">
        <v>2000</v>
      </c>
    </row>
    <row r="136" s="1" customFormat="1" ht="24" customHeight="1">
      <c r="B136" s="46"/>
      <c r="C136" s="47"/>
      <c r="D136" s="47"/>
      <c r="E136" s="47"/>
      <c r="F136" s="250" t="s">
        <v>1991</v>
      </c>
      <c r="G136" s="67"/>
      <c r="H136" s="67"/>
      <c r="I136" s="67"/>
      <c r="J136" s="47"/>
      <c r="K136" s="47"/>
      <c r="L136" s="47"/>
      <c r="M136" s="47"/>
      <c r="N136" s="47"/>
      <c r="O136" s="47"/>
      <c r="P136" s="47"/>
      <c r="Q136" s="47"/>
      <c r="R136" s="48"/>
      <c r="T136" s="189"/>
      <c r="U136" s="47"/>
      <c r="V136" s="47"/>
      <c r="W136" s="47"/>
      <c r="X136" s="47"/>
      <c r="Y136" s="47"/>
      <c r="Z136" s="47"/>
      <c r="AA136" s="100"/>
      <c r="AT136" s="22" t="s">
        <v>268</v>
      </c>
      <c r="AU136" s="22" t="s">
        <v>88</v>
      </c>
    </row>
    <row r="137" s="1" customFormat="1" ht="16.5" customHeight="1">
      <c r="B137" s="46"/>
      <c r="C137" s="219" t="s">
        <v>245</v>
      </c>
      <c r="D137" s="219" t="s">
        <v>207</v>
      </c>
      <c r="E137" s="220" t="s">
        <v>2001</v>
      </c>
      <c r="F137" s="221" t="s">
        <v>2002</v>
      </c>
      <c r="G137" s="221"/>
      <c r="H137" s="221"/>
      <c r="I137" s="221"/>
      <c r="J137" s="222" t="s">
        <v>1134</v>
      </c>
      <c r="K137" s="223">
        <v>3</v>
      </c>
      <c r="L137" s="224">
        <v>0</v>
      </c>
      <c r="M137" s="225"/>
      <c r="N137" s="226">
        <f>ROUND(L137*K137,2)</f>
        <v>0</v>
      </c>
      <c r="O137" s="226"/>
      <c r="P137" s="226"/>
      <c r="Q137" s="226"/>
      <c r="R137" s="48"/>
      <c r="T137" s="227" t="s">
        <v>22</v>
      </c>
      <c r="U137" s="56" t="s">
        <v>45</v>
      </c>
      <c r="V137" s="47"/>
      <c r="W137" s="228">
        <f>V137*K137</f>
        <v>0</v>
      </c>
      <c r="X137" s="228">
        <v>0</v>
      </c>
      <c r="Y137" s="228">
        <f>X137*K137</f>
        <v>0</v>
      </c>
      <c r="Z137" s="228">
        <v>0</v>
      </c>
      <c r="AA137" s="229">
        <f>Z137*K137</f>
        <v>0</v>
      </c>
      <c r="AR137" s="22" t="s">
        <v>278</v>
      </c>
      <c r="AT137" s="22" t="s">
        <v>207</v>
      </c>
      <c r="AU137" s="22" t="s">
        <v>88</v>
      </c>
      <c r="AY137" s="22" t="s">
        <v>206</v>
      </c>
      <c r="BE137" s="142">
        <f>IF(U137="základní",N137,0)</f>
        <v>0</v>
      </c>
      <c r="BF137" s="142">
        <f>IF(U137="snížená",N137,0)</f>
        <v>0</v>
      </c>
      <c r="BG137" s="142">
        <f>IF(U137="zákl. přenesená",N137,0)</f>
        <v>0</v>
      </c>
      <c r="BH137" s="142">
        <f>IF(U137="sníž. přenesená",N137,0)</f>
        <v>0</v>
      </c>
      <c r="BI137" s="142">
        <f>IF(U137="nulová",N137,0)</f>
        <v>0</v>
      </c>
      <c r="BJ137" s="22" t="s">
        <v>88</v>
      </c>
      <c r="BK137" s="142">
        <f>ROUND(L137*K137,2)</f>
        <v>0</v>
      </c>
      <c r="BL137" s="22" t="s">
        <v>278</v>
      </c>
      <c r="BM137" s="22" t="s">
        <v>2003</v>
      </c>
    </row>
    <row r="138" s="1" customFormat="1" ht="16.5" customHeight="1">
      <c r="B138" s="46"/>
      <c r="C138" s="47"/>
      <c r="D138" s="47"/>
      <c r="E138" s="47"/>
      <c r="F138" s="250" t="s">
        <v>2004</v>
      </c>
      <c r="G138" s="67"/>
      <c r="H138" s="67"/>
      <c r="I138" s="67"/>
      <c r="J138" s="47"/>
      <c r="K138" s="47"/>
      <c r="L138" s="47"/>
      <c r="M138" s="47"/>
      <c r="N138" s="47"/>
      <c r="O138" s="47"/>
      <c r="P138" s="47"/>
      <c r="Q138" s="47"/>
      <c r="R138" s="48"/>
      <c r="T138" s="189"/>
      <c r="U138" s="47"/>
      <c r="V138" s="47"/>
      <c r="W138" s="47"/>
      <c r="X138" s="47"/>
      <c r="Y138" s="47"/>
      <c r="Z138" s="47"/>
      <c r="AA138" s="100"/>
      <c r="AT138" s="22" t="s">
        <v>268</v>
      </c>
      <c r="AU138" s="22" t="s">
        <v>88</v>
      </c>
    </row>
    <row r="139" s="1" customFormat="1" ht="25.5" customHeight="1">
      <c r="B139" s="46"/>
      <c r="C139" s="219" t="s">
        <v>249</v>
      </c>
      <c r="D139" s="219" t="s">
        <v>207</v>
      </c>
      <c r="E139" s="220" t="s">
        <v>2005</v>
      </c>
      <c r="F139" s="221" t="s">
        <v>2006</v>
      </c>
      <c r="G139" s="221"/>
      <c r="H139" s="221"/>
      <c r="I139" s="221"/>
      <c r="J139" s="222" t="s">
        <v>1134</v>
      </c>
      <c r="K139" s="223">
        <v>2</v>
      </c>
      <c r="L139" s="224">
        <v>0</v>
      </c>
      <c r="M139" s="225"/>
      <c r="N139" s="226">
        <f>ROUND(L139*K139,2)</f>
        <v>0</v>
      </c>
      <c r="O139" s="226"/>
      <c r="P139" s="226"/>
      <c r="Q139" s="226"/>
      <c r="R139" s="48"/>
      <c r="T139" s="227" t="s">
        <v>22</v>
      </c>
      <c r="U139" s="56" t="s">
        <v>45</v>
      </c>
      <c r="V139" s="47"/>
      <c r="W139" s="228">
        <f>V139*K139</f>
        <v>0</v>
      </c>
      <c r="X139" s="228">
        <v>0</v>
      </c>
      <c r="Y139" s="228">
        <f>X139*K139</f>
        <v>0</v>
      </c>
      <c r="Z139" s="228">
        <v>0</v>
      </c>
      <c r="AA139" s="229">
        <f>Z139*K139</f>
        <v>0</v>
      </c>
      <c r="AR139" s="22" t="s">
        <v>278</v>
      </c>
      <c r="AT139" s="22" t="s">
        <v>207</v>
      </c>
      <c r="AU139" s="22" t="s">
        <v>88</v>
      </c>
      <c r="AY139" s="22" t="s">
        <v>206</v>
      </c>
      <c r="BE139" s="142">
        <f>IF(U139="základní",N139,0)</f>
        <v>0</v>
      </c>
      <c r="BF139" s="142">
        <f>IF(U139="snížená",N139,0)</f>
        <v>0</v>
      </c>
      <c r="BG139" s="142">
        <f>IF(U139="zákl. přenesená",N139,0)</f>
        <v>0</v>
      </c>
      <c r="BH139" s="142">
        <f>IF(U139="sníž. přenesená",N139,0)</f>
        <v>0</v>
      </c>
      <c r="BI139" s="142">
        <f>IF(U139="nulová",N139,0)</f>
        <v>0</v>
      </c>
      <c r="BJ139" s="22" t="s">
        <v>88</v>
      </c>
      <c r="BK139" s="142">
        <f>ROUND(L139*K139,2)</f>
        <v>0</v>
      </c>
      <c r="BL139" s="22" t="s">
        <v>278</v>
      </c>
      <c r="BM139" s="22" t="s">
        <v>2007</v>
      </c>
    </row>
    <row r="140" s="1" customFormat="1" ht="36" customHeight="1">
      <c r="B140" s="46"/>
      <c r="C140" s="47"/>
      <c r="D140" s="47"/>
      <c r="E140" s="47"/>
      <c r="F140" s="250" t="s">
        <v>2008</v>
      </c>
      <c r="G140" s="67"/>
      <c r="H140" s="67"/>
      <c r="I140" s="67"/>
      <c r="J140" s="47"/>
      <c r="K140" s="47"/>
      <c r="L140" s="47"/>
      <c r="M140" s="47"/>
      <c r="N140" s="47"/>
      <c r="O140" s="47"/>
      <c r="P140" s="47"/>
      <c r="Q140" s="47"/>
      <c r="R140" s="48"/>
      <c r="T140" s="189"/>
      <c r="U140" s="47"/>
      <c r="V140" s="47"/>
      <c r="W140" s="47"/>
      <c r="X140" s="47"/>
      <c r="Y140" s="47"/>
      <c r="Z140" s="47"/>
      <c r="AA140" s="100"/>
      <c r="AT140" s="22" t="s">
        <v>268</v>
      </c>
      <c r="AU140" s="22" t="s">
        <v>88</v>
      </c>
    </row>
    <row r="141" s="1" customFormat="1" ht="16.5" customHeight="1">
      <c r="B141" s="46"/>
      <c r="C141" s="219" t="s">
        <v>253</v>
      </c>
      <c r="D141" s="219" t="s">
        <v>207</v>
      </c>
      <c r="E141" s="220" t="s">
        <v>2009</v>
      </c>
      <c r="F141" s="221" t="s">
        <v>2010</v>
      </c>
      <c r="G141" s="221"/>
      <c r="H141" s="221"/>
      <c r="I141" s="221"/>
      <c r="J141" s="222" t="s">
        <v>1134</v>
      </c>
      <c r="K141" s="223">
        <v>1</v>
      </c>
      <c r="L141" s="224">
        <v>0</v>
      </c>
      <c r="M141" s="225"/>
      <c r="N141" s="226">
        <f>ROUND(L141*K141,2)</f>
        <v>0</v>
      </c>
      <c r="O141" s="226"/>
      <c r="P141" s="226"/>
      <c r="Q141" s="226"/>
      <c r="R141" s="48"/>
      <c r="T141" s="227" t="s">
        <v>22</v>
      </c>
      <c r="U141" s="56" t="s">
        <v>45</v>
      </c>
      <c r="V141" s="47"/>
      <c r="W141" s="228">
        <f>V141*K141</f>
        <v>0</v>
      </c>
      <c r="X141" s="228">
        <v>0</v>
      </c>
      <c r="Y141" s="228">
        <f>X141*K141</f>
        <v>0</v>
      </c>
      <c r="Z141" s="228">
        <v>0</v>
      </c>
      <c r="AA141" s="229">
        <f>Z141*K141</f>
        <v>0</v>
      </c>
      <c r="AR141" s="22" t="s">
        <v>278</v>
      </c>
      <c r="AT141" s="22" t="s">
        <v>207</v>
      </c>
      <c r="AU141" s="22" t="s">
        <v>88</v>
      </c>
      <c r="AY141" s="22" t="s">
        <v>206</v>
      </c>
      <c r="BE141" s="142">
        <f>IF(U141="základní",N141,0)</f>
        <v>0</v>
      </c>
      <c r="BF141" s="142">
        <f>IF(U141="snížená",N141,0)</f>
        <v>0</v>
      </c>
      <c r="BG141" s="142">
        <f>IF(U141="zákl. přenesená",N141,0)</f>
        <v>0</v>
      </c>
      <c r="BH141" s="142">
        <f>IF(U141="sníž. přenesená",N141,0)</f>
        <v>0</v>
      </c>
      <c r="BI141" s="142">
        <f>IF(U141="nulová",N141,0)</f>
        <v>0</v>
      </c>
      <c r="BJ141" s="22" t="s">
        <v>88</v>
      </c>
      <c r="BK141" s="142">
        <f>ROUND(L141*K141,2)</f>
        <v>0</v>
      </c>
      <c r="BL141" s="22" t="s">
        <v>278</v>
      </c>
      <c r="BM141" s="22" t="s">
        <v>2011</v>
      </c>
    </row>
    <row r="142" s="1" customFormat="1" ht="24" customHeight="1">
      <c r="B142" s="46"/>
      <c r="C142" s="47"/>
      <c r="D142" s="47"/>
      <c r="E142" s="47"/>
      <c r="F142" s="250" t="s">
        <v>2012</v>
      </c>
      <c r="G142" s="67"/>
      <c r="H142" s="67"/>
      <c r="I142" s="67"/>
      <c r="J142" s="47"/>
      <c r="K142" s="47"/>
      <c r="L142" s="47"/>
      <c r="M142" s="47"/>
      <c r="N142" s="47"/>
      <c r="O142" s="47"/>
      <c r="P142" s="47"/>
      <c r="Q142" s="47"/>
      <c r="R142" s="48"/>
      <c r="T142" s="189"/>
      <c r="U142" s="47"/>
      <c r="V142" s="47"/>
      <c r="W142" s="47"/>
      <c r="X142" s="47"/>
      <c r="Y142" s="47"/>
      <c r="Z142" s="47"/>
      <c r="AA142" s="100"/>
      <c r="AT142" s="22" t="s">
        <v>268</v>
      </c>
      <c r="AU142" s="22" t="s">
        <v>88</v>
      </c>
    </row>
    <row r="143" s="1" customFormat="1" ht="16.5" customHeight="1">
      <c r="B143" s="46"/>
      <c r="C143" s="219" t="s">
        <v>257</v>
      </c>
      <c r="D143" s="219" t="s">
        <v>207</v>
      </c>
      <c r="E143" s="220" t="s">
        <v>2013</v>
      </c>
      <c r="F143" s="221" t="s">
        <v>2014</v>
      </c>
      <c r="G143" s="221"/>
      <c r="H143" s="221"/>
      <c r="I143" s="221"/>
      <c r="J143" s="222" t="s">
        <v>1134</v>
      </c>
      <c r="K143" s="223">
        <v>1</v>
      </c>
      <c r="L143" s="224">
        <v>0</v>
      </c>
      <c r="M143" s="225"/>
      <c r="N143" s="226">
        <f>ROUND(L143*K143,2)</f>
        <v>0</v>
      </c>
      <c r="O143" s="226"/>
      <c r="P143" s="226"/>
      <c r="Q143" s="226"/>
      <c r="R143" s="48"/>
      <c r="T143" s="227" t="s">
        <v>22</v>
      </c>
      <c r="U143" s="56" t="s">
        <v>45</v>
      </c>
      <c r="V143" s="47"/>
      <c r="W143" s="228">
        <f>V143*K143</f>
        <v>0</v>
      </c>
      <c r="X143" s="228">
        <v>0</v>
      </c>
      <c r="Y143" s="228">
        <f>X143*K143</f>
        <v>0</v>
      </c>
      <c r="Z143" s="228">
        <v>0</v>
      </c>
      <c r="AA143" s="229">
        <f>Z143*K143</f>
        <v>0</v>
      </c>
      <c r="AR143" s="22" t="s">
        <v>278</v>
      </c>
      <c r="AT143" s="22" t="s">
        <v>207</v>
      </c>
      <c r="AU143" s="22" t="s">
        <v>88</v>
      </c>
      <c r="AY143" s="22" t="s">
        <v>206</v>
      </c>
      <c r="BE143" s="142">
        <f>IF(U143="základní",N143,0)</f>
        <v>0</v>
      </c>
      <c r="BF143" s="142">
        <f>IF(U143="snížená",N143,0)</f>
        <v>0</v>
      </c>
      <c r="BG143" s="142">
        <f>IF(U143="zákl. přenesená",N143,0)</f>
        <v>0</v>
      </c>
      <c r="BH143" s="142">
        <f>IF(U143="sníž. přenesená",N143,0)</f>
        <v>0</v>
      </c>
      <c r="BI143" s="142">
        <f>IF(U143="nulová",N143,0)</f>
        <v>0</v>
      </c>
      <c r="BJ143" s="22" t="s">
        <v>88</v>
      </c>
      <c r="BK143" s="142">
        <f>ROUND(L143*K143,2)</f>
        <v>0</v>
      </c>
      <c r="BL143" s="22" t="s">
        <v>278</v>
      </c>
      <c r="BM143" s="22" t="s">
        <v>2015</v>
      </c>
    </row>
    <row r="144" s="1" customFormat="1" ht="16.5" customHeight="1">
      <c r="B144" s="46"/>
      <c r="C144" s="47"/>
      <c r="D144" s="47"/>
      <c r="E144" s="47"/>
      <c r="F144" s="250" t="s">
        <v>2016</v>
      </c>
      <c r="G144" s="67"/>
      <c r="H144" s="67"/>
      <c r="I144" s="67"/>
      <c r="J144" s="47"/>
      <c r="K144" s="47"/>
      <c r="L144" s="47"/>
      <c r="M144" s="47"/>
      <c r="N144" s="47"/>
      <c r="O144" s="47"/>
      <c r="P144" s="47"/>
      <c r="Q144" s="47"/>
      <c r="R144" s="48"/>
      <c r="T144" s="189"/>
      <c r="U144" s="47"/>
      <c r="V144" s="47"/>
      <c r="W144" s="47"/>
      <c r="X144" s="47"/>
      <c r="Y144" s="47"/>
      <c r="Z144" s="47"/>
      <c r="AA144" s="100"/>
      <c r="AT144" s="22" t="s">
        <v>268</v>
      </c>
      <c r="AU144" s="22" t="s">
        <v>88</v>
      </c>
    </row>
    <row r="145" s="1" customFormat="1" ht="16.5" customHeight="1">
      <c r="B145" s="46"/>
      <c r="C145" s="219" t="s">
        <v>262</v>
      </c>
      <c r="D145" s="219" t="s">
        <v>207</v>
      </c>
      <c r="E145" s="220" t="s">
        <v>2017</v>
      </c>
      <c r="F145" s="221" t="s">
        <v>2018</v>
      </c>
      <c r="G145" s="221"/>
      <c r="H145" s="221"/>
      <c r="I145" s="221"/>
      <c r="J145" s="222" t="s">
        <v>1134</v>
      </c>
      <c r="K145" s="223">
        <v>6</v>
      </c>
      <c r="L145" s="224">
        <v>0</v>
      </c>
      <c r="M145" s="225"/>
      <c r="N145" s="226">
        <f>ROUND(L145*K145,2)</f>
        <v>0</v>
      </c>
      <c r="O145" s="226"/>
      <c r="P145" s="226"/>
      <c r="Q145" s="226"/>
      <c r="R145" s="48"/>
      <c r="T145" s="227" t="s">
        <v>22</v>
      </c>
      <c r="U145" s="56" t="s">
        <v>45</v>
      </c>
      <c r="V145" s="47"/>
      <c r="W145" s="228">
        <f>V145*K145</f>
        <v>0</v>
      </c>
      <c r="X145" s="228">
        <v>0</v>
      </c>
      <c r="Y145" s="228">
        <f>X145*K145</f>
        <v>0</v>
      </c>
      <c r="Z145" s="228">
        <v>0</v>
      </c>
      <c r="AA145" s="229">
        <f>Z145*K145</f>
        <v>0</v>
      </c>
      <c r="AR145" s="22" t="s">
        <v>278</v>
      </c>
      <c r="AT145" s="22" t="s">
        <v>207</v>
      </c>
      <c r="AU145" s="22" t="s">
        <v>88</v>
      </c>
      <c r="AY145" s="22" t="s">
        <v>206</v>
      </c>
      <c r="BE145" s="142">
        <f>IF(U145="základní",N145,0)</f>
        <v>0</v>
      </c>
      <c r="BF145" s="142">
        <f>IF(U145="snížená",N145,0)</f>
        <v>0</v>
      </c>
      <c r="BG145" s="142">
        <f>IF(U145="zákl. přenesená",N145,0)</f>
        <v>0</v>
      </c>
      <c r="BH145" s="142">
        <f>IF(U145="sníž. přenesená",N145,0)</f>
        <v>0</v>
      </c>
      <c r="BI145" s="142">
        <f>IF(U145="nulová",N145,0)</f>
        <v>0</v>
      </c>
      <c r="BJ145" s="22" t="s">
        <v>88</v>
      </c>
      <c r="BK145" s="142">
        <f>ROUND(L145*K145,2)</f>
        <v>0</v>
      </c>
      <c r="BL145" s="22" t="s">
        <v>278</v>
      </c>
      <c r="BM145" s="22" t="s">
        <v>2019</v>
      </c>
    </row>
    <row r="146" s="1" customFormat="1" ht="24" customHeight="1">
      <c r="B146" s="46"/>
      <c r="C146" s="47"/>
      <c r="D146" s="47"/>
      <c r="E146" s="47"/>
      <c r="F146" s="250" t="s">
        <v>2020</v>
      </c>
      <c r="G146" s="67"/>
      <c r="H146" s="67"/>
      <c r="I146" s="67"/>
      <c r="J146" s="47"/>
      <c r="K146" s="47"/>
      <c r="L146" s="47"/>
      <c r="M146" s="47"/>
      <c r="N146" s="47"/>
      <c r="O146" s="47"/>
      <c r="P146" s="47"/>
      <c r="Q146" s="47"/>
      <c r="R146" s="48"/>
      <c r="T146" s="189"/>
      <c r="U146" s="47"/>
      <c r="V146" s="47"/>
      <c r="W146" s="47"/>
      <c r="X146" s="47"/>
      <c r="Y146" s="47"/>
      <c r="Z146" s="47"/>
      <c r="AA146" s="100"/>
      <c r="AT146" s="22" t="s">
        <v>268</v>
      </c>
      <c r="AU146" s="22" t="s">
        <v>88</v>
      </c>
    </row>
    <row r="147" s="1" customFormat="1" ht="16.5" customHeight="1">
      <c r="B147" s="46"/>
      <c r="C147" s="219" t="s">
        <v>269</v>
      </c>
      <c r="D147" s="219" t="s">
        <v>207</v>
      </c>
      <c r="E147" s="220" t="s">
        <v>2021</v>
      </c>
      <c r="F147" s="221" t="s">
        <v>2022</v>
      </c>
      <c r="G147" s="221"/>
      <c r="H147" s="221"/>
      <c r="I147" s="221"/>
      <c r="J147" s="222" t="s">
        <v>1134</v>
      </c>
      <c r="K147" s="223">
        <v>1</v>
      </c>
      <c r="L147" s="224">
        <v>0</v>
      </c>
      <c r="M147" s="225"/>
      <c r="N147" s="226">
        <f>ROUND(L147*K147,2)</f>
        <v>0</v>
      </c>
      <c r="O147" s="226"/>
      <c r="P147" s="226"/>
      <c r="Q147" s="226"/>
      <c r="R147" s="48"/>
      <c r="T147" s="227" t="s">
        <v>22</v>
      </c>
      <c r="U147" s="56" t="s">
        <v>45</v>
      </c>
      <c r="V147" s="47"/>
      <c r="W147" s="228">
        <f>V147*K147</f>
        <v>0</v>
      </c>
      <c r="X147" s="228">
        <v>0</v>
      </c>
      <c r="Y147" s="228">
        <f>X147*K147</f>
        <v>0</v>
      </c>
      <c r="Z147" s="228">
        <v>0</v>
      </c>
      <c r="AA147" s="229">
        <f>Z147*K147</f>
        <v>0</v>
      </c>
      <c r="AR147" s="22" t="s">
        <v>278</v>
      </c>
      <c r="AT147" s="22" t="s">
        <v>207</v>
      </c>
      <c r="AU147" s="22" t="s">
        <v>88</v>
      </c>
      <c r="AY147" s="22" t="s">
        <v>206</v>
      </c>
      <c r="BE147" s="142">
        <f>IF(U147="základní",N147,0)</f>
        <v>0</v>
      </c>
      <c r="BF147" s="142">
        <f>IF(U147="snížená",N147,0)</f>
        <v>0</v>
      </c>
      <c r="BG147" s="142">
        <f>IF(U147="zákl. přenesená",N147,0)</f>
        <v>0</v>
      </c>
      <c r="BH147" s="142">
        <f>IF(U147="sníž. přenesená",N147,0)</f>
        <v>0</v>
      </c>
      <c r="BI147" s="142">
        <f>IF(U147="nulová",N147,0)</f>
        <v>0</v>
      </c>
      <c r="BJ147" s="22" t="s">
        <v>88</v>
      </c>
      <c r="BK147" s="142">
        <f>ROUND(L147*K147,2)</f>
        <v>0</v>
      </c>
      <c r="BL147" s="22" t="s">
        <v>278</v>
      </c>
      <c r="BM147" s="22" t="s">
        <v>2023</v>
      </c>
    </row>
    <row r="148" s="1" customFormat="1" ht="16.5" customHeight="1">
      <c r="B148" s="46"/>
      <c r="C148" s="47"/>
      <c r="D148" s="47"/>
      <c r="E148" s="47"/>
      <c r="F148" s="250" t="s">
        <v>2024</v>
      </c>
      <c r="G148" s="67"/>
      <c r="H148" s="67"/>
      <c r="I148" s="67"/>
      <c r="J148" s="47"/>
      <c r="K148" s="47"/>
      <c r="L148" s="47"/>
      <c r="M148" s="47"/>
      <c r="N148" s="47"/>
      <c r="O148" s="47"/>
      <c r="P148" s="47"/>
      <c r="Q148" s="47"/>
      <c r="R148" s="48"/>
      <c r="T148" s="189"/>
      <c r="U148" s="47"/>
      <c r="V148" s="47"/>
      <c r="W148" s="47"/>
      <c r="X148" s="47"/>
      <c r="Y148" s="47"/>
      <c r="Z148" s="47"/>
      <c r="AA148" s="100"/>
      <c r="AT148" s="22" t="s">
        <v>268</v>
      </c>
      <c r="AU148" s="22" t="s">
        <v>88</v>
      </c>
    </row>
    <row r="149" s="1" customFormat="1" ht="16.5" customHeight="1">
      <c r="B149" s="46"/>
      <c r="C149" s="219" t="s">
        <v>11</v>
      </c>
      <c r="D149" s="219" t="s">
        <v>207</v>
      </c>
      <c r="E149" s="220" t="s">
        <v>2025</v>
      </c>
      <c r="F149" s="221" t="s">
        <v>2026</v>
      </c>
      <c r="G149" s="221"/>
      <c r="H149" s="221"/>
      <c r="I149" s="221"/>
      <c r="J149" s="222" t="s">
        <v>1134</v>
      </c>
      <c r="K149" s="223">
        <v>4</v>
      </c>
      <c r="L149" s="224">
        <v>0</v>
      </c>
      <c r="M149" s="225"/>
      <c r="N149" s="226">
        <f>ROUND(L149*K149,2)</f>
        <v>0</v>
      </c>
      <c r="O149" s="226"/>
      <c r="P149" s="226"/>
      <c r="Q149" s="226"/>
      <c r="R149" s="48"/>
      <c r="T149" s="227" t="s">
        <v>22</v>
      </c>
      <c r="U149" s="56" t="s">
        <v>45</v>
      </c>
      <c r="V149" s="47"/>
      <c r="W149" s="228">
        <f>V149*K149</f>
        <v>0</v>
      </c>
      <c r="X149" s="228">
        <v>0</v>
      </c>
      <c r="Y149" s="228">
        <f>X149*K149</f>
        <v>0</v>
      </c>
      <c r="Z149" s="228">
        <v>0</v>
      </c>
      <c r="AA149" s="229">
        <f>Z149*K149</f>
        <v>0</v>
      </c>
      <c r="AR149" s="22" t="s">
        <v>278</v>
      </c>
      <c r="AT149" s="22" t="s">
        <v>207</v>
      </c>
      <c r="AU149" s="22" t="s">
        <v>88</v>
      </c>
      <c r="AY149" s="22" t="s">
        <v>206</v>
      </c>
      <c r="BE149" s="142">
        <f>IF(U149="základní",N149,0)</f>
        <v>0</v>
      </c>
      <c r="BF149" s="142">
        <f>IF(U149="snížená",N149,0)</f>
        <v>0</v>
      </c>
      <c r="BG149" s="142">
        <f>IF(U149="zákl. přenesená",N149,0)</f>
        <v>0</v>
      </c>
      <c r="BH149" s="142">
        <f>IF(U149="sníž. přenesená",N149,0)</f>
        <v>0</v>
      </c>
      <c r="BI149" s="142">
        <f>IF(U149="nulová",N149,0)</f>
        <v>0</v>
      </c>
      <c r="BJ149" s="22" t="s">
        <v>88</v>
      </c>
      <c r="BK149" s="142">
        <f>ROUND(L149*K149,2)</f>
        <v>0</v>
      </c>
      <c r="BL149" s="22" t="s">
        <v>278</v>
      </c>
      <c r="BM149" s="22" t="s">
        <v>2027</v>
      </c>
    </row>
    <row r="150" s="1" customFormat="1" ht="16.5" customHeight="1">
      <c r="B150" s="46"/>
      <c r="C150" s="47"/>
      <c r="D150" s="47"/>
      <c r="E150" s="47"/>
      <c r="F150" s="250" t="s">
        <v>2028</v>
      </c>
      <c r="G150" s="67"/>
      <c r="H150" s="67"/>
      <c r="I150" s="67"/>
      <c r="J150" s="47"/>
      <c r="K150" s="47"/>
      <c r="L150" s="47"/>
      <c r="M150" s="47"/>
      <c r="N150" s="47"/>
      <c r="O150" s="47"/>
      <c r="P150" s="47"/>
      <c r="Q150" s="47"/>
      <c r="R150" s="48"/>
      <c r="T150" s="189"/>
      <c r="U150" s="47"/>
      <c r="V150" s="47"/>
      <c r="W150" s="47"/>
      <c r="X150" s="47"/>
      <c r="Y150" s="47"/>
      <c r="Z150" s="47"/>
      <c r="AA150" s="100"/>
      <c r="AT150" s="22" t="s">
        <v>268</v>
      </c>
      <c r="AU150" s="22" t="s">
        <v>88</v>
      </c>
    </row>
    <row r="151" s="1" customFormat="1" ht="16.5" customHeight="1">
      <c r="B151" s="46"/>
      <c r="C151" s="219" t="s">
        <v>278</v>
      </c>
      <c r="D151" s="219" t="s">
        <v>207</v>
      </c>
      <c r="E151" s="220" t="s">
        <v>2029</v>
      </c>
      <c r="F151" s="221" t="s">
        <v>2030</v>
      </c>
      <c r="G151" s="221"/>
      <c r="H151" s="221"/>
      <c r="I151" s="221"/>
      <c r="J151" s="222" t="s">
        <v>1134</v>
      </c>
      <c r="K151" s="223">
        <v>1</v>
      </c>
      <c r="L151" s="224">
        <v>0</v>
      </c>
      <c r="M151" s="225"/>
      <c r="N151" s="226">
        <f>ROUND(L151*K151,2)</f>
        <v>0</v>
      </c>
      <c r="O151" s="226"/>
      <c r="P151" s="226"/>
      <c r="Q151" s="226"/>
      <c r="R151" s="48"/>
      <c r="T151" s="227" t="s">
        <v>22</v>
      </c>
      <c r="U151" s="56" t="s">
        <v>45</v>
      </c>
      <c r="V151" s="47"/>
      <c r="W151" s="228">
        <f>V151*K151</f>
        <v>0</v>
      </c>
      <c r="X151" s="228">
        <v>0</v>
      </c>
      <c r="Y151" s="228">
        <f>X151*K151</f>
        <v>0</v>
      </c>
      <c r="Z151" s="228">
        <v>0</v>
      </c>
      <c r="AA151" s="229">
        <f>Z151*K151</f>
        <v>0</v>
      </c>
      <c r="AR151" s="22" t="s">
        <v>278</v>
      </c>
      <c r="AT151" s="22" t="s">
        <v>207</v>
      </c>
      <c r="AU151" s="22" t="s">
        <v>88</v>
      </c>
      <c r="AY151" s="22" t="s">
        <v>206</v>
      </c>
      <c r="BE151" s="142">
        <f>IF(U151="základní",N151,0)</f>
        <v>0</v>
      </c>
      <c r="BF151" s="142">
        <f>IF(U151="snížená",N151,0)</f>
        <v>0</v>
      </c>
      <c r="BG151" s="142">
        <f>IF(U151="zákl. přenesená",N151,0)</f>
        <v>0</v>
      </c>
      <c r="BH151" s="142">
        <f>IF(U151="sníž. přenesená",N151,0)</f>
        <v>0</v>
      </c>
      <c r="BI151" s="142">
        <f>IF(U151="nulová",N151,0)</f>
        <v>0</v>
      </c>
      <c r="BJ151" s="22" t="s">
        <v>88</v>
      </c>
      <c r="BK151" s="142">
        <f>ROUND(L151*K151,2)</f>
        <v>0</v>
      </c>
      <c r="BL151" s="22" t="s">
        <v>278</v>
      </c>
      <c r="BM151" s="22" t="s">
        <v>2031</v>
      </c>
    </row>
    <row r="152" s="1" customFormat="1" ht="24" customHeight="1">
      <c r="B152" s="46"/>
      <c r="C152" s="47"/>
      <c r="D152" s="47"/>
      <c r="E152" s="47"/>
      <c r="F152" s="250" t="s">
        <v>2032</v>
      </c>
      <c r="G152" s="67"/>
      <c r="H152" s="67"/>
      <c r="I152" s="67"/>
      <c r="J152" s="47"/>
      <c r="K152" s="47"/>
      <c r="L152" s="47"/>
      <c r="M152" s="47"/>
      <c r="N152" s="47"/>
      <c r="O152" s="47"/>
      <c r="P152" s="47"/>
      <c r="Q152" s="47"/>
      <c r="R152" s="48"/>
      <c r="T152" s="189"/>
      <c r="U152" s="47"/>
      <c r="V152" s="47"/>
      <c r="W152" s="47"/>
      <c r="X152" s="47"/>
      <c r="Y152" s="47"/>
      <c r="Z152" s="47"/>
      <c r="AA152" s="100"/>
      <c r="AT152" s="22" t="s">
        <v>268</v>
      </c>
      <c r="AU152" s="22" t="s">
        <v>88</v>
      </c>
    </row>
    <row r="153" s="1" customFormat="1" ht="25.5" customHeight="1">
      <c r="B153" s="46"/>
      <c r="C153" s="219" t="s">
        <v>283</v>
      </c>
      <c r="D153" s="219" t="s">
        <v>207</v>
      </c>
      <c r="E153" s="220" t="s">
        <v>2033</v>
      </c>
      <c r="F153" s="221" t="s">
        <v>2034</v>
      </c>
      <c r="G153" s="221"/>
      <c r="H153" s="221"/>
      <c r="I153" s="221"/>
      <c r="J153" s="222" t="s">
        <v>1134</v>
      </c>
      <c r="K153" s="223">
        <v>5</v>
      </c>
      <c r="L153" s="224">
        <v>0</v>
      </c>
      <c r="M153" s="225"/>
      <c r="N153" s="226">
        <f>ROUND(L153*K153,2)</f>
        <v>0</v>
      </c>
      <c r="O153" s="226"/>
      <c r="P153" s="226"/>
      <c r="Q153" s="226"/>
      <c r="R153" s="48"/>
      <c r="T153" s="227" t="s">
        <v>22</v>
      </c>
      <c r="U153" s="56" t="s">
        <v>45</v>
      </c>
      <c r="V153" s="47"/>
      <c r="W153" s="228">
        <f>V153*K153</f>
        <v>0</v>
      </c>
      <c r="X153" s="228">
        <v>0</v>
      </c>
      <c r="Y153" s="228">
        <f>X153*K153</f>
        <v>0</v>
      </c>
      <c r="Z153" s="228">
        <v>0</v>
      </c>
      <c r="AA153" s="229">
        <f>Z153*K153</f>
        <v>0</v>
      </c>
      <c r="AR153" s="22" t="s">
        <v>278</v>
      </c>
      <c r="AT153" s="22" t="s">
        <v>207</v>
      </c>
      <c r="AU153" s="22" t="s">
        <v>88</v>
      </c>
      <c r="AY153" s="22" t="s">
        <v>206</v>
      </c>
      <c r="BE153" s="142">
        <f>IF(U153="základní",N153,0)</f>
        <v>0</v>
      </c>
      <c r="BF153" s="142">
        <f>IF(U153="snížená",N153,0)</f>
        <v>0</v>
      </c>
      <c r="BG153" s="142">
        <f>IF(U153="zákl. přenesená",N153,0)</f>
        <v>0</v>
      </c>
      <c r="BH153" s="142">
        <f>IF(U153="sníž. přenesená",N153,0)</f>
        <v>0</v>
      </c>
      <c r="BI153" s="142">
        <f>IF(U153="nulová",N153,0)</f>
        <v>0</v>
      </c>
      <c r="BJ153" s="22" t="s">
        <v>88</v>
      </c>
      <c r="BK153" s="142">
        <f>ROUND(L153*K153,2)</f>
        <v>0</v>
      </c>
      <c r="BL153" s="22" t="s">
        <v>278</v>
      </c>
      <c r="BM153" s="22" t="s">
        <v>2035</v>
      </c>
    </row>
    <row r="154" s="1" customFormat="1" ht="36" customHeight="1">
      <c r="B154" s="46"/>
      <c r="C154" s="47"/>
      <c r="D154" s="47"/>
      <c r="E154" s="47"/>
      <c r="F154" s="250" t="s">
        <v>2036</v>
      </c>
      <c r="G154" s="67"/>
      <c r="H154" s="67"/>
      <c r="I154" s="67"/>
      <c r="J154" s="47"/>
      <c r="K154" s="47"/>
      <c r="L154" s="47"/>
      <c r="M154" s="47"/>
      <c r="N154" s="47"/>
      <c r="O154" s="47"/>
      <c r="P154" s="47"/>
      <c r="Q154" s="47"/>
      <c r="R154" s="48"/>
      <c r="T154" s="189"/>
      <c r="U154" s="47"/>
      <c r="V154" s="47"/>
      <c r="W154" s="47"/>
      <c r="X154" s="47"/>
      <c r="Y154" s="47"/>
      <c r="Z154" s="47"/>
      <c r="AA154" s="100"/>
      <c r="AT154" s="22" t="s">
        <v>268</v>
      </c>
      <c r="AU154" s="22" t="s">
        <v>88</v>
      </c>
    </row>
    <row r="155" s="1" customFormat="1" ht="25.5" customHeight="1">
      <c r="B155" s="46"/>
      <c r="C155" s="219" t="s">
        <v>290</v>
      </c>
      <c r="D155" s="219" t="s">
        <v>207</v>
      </c>
      <c r="E155" s="220" t="s">
        <v>2037</v>
      </c>
      <c r="F155" s="221" t="s">
        <v>2038</v>
      </c>
      <c r="G155" s="221"/>
      <c r="H155" s="221"/>
      <c r="I155" s="221"/>
      <c r="J155" s="222" t="s">
        <v>1134</v>
      </c>
      <c r="K155" s="223">
        <v>3</v>
      </c>
      <c r="L155" s="224">
        <v>0</v>
      </c>
      <c r="M155" s="225"/>
      <c r="N155" s="226">
        <f>ROUND(L155*K155,2)</f>
        <v>0</v>
      </c>
      <c r="O155" s="226"/>
      <c r="P155" s="226"/>
      <c r="Q155" s="226"/>
      <c r="R155" s="48"/>
      <c r="T155" s="227" t="s">
        <v>22</v>
      </c>
      <c r="U155" s="56" t="s">
        <v>45</v>
      </c>
      <c r="V155" s="47"/>
      <c r="W155" s="228">
        <f>V155*K155</f>
        <v>0</v>
      </c>
      <c r="X155" s="228">
        <v>0</v>
      </c>
      <c r="Y155" s="228">
        <f>X155*K155</f>
        <v>0</v>
      </c>
      <c r="Z155" s="228">
        <v>0</v>
      </c>
      <c r="AA155" s="229">
        <f>Z155*K155</f>
        <v>0</v>
      </c>
      <c r="AR155" s="22" t="s">
        <v>278</v>
      </c>
      <c r="AT155" s="22" t="s">
        <v>207</v>
      </c>
      <c r="AU155" s="22" t="s">
        <v>88</v>
      </c>
      <c r="AY155" s="22" t="s">
        <v>206</v>
      </c>
      <c r="BE155" s="142">
        <f>IF(U155="základní",N155,0)</f>
        <v>0</v>
      </c>
      <c r="BF155" s="142">
        <f>IF(U155="snížená",N155,0)</f>
        <v>0</v>
      </c>
      <c r="BG155" s="142">
        <f>IF(U155="zákl. přenesená",N155,0)</f>
        <v>0</v>
      </c>
      <c r="BH155" s="142">
        <f>IF(U155="sníž. přenesená",N155,0)</f>
        <v>0</v>
      </c>
      <c r="BI155" s="142">
        <f>IF(U155="nulová",N155,0)</f>
        <v>0</v>
      </c>
      <c r="BJ155" s="22" t="s">
        <v>88</v>
      </c>
      <c r="BK155" s="142">
        <f>ROUND(L155*K155,2)</f>
        <v>0</v>
      </c>
      <c r="BL155" s="22" t="s">
        <v>278</v>
      </c>
      <c r="BM155" s="22" t="s">
        <v>2039</v>
      </c>
    </row>
    <row r="156" s="1" customFormat="1" ht="24" customHeight="1">
      <c r="B156" s="46"/>
      <c r="C156" s="47"/>
      <c r="D156" s="47"/>
      <c r="E156" s="47"/>
      <c r="F156" s="250" t="s">
        <v>2040</v>
      </c>
      <c r="G156" s="67"/>
      <c r="H156" s="67"/>
      <c r="I156" s="67"/>
      <c r="J156" s="47"/>
      <c r="K156" s="47"/>
      <c r="L156" s="47"/>
      <c r="M156" s="47"/>
      <c r="N156" s="47"/>
      <c r="O156" s="47"/>
      <c r="P156" s="47"/>
      <c r="Q156" s="47"/>
      <c r="R156" s="48"/>
      <c r="T156" s="189"/>
      <c r="U156" s="47"/>
      <c r="V156" s="47"/>
      <c r="W156" s="47"/>
      <c r="X156" s="47"/>
      <c r="Y156" s="47"/>
      <c r="Z156" s="47"/>
      <c r="AA156" s="100"/>
      <c r="AT156" s="22" t="s">
        <v>268</v>
      </c>
      <c r="AU156" s="22" t="s">
        <v>88</v>
      </c>
    </row>
    <row r="157" s="1" customFormat="1" ht="16.5" customHeight="1">
      <c r="B157" s="46"/>
      <c r="C157" s="219" t="s">
        <v>296</v>
      </c>
      <c r="D157" s="219" t="s">
        <v>207</v>
      </c>
      <c r="E157" s="220" t="s">
        <v>2041</v>
      </c>
      <c r="F157" s="221" t="s">
        <v>2042</v>
      </c>
      <c r="G157" s="221"/>
      <c r="H157" s="221"/>
      <c r="I157" s="221"/>
      <c r="J157" s="222" t="s">
        <v>243</v>
      </c>
      <c r="K157" s="223">
        <v>495</v>
      </c>
      <c r="L157" s="224">
        <v>0</v>
      </c>
      <c r="M157" s="225"/>
      <c r="N157" s="226">
        <f>ROUND(L157*K157,2)</f>
        <v>0</v>
      </c>
      <c r="O157" s="226"/>
      <c r="P157" s="226"/>
      <c r="Q157" s="226"/>
      <c r="R157" s="48"/>
      <c r="T157" s="227" t="s">
        <v>22</v>
      </c>
      <c r="U157" s="56" t="s">
        <v>45</v>
      </c>
      <c r="V157" s="47"/>
      <c r="W157" s="228">
        <f>V157*K157</f>
        <v>0</v>
      </c>
      <c r="X157" s="228">
        <v>0</v>
      </c>
      <c r="Y157" s="228">
        <f>X157*K157</f>
        <v>0</v>
      </c>
      <c r="Z157" s="228">
        <v>0</v>
      </c>
      <c r="AA157" s="229">
        <f>Z157*K157</f>
        <v>0</v>
      </c>
      <c r="AR157" s="22" t="s">
        <v>278</v>
      </c>
      <c r="AT157" s="22" t="s">
        <v>207</v>
      </c>
      <c r="AU157" s="22" t="s">
        <v>88</v>
      </c>
      <c r="AY157" s="22" t="s">
        <v>206</v>
      </c>
      <c r="BE157" s="142">
        <f>IF(U157="základní",N157,0)</f>
        <v>0</v>
      </c>
      <c r="BF157" s="142">
        <f>IF(U157="snížená",N157,0)</f>
        <v>0</v>
      </c>
      <c r="BG157" s="142">
        <f>IF(U157="zákl. přenesená",N157,0)</f>
        <v>0</v>
      </c>
      <c r="BH157" s="142">
        <f>IF(U157="sníž. přenesená",N157,0)</f>
        <v>0</v>
      </c>
      <c r="BI157" s="142">
        <f>IF(U157="nulová",N157,0)</f>
        <v>0</v>
      </c>
      <c r="BJ157" s="22" t="s">
        <v>88</v>
      </c>
      <c r="BK157" s="142">
        <f>ROUND(L157*K157,2)</f>
        <v>0</v>
      </c>
      <c r="BL157" s="22" t="s">
        <v>278</v>
      </c>
      <c r="BM157" s="22" t="s">
        <v>2043</v>
      </c>
    </row>
    <row r="158" s="1" customFormat="1" ht="16.5" customHeight="1">
      <c r="B158" s="46"/>
      <c r="C158" s="47"/>
      <c r="D158" s="47"/>
      <c r="E158" s="47"/>
      <c r="F158" s="250" t="s">
        <v>2044</v>
      </c>
      <c r="G158" s="67"/>
      <c r="H158" s="67"/>
      <c r="I158" s="67"/>
      <c r="J158" s="47"/>
      <c r="K158" s="47"/>
      <c r="L158" s="47"/>
      <c r="M158" s="47"/>
      <c r="N158" s="47"/>
      <c r="O158" s="47"/>
      <c r="P158" s="47"/>
      <c r="Q158" s="47"/>
      <c r="R158" s="48"/>
      <c r="T158" s="189"/>
      <c r="U158" s="47"/>
      <c r="V158" s="47"/>
      <c r="W158" s="47"/>
      <c r="X158" s="47"/>
      <c r="Y158" s="47"/>
      <c r="Z158" s="47"/>
      <c r="AA158" s="100"/>
      <c r="AT158" s="22" t="s">
        <v>268</v>
      </c>
      <c r="AU158" s="22" t="s">
        <v>88</v>
      </c>
    </row>
    <row r="159" s="1" customFormat="1" ht="16.5" customHeight="1">
      <c r="B159" s="46"/>
      <c r="C159" s="219" t="s">
        <v>606</v>
      </c>
      <c r="D159" s="219" t="s">
        <v>207</v>
      </c>
      <c r="E159" s="220" t="s">
        <v>2045</v>
      </c>
      <c r="F159" s="221" t="s">
        <v>2046</v>
      </c>
      <c r="G159" s="221"/>
      <c r="H159" s="221"/>
      <c r="I159" s="221"/>
      <c r="J159" s="222" t="s">
        <v>210</v>
      </c>
      <c r="K159" s="223">
        <v>150</v>
      </c>
      <c r="L159" s="224">
        <v>0</v>
      </c>
      <c r="M159" s="225"/>
      <c r="N159" s="226">
        <f>ROUND(L159*K159,2)</f>
        <v>0</v>
      </c>
      <c r="O159" s="226"/>
      <c r="P159" s="226"/>
      <c r="Q159" s="226"/>
      <c r="R159" s="48"/>
      <c r="T159" s="227" t="s">
        <v>22</v>
      </c>
      <c r="U159" s="56" t="s">
        <v>45</v>
      </c>
      <c r="V159" s="47"/>
      <c r="W159" s="228">
        <f>V159*K159</f>
        <v>0</v>
      </c>
      <c r="X159" s="228">
        <v>0</v>
      </c>
      <c r="Y159" s="228">
        <f>X159*K159</f>
        <v>0</v>
      </c>
      <c r="Z159" s="228">
        <v>0</v>
      </c>
      <c r="AA159" s="229">
        <f>Z159*K159</f>
        <v>0</v>
      </c>
      <c r="AR159" s="22" t="s">
        <v>278</v>
      </c>
      <c r="AT159" s="22" t="s">
        <v>207</v>
      </c>
      <c r="AU159" s="22" t="s">
        <v>88</v>
      </c>
      <c r="AY159" s="22" t="s">
        <v>206</v>
      </c>
      <c r="BE159" s="142">
        <f>IF(U159="základní",N159,0)</f>
        <v>0</v>
      </c>
      <c r="BF159" s="142">
        <f>IF(U159="snížená",N159,0)</f>
        <v>0</v>
      </c>
      <c r="BG159" s="142">
        <f>IF(U159="zákl. přenesená",N159,0)</f>
        <v>0</v>
      </c>
      <c r="BH159" s="142">
        <f>IF(U159="sníž. přenesená",N159,0)</f>
        <v>0</v>
      </c>
      <c r="BI159" s="142">
        <f>IF(U159="nulová",N159,0)</f>
        <v>0</v>
      </c>
      <c r="BJ159" s="22" t="s">
        <v>88</v>
      </c>
      <c r="BK159" s="142">
        <f>ROUND(L159*K159,2)</f>
        <v>0</v>
      </c>
      <c r="BL159" s="22" t="s">
        <v>278</v>
      </c>
      <c r="BM159" s="22" t="s">
        <v>2047</v>
      </c>
    </row>
    <row r="160" s="1" customFormat="1" ht="24" customHeight="1">
      <c r="B160" s="46"/>
      <c r="C160" s="47"/>
      <c r="D160" s="47"/>
      <c r="E160" s="47"/>
      <c r="F160" s="250" t="s">
        <v>2048</v>
      </c>
      <c r="G160" s="67"/>
      <c r="H160" s="67"/>
      <c r="I160" s="67"/>
      <c r="J160" s="47"/>
      <c r="K160" s="47"/>
      <c r="L160" s="47"/>
      <c r="M160" s="47"/>
      <c r="N160" s="47"/>
      <c r="O160" s="47"/>
      <c r="P160" s="47"/>
      <c r="Q160" s="47"/>
      <c r="R160" s="48"/>
      <c r="T160" s="189"/>
      <c r="U160" s="47"/>
      <c r="V160" s="47"/>
      <c r="W160" s="47"/>
      <c r="X160" s="47"/>
      <c r="Y160" s="47"/>
      <c r="Z160" s="47"/>
      <c r="AA160" s="100"/>
      <c r="AT160" s="22" t="s">
        <v>268</v>
      </c>
      <c r="AU160" s="22" t="s">
        <v>88</v>
      </c>
    </row>
    <row r="161" s="1" customFormat="1" ht="16.5" customHeight="1">
      <c r="B161" s="46"/>
      <c r="C161" s="219" t="s">
        <v>610</v>
      </c>
      <c r="D161" s="219" t="s">
        <v>207</v>
      </c>
      <c r="E161" s="220" t="s">
        <v>2049</v>
      </c>
      <c r="F161" s="221" t="s">
        <v>2050</v>
      </c>
      <c r="G161" s="221"/>
      <c r="H161" s="221"/>
      <c r="I161" s="221"/>
      <c r="J161" s="222" t="s">
        <v>210</v>
      </c>
      <c r="K161" s="223">
        <v>50</v>
      </c>
      <c r="L161" s="224">
        <v>0</v>
      </c>
      <c r="M161" s="225"/>
      <c r="N161" s="226">
        <f>ROUND(L161*K161,2)</f>
        <v>0</v>
      </c>
      <c r="O161" s="226"/>
      <c r="P161" s="226"/>
      <c r="Q161" s="226"/>
      <c r="R161" s="48"/>
      <c r="T161" s="227" t="s">
        <v>22</v>
      </c>
      <c r="U161" s="56" t="s">
        <v>45</v>
      </c>
      <c r="V161" s="47"/>
      <c r="W161" s="228">
        <f>V161*K161</f>
        <v>0</v>
      </c>
      <c r="X161" s="228">
        <v>0</v>
      </c>
      <c r="Y161" s="228">
        <f>X161*K161</f>
        <v>0</v>
      </c>
      <c r="Z161" s="228">
        <v>0</v>
      </c>
      <c r="AA161" s="229">
        <f>Z161*K161</f>
        <v>0</v>
      </c>
      <c r="AR161" s="22" t="s">
        <v>278</v>
      </c>
      <c r="AT161" s="22" t="s">
        <v>207</v>
      </c>
      <c r="AU161" s="22" t="s">
        <v>88</v>
      </c>
      <c r="AY161" s="22" t="s">
        <v>206</v>
      </c>
      <c r="BE161" s="142">
        <f>IF(U161="základní",N161,0)</f>
        <v>0</v>
      </c>
      <c r="BF161" s="142">
        <f>IF(U161="snížená",N161,0)</f>
        <v>0</v>
      </c>
      <c r="BG161" s="142">
        <f>IF(U161="zákl. přenesená",N161,0)</f>
        <v>0</v>
      </c>
      <c r="BH161" s="142">
        <f>IF(U161="sníž. přenesená",N161,0)</f>
        <v>0</v>
      </c>
      <c r="BI161" s="142">
        <f>IF(U161="nulová",N161,0)</f>
        <v>0</v>
      </c>
      <c r="BJ161" s="22" t="s">
        <v>88</v>
      </c>
      <c r="BK161" s="142">
        <f>ROUND(L161*K161,2)</f>
        <v>0</v>
      </c>
      <c r="BL161" s="22" t="s">
        <v>278</v>
      </c>
      <c r="BM161" s="22" t="s">
        <v>2051</v>
      </c>
    </row>
    <row r="162" s="1" customFormat="1" ht="16.5" customHeight="1">
      <c r="B162" s="46"/>
      <c r="C162" s="47"/>
      <c r="D162" s="47"/>
      <c r="E162" s="47"/>
      <c r="F162" s="250" t="s">
        <v>2052</v>
      </c>
      <c r="G162" s="67"/>
      <c r="H162" s="67"/>
      <c r="I162" s="67"/>
      <c r="J162" s="47"/>
      <c r="K162" s="47"/>
      <c r="L162" s="47"/>
      <c r="M162" s="47"/>
      <c r="N162" s="47"/>
      <c r="O162" s="47"/>
      <c r="P162" s="47"/>
      <c r="Q162" s="47"/>
      <c r="R162" s="48"/>
      <c r="T162" s="189"/>
      <c r="U162" s="47"/>
      <c r="V162" s="47"/>
      <c r="W162" s="47"/>
      <c r="X162" s="47"/>
      <c r="Y162" s="47"/>
      <c r="Z162" s="47"/>
      <c r="AA162" s="100"/>
      <c r="AT162" s="22" t="s">
        <v>268</v>
      </c>
      <c r="AU162" s="22" t="s">
        <v>88</v>
      </c>
    </row>
    <row r="163" s="1" customFormat="1" ht="16.5" customHeight="1">
      <c r="B163" s="46"/>
      <c r="C163" s="219" t="s">
        <v>614</v>
      </c>
      <c r="D163" s="219" t="s">
        <v>207</v>
      </c>
      <c r="E163" s="220" t="s">
        <v>2053</v>
      </c>
      <c r="F163" s="221" t="s">
        <v>2054</v>
      </c>
      <c r="G163" s="221"/>
      <c r="H163" s="221"/>
      <c r="I163" s="221"/>
      <c r="J163" s="222" t="s">
        <v>210</v>
      </c>
      <c r="K163" s="223">
        <v>100</v>
      </c>
      <c r="L163" s="224">
        <v>0</v>
      </c>
      <c r="M163" s="225"/>
      <c r="N163" s="226">
        <f>ROUND(L163*K163,2)</f>
        <v>0</v>
      </c>
      <c r="O163" s="226"/>
      <c r="P163" s="226"/>
      <c r="Q163" s="226"/>
      <c r="R163" s="48"/>
      <c r="T163" s="227" t="s">
        <v>22</v>
      </c>
      <c r="U163" s="56" t="s">
        <v>45</v>
      </c>
      <c r="V163" s="47"/>
      <c r="W163" s="228">
        <f>V163*K163</f>
        <v>0</v>
      </c>
      <c r="X163" s="228">
        <v>0</v>
      </c>
      <c r="Y163" s="228">
        <f>X163*K163</f>
        <v>0</v>
      </c>
      <c r="Z163" s="228">
        <v>0</v>
      </c>
      <c r="AA163" s="229">
        <f>Z163*K163</f>
        <v>0</v>
      </c>
      <c r="AR163" s="22" t="s">
        <v>278</v>
      </c>
      <c r="AT163" s="22" t="s">
        <v>207</v>
      </c>
      <c r="AU163" s="22" t="s">
        <v>88</v>
      </c>
      <c r="AY163" s="22" t="s">
        <v>206</v>
      </c>
      <c r="BE163" s="142">
        <f>IF(U163="základní",N163,0)</f>
        <v>0</v>
      </c>
      <c r="BF163" s="142">
        <f>IF(U163="snížená",N163,0)</f>
        <v>0</v>
      </c>
      <c r="BG163" s="142">
        <f>IF(U163="zákl. přenesená",N163,0)</f>
        <v>0</v>
      </c>
      <c r="BH163" s="142">
        <f>IF(U163="sníž. přenesená",N163,0)</f>
        <v>0</v>
      </c>
      <c r="BI163" s="142">
        <f>IF(U163="nulová",N163,0)</f>
        <v>0</v>
      </c>
      <c r="BJ163" s="22" t="s">
        <v>88</v>
      </c>
      <c r="BK163" s="142">
        <f>ROUND(L163*K163,2)</f>
        <v>0</v>
      </c>
      <c r="BL163" s="22" t="s">
        <v>278</v>
      </c>
      <c r="BM163" s="22" t="s">
        <v>2055</v>
      </c>
    </row>
    <row r="164" s="1" customFormat="1" ht="25.5" customHeight="1">
      <c r="B164" s="46"/>
      <c r="C164" s="219" t="s">
        <v>619</v>
      </c>
      <c r="D164" s="219" t="s">
        <v>207</v>
      </c>
      <c r="E164" s="220" t="s">
        <v>2056</v>
      </c>
      <c r="F164" s="221" t="s">
        <v>2057</v>
      </c>
      <c r="G164" s="221"/>
      <c r="H164" s="221"/>
      <c r="I164" s="221"/>
      <c r="J164" s="222" t="s">
        <v>210</v>
      </c>
      <c r="K164" s="223">
        <v>50</v>
      </c>
      <c r="L164" s="224">
        <v>0</v>
      </c>
      <c r="M164" s="225"/>
      <c r="N164" s="226">
        <f>ROUND(L164*K164,2)</f>
        <v>0</v>
      </c>
      <c r="O164" s="226"/>
      <c r="P164" s="226"/>
      <c r="Q164" s="226"/>
      <c r="R164" s="48"/>
      <c r="T164" s="227" t="s">
        <v>22</v>
      </c>
      <c r="U164" s="56" t="s">
        <v>45</v>
      </c>
      <c r="V164" s="47"/>
      <c r="W164" s="228">
        <f>V164*K164</f>
        <v>0</v>
      </c>
      <c r="X164" s="228">
        <v>0</v>
      </c>
      <c r="Y164" s="228">
        <f>X164*K164</f>
        <v>0</v>
      </c>
      <c r="Z164" s="228">
        <v>0</v>
      </c>
      <c r="AA164" s="229">
        <f>Z164*K164</f>
        <v>0</v>
      </c>
      <c r="AR164" s="22" t="s">
        <v>278</v>
      </c>
      <c r="AT164" s="22" t="s">
        <v>207</v>
      </c>
      <c r="AU164" s="22" t="s">
        <v>88</v>
      </c>
      <c r="AY164" s="22" t="s">
        <v>206</v>
      </c>
      <c r="BE164" s="142">
        <f>IF(U164="základní",N164,0)</f>
        <v>0</v>
      </c>
      <c r="BF164" s="142">
        <f>IF(U164="snížená",N164,0)</f>
        <v>0</v>
      </c>
      <c r="BG164" s="142">
        <f>IF(U164="zákl. přenesená",N164,0)</f>
        <v>0</v>
      </c>
      <c r="BH164" s="142">
        <f>IF(U164="sníž. přenesená",N164,0)</f>
        <v>0</v>
      </c>
      <c r="BI164" s="142">
        <f>IF(U164="nulová",N164,0)</f>
        <v>0</v>
      </c>
      <c r="BJ164" s="22" t="s">
        <v>88</v>
      </c>
      <c r="BK164" s="142">
        <f>ROUND(L164*K164,2)</f>
        <v>0</v>
      </c>
      <c r="BL164" s="22" t="s">
        <v>278</v>
      </c>
      <c r="BM164" s="22" t="s">
        <v>2058</v>
      </c>
    </row>
    <row r="165" s="9" customFormat="1" ht="37.44001" customHeight="1">
      <c r="B165" s="205"/>
      <c r="C165" s="206"/>
      <c r="D165" s="207" t="s">
        <v>1972</v>
      </c>
      <c r="E165" s="207"/>
      <c r="F165" s="207"/>
      <c r="G165" s="207"/>
      <c r="H165" s="207"/>
      <c r="I165" s="207"/>
      <c r="J165" s="207"/>
      <c r="K165" s="207"/>
      <c r="L165" s="207"/>
      <c r="M165" s="207"/>
      <c r="N165" s="265">
        <f>BK165</f>
        <v>0</v>
      </c>
      <c r="O165" s="266"/>
      <c r="P165" s="266"/>
      <c r="Q165" s="266"/>
      <c r="R165" s="209"/>
      <c r="T165" s="210"/>
      <c r="U165" s="206"/>
      <c r="V165" s="206"/>
      <c r="W165" s="211">
        <f>SUM(W166:W234)</f>
        <v>0</v>
      </c>
      <c r="X165" s="206"/>
      <c r="Y165" s="211">
        <f>SUM(Y166:Y234)</f>
        <v>0</v>
      </c>
      <c r="Z165" s="206"/>
      <c r="AA165" s="212">
        <f>SUM(AA166:AA234)</f>
        <v>0</v>
      </c>
      <c r="AR165" s="213" t="s">
        <v>149</v>
      </c>
      <c r="AT165" s="214" t="s">
        <v>79</v>
      </c>
      <c r="AU165" s="214" t="s">
        <v>80</v>
      </c>
      <c r="AY165" s="213" t="s">
        <v>206</v>
      </c>
      <c r="BK165" s="215">
        <f>SUM(BK166:BK234)</f>
        <v>0</v>
      </c>
    </row>
    <row r="166" s="1" customFormat="1" ht="25.5" customHeight="1">
      <c r="B166" s="46"/>
      <c r="C166" s="219" t="s">
        <v>301</v>
      </c>
      <c r="D166" s="219" t="s">
        <v>207</v>
      </c>
      <c r="E166" s="220" t="s">
        <v>2059</v>
      </c>
      <c r="F166" s="221" t="s">
        <v>2060</v>
      </c>
      <c r="G166" s="221"/>
      <c r="H166" s="221"/>
      <c r="I166" s="221"/>
      <c r="J166" s="222" t="s">
        <v>243</v>
      </c>
      <c r="K166" s="223">
        <v>79</v>
      </c>
      <c r="L166" s="224">
        <v>0</v>
      </c>
      <c r="M166" s="225"/>
      <c r="N166" s="226">
        <f>ROUND(L166*K166,2)</f>
        <v>0</v>
      </c>
      <c r="O166" s="226"/>
      <c r="P166" s="226"/>
      <c r="Q166" s="226"/>
      <c r="R166" s="48"/>
      <c r="T166" s="227" t="s">
        <v>22</v>
      </c>
      <c r="U166" s="56" t="s">
        <v>45</v>
      </c>
      <c r="V166" s="47"/>
      <c r="W166" s="228">
        <f>V166*K166</f>
        <v>0</v>
      </c>
      <c r="X166" s="228">
        <v>0</v>
      </c>
      <c r="Y166" s="228">
        <f>X166*K166</f>
        <v>0</v>
      </c>
      <c r="Z166" s="228">
        <v>0</v>
      </c>
      <c r="AA166" s="229">
        <f>Z166*K166</f>
        <v>0</v>
      </c>
      <c r="AR166" s="22" t="s">
        <v>278</v>
      </c>
      <c r="AT166" s="22" t="s">
        <v>207</v>
      </c>
      <c r="AU166" s="22" t="s">
        <v>88</v>
      </c>
      <c r="AY166" s="22" t="s">
        <v>206</v>
      </c>
      <c r="BE166" s="142">
        <f>IF(U166="základní",N166,0)</f>
        <v>0</v>
      </c>
      <c r="BF166" s="142">
        <f>IF(U166="snížená",N166,0)</f>
        <v>0</v>
      </c>
      <c r="BG166" s="142">
        <f>IF(U166="zákl. přenesená",N166,0)</f>
        <v>0</v>
      </c>
      <c r="BH166" s="142">
        <f>IF(U166="sníž. přenesená",N166,0)</f>
        <v>0</v>
      </c>
      <c r="BI166" s="142">
        <f>IF(U166="nulová",N166,0)</f>
        <v>0</v>
      </c>
      <c r="BJ166" s="22" t="s">
        <v>88</v>
      </c>
      <c r="BK166" s="142">
        <f>ROUND(L166*K166,2)</f>
        <v>0</v>
      </c>
      <c r="BL166" s="22" t="s">
        <v>278</v>
      </c>
      <c r="BM166" s="22" t="s">
        <v>2061</v>
      </c>
    </row>
    <row r="167" s="1" customFormat="1" ht="24" customHeight="1">
      <c r="B167" s="46"/>
      <c r="C167" s="47"/>
      <c r="D167" s="47"/>
      <c r="E167" s="47"/>
      <c r="F167" s="250" t="s">
        <v>2062</v>
      </c>
      <c r="G167" s="67"/>
      <c r="H167" s="67"/>
      <c r="I167" s="67"/>
      <c r="J167" s="47"/>
      <c r="K167" s="47"/>
      <c r="L167" s="47"/>
      <c r="M167" s="47"/>
      <c r="N167" s="47"/>
      <c r="O167" s="47"/>
      <c r="P167" s="47"/>
      <c r="Q167" s="47"/>
      <c r="R167" s="48"/>
      <c r="T167" s="189"/>
      <c r="U167" s="47"/>
      <c r="V167" s="47"/>
      <c r="W167" s="47"/>
      <c r="X167" s="47"/>
      <c r="Y167" s="47"/>
      <c r="Z167" s="47"/>
      <c r="AA167" s="100"/>
      <c r="AT167" s="22" t="s">
        <v>268</v>
      </c>
      <c r="AU167" s="22" t="s">
        <v>88</v>
      </c>
    </row>
    <row r="168" s="1" customFormat="1" ht="38.25" customHeight="1">
      <c r="B168" s="46"/>
      <c r="C168" s="219" t="s">
        <v>10</v>
      </c>
      <c r="D168" s="219" t="s">
        <v>207</v>
      </c>
      <c r="E168" s="220" t="s">
        <v>2063</v>
      </c>
      <c r="F168" s="221" t="s">
        <v>2064</v>
      </c>
      <c r="G168" s="221"/>
      <c r="H168" s="221"/>
      <c r="I168" s="221"/>
      <c r="J168" s="222" t="s">
        <v>243</v>
      </c>
      <c r="K168" s="223">
        <v>79</v>
      </c>
      <c r="L168" s="224">
        <v>0</v>
      </c>
      <c r="M168" s="225"/>
      <c r="N168" s="226">
        <f>ROUND(L168*K168,2)</f>
        <v>0</v>
      </c>
      <c r="O168" s="226"/>
      <c r="P168" s="226"/>
      <c r="Q168" s="226"/>
      <c r="R168" s="48"/>
      <c r="T168" s="227" t="s">
        <v>22</v>
      </c>
      <c r="U168" s="56" t="s">
        <v>45</v>
      </c>
      <c r="V168" s="47"/>
      <c r="W168" s="228">
        <f>V168*K168</f>
        <v>0</v>
      </c>
      <c r="X168" s="228">
        <v>0</v>
      </c>
      <c r="Y168" s="228">
        <f>X168*K168</f>
        <v>0</v>
      </c>
      <c r="Z168" s="228">
        <v>0</v>
      </c>
      <c r="AA168" s="229">
        <f>Z168*K168</f>
        <v>0</v>
      </c>
      <c r="AR168" s="22" t="s">
        <v>278</v>
      </c>
      <c r="AT168" s="22" t="s">
        <v>207</v>
      </c>
      <c r="AU168" s="22" t="s">
        <v>88</v>
      </c>
      <c r="AY168" s="22" t="s">
        <v>206</v>
      </c>
      <c r="BE168" s="142">
        <f>IF(U168="základní",N168,0)</f>
        <v>0</v>
      </c>
      <c r="BF168" s="142">
        <f>IF(U168="snížená",N168,0)</f>
        <v>0</v>
      </c>
      <c r="BG168" s="142">
        <f>IF(U168="zákl. přenesená",N168,0)</f>
        <v>0</v>
      </c>
      <c r="BH168" s="142">
        <f>IF(U168="sníž. přenesená",N168,0)</f>
        <v>0</v>
      </c>
      <c r="BI168" s="142">
        <f>IF(U168="nulová",N168,0)</f>
        <v>0</v>
      </c>
      <c r="BJ168" s="22" t="s">
        <v>88</v>
      </c>
      <c r="BK168" s="142">
        <f>ROUND(L168*K168,2)</f>
        <v>0</v>
      </c>
      <c r="BL168" s="22" t="s">
        <v>278</v>
      </c>
      <c r="BM168" s="22" t="s">
        <v>2065</v>
      </c>
    </row>
    <row r="169" s="1" customFormat="1" ht="24" customHeight="1">
      <c r="B169" s="46"/>
      <c r="C169" s="47"/>
      <c r="D169" s="47"/>
      <c r="E169" s="47"/>
      <c r="F169" s="250" t="s">
        <v>2066</v>
      </c>
      <c r="G169" s="67"/>
      <c r="H169" s="67"/>
      <c r="I169" s="67"/>
      <c r="J169" s="47"/>
      <c r="K169" s="47"/>
      <c r="L169" s="47"/>
      <c r="M169" s="47"/>
      <c r="N169" s="47"/>
      <c r="O169" s="47"/>
      <c r="P169" s="47"/>
      <c r="Q169" s="47"/>
      <c r="R169" s="48"/>
      <c r="T169" s="189"/>
      <c r="U169" s="47"/>
      <c r="V169" s="47"/>
      <c r="W169" s="47"/>
      <c r="X169" s="47"/>
      <c r="Y169" s="47"/>
      <c r="Z169" s="47"/>
      <c r="AA169" s="100"/>
      <c r="AT169" s="22" t="s">
        <v>268</v>
      </c>
      <c r="AU169" s="22" t="s">
        <v>88</v>
      </c>
    </row>
    <row r="170" s="1" customFormat="1" ht="38.25" customHeight="1">
      <c r="B170" s="46"/>
      <c r="C170" s="219" t="s">
        <v>313</v>
      </c>
      <c r="D170" s="219" t="s">
        <v>207</v>
      </c>
      <c r="E170" s="220" t="s">
        <v>2067</v>
      </c>
      <c r="F170" s="221" t="s">
        <v>2068</v>
      </c>
      <c r="G170" s="221"/>
      <c r="H170" s="221"/>
      <c r="I170" s="221"/>
      <c r="J170" s="222" t="s">
        <v>243</v>
      </c>
      <c r="K170" s="223">
        <v>15</v>
      </c>
      <c r="L170" s="224">
        <v>0</v>
      </c>
      <c r="M170" s="225"/>
      <c r="N170" s="226">
        <f>ROUND(L170*K170,2)</f>
        <v>0</v>
      </c>
      <c r="O170" s="226"/>
      <c r="P170" s="226"/>
      <c r="Q170" s="226"/>
      <c r="R170" s="48"/>
      <c r="T170" s="227" t="s">
        <v>22</v>
      </c>
      <c r="U170" s="56" t="s">
        <v>45</v>
      </c>
      <c r="V170" s="47"/>
      <c r="W170" s="228">
        <f>V170*K170</f>
        <v>0</v>
      </c>
      <c r="X170" s="228">
        <v>0</v>
      </c>
      <c r="Y170" s="228">
        <f>X170*K170</f>
        <v>0</v>
      </c>
      <c r="Z170" s="228">
        <v>0</v>
      </c>
      <c r="AA170" s="229">
        <f>Z170*K170</f>
        <v>0</v>
      </c>
      <c r="AR170" s="22" t="s">
        <v>278</v>
      </c>
      <c r="AT170" s="22" t="s">
        <v>207</v>
      </c>
      <c r="AU170" s="22" t="s">
        <v>88</v>
      </c>
      <c r="AY170" s="22" t="s">
        <v>206</v>
      </c>
      <c r="BE170" s="142">
        <f>IF(U170="základní",N170,0)</f>
        <v>0</v>
      </c>
      <c r="BF170" s="142">
        <f>IF(U170="snížená",N170,0)</f>
        <v>0</v>
      </c>
      <c r="BG170" s="142">
        <f>IF(U170="zákl. přenesená",N170,0)</f>
        <v>0</v>
      </c>
      <c r="BH170" s="142">
        <f>IF(U170="sníž. přenesená",N170,0)</f>
        <v>0</v>
      </c>
      <c r="BI170" s="142">
        <f>IF(U170="nulová",N170,0)</f>
        <v>0</v>
      </c>
      <c r="BJ170" s="22" t="s">
        <v>88</v>
      </c>
      <c r="BK170" s="142">
        <f>ROUND(L170*K170,2)</f>
        <v>0</v>
      </c>
      <c r="BL170" s="22" t="s">
        <v>278</v>
      </c>
      <c r="BM170" s="22" t="s">
        <v>2069</v>
      </c>
    </row>
    <row r="171" s="1" customFormat="1" ht="24" customHeight="1">
      <c r="B171" s="46"/>
      <c r="C171" s="47"/>
      <c r="D171" s="47"/>
      <c r="E171" s="47"/>
      <c r="F171" s="250" t="s">
        <v>2066</v>
      </c>
      <c r="G171" s="67"/>
      <c r="H171" s="67"/>
      <c r="I171" s="67"/>
      <c r="J171" s="47"/>
      <c r="K171" s="47"/>
      <c r="L171" s="47"/>
      <c r="M171" s="47"/>
      <c r="N171" s="47"/>
      <c r="O171" s="47"/>
      <c r="P171" s="47"/>
      <c r="Q171" s="47"/>
      <c r="R171" s="48"/>
      <c r="T171" s="189"/>
      <c r="U171" s="47"/>
      <c r="V171" s="47"/>
      <c r="W171" s="47"/>
      <c r="X171" s="47"/>
      <c r="Y171" s="47"/>
      <c r="Z171" s="47"/>
      <c r="AA171" s="100"/>
      <c r="AT171" s="22" t="s">
        <v>268</v>
      </c>
      <c r="AU171" s="22" t="s">
        <v>88</v>
      </c>
    </row>
    <row r="172" s="1" customFormat="1" ht="38.25" customHeight="1">
      <c r="B172" s="46"/>
      <c r="C172" s="219" t="s">
        <v>318</v>
      </c>
      <c r="D172" s="219" t="s">
        <v>207</v>
      </c>
      <c r="E172" s="220" t="s">
        <v>2070</v>
      </c>
      <c r="F172" s="221" t="s">
        <v>2071</v>
      </c>
      <c r="G172" s="221"/>
      <c r="H172" s="221"/>
      <c r="I172" s="221"/>
      <c r="J172" s="222" t="s">
        <v>243</v>
      </c>
      <c r="K172" s="223">
        <v>7</v>
      </c>
      <c r="L172" s="224">
        <v>0</v>
      </c>
      <c r="M172" s="225"/>
      <c r="N172" s="226">
        <f>ROUND(L172*K172,2)</f>
        <v>0</v>
      </c>
      <c r="O172" s="226"/>
      <c r="P172" s="226"/>
      <c r="Q172" s="226"/>
      <c r="R172" s="48"/>
      <c r="T172" s="227" t="s">
        <v>22</v>
      </c>
      <c r="U172" s="56" t="s">
        <v>45</v>
      </c>
      <c r="V172" s="47"/>
      <c r="W172" s="228">
        <f>V172*K172</f>
        <v>0</v>
      </c>
      <c r="X172" s="228">
        <v>0</v>
      </c>
      <c r="Y172" s="228">
        <f>X172*K172</f>
        <v>0</v>
      </c>
      <c r="Z172" s="228">
        <v>0</v>
      </c>
      <c r="AA172" s="229">
        <f>Z172*K172</f>
        <v>0</v>
      </c>
      <c r="AR172" s="22" t="s">
        <v>278</v>
      </c>
      <c r="AT172" s="22" t="s">
        <v>207</v>
      </c>
      <c r="AU172" s="22" t="s">
        <v>88</v>
      </c>
      <c r="AY172" s="22" t="s">
        <v>206</v>
      </c>
      <c r="BE172" s="142">
        <f>IF(U172="základní",N172,0)</f>
        <v>0</v>
      </c>
      <c r="BF172" s="142">
        <f>IF(U172="snížená",N172,0)</f>
        <v>0</v>
      </c>
      <c r="BG172" s="142">
        <f>IF(U172="zákl. přenesená",N172,0)</f>
        <v>0</v>
      </c>
      <c r="BH172" s="142">
        <f>IF(U172="sníž. přenesená",N172,0)</f>
        <v>0</v>
      </c>
      <c r="BI172" s="142">
        <f>IF(U172="nulová",N172,0)</f>
        <v>0</v>
      </c>
      <c r="BJ172" s="22" t="s">
        <v>88</v>
      </c>
      <c r="BK172" s="142">
        <f>ROUND(L172*K172,2)</f>
        <v>0</v>
      </c>
      <c r="BL172" s="22" t="s">
        <v>278</v>
      </c>
      <c r="BM172" s="22" t="s">
        <v>2072</v>
      </c>
    </row>
    <row r="173" s="1" customFormat="1" ht="24" customHeight="1">
      <c r="B173" s="46"/>
      <c r="C173" s="47"/>
      <c r="D173" s="47"/>
      <c r="E173" s="47"/>
      <c r="F173" s="250" t="s">
        <v>2066</v>
      </c>
      <c r="G173" s="67"/>
      <c r="H173" s="67"/>
      <c r="I173" s="67"/>
      <c r="J173" s="47"/>
      <c r="K173" s="47"/>
      <c r="L173" s="47"/>
      <c r="M173" s="47"/>
      <c r="N173" s="47"/>
      <c r="O173" s="47"/>
      <c r="P173" s="47"/>
      <c r="Q173" s="47"/>
      <c r="R173" s="48"/>
      <c r="T173" s="189"/>
      <c r="U173" s="47"/>
      <c r="V173" s="47"/>
      <c r="W173" s="47"/>
      <c r="X173" s="47"/>
      <c r="Y173" s="47"/>
      <c r="Z173" s="47"/>
      <c r="AA173" s="100"/>
      <c r="AT173" s="22" t="s">
        <v>268</v>
      </c>
      <c r="AU173" s="22" t="s">
        <v>88</v>
      </c>
    </row>
    <row r="174" s="1" customFormat="1" ht="38.25" customHeight="1">
      <c r="B174" s="46"/>
      <c r="C174" s="219" t="s">
        <v>323</v>
      </c>
      <c r="D174" s="219" t="s">
        <v>207</v>
      </c>
      <c r="E174" s="220" t="s">
        <v>2073</v>
      </c>
      <c r="F174" s="221" t="s">
        <v>2074</v>
      </c>
      <c r="G174" s="221"/>
      <c r="H174" s="221"/>
      <c r="I174" s="221"/>
      <c r="J174" s="222" t="s">
        <v>243</v>
      </c>
      <c r="K174" s="223">
        <v>3</v>
      </c>
      <c r="L174" s="224">
        <v>0</v>
      </c>
      <c r="M174" s="225"/>
      <c r="N174" s="226">
        <f>ROUND(L174*K174,2)</f>
        <v>0</v>
      </c>
      <c r="O174" s="226"/>
      <c r="P174" s="226"/>
      <c r="Q174" s="226"/>
      <c r="R174" s="48"/>
      <c r="T174" s="227" t="s">
        <v>22</v>
      </c>
      <c r="U174" s="56" t="s">
        <v>45</v>
      </c>
      <c r="V174" s="47"/>
      <c r="W174" s="228">
        <f>V174*K174</f>
        <v>0</v>
      </c>
      <c r="X174" s="228">
        <v>0</v>
      </c>
      <c r="Y174" s="228">
        <f>X174*K174</f>
        <v>0</v>
      </c>
      <c r="Z174" s="228">
        <v>0</v>
      </c>
      <c r="AA174" s="229">
        <f>Z174*K174</f>
        <v>0</v>
      </c>
      <c r="AR174" s="22" t="s">
        <v>278</v>
      </c>
      <c r="AT174" s="22" t="s">
        <v>207</v>
      </c>
      <c r="AU174" s="22" t="s">
        <v>88</v>
      </c>
      <c r="AY174" s="22" t="s">
        <v>206</v>
      </c>
      <c r="BE174" s="142">
        <f>IF(U174="základní",N174,0)</f>
        <v>0</v>
      </c>
      <c r="BF174" s="142">
        <f>IF(U174="snížená",N174,0)</f>
        <v>0</v>
      </c>
      <c r="BG174" s="142">
        <f>IF(U174="zákl. přenesená",N174,0)</f>
        <v>0</v>
      </c>
      <c r="BH174" s="142">
        <f>IF(U174="sníž. přenesená",N174,0)</f>
        <v>0</v>
      </c>
      <c r="BI174" s="142">
        <f>IF(U174="nulová",N174,0)</f>
        <v>0</v>
      </c>
      <c r="BJ174" s="22" t="s">
        <v>88</v>
      </c>
      <c r="BK174" s="142">
        <f>ROUND(L174*K174,2)</f>
        <v>0</v>
      </c>
      <c r="BL174" s="22" t="s">
        <v>278</v>
      </c>
      <c r="BM174" s="22" t="s">
        <v>2075</v>
      </c>
    </row>
    <row r="175" s="1" customFormat="1" ht="24" customHeight="1">
      <c r="B175" s="46"/>
      <c r="C175" s="47"/>
      <c r="D175" s="47"/>
      <c r="E175" s="47"/>
      <c r="F175" s="250" t="s">
        <v>2066</v>
      </c>
      <c r="G175" s="67"/>
      <c r="H175" s="67"/>
      <c r="I175" s="67"/>
      <c r="J175" s="47"/>
      <c r="K175" s="47"/>
      <c r="L175" s="47"/>
      <c r="M175" s="47"/>
      <c r="N175" s="47"/>
      <c r="O175" s="47"/>
      <c r="P175" s="47"/>
      <c r="Q175" s="47"/>
      <c r="R175" s="48"/>
      <c r="T175" s="189"/>
      <c r="U175" s="47"/>
      <c r="V175" s="47"/>
      <c r="W175" s="47"/>
      <c r="X175" s="47"/>
      <c r="Y175" s="47"/>
      <c r="Z175" s="47"/>
      <c r="AA175" s="100"/>
      <c r="AT175" s="22" t="s">
        <v>268</v>
      </c>
      <c r="AU175" s="22" t="s">
        <v>88</v>
      </c>
    </row>
    <row r="176" s="1" customFormat="1" ht="38.25" customHeight="1">
      <c r="B176" s="46"/>
      <c r="C176" s="219" t="s">
        <v>327</v>
      </c>
      <c r="D176" s="219" t="s">
        <v>207</v>
      </c>
      <c r="E176" s="220" t="s">
        <v>2076</v>
      </c>
      <c r="F176" s="221" t="s">
        <v>2077</v>
      </c>
      <c r="G176" s="221"/>
      <c r="H176" s="221"/>
      <c r="I176" s="221"/>
      <c r="J176" s="222" t="s">
        <v>243</v>
      </c>
      <c r="K176" s="223">
        <v>20</v>
      </c>
      <c r="L176" s="224">
        <v>0</v>
      </c>
      <c r="M176" s="225"/>
      <c r="N176" s="226">
        <f>ROUND(L176*K176,2)</f>
        <v>0</v>
      </c>
      <c r="O176" s="226"/>
      <c r="P176" s="226"/>
      <c r="Q176" s="226"/>
      <c r="R176" s="48"/>
      <c r="T176" s="227" t="s">
        <v>22</v>
      </c>
      <c r="U176" s="56" t="s">
        <v>45</v>
      </c>
      <c r="V176" s="47"/>
      <c r="W176" s="228">
        <f>V176*K176</f>
        <v>0</v>
      </c>
      <c r="X176" s="228">
        <v>0</v>
      </c>
      <c r="Y176" s="228">
        <f>X176*K176</f>
        <v>0</v>
      </c>
      <c r="Z176" s="228">
        <v>0</v>
      </c>
      <c r="AA176" s="229">
        <f>Z176*K176</f>
        <v>0</v>
      </c>
      <c r="AR176" s="22" t="s">
        <v>278</v>
      </c>
      <c r="AT176" s="22" t="s">
        <v>207</v>
      </c>
      <c r="AU176" s="22" t="s">
        <v>88</v>
      </c>
      <c r="AY176" s="22" t="s">
        <v>206</v>
      </c>
      <c r="BE176" s="142">
        <f>IF(U176="základní",N176,0)</f>
        <v>0</v>
      </c>
      <c r="BF176" s="142">
        <f>IF(U176="snížená",N176,0)</f>
        <v>0</v>
      </c>
      <c r="BG176" s="142">
        <f>IF(U176="zákl. přenesená",N176,0)</f>
        <v>0</v>
      </c>
      <c r="BH176" s="142">
        <f>IF(U176="sníž. přenesená",N176,0)</f>
        <v>0</v>
      </c>
      <c r="BI176" s="142">
        <f>IF(U176="nulová",N176,0)</f>
        <v>0</v>
      </c>
      <c r="BJ176" s="22" t="s">
        <v>88</v>
      </c>
      <c r="BK176" s="142">
        <f>ROUND(L176*K176,2)</f>
        <v>0</v>
      </c>
      <c r="BL176" s="22" t="s">
        <v>278</v>
      </c>
      <c r="BM176" s="22" t="s">
        <v>2078</v>
      </c>
    </row>
    <row r="177" s="1" customFormat="1" ht="24" customHeight="1">
      <c r="B177" s="46"/>
      <c r="C177" s="47"/>
      <c r="D177" s="47"/>
      <c r="E177" s="47"/>
      <c r="F177" s="250" t="s">
        <v>2066</v>
      </c>
      <c r="G177" s="67"/>
      <c r="H177" s="67"/>
      <c r="I177" s="67"/>
      <c r="J177" s="47"/>
      <c r="K177" s="47"/>
      <c r="L177" s="47"/>
      <c r="M177" s="47"/>
      <c r="N177" s="47"/>
      <c r="O177" s="47"/>
      <c r="P177" s="47"/>
      <c r="Q177" s="47"/>
      <c r="R177" s="48"/>
      <c r="T177" s="189"/>
      <c r="U177" s="47"/>
      <c r="V177" s="47"/>
      <c r="W177" s="47"/>
      <c r="X177" s="47"/>
      <c r="Y177" s="47"/>
      <c r="Z177" s="47"/>
      <c r="AA177" s="100"/>
      <c r="AT177" s="22" t="s">
        <v>268</v>
      </c>
      <c r="AU177" s="22" t="s">
        <v>88</v>
      </c>
    </row>
    <row r="178" s="1" customFormat="1" ht="38.25" customHeight="1">
      <c r="B178" s="46"/>
      <c r="C178" s="219" t="s">
        <v>331</v>
      </c>
      <c r="D178" s="219" t="s">
        <v>207</v>
      </c>
      <c r="E178" s="220" t="s">
        <v>2079</v>
      </c>
      <c r="F178" s="221" t="s">
        <v>2080</v>
      </c>
      <c r="G178" s="221"/>
      <c r="H178" s="221"/>
      <c r="I178" s="221"/>
      <c r="J178" s="222" t="s">
        <v>243</v>
      </c>
      <c r="K178" s="223">
        <v>118</v>
      </c>
      <c r="L178" s="224">
        <v>0</v>
      </c>
      <c r="M178" s="225"/>
      <c r="N178" s="226">
        <f>ROUND(L178*K178,2)</f>
        <v>0</v>
      </c>
      <c r="O178" s="226"/>
      <c r="P178" s="226"/>
      <c r="Q178" s="226"/>
      <c r="R178" s="48"/>
      <c r="T178" s="227" t="s">
        <v>22</v>
      </c>
      <c r="U178" s="56" t="s">
        <v>45</v>
      </c>
      <c r="V178" s="47"/>
      <c r="W178" s="228">
        <f>V178*K178</f>
        <v>0</v>
      </c>
      <c r="X178" s="228">
        <v>0</v>
      </c>
      <c r="Y178" s="228">
        <f>X178*K178</f>
        <v>0</v>
      </c>
      <c r="Z178" s="228">
        <v>0</v>
      </c>
      <c r="AA178" s="229">
        <f>Z178*K178</f>
        <v>0</v>
      </c>
      <c r="AR178" s="22" t="s">
        <v>278</v>
      </c>
      <c r="AT178" s="22" t="s">
        <v>207</v>
      </c>
      <c r="AU178" s="22" t="s">
        <v>88</v>
      </c>
      <c r="AY178" s="22" t="s">
        <v>206</v>
      </c>
      <c r="BE178" s="142">
        <f>IF(U178="základní",N178,0)</f>
        <v>0</v>
      </c>
      <c r="BF178" s="142">
        <f>IF(U178="snížená",N178,0)</f>
        <v>0</v>
      </c>
      <c r="BG178" s="142">
        <f>IF(U178="zákl. přenesená",N178,0)</f>
        <v>0</v>
      </c>
      <c r="BH178" s="142">
        <f>IF(U178="sníž. přenesená",N178,0)</f>
        <v>0</v>
      </c>
      <c r="BI178" s="142">
        <f>IF(U178="nulová",N178,0)</f>
        <v>0</v>
      </c>
      <c r="BJ178" s="22" t="s">
        <v>88</v>
      </c>
      <c r="BK178" s="142">
        <f>ROUND(L178*K178,2)</f>
        <v>0</v>
      </c>
      <c r="BL178" s="22" t="s">
        <v>278</v>
      </c>
      <c r="BM178" s="22" t="s">
        <v>2081</v>
      </c>
    </row>
    <row r="179" s="1" customFormat="1" ht="24" customHeight="1">
      <c r="B179" s="46"/>
      <c r="C179" s="47"/>
      <c r="D179" s="47"/>
      <c r="E179" s="47"/>
      <c r="F179" s="250" t="s">
        <v>2082</v>
      </c>
      <c r="G179" s="67"/>
      <c r="H179" s="67"/>
      <c r="I179" s="67"/>
      <c r="J179" s="47"/>
      <c r="K179" s="47"/>
      <c r="L179" s="47"/>
      <c r="M179" s="47"/>
      <c r="N179" s="47"/>
      <c r="O179" s="47"/>
      <c r="P179" s="47"/>
      <c r="Q179" s="47"/>
      <c r="R179" s="48"/>
      <c r="T179" s="189"/>
      <c r="U179" s="47"/>
      <c r="V179" s="47"/>
      <c r="W179" s="47"/>
      <c r="X179" s="47"/>
      <c r="Y179" s="47"/>
      <c r="Z179" s="47"/>
      <c r="AA179" s="100"/>
      <c r="AT179" s="22" t="s">
        <v>268</v>
      </c>
      <c r="AU179" s="22" t="s">
        <v>88</v>
      </c>
    </row>
    <row r="180" s="1" customFormat="1" ht="38.25" customHeight="1">
      <c r="B180" s="46"/>
      <c r="C180" s="219" t="s">
        <v>337</v>
      </c>
      <c r="D180" s="219" t="s">
        <v>207</v>
      </c>
      <c r="E180" s="220" t="s">
        <v>2083</v>
      </c>
      <c r="F180" s="221" t="s">
        <v>2084</v>
      </c>
      <c r="G180" s="221"/>
      <c r="H180" s="221"/>
      <c r="I180" s="221"/>
      <c r="J180" s="222" t="s">
        <v>243</v>
      </c>
      <c r="K180" s="223">
        <v>59</v>
      </c>
      <c r="L180" s="224">
        <v>0</v>
      </c>
      <c r="M180" s="225"/>
      <c r="N180" s="226">
        <f>ROUND(L180*K180,2)</f>
        <v>0</v>
      </c>
      <c r="O180" s="226"/>
      <c r="P180" s="226"/>
      <c r="Q180" s="226"/>
      <c r="R180" s="48"/>
      <c r="T180" s="227" t="s">
        <v>22</v>
      </c>
      <c r="U180" s="56" t="s">
        <v>45</v>
      </c>
      <c r="V180" s="47"/>
      <c r="W180" s="228">
        <f>V180*K180</f>
        <v>0</v>
      </c>
      <c r="X180" s="228">
        <v>0</v>
      </c>
      <c r="Y180" s="228">
        <f>X180*K180</f>
        <v>0</v>
      </c>
      <c r="Z180" s="228">
        <v>0</v>
      </c>
      <c r="AA180" s="229">
        <f>Z180*K180</f>
        <v>0</v>
      </c>
      <c r="AR180" s="22" t="s">
        <v>278</v>
      </c>
      <c r="AT180" s="22" t="s">
        <v>207</v>
      </c>
      <c r="AU180" s="22" t="s">
        <v>88</v>
      </c>
      <c r="AY180" s="22" t="s">
        <v>206</v>
      </c>
      <c r="BE180" s="142">
        <f>IF(U180="základní",N180,0)</f>
        <v>0</v>
      </c>
      <c r="BF180" s="142">
        <f>IF(U180="snížená",N180,0)</f>
        <v>0</v>
      </c>
      <c r="BG180" s="142">
        <f>IF(U180="zákl. přenesená",N180,0)</f>
        <v>0</v>
      </c>
      <c r="BH180" s="142">
        <f>IF(U180="sníž. přenesená",N180,0)</f>
        <v>0</v>
      </c>
      <c r="BI180" s="142">
        <f>IF(U180="nulová",N180,0)</f>
        <v>0</v>
      </c>
      <c r="BJ180" s="22" t="s">
        <v>88</v>
      </c>
      <c r="BK180" s="142">
        <f>ROUND(L180*K180,2)</f>
        <v>0</v>
      </c>
      <c r="BL180" s="22" t="s">
        <v>278</v>
      </c>
      <c r="BM180" s="22" t="s">
        <v>2085</v>
      </c>
    </row>
    <row r="181" s="1" customFormat="1" ht="24" customHeight="1">
      <c r="B181" s="46"/>
      <c r="C181" s="47"/>
      <c r="D181" s="47"/>
      <c r="E181" s="47"/>
      <c r="F181" s="250" t="s">
        <v>2082</v>
      </c>
      <c r="G181" s="67"/>
      <c r="H181" s="67"/>
      <c r="I181" s="67"/>
      <c r="J181" s="47"/>
      <c r="K181" s="47"/>
      <c r="L181" s="47"/>
      <c r="M181" s="47"/>
      <c r="N181" s="47"/>
      <c r="O181" s="47"/>
      <c r="P181" s="47"/>
      <c r="Q181" s="47"/>
      <c r="R181" s="48"/>
      <c r="T181" s="189"/>
      <c r="U181" s="47"/>
      <c r="V181" s="47"/>
      <c r="W181" s="47"/>
      <c r="X181" s="47"/>
      <c r="Y181" s="47"/>
      <c r="Z181" s="47"/>
      <c r="AA181" s="100"/>
      <c r="AT181" s="22" t="s">
        <v>268</v>
      </c>
      <c r="AU181" s="22" t="s">
        <v>88</v>
      </c>
    </row>
    <row r="182" s="1" customFormat="1" ht="38.25" customHeight="1">
      <c r="B182" s="46"/>
      <c r="C182" s="219" t="s">
        <v>342</v>
      </c>
      <c r="D182" s="219" t="s">
        <v>207</v>
      </c>
      <c r="E182" s="220" t="s">
        <v>2086</v>
      </c>
      <c r="F182" s="221" t="s">
        <v>2087</v>
      </c>
      <c r="G182" s="221"/>
      <c r="H182" s="221"/>
      <c r="I182" s="221"/>
      <c r="J182" s="222" t="s">
        <v>243</v>
      </c>
      <c r="K182" s="223">
        <v>58</v>
      </c>
      <c r="L182" s="224">
        <v>0</v>
      </c>
      <c r="M182" s="225"/>
      <c r="N182" s="226">
        <f>ROUND(L182*K182,2)</f>
        <v>0</v>
      </c>
      <c r="O182" s="226"/>
      <c r="P182" s="226"/>
      <c r="Q182" s="226"/>
      <c r="R182" s="48"/>
      <c r="T182" s="227" t="s">
        <v>22</v>
      </c>
      <c r="U182" s="56" t="s">
        <v>45</v>
      </c>
      <c r="V182" s="47"/>
      <c r="W182" s="228">
        <f>V182*K182</f>
        <v>0</v>
      </c>
      <c r="X182" s="228">
        <v>0</v>
      </c>
      <c r="Y182" s="228">
        <f>X182*K182</f>
        <v>0</v>
      </c>
      <c r="Z182" s="228">
        <v>0</v>
      </c>
      <c r="AA182" s="229">
        <f>Z182*K182</f>
        <v>0</v>
      </c>
      <c r="AR182" s="22" t="s">
        <v>278</v>
      </c>
      <c r="AT182" s="22" t="s">
        <v>207</v>
      </c>
      <c r="AU182" s="22" t="s">
        <v>88</v>
      </c>
      <c r="AY182" s="22" t="s">
        <v>206</v>
      </c>
      <c r="BE182" s="142">
        <f>IF(U182="základní",N182,0)</f>
        <v>0</v>
      </c>
      <c r="BF182" s="142">
        <f>IF(U182="snížená",N182,0)</f>
        <v>0</v>
      </c>
      <c r="BG182" s="142">
        <f>IF(U182="zákl. přenesená",N182,0)</f>
        <v>0</v>
      </c>
      <c r="BH182" s="142">
        <f>IF(U182="sníž. přenesená",N182,0)</f>
        <v>0</v>
      </c>
      <c r="BI182" s="142">
        <f>IF(U182="nulová",N182,0)</f>
        <v>0</v>
      </c>
      <c r="BJ182" s="22" t="s">
        <v>88</v>
      </c>
      <c r="BK182" s="142">
        <f>ROUND(L182*K182,2)</f>
        <v>0</v>
      </c>
      <c r="BL182" s="22" t="s">
        <v>278</v>
      </c>
      <c r="BM182" s="22" t="s">
        <v>2088</v>
      </c>
    </row>
    <row r="183" s="1" customFormat="1" ht="24" customHeight="1">
      <c r="B183" s="46"/>
      <c r="C183" s="47"/>
      <c r="D183" s="47"/>
      <c r="E183" s="47"/>
      <c r="F183" s="250" t="s">
        <v>2082</v>
      </c>
      <c r="G183" s="67"/>
      <c r="H183" s="67"/>
      <c r="I183" s="67"/>
      <c r="J183" s="47"/>
      <c r="K183" s="47"/>
      <c r="L183" s="47"/>
      <c r="M183" s="47"/>
      <c r="N183" s="47"/>
      <c r="O183" s="47"/>
      <c r="P183" s="47"/>
      <c r="Q183" s="47"/>
      <c r="R183" s="48"/>
      <c r="T183" s="189"/>
      <c r="U183" s="47"/>
      <c r="V183" s="47"/>
      <c r="W183" s="47"/>
      <c r="X183" s="47"/>
      <c r="Y183" s="47"/>
      <c r="Z183" s="47"/>
      <c r="AA183" s="100"/>
      <c r="AT183" s="22" t="s">
        <v>268</v>
      </c>
      <c r="AU183" s="22" t="s">
        <v>88</v>
      </c>
    </row>
    <row r="184" s="1" customFormat="1" ht="38.25" customHeight="1">
      <c r="B184" s="46"/>
      <c r="C184" s="219" t="s">
        <v>348</v>
      </c>
      <c r="D184" s="219" t="s">
        <v>207</v>
      </c>
      <c r="E184" s="220" t="s">
        <v>2089</v>
      </c>
      <c r="F184" s="221" t="s">
        <v>2090</v>
      </c>
      <c r="G184" s="221"/>
      <c r="H184" s="221"/>
      <c r="I184" s="221"/>
      <c r="J184" s="222" t="s">
        <v>243</v>
      </c>
      <c r="K184" s="223">
        <v>37</v>
      </c>
      <c r="L184" s="224">
        <v>0</v>
      </c>
      <c r="M184" s="225"/>
      <c r="N184" s="226">
        <f>ROUND(L184*K184,2)</f>
        <v>0</v>
      </c>
      <c r="O184" s="226"/>
      <c r="P184" s="226"/>
      <c r="Q184" s="226"/>
      <c r="R184" s="48"/>
      <c r="T184" s="227" t="s">
        <v>22</v>
      </c>
      <c r="U184" s="56" t="s">
        <v>45</v>
      </c>
      <c r="V184" s="47"/>
      <c r="W184" s="228">
        <f>V184*K184</f>
        <v>0</v>
      </c>
      <c r="X184" s="228">
        <v>0</v>
      </c>
      <c r="Y184" s="228">
        <f>X184*K184</f>
        <v>0</v>
      </c>
      <c r="Z184" s="228">
        <v>0</v>
      </c>
      <c r="AA184" s="229">
        <f>Z184*K184</f>
        <v>0</v>
      </c>
      <c r="AR184" s="22" t="s">
        <v>278</v>
      </c>
      <c r="AT184" s="22" t="s">
        <v>207</v>
      </c>
      <c r="AU184" s="22" t="s">
        <v>88</v>
      </c>
      <c r="AY184" s="22" t="s">
        <v>206</v>
      </c>
      <c r="BE184" s="142">
        <f>IF(U184="základní",N184,0)</f>
        <v>0</v>
      </c>
      <c r="BF184" s="142">
        <f>IF(U184="snížená",N184,0)</f>
        <v>0</v>
      </c>
      <c r="BG184" s="142">
        <f>IF(U184="zákl. přenesená",N184,0)</f>
        <v>0</v>
      </c>
      <c r="BH184" s="142">
        <f>IF(U184="sníž. přenesená",N184,0)</f>
        <v>0</v>
      </c>
      <c r="BI184" s="142">
        <f>IF(U184="nulová",N184,0)</f>
        <v>0</v>
      </c>
      <c r="BJ184" s="22" t="s">
        <v>88</v>
      </c>
      <c r="BK184" s="142">
        <f>ROUND(L184*K184,2)</f>
        <v>0</v>
      </c>
      <c r="BL184" s="22" t="s">
        <v>278</v>
      </c>
      <c r="BM184" s="22" t="s">
        <v>2091</v>
      </c>
    </row>
    <row r="185" s="1" customFormat="1" ht="24" customHeight="1">
      <c r="B185" s="46"/>
      <c r="C185" s="47"/>
      <c r="D185" s="47"/>
      <c r="E185" s="47"/>
      <c r="F185" s="250" t="s">
        <v>2082</v>
      </c>
      <c r="G185" s="67"/>
      <c r="H185" s="67"/>
      <c r="I185" s="67"/>
      <c r="J185" s="47"/>
      <c r="K185" s="47"/>
      <c r="L185" s="47"/>
      <c r="M185" s="47"/>
      <c r="N185" s="47"/>
      <c r="O185" s="47"/>
      <c r="P185" s="47"/>
      <c r="Q185" s="47"/>
      <c r="R185" s="48"/>
      <c r="T185" s="189"/>
      <c r="U185" s="47"/>
      <c r="V185" s="47"/>
      <c r="W185" s="47"/>
      <c r="X185" s="47"/>
      <c r="Y185" s="47"/>
      <c r="Z185" s="47"/>
      <c r="AA185" s="100"/>
      <c r="AT185" s="22" t="s">
        <v>268</v>
      </c>
      <c r="AU185" s="22" t="s">
        <v>88</v>
      </c>
    </row>
    <row r="186" s="1" customFormat="1" ht="38.25" customHeight="1">
      <c r="B186" s="46"/>
      <c r="C186" s="219" t="s">
        <v>354</v>
      </c>
      <c r="D186" s="219" t="s">
        <v>207</v>
      </c>
      <c r="E186" s="220" t="s">
        <v>2092</v>
      </c>
      <c r="F186" s="221" t="s">
        <v>2093</v>
      </c>
      <c r="G186" s="221"/>
      <c r="H186" s="221"/>
      <c r="I186" s="221"/>
      <c r="J186" s="222" t="s">
        <v>243</v>
      </c>
      <c r="K186" s="223">
        <v>5</v>
      </c>
      <c r="L186" s="224">
        <v>0</v>
      </c>
      <c r="M186" s="225"/>
      <c r="N186" s="226">
        <f>ROUND(L186*K186,2)</f>
        <v>0</v>
      </c>
      <c r="O186" s="226"/>
      <c r="P186" s="226"/>
      <c r="Q186" s="226"/>
      <c r="R186" s="48"/>
      <c r="T186" s="227" t="s">
        <v>22</v>
      </c>
      <c r="U186" s="56" t="s">
        <v>45</v>
      </c>
      <c r="V186" s="47"/>
      <c r="W186" s="228">
        <f>V186*K186</f>
        <v>0</v>
      </c>
      <c r="X186" s="228">
        <v>0</v>
      </c>
      <c r="Y186" s="228">
        <f>X186*K186</f>
        <v>0</v>
      </c>
      <c r="Z186" s="228">
        <v>0</v>
      </c>
      <c r="AA186" s="229">
        <f>Z186*K186</f>
        <v>0</v>
      </c>
      <c r="AR186" s="22" t="s">
        <v>278</v>
      </c>
      <c r="AT186" s="22" t="s">
        <v>207</v>
      </c>
      <c r="AU186" s="22" t="s">
        <v>88</v>
      </c>
      <c r="AY186" s="22" t="s">
        <v>206</v>
      </c>
      <c r="BE186" s="142">
        <f>IF(U186="základní",N186,0)</f>
        <v>0</v>
      </c>
      <c r="BF186" s="142">
        <f>IF(U186="snížená",N186,0)</f>
        <v>0</v>
      </c>
      <c r="BG186" s="142">
        <f>IF(U186="zákl. přenesená",N186,0)</f>
        <v>0</v>
      </c>
      <c r="BH186" s="142">
        <f>IF(U186="sníž. přenesená",N186,0)</f>
        <v>0</v>
      </c>
      <c r="BI186" s="142">
        <f>IF(U186="nulová",N186,0)</f>
        <v>0</v>
      </c>
      <c r="BJ186" s="22" t="s">
        <v>88</v>
      </c>
      <c r="BK186" s="142">
        <f>ROUND(L186*K186,2)</f>
        <v>0</v>
      </c>
      <c r="BL186" s="22" t="s">
        <v>278</v>
      </c>
      <c r="BM186" s="22" t="s">
        <v>2094</v>
      </c>
    </row>
    <row r="187" s="1" customFormat="1" ht="24" customHeight="1">
      <c r="B187" s="46"/>
      <c r="C187" s="47"/>
      <c r="D187" s="47"/>
      <c r="E187" s="47"/>
      <c r="F187" s="250" t="s">
        <v>2082</v>
      </c>
      <c r="G187" s="67"/>
      <c r="H187" s="67"/>
      <c r="I187" s="67"/>
      <c r="J187" s="47"/>
      <c r="K187" s="47"/>
      <c r="L187" s="47"/>
      <c r="M187" s="47"/>
      <c r="N187" s="47"/>
      <c r="O187" s="47"/>
      <c r="P187" s="47"/>
      <c r="Q187" s="47"/>
      <c r="R187" s="48"/>
      <c r="T187" s="189"/>
      <c r="U187" s="47"/>
      <c r="V187" s="47"/>
      <c r="W187" s="47"/>
      <c r="X187" s="47"/>
      <c r="Y187" s="47"/>
      <c r="Z187" s="47"/>
      <c r="AA187" s="100"/>
      <c r="AT187" s="22" t="s">
        <v>268</v>
      </c>
      <c r="AU187" s="22" t="s">
        <v>88</v>
      </c>
    </row>
    <row r="188" s="1" customFormat="1" ht="25.5" customHeight="1">
      <c r="B188" s="46"/>
      <c r="C188" s="219" t="s">
        <v>362</v>
      </c>
      <c r="D188" s="219" t="s">
        <v>207</v>
      </c>
      <c r="E188" s="220" t="s">
        <v>2095</v>
      </c>
      <c r="F188" s="221" t="s">
        <v>2096</v>
      </c>
      <c r="G188" s="221"/>
      <c r="H188" s="221"/>
      <c r="I188" s="221"/>
      <c r="J188" s="222" t="s">
        <v>243</v>
      </c>
      <c r="K188" s="223">
        <v>101</v>
      </c>
      <c r="L188" s="224">
        <v>0</v>
      </c>
      <c r="M188" s="225"/>
      <c r="N188" s="226">
        <f>ROUND(L188*K188,2)</f>
        <v>0</v>
      </c>
      <c r="O188" s="226"/>
      <c r="P188" s="226"/>
      <c r="Q188" s="226"/>
      <c r="R188" s="48"/>
      <c r="T188" s="227" t="s">
        <v>22</v>
      </c>
      <c r="U188" s="56" t="s">
        <v>45</v>
      </c>
      <c r="V188" s="47"/>
      <c r="W188" s="228">
        <f>V188*K188</f>
        <v>0</v>
      </c>
      <c r="X188" s="228">
        <v>0</v>
      </c>
      <c r="Y188" s="228">
        <f>X188*K188</f>
        <v>0</v>
      </c>
      <c r="Z188" s="228">
        <v>0</v>
      </c>
      <c r="AA188" s="229">
        <f>Z188*K188</f>
        <v>0</v>
      </c>
      <c r="AR188" s="22" t="s">
        <v>278</v>
      </c>
      <c r="AT188" s="22" t="s">
        <v>207</v>
      </c>
      <c r="AU188" s="22" t="s">
        <v>88</v>
      </c>
      <c r="AY188" s="22" t="s">
        <v>206</v>
      </c>
      <c r="BE188" s="142">
        <f>IF(U188="základní",N188,0)</f>
        <v>0</v>
      </c>
      <c r="BF188" s="142">
        <f>IF(U188="snížená",N188,0)</f>
        <v>0</v>
      </c>
      <c r="BG188" s="142">
        <f>IF(U188="zákl. přenesená",N188,0)</f>
        <v>0</v>
      </c>
      <c r="BH188" s="142">
        <f>IF(U188="sníž. přenesená",N188,0)</f>
        <v>0</v>
      </c>
      <c r="BI188" s="142">
        <f>IF(U188="nulová",N188,0)</f>
        <v>0</v>
      </c>
      <c r="BJ188" s="22" t="s">
        <v>88</v>
      </c>
      <c r="BK188" s="142">
        <f>ROUND(L188*K188,2)</f>
        <v>0</v>
      </c>
      <c r="BL188" s="22" t="s">
        <v>278</v>
      </c>
      <c r="BM188" s="22" t="s">
        <v>2097</v>
      </c>
    </row>
    <row r="189" s="1" customFormat="1" ht="16.5" customHeight="1">
      <c r="B189" s="46"/>
      <c r="C189" s="47"/>
      <c r="D189" s="47"/>
      <c r="E189" s="47"/>
      <c r="F189" s="250" t="s">
        <v>2098</v>
      </c>
      <c r="G189" s="67"/>
      <c r="H189" s="67"/>
      <c r="I189" s="67"/>
      <c r="J189" s="47"/>
      <c r="K189" s="47"/>
      <c r="L189" s="47"/>
      <c r="M189" s="47"/>
      <c r="N189" s="47"/>
      <c r="O189" s="47"/>
      <c r="P189" s="47"/>
      <c r="Q189" s="47"/>
      <c r="R189" s="48"/>
      <c r="T189" s="189"/>
      <c r="U189" s="47"/>
      <c r="V189" s="47"/>
      <c r="W189" s="47"/>
      <c r="X189" s="47"/>
      <c r="Y189" s="47"/>
      <c r="Z189" s="47"/>
      <c r="AA189" s="100"/>
      <c r="AT189" s="22" t="s">
        <v>268</v>
      </c>
      <c r="AU189" s="22" t="s">
        <v>88</v>
      </c>
    </row>
    <row r="190" s="1" customFormat="1" ht="25.5" customHeight="1">
      <c r="B190" s="46"/>
      <c r="C190" s="219" t="s">
        <v>367</v>
      </c>
      <c r="D190" s="219" t="s">
        <v>207</v>
      </c>
      <c r="E190" s="220" t="s">
        <v>2099</v>
      </c>
      <c r="F190" s="221" t="s">
        <v>2100</v>
      </c>
      <c r="G190" s="221"/>
      <c r="H190" s="221"/>
      <c r="I190" s="221"/>
      <c r="J190" s="222" t="s">
        <v>243</v>
      </c>
      <c r="K190" s="223">
        <v>23</v>
      </c>
      <c r="L190" s="224">
        <v>0</v>
      </c>
      <c r="M190" s="225"/>
      <c r="N190" s="226">
        <f>ROUND(L190*K190,2)</f>
        <v>0</v>
      </c>
      <c r="O190" s="226"/>
      <c r="P190" s="226"/>
      <c r="Q190" s="226"/>
      <c r="R190" s="48"/>
      <c r="T190" s="227" t="s">
        <v>22</v>
      </c>
      <c r="U190" s="56" t="s">
        <v>45</v>
      </c>
      <c r="V190" s="47"/>
      <c r="W190" s="228">
        <f>V190*K190</f>
        <v>0</v>
      </c>
      <c r="X190" s="228">
        <v>0</v>
      </c>
      <c r="Y190" s="228">
        <f>X190*K190</f>
        <v>0</v>
      </c>
      <c r="Z190" s="228">
        <v>0</v>
      </c>
      <c r="AA190" s="229">
        <f>Z190*K190</f>
        <v>0</v>
      </c>
      <c r="AR190" s="22" t="s">
        <v>278</v>
      </c>
      <c r="AT190" s="22" t="s">
        <v>207</v>
      </c>
      <c r="AU190" s="22" t="s">
        <v>88</v>
      </c>
      <c r="AY190" s="22" t="s">
        <v>206</v>
      </c>
      <c r="BE190" s="142">
        <f>IF(U190="základní",N190,0)</f>
        <v>0</v>
      </c>
      <c r="BF190" s="142">
        <f>IF(U190="snížená",N190,0)</f>
        <v>0</v>
      </c>
      <c r="BG190" s="142">
        <f>IF(U190="zákl. přenesená",N190,0)</f>
        <v>0</v>
      </c>
      <c r="BH190" s="142">
        <f>IF(U190="sníž. přenesená",N190,0)</f>
        <v>0</v>
      </c>
      <c r="BI190" s="142">
        <f>IF(U190="nulová",N190,0)</f>
        <v>0</v>
      </c>
      <c r="BJ190" s="22" t="s">
        <v>88</v>
      </c>
      <c r="BK190" s="142">
        <f>ROUND(L190*K190,2)</f>
        <v>0</v>
      </c>
      <c r="BL190" s="22" t="s">
        <v>278</v>
      </c>
      <c r="BM190" s="22" t="s">
        <v>2101</v>
      </c>
    </row>
    <row r="191" s="1" customFormat="1" ht="16.5" customHeight="1">
      <c r="B191" s="46"/>
      <c r="C191" s="47"/>
      <c r="D191" s="47"/>
      <c r="E191" s="47"/>
      <c r="F191" s="250" t="s">
        <v>2102</v>
      </c>
      <c r="G191" s="67"/>
      <c r="H191" s="67"/>
      <c r="I191" s="67"/>
      <c r="J191" s="47"/>
      <c r="K191" s="47"/>
      <c r="L191" s="47"/>
      <c r="M191" s="47"/>
      <c r="N191" s="47"/>
      <c r="O191" s="47"/>
      <c r="P191" s="47"/>
      <c r="Q191" s="47"/>
      <c r="R191" s="48"/>
      <c r="T191" s="189"/>
      <c r="U191" s="47"/>
      <c r="V191" s="47"/>
      <c r="W191" s="47"/>
      <c r="X191" s="47"/>
      <c r="Y191" s="47"/>
      <c r="Z191" s="47"/>
      <c r="AA191" s="100"/>
      <c r="AT191" s="22" t="s">
        <v>268</v>
      </c>
      <c r="AU191" s="22" t="s">
        <v>88</v>
      </c>
    </row>
    <row r="192" s="1" customFormat="1" ht="25.5" customHeight="1">
      <c r="B192" s="46"/>
      <c r="C192" s="219" t="s">
        <v>373</v>
      </c>
      <c r="D192" s="219" t="s">
        <v>207</v>
      </c>
      <c r="E192" s="220" t="s">
        <v>2103</v>
      </c>
      <c r="F192" s="221" t="s">
        <v>2104</v>
      </c>
      <c r="G192" s="221"/>
      <c r="H192" s="221"/>
      <c r="I192" s="221"/>
      <c r="J192" s="222" t="s">
        <v>243</v>
      </c>
      <c r="K192" s="223">
        <v>235</v>
      </c>
      <c r="L192" s="224">
        <v>0</v>
      </c>
      <c r="M192" s="225"/>
      <c r="N192" s="226">
        <f>ROUND(L192*K192,2)</f>
        <v>0</v>
      </c>
      <c r="O192" s="226"/>
      <c r="P192" s="226"/>
      <c r="Q192" s="226"/>
      <c r="R192" s="48"/>
      <c r="T192" s="227" t="s">
        <v>22</v>
      </c>
      <c r="U192" s="56" t="s">
        <v>45</v>
      </c>
      <c r="V192" s="47"/>
      <c r="W192" s="228">
        <f>V192*K192</f>
        <v>0</v>
      </c>
      <c r="X192" s="228">
        <v>0</v>
      </c>
      <c r="Y192" s="228">
        <f>X192*K192</f>
        <v>0</v>
      </c>
      <c r="Z192" s="228">
        <v>0</v>
      </c>
      <c r="AA192" s="229">
        <f>Z192*K192</f>
        <v>0</v>
      </c>
      <c r="AR192" s="22" t="s">
        <v>278</v>
      </c>
      <c r="AT192" s="22" t="s">
        <v>207</v>
      </c>
      <c r="AU192" s="22" t="s">
        <v>88</v>
      </c>
      <c r="AY192" s="22" t="s">
        <v>206</v>
      </c>
      <c r="BE192" s="142">
        <f>IF(U192="základní",N192,0)</f>
        <v>0</v>
      </c>
      <c r="BF192" s="142">
        <f>IF(U192="snížená",N192,0)</f>
        <v>0</v>
      </c>
      <c r="BG192" s="142">
        <f>IF(U192="zákl. přenesená",N192,0)</f>
        <v>0</v>
      </c>
      <c r="BH192" s="142">
        <f>IF(U192="sníž. přenesená",N192,0)</f>
        <v>0</v>
      </c>
      <c r="BI192" s="142">
        <f>IF(U192="nulová",N192,0)</f>
        <v>0</v>
      </c>
      <c r="BJ192" s="22" t="s">
        <v>88</v>
      </c>
      <c r="BK192" s="142">
        <f>ROUND(L192*K192,2)</f>
        <v>0</v>
      </c>
      <c r="BL192" s="22" t="s">
        <v>278</v>
      </c>
      <c r="BM192" s="22" t="s">
        <v>2105</v>
      </c>
    </row>
    <row r="193" s="1" customFormat="1" ht="16.5" customHeight="1">
      <c r="B193" s="46"/>
      <c r="C193" s="47"/>
      <c r="D193" s="47"/>
      <c r="E193" s="47"/>
      <c r="F193" s="250" t="s">
        <v>2106</v>
      </c>
      <c r="G193" s="67"/>
      <c r="H193" s="67"/>
      <c r="I193" s="67"/>
      <c r="J193" s="47"/>
      <c r="K193" s="47"/>
      <c r="L193" s="47"/>
      <c r="M193" s="47"/>
      <c r="N193" s="47"/>
      <c r="O193" s="47"/>
      <c r="P193" s="47"/>
      <c r="Q193" s="47"/>
      <c r="R193" s="48"/>
      <c r="T193" s="189"/>
      <c r="U193" s="47"/>
      <c r="V193" s="47"/>
      <c r="W193" s="47"/>
      <c r="X193" s="47"/>
      <c r="Y193" s="47"/>
      <c r="Z193" s="47"/>
      <c r="AA193" s="100"/>
      <c r="AT193" s="22" t="s">
        <v>268</v>
      </c>
      <c r="AU193" s="22" t="s">
        <v>88</v>
      </c>
    </row>
    <row r="194" s="1" customFormat="1" ht="25.5" customHeight="1">
      <c r="B194" s="46"/>
      <c r="C194" s="219" t="s">
        <v>378</v>
      </c>
      <c r="D194" s="219" t="s">
        <v>207</v>
      </c>
      <c r="E194" s="220" t="s">
        <v>2107</v>
      </c>
      <c r="F194" s="221" t="s">
        <v>2108</v>
      </c>
      <c r="G194" s="221"/>
      <c r="H194" s="221"/>
      <c r="I194" s="221"/>
      <c r="J194" s="222" t="s">
        <v>243</v>
      </c>
      <c r="K194" s="223">
        <v>42</v>
      </c>
      <c r="L194" s="224">
        <v>0</v>
      </c>
      <c r="M194" s="225"/>
      <c r="N194" s="226">
        <f>ROUND(L194*K194,2)</f>
        <v>0</v>
      </c>
      <c r="O194" s="226"/>
      <c r="P194" s="226"/>
      <c r="Q194" s="226"/>
      <c r="R194" s="48"/>
      <c r="T194" s="227" t="s">
        <v>22</v>
      </c>
      <c r="U194" s="56" t="s">
        <v>45</v>
      </c>
      <c r="V194" s="47"/>
      <c r="W194" s="228">
        <f>V194*K194</f>
        <v>0</v>
      </c>
      <c r="X194" s="228">
        <v>0</v>
      </c>
      <c r="Y194" s="228">
        <f>X194*K194</f>
        <v>0</v>
      </c>
      <c r="Z194" s="228">
        <v>0</v>
      </c>
      <c r="AA194" s="229">
        <f>Z194*K194</f>
        <v>0</v>
      </c>
      <c r="AR194" s="22" t="s">
        <v>278</v>
      </c>
      <c r="AT194" s="22" t="s">
        <v>207</v>
      </c>
      <c r="AU194" s="22" t="s">
        <v>88</v>
      </c>
      <c r="AY194" s="22" t="s">
        <v>206</v>
      </c>
      <c r="BE194" s="142">
        <f>IF(U194="základní",N194,0)</f>
        <v>0</v>
      </c>
      <c r="BF194" s="142">
        <f>IF(U194="snížená",N194,0)</f>
        <v>0</v>
      </c>
      <c r="BG194" s="142">
        <f>IF(U194="zákl. přenesená",N194,0)</f>
        <v>0</v>
      </c>
      <c r="BH194" s="142">
        <f>IF(U194="sníž. přenesená",N194,0)</f>
        <v>0</v>
      </c>
      <c r="BI194" s="142">
        <f>IF(U194="nulová",N194,0)</f>
        <v>0</v>
      </c>
      <c r="BJ194" s="22" t="s">
        <v>88</v>
      </c>
      <c r="BK194" s="142">
        <f>ROUND(L194*K194,2)</f>
        <v>0</v>
      </c>
      <c r="BL194" s="22" t="s">
        <v>278</v>
      </c>
      <c r="BM194" s="22" t="s">
        <v>2109</v>
      </c>
    </row>
    <row r="195" s="1" customFormat="1" ht="16.5" customHeight="1">
      <c r="B195" s="46"/>
      <c r="C195" s="47"/>
      <c r="D195" s="47"/>
      <c r="E195" s="47"/>
      <c r="F195" s="250" t="s">
        <v>2110</v>
      </c>
      <c r="G195" s="67"/>
      <c r="H195" s="67"/>
      <c r="I195" s="67"/>
      <c r="J195" s="47"/>
      <c r="K195" s="47"/>
      <c r="L195" s="47"/>
      <c r="M195" s="47"/>
      <c r="N195" s="47"/>
      <c r="O195" s="47"/>
      <c r="P195" s="47"/>
      <c r="Q195" s="47"/>
      <c r="R195" s="48"/>
      <c r="T195" s="189"/>
      <c r="U195" s="47"/>
      <c r="V195" s="47"/>
      <c r="W195" s="47"/>
      <c r="X195" s="47"/>
      <c r="Y195" s="47"/>
      <c r="Z195" s="47"/>
      <c r="AA195" s="100"/>
      <c r="AT195" s="22" t="s">
        <v>268</v>
      </c>
      <c r="AU195" s="22" t="s">
        <v>88</v>
      </c>
    </row>
    <row r="196" s="1" customFormat="1" ht="38.25" customHeight="1">
      <c r="B196" s="46"/>
      <c r="C196" s="219" t="s">
        <v>384</v>
      </c>
      <c r="D196" s="219" t="s">
        <v>207</v>
      </c>
      <c r="E196" s="220" t="s">
        <v>2111</v>
      </c>
      <c r="F196" s="221" t="s">
        <v>2112</v>
      </c>
      <c r="G196" s="221"/>
      <c r="H196" s="221"/>
      <c r="I196" s="221"/>
      <c r="J196" s="222" t="s">
        <v>243</v>
      </c>
      <c r="K196" s="223">
        <v>5</v>
      </c>
      <c r="L196" s="224">
        <v>0</v>
      </c>
      <c r="M196" s="225"/>
      <c r="N196" s="226">
        <f>ROUND(L196*K196,2)</f>
        <v>0</v>
      </c>
      <c r="O196" s="226"/>
      <c r="P196" s="226"/>
      <c r="Q196" s="226"/>
      <c r="R196" s="48"/>
      <c r="T196" s="227" t="s">
        <v>22</v>
      </c>
      <c r="U196" s="56" t="s">
        <v>45</v>
      </c>
      <c r="V196" s="47"/>
      <c r="W196" s="228">
        <f>V196*K196</f>
        <v>0</v>
      </c>
      <c r="X196" s="228">
        <v>0</v>
      </c>
      <c r="Y196" s="228">
        <f>X196*K196</f>
        <v>0</v>
      </c>
      <c r="Z196" s="228">
        <v>0</v>
      </c>
      <c r="AA196" s="229">
        <f>Z196*K196</f>
        <v>0</v>
      </c>
      <c r="AR196" s="22" t="s">
        <v>278</v>
      </c>
      <c r="AT196" s="22" t="s">
        <v>207</v>
      </c>
      <c r="AU196" s="22" t="s">
        <v>88</v>
      </c>
      <c r="AY196" s="22" t="s">
        <v>206</v>
      </c>
      <c r="BE196" s="142">
        <f>IF(U196="základní",N196,0)</f>
        <v>0</v>
      </c>
      <c r="BF196" s="142">
        <f>IF(U196="snížená",N196,0)</f>
        <v>0</v>
      </c>
      <c r="BG196" s="142">
        <f>IF(U196="zákl. přenesená",N196,0)</f>
        <v>0</v>
      </c>
      <c r="BH196" s="142">
        <f>IF(U196="sníž. přenesená",N196,0)</f>
        <v>0</v>
      </c>
      <c r="BI196" s="142">
        <f>IF(U196="nulová",N196,0)</f>
        <v>0</v>
      </c>
      <c r="BJ196" s="22" t="s">
        <v>88</v>
      </c>
      <c r="BK196" s="142">
        <f>ROUND(L196*K196,2)</f>
        <v>0</v>
      </c>
      <c r="BL196" s="22" t="s">
        <v>278</v>
      </c>
      <c r="BM196" s="22" t="s">
        <v>2113</v>
      </c>
    </row>
    <row r="197" s="1" customFormat="1" ht="24" customHeight="1">
      <c r="B197" s="46"/>
      <c r="C197" s="47"/>
      <c r="D197" s="47"/>
      <c r="E197" s="47"/>
      <c r="F197" s="250" t="s">
        <v>2114</v>
      </c>
      <c r="G197" s="67"/>
      <c r="H197" s="67"/>
      <c r="I197" s="67"/>
      <c r="J197" s="47"/>
      <c r="K197" s="47"/>
      <c r="L197" s="47"/>
      <c r="M197" s="47"/>
      <c r="N197" s="47"/>
      <c r="O197" s="47"/>
      <c r="P197" s="47"/>
      <c r="Q197" s="47"/>
      <c r="R197" s="48"/>
      <c r="T197" s="189"/>
      <c r="U197" s="47"/>
      <c r="V197" s="47"/>
      <c r="W197" s="47"/>
      <c r="X197" s="47"/>
      <c r="Y197" s="47"/>
      <c r="Z197" s="47"/>
      <c r="AA197" s="100"/>
      <c r="AT197" s="22" t="s">
        <v>268</v>
      </c>
      <c r="AU197" s="22" t="s">
        <v>88</v>
      </c>
    </row>
    <row r="198" s="1" customFormat="1" ht="38.25" customHeight="1">
      <c r="B198" s="46"/>
      <c r="C198" s="219" t="s">
        <v>388</v>
      </c>
      <c r="D198" s="219" t="s">
        <v>207</v>
      </c>
      <c r="E198" s="220" t="s">
        <v>2115</v>
      </c>
      <c r="F198" s="221" t="s">
        <v>2116</v>
      </c>
      <c r="G198" s="221"/>
      <c r="H198" s="221"/>
      <c r="I198" s="221"/>
      <c r="J198" s="222" t="s">
        <v>243</v>
      </c>
      <c r="K198" s="223">
        <v>32</v>
      </c>
      <c r="L198" s="224">
        <v>0</v>
      </c>
      <c r="M198" s="225"/>
      <c r="N198" s="226">
        <f>ROUND(L198*K198,2)</f>
        <v>0</v>
      </c>
      <c r="O198" s="226"/>
      <c r="P198" s="226"/>
      <c r="Q198" s="226"/>
      <c r="R198" s="48"/>
      <c r="T198" s="227" t="s">
        <v>22</v>
      </c>
      <c r="U198" s="56" t="s">
        <v>45</v>
      </c>
      <c r="V198" s="47"/>
      <c r="W198" s="228">
        <f>V198*K198</f>
        <v>0</v>
      </c>
      <c r="X198" s="228">
        <v>0</v>
      </c>
      <c r="Y198" s="228">
        <f>X198*K198</f>
        <v>0</v>
      </c>
      <c r="Z198" s="228">
        <v>0</v>
      </c>
      <c r="AA198" s="229">
        <f>Z198*K198</f>
        <v>0</v>
      </c>
      <c r="AR198" s="22" t="s">
        <v>278</v>
      </c>
      <c r="AT198" s="22" t="s">
        <v>207</v>
      </c>
      <c r="AU198" s="22" t="s">
        <v>88</v>
      </c>
      <c r="AY198" s="22" t="s">
        <v>206</v>
      </c>
      <c r="BE198" s="142">
        <f>IF(U198="základní",N198,0)</f>
        <v>0</v>
      </c>
      <c r="BF198" s="142">
        <f>IF(U198="snížená",N198,0)</f>
        <v>0</v>
      </c>
      <c r="BG198" s="142">
        <f>IF(U198="zákl. přenesená",N198,0)</f>
        <v>0</v>
      </c>
      <c r="BH198" s="142">
        <f>IF(U198="sníž. přenesená",N198,0)</f>
        <v>0</v>
      </c>
      <c r="BI198" s="142">
        <f>IF(U198="nulová",N198,0)</f>
        <v>0</v>
      </c>
      <c r="BJ198" s="22" t="s">
        <v>88</v>
      </c>
      <c r="BK198" s="142">
        <f>ROUND(L198*K198,2)</f>
        <v>0</v>
      </c>
      <c r="BL198" s="22" t="s">
        <v>278</v>
      </c>
      <c r="BM198" s="22" t="s">
        <v>2117</v>
      </c>
    </row>
    <row r="199" s="1" customFormat="1" ht="24" customHeight="1">
      <c r="B199" s="46"/>
      <c r="C199" s="47"/>
      <c r="D199" s="47"/>
      <c r="E199" s="47"/>
      <c r="F199" s="250" t="s">
        <v>2114</v>
      </c>
      <c r="G199" s="67"/>
      <c r="H199" s="67"/>
      <c r="I199" s="67"/>
      <c r="J199" s="47"/>
      <c r="K199" s="47"/>
      <c r="L199" s="47"/>
      <c r="M199" s="47"/>
      <c r="N199" s="47"/>
      <c r="O199" s="47"/>
      <c r="P199" s="47"/>
      <c r="Q199" s="47"/>
      <c r="R199" s="48"/>
      <c r="T199" s="189"/>
      <c r="U199" s="47"/>
      <c r="V199" s="47"/>
      <c r="W199" s="47"/>
      <c r="X199" s="47"/>
      <c r="Y199" s="47"/>
      <c r="Z199" s="47"/>
      <c r="AA199" s="100"/>
      <c r="AT199" s="22" t="s">
        <v>268</v>
      </c>
      <c r="AU199" s="22" t="s">
        <v>88</v>
      </c>
    </row>
    <row r="200" s="1" customFormat="1" ht="16.5" customHeight="1">
      <c r="B200" s="46"/>
      <c r="C200" s="219" t="s">
        <v>394</v>
      </c>
      <c r="D200" s="219" t="s">
        <v>207</v>
      </c>
      <c r="E200" s="220" t="s">
        <v>2118</v>
      </c>
      <c r="F200" s="221" t="s">
        <v>2119</v>
      </c>
      <c r="G200" s="221"/>
      <c r="H200" s="221"/>
      <c r="I200" s="221"/>
      <c r="J200" s="222" t="s">
        <v>1134</v>
      </c>
      <c r="K200" s="223">
        <v>2</v>
      </c>
      <c r="L200" s="224">
        <v>0</v>
      </c>
      <c r="M200" s="225"/>
      <c r="N200" s="226">
        <f>ROUND(L200*K200,2)</f>
        <v>0</v>
      </c>
      <c r="O200" s="226"/>
      <c r="P200" s="226"/>
      <c r="Q200" s="226"/>
      <c r="R200" s="48"/>
      <c r="T200" s="227" t="s">
        <v>22</v>
      </c>
      <c r="U200" s="56" t="s">
        <v>45</v>
      </c>
      <c r="V200" s="47"/>
      <c r="W200" s="228">
        <f>V200*K200</f>
        <v>0</v>
      </c>
      <c r="X200" s="228">
        <v>0</v>
      </c>
      <c r="Y200" s="228">
        <f>X200*K200</f>
        <v>0</v>
      </c>
      <c r="Z200" s="228">
        <v>0</v>
      </c>
      <c r="AA200" s="229">
        <f>Z200*K200</f>
        <v>0</v>
      </c>
      <c r="AR200" s="22" t="s">
        <v>278</v>
      </c>
      <c r="AT200" s="22" t="s">
        <v>207</v>
      </c>
      <c r="AU200" s="22" t="s">
        <v>88</v>
      </c>
      <c r="AY200" s="22" t="s">
        <v>206</v>
      </c>
      <c r="BE200" s="142">
        <f>IF(U200="základní",N200,0)</f>
        <v>0</v>
      </c>
      <c r="BF200" s="142">
        <f>IF(U200="snížená",N200,0)</f>
        <v>0</v>
      </c>
      <c r="BG200" s="142">
        <f>IF(U200="zákl. přenesená",N200,0)</f>
        <v>0</v>
      </c>
      <c r="BH200" s="142">
        <f>IF(U200="sníž. přenesená",N200,0)</f>
        <v>0</v>
      </c>
      <c r="BI200" s="142">
        <f>IF(U200="nulová",N200,0)</f>
        <v>0</v>
      </c>
      <c r="BJ200" s="22" t="s">
        <v>88</v>
      </c>
      <c r="BK200" s="142">
        <f>ROUND(L200*K200,2)</f>
        <v>0</v>
      </c>
      <c r="BL200" s="22" t="s">
        <v>278</v>
      </c>
      <c r="BM200" s="22" t="s">
        <v>2120</v>
      </c>
    </row>
    <row r="201" s="1" customFormat="1" ht="24" customHeight="1">
      <c r="B201" s="46"/>
      <c r="C201" s="47"/>
      <c r="D201" s="47"/>
      <c r="E201" s="47"/>
      <c r="F201" s="250" t="s">
        <v>2121</v>
      </c>
      <c r="G201" s="67"/>
      <c r="H201" s="67"/>
      <c r="I201" s="67"/>
      <c r="J201" s="47"/>
      <c r="K201" s="47"/>
      <c r="L201" s="47"/>
      <c r="M201" s="47"/>
      <c r="N201" s="47"/>
      <c r="O201" s="47"/>
      <c r="P201" s="47"/>
      <c r="Q201" s="47"/>
      <c r="R201" s="48"/>
      <c r="T201" s="189"/>
      <c r="U201" s="47"/>
      <c r="V201" s="47"/>
      <c r="W201" s="47"/>
      <c r="X201" s="47"/>
      <c r="Y201" s="47"/>
      <c r="Z201" s="47"/>
      <c r="AA201" s="100"/>
      <c r="AT201" s="22" t="s">
        <v>268</v>
      </c>
      <c r="AU201" s="22" t="s">
        <v>88</v>
      </c>
    </row>
    <row r="202" s="1" customFormat="1" ht="16.5" customHeight="1">
      <c r="B202" s="46"/>
      <c r="C202" s="219" t="s">
        <v>401</v>
      </c>
      <c r="D202" s="219" t="s">
        <v>207</v>
      </c>
      <c r="E202" s="220" t="s">
        <v>2122</v>
      </c>
      <c r="F202" s="221" t="s">
        <v>2123</v>
      </c>
      <c r="G202" s="221"/>
      <c r="H202" s="221"/>
      <c r="I202" s="221"/>
      <c r="J202" s="222" t="s">
        <v>1134</v>
      </c>
      <c r="K202" s="223">
        <v>2</v>
      </c>
      <c r="L202" s="224">
        <v>0</v>
      </c>
      <c r="M202" s="225"/>
      <c r="N202" s="226">
        <f>ROUND(L202*K202,2)</f>
        <v>0</v>
      </c>
      <c r="O202" s="226"/>
      <c r="P202" s="226"/>
      <c r="Q202" s="226"/>
      <c r="R202" s="48"/>
      <c r="T202" s="227" t="s">
        <v>22</v>
      </c>
      <c r="U202" s="56" t="s">
        <v>45</v>
      </c>
      <c r="V202" s="47"/>
      <c r="W202" s="228">
        <f>V202*K202</f>
        <v>0</v>
      </c>
      <c r="X202" s="228">
        <v>0</v>
      </c>
      <c r="Y202" s="228">
        <f>X202*K202</f>
        <v>0</v>
      </c>
      <c r="Z202" s="228">
        <v>0</v>
      </c>
      <c r="AA202" s="229">
        <f>Z202*K202</f>
        <v>0</v>
      </c>
      <c r="AR202" s="22" t="s">
        <v>278</v>
      </c>
      <c r="AT202" s="22" t="s">
        <v>207</v>
      </c>
      <c r="AU202" s="22" t="s">
        <v>88</v>
      </c>
      <c r="AY202" s="22" t="s">
        <v>206</v>
      </c>
      <c r="BE202" s="142">
        <f>IF(U202="základní",N202,0)</f>
        <v>0</v>
      </c>
      <c r="BF202" s="142">
        <f>IF(U202="snížená",N202,0)</f>
        <v>0</v>
      </c>
      <c r="BG202" s="142">
        <f>IF(U202="zákl. přenesená",N202,0)</f>
        <v>0</v>
      </c>
      <c r="BH202" s="142">
        <f>IF(U202="sníž. přenesená",N202,0)</f>
        <v>0</v>
      </c>
      <c r="BI202" s="142">
        <f>IF(U202="nulová",N202,0)</f>
        <v>0</v>
      </c>
      <c r="BJ202" s="22" t="s">
        <v>88</v>
      </c>
      <c r="BK202" s="142">
        <f>ROUND(L202*K202,2)</f>
        <v>0</v>
      </c>
      <c r="BL202" s="22" t="s">
        <v>278</v>
      </c>
      <c r="BM202" s="22" t="s">
        <v>2124</v>
      </c>
    </row>
    <row r="203" s="1" customFormat="1" ht="24" customHeight="1">
      <c r="B203" s="46"/>
      <c r="C203" s="47"/>
      <c r="D203" s="47"/>
      <c r="E203" s="47"/>
      <c r="F203" s="250" t="s">
        <v>2121</v>
      </c>
      <c r="G203" s="67"/>
      <c r="H203" s="67"/>
      <c r="I203" s="67"/>
      <c r="J203" s="47"/>
      <c r="K203" s="47"/>
      <c r="L203" s="47"/>
      <c r="M203" s="47"/>
      <c r="N203" s="47"/>
      <c r="O203" s="47"/>
      <c r="P203" s="47"/>
      <c r="Q203" s="47"/>
      <c r="R203" s="48"/>
      <c r="T203" s="189"/>
      <c r="U203" s="47"/>
      <c r="V203" s="47"/>
      <c r="W203" s="47"/>
      <c r="X203" s="47"/>
      <c r="Y203" s="47"/>
      <c r="Z203" s="47"/>
      <c r="AA203" s="100"/>
      <c r="AT203" s="22" t="s">
        <v>268</v>
      </c>
      <c r="AU203" s="22" t="s">
        <v>88</v>
      </c>
    </row>
    <row r="204" s="1" customFormat="1" ht="16.5" customHeight="1">
      <c r="B204" s="46"/>
      <c r="C204" s="219" t="s">
        <v>405</v>
      </c>
      <c r="D204" s="219" t="s">
        <v>207</v>
      </c>
      <c r="E204" s="220" t="s">
        <v>2125</v>
      </c>
      <c r="F204" s="221" t="s">
        <v>2126</v>
      </c>
      <c r="G204" s="221"/>
      <c r="H204" s="221"/>
      <c r="I204" s="221"/>
      <c r="J204" s="222" t="s">
        <v>1134</v>
      </c>
      <c r="K204" s="223">
        <v>6</v>
      </c>
      <c r="L204" s="224">
        <v>0</v>
      </c>
      <c r="M204" s="225"/>
      <c r="N204" s="226">
        <f>ROUND(L204*K204,2)</f>
        <v>0</v>
      </c>
      <c r="O204" s="226"/>
      <c r="P204" s="226"/>
      <c r="Q204" s="226"/>
      <c r="R204" s="48"/>
      <c r="T204" s="227" t="s">
        <v>22</v>
      </c>
      <c r="U204" s="56" t="s">
        <v>45</v>
      </c>
      <c r="V204" s="47"/>
      <c r="W204" s="228">
        <f>V204*K204</f>
        <v>0</v>
      </c>
      <c r="X204" s="228">
        <v>0</v>
      </c>
      <c r="Y204" s="228">
        <f>X204*K204</f>
        <v>0</v>
      </c>
      <c r="Z204" s="228">
        <v>0</v>
      </c>
      <c r="AA204" s="229">
        <f>Z204*K204</f>
        <v>0</v>
      </c>
      <c r="AR204" s="22" t="s">
        <v>278</v>
      </c>
      <c r="AT204" s="22" t="s">
        <v>207</v>
      </c>
      <c r="AU204" s="22" t="s">
        <v>88</v>
      </c>
      <c r="AY204" s="22" t="s">
        <v>206</v>
      </c>
      <c r="BE204" s="142">
        <f>IF(U204="základní",N204,0)</f>
        <v>0</v>
      </c>
      <c r="BF204" s="142">
        <f>IF(U204="snížená",N204,0)</f>
        <v>0</v>
      </c>
      <c r="BG204" s="142">
        <f>IF(U204="zákl. přenesená",N204,0)</f>
        <v>0</v>
      </c>
      <c r="BH204" s="142">
        <f>IF(U204="sníž. přenesená",N204,0)</f>
        <v>0</v>
      </c>
      <c r="BI204" s="142">
        <f>IF(U204="nulová",N204,0)</f>
        <v>0</v>
      </c>
      <c r="BJ204" s="22" t="s">
        <v>88</v>
      </c>
      <c r="BK204" s="142">
        <f>ROUND(L204*K204,2)</f>
        <v>0</v>
      </c>
      <c r="BL204" s="22" t="s">
        <v>278</v>
      </c>
      <c r="BM204" s="22" t="s">
        <v>2127</v>
      </c>
    </row>
    <row r="205" s="1" customFormat="1" ht="24" customHeight="1">
      <c r="B205" s="46"/>
      <c r="C205" s="47"/>
      <c r="D205" s="47"/>
      <c r="E205" s="47"/>
      <c r="F205" s="250" t="s">
        <v>2121</v>
      </c>
      <c r="G205" s="67"/>
      <c r="H205" s="67"/>
      <c r="I205" s="67"/>
      <c r="J205" s="47"/>
      <c r="K205" s="47"/>
      <c r="L205" s="47"/>
      <c r="M205" s="47"/>
      <c r="N205" s="47"/>
      <c r="O205" s="47"/>
      <c r="P205" s="47"/>
      <c r="Q205" s="47"/>
      <c r="R205" s="48"/>
      <c r="T205" s="189"/>
      <c r="U205" s="47"/>
      <c r="V205" s="47"/>
      <c r="W205" s="47"/>
      <c r="X205" s="47"/>
      <c r="Y205" s="47"/>
      <c r="Z205" s="47"/>
      <c r="AA205" s="100"/>
      <c r="AT205" s="22" t="s">
        <v>268</v>
      </c>
      <c r="AU205" s="22" t="s">
        <v>88</v>
      </c>
    </row>
    <row r="206" s="1" customFormat="1" ht="16.5" customHeight="1">
      <c r="B206" s="46"/>
      <c r="C206" s="219" t="s">
        <v>407</v>
      </c>
      <c r="D206" s="219" t="s">
        <v>207</v>
      </c>
      <c r="E206" s="220" t="s">
        <v>2128</v>
      </c>
      <c r="F206" s="221" t="s">
        <v>2129</v>
      </c>
      <c r="G206" s="221"/>
      <c r="H206" s="221"/>
      <c r="I206" s="221"/>
      <c r="J206" s="222" t="s">
        <v>1134</v>
      </c>
      <c r="K206" s="223">
        <v>1</v>
      </c>
      <c r="L206" s="224">
        <v>0</v>
      </c>
      <c r="M206" s="225"/>
      <c r="N206" s="226">
        <f>ROUND(L206*K206,2)</f>
        <v>0</v>
      </c>
      <c r="O206" s="226"/>
      <c r="P206" s="226"/>
      <c r="Q206" s="226"/>
      <c r="R206" s="48"/>
      <c r="T206" s="227" t="s">
        <v>22</v>
      </c>
      <c r="U206" s="56" t="s">
        <v>45</v>
      </c>
      <c r="V206" s="47"/>
      <c r="W206" s="228">
        <f>V206*K206</f>
        <v>0</v>
      </c>
      <c r="X206" s="228">
        <v>0</v>
      </c>
      <c r="Y206" s="228">
        <f>X206*K206</f>
        <v>0</v>
      </c>
      <c r="Z206" s="228">
        <v>0</v>
      </c>
      <c r="AA206" s="229">
        <f>Z206*K206</f>
        <v>0</v>
      </c>
      <c r="AR206" s="22" t="s">
        <v>278</v>
      </c>
      <c r="AT206" s="22" t="s">
        <v>207</v>
      </c>
      <c r="AU206" s="22" t="s">
        <v>88</v>
      </c>
      <c r="AY206" s="22" t="s">
        <v>206</v>
      </c>
      <c r="BE206" s="142">
        <f>IF(U206="základní",N206,0)</f>
        <v>0</v>
      </c>
      <c r="BF206" s="142">
        <f>IF(U206="snížená",N206,0)</f>
        <v>0</v>
      </c>
      <c r="BG206" s="142">
        <f>IF(U206="zákl. přenesená",N206,0)</f>
        <v>0</v>
      </c>
      <c r="BH206" s="142">
        <f>IF(U206="sníž. přenesená",N206,0)</f>
        <v>0</v>
      </c>
      <c r="BI206" s="142">
        <f>IF(U206="nulová",N206,0)</f>
        <v>0</v>
      </c>
      <c r="BJ206" s="22" t="s">
        <v>88</v>
      </c>
      <c r="BK206" s="142">
        <f>ROUND(L206*K206,2)</f>
        <v>0</v>
      </c>
      <c r="BL206" s="22" t="s">
        <v>278</v>
      </c>
      <c r="BM206" s="22" t="s">
        <v>2130</v>
      </c>
    </row>
    <row r="207" s="1" customFormat="1" ht="16.5" customHeight="1">
      <c r="B207" s="46"/>
      <c r="C207" s="47"/>
      <c r="D207" s="47"/>
      <c r="E207" s="47"/>
      <c r="F207" s="250" t="s">
        <v>2131</v>
      </c>
      <c r="G207" s="67"/>
      <c r="H207" s="67"/>
      <c r="I207" s="67"/>
      <c r="J207" s="47"/>
      <c r="K207" s="47"/>
      <c r="L207" s="47"/>
      <c r="M207" s="47"/>
      <c r="N207" s="47"/>
      <c r="O207" s="47"/>
      <c r="P207" s="47"/>
      <c r="Q207" s="47"/>
      <c r="R207" s="48"/>
      <c r="T207" s="189"/>
      <c r="U207" s="47"/>
      <c r="V207" s="47"/>
      <c r="W207" s="47"/>
      <c r="X207" s="47"/>
      <c r="Y207" s="47"/>
      <c r="Z207" s="47"/>
      <c r="AA207" s="100"/>
      <c r="AT207" s="22" t="s">
        <v>268</v>
      </c>
      <c r="AU207" s="22" t="s">
        <v>88</v>
      </c>
    </row>
    <row r="208" s="1" customFormat="1" ht="16.5" customHeight="1">
      <c r="B208" s="46"/>
      <c r="C208" s="219" t="s">
        <v>412</v>
      </c>
      <c r="D208" s="219" t="s">
        <v>207</v>
      </c>
      <c r="E208" s="220" t="s">
        <v>2132</v>
      </c>
      <c r="F208" s="221" t="s">
        <v>2133</v>
      </c>
      <c r="G208" s="221"/>
      <c r="H208" s="221"/>
      <c r="I208" s="221"/>
      <c r="J208" s="222" t="s">
        <v>1134</v>
      </c>
      <c r="K208" s="223">
        <v>1</v>
      </c>
      <c r="L208" s="224">
        <v>0</v>
      </c>
      <c r="M208" s="225"/>
      <c r="N208" s="226">
        <f>ROUND(L208*K208,2)</f>
        <v>0</v>
      </c>
      <c r="O208" s="226"/>
      <c r="P208" s="226"/>
      <c r="Q208" s="226"/>
      <c r="R208" s="48"/>
      <c r="T208" s="227" t="s">
        <v>22</v>
      </c>
      <c r="U208" s="56" t="s">
        <v>45</v>
      </c>
      <c r="V208" s="47"/>
      <c r="W208" s="228">
        <f>V208*K208</f>
        <v>0</v>
      </c>
      <c r="X208" s="228">
        <v>0</v>
      </c>
      <c r="Y208" s="228">
        <f>X208*K208</f>
        <v>0</v>
      </c>
      <c r="Z208" s="228">
        <v>0</v>
      </c>
      <c r="AA208" s="229">
        <f>Z208*K208</f>
        <v>0</v>
      </c>
      <c r="AR208" s="22" t="s">
        <v>278</v>
      </c>
      <c r="AT208" s="22" t="s">
        <v>207</v>
      </c>
      <c r="AU208" s="22" t="s">
        <v>88</v>
      </c>
      <c r="AY208" s="22" t="s">
        <v>206</v>
      </c>
      <c r="BE208" s="142">
        <f>IF(U208="základní",N208,0)</f>
        <v>0</v>
      </c>
      <c r="BF208" s="142">
        <f>IF(U208="snížená",N208,0)</f>
        <v>0</v>
      </c>
      <c r="BG208" s="142">
        <f>IF(U208="zákl. přenesená",N208,0)</f>
        <v>0</v>
      </c>
      <c r="BH208" s="142">
        <f>IF(U208="sníž. přenesená",N208,0)</f>
        <v>0</v>
      </c>
      <c r="BI208" s="142">
        <f>IF(U208="nulová",N208,0)</f>
        <v>0</v>
      </c>
      <c r="BJ208" s="22" t="s">
        <v>88</v>
      </c>
      <c r="BK208" s="142">
        <f>ROUND(L208*K208,2)</f>
        <v>0</v>
      </c>
      <c r="BL208" s="22" t="s">
        <v>278</v>
      </c>
      <c r="BM208" s="22" t="s">
        <v>2134</v>
      </c>
    </row>
    <row r="209" s="1" customFormat="1" ht="16.5" customHeight="1">
      <c r="B209" s="46"/>
      <c r="C209" s="47"/>
      <c r="D209" s="47"/>
      <c r="E209" s="47"/>
      <c r="F209" s="250" t="s">
        <v>2135</v>
      </c>
      <c r="G209" s="67"/>
      <c r="H209" s="67"/>
      <c r="I209" s="67"/>
      <c r="J209" s="47"/>
      <c r="K209" s="47"/>
      <c r="L209" s="47"/>
      <c r="M209" s="47"/>
      <c r="N209" s="47"/>
      <c r="O209" s="47"/>
      <c r="P209" s="47"/>
      <c r="Q209" s="47"/>
      <c r="R209" s="48"/>
      <c r="T209" s="189"/>
      <c r="U209" s="47"/>
      <c r="V209" s="47"/>
      <c r="W209" s="47"/>
      <c r="X209" s="47"/>
      <c r="Y209" s="47"/>
      <c r="Z209" s="47"/>
      <c r="AA209" s="100"/>
      <c r="AT209" s="22" t="s">
        <v>268</v>
      </c>
      <c r="AU209" s="22" t="s">
        <v>88</v>
      </c>
    </row>
    <row r="210" s="1" customFormat="1" ht="16.5" customHeight="1">
      <c r="B210" s="46"/>
      <c r="C210" s="219" t="s">
        <v>416</v>
      </c>
      <c r="D210" s="219" t="s">
        <v>207</v>
      </c>
      <c r="E210" s="220" t="s">
        <v>2136</v>
      </c>
      <c r="F210" s="221" t="s">
        <v>2137</v>
      </c>
      <c r="G210" s="221"/>
      <c r="H210" s="221"/>
      <c r="I210" s="221"/>
      <c r="J210" s="222" t="s">
        <v>1134</v>
      </c>
      <c r="K210" s="223">
        <v>1</v>
      </c>
      <c r="L210" s="224">
        <v>0</v>
      </c>
      <c r="M210" s="225"/>
      <c r="N210" s="226">
        <f>ROUND(L210*K210,2)</f>
        <v>0</v>
      </c>
      <c r="O210" s="226"/>
      <c r="P210" s="226"/>
      <c r="Q210" s="226"/>
      <c r="R210" s="48"/>
      <c r="T210" s="227" t="s">
        <v>22</v>
      </c>
      <c r="U210" s="56" t="s">
        <v>45</v>
      </c>
      <c r="V210" s="47"/>
      <c r="W210" s="228">
        <f>V210*K210</f>
        <v>0</v>
      </c>
      <c r="X210" s="228">
        <v>0</v>
      </c>
      <c r="Y210" s="228">
        <f>X210*K210</f>
        <v>0</v>
      </c>
      <c r="Z210" s="228">
        <v>0</v>
      </c>
      <c r="AA210" s="229">
        <f>Z210*K210</f>
        <v>0</v>
      </c>
      <c r="AR210" s="22" t="s">
        <v>278</v>
      </c>
      <c r="AT210" s="22" t="s">
        <v>207</v>
      </c>
      <c r="AU210" s="22" t="s">
        <v>88</v>
      </c>
      <c r="AY210" s="22" t="s">
        <v>206</v>
      </c>
      <c r="BE210" s="142">
        <f>IF(U210="základní",N210,0)</f>
        <v>0</v>
      </c>
      <c r="BF210" s="142">
        <f>IF(U210="snížená",N210,0)</f>
        <v>0</v>
      </c>
      <c r="BG210" s="142">
        <f>IF(U210="zákl. přenesená",N210,0)</f>
        <v>0</v>
      </c>
      <c r="BH210" s="142">
        <f>IF(U210="sníž. přenesená",N210,0)</f>
        <v>0</v>
      </c>
      <c r="BI210" s="142">
        <f>IF(U210="nulová",N210,0)</f>
        <v>0</v>
      </c>
      <c r="BJ210" s="22" t="s">
        <v>88</v>
      </c>
      <c r="BK210" s="142">
        <f>ROUND(L210*K210,2)</f>
        <v>0</v>
      </c>
      <c r="BL210" s="22" t="s">
        <v>278</v>
      </c>
      <c r="BM210" s="22" t="s">
        <v>2138</v>
      </c>
    </row>
    <row r="211" s="1" customFormat="1" ht="16.5" customHeight="1">
      <c r="B211" s="46"/>
      <c r="C211" s="47"/>
      <c r="D211" s="47"/>
      <c r="E211" s="47"/>
      <c r="F211" s="250" t="s">
        <v>2135</v>
      </c>
      <c r="G211" s="67"/>
      <c r="H211" s="67"/>
      <c r="I211" s="67"/>
      <c r="J211" s="47"/>
      <c r="K211" s="47"/>
      <c r="L211" s="47"/>
      <c r="M211" s="47"/>
      <c r="N211" s="47"/>
      <c r="O211" s="47"/>
      <c r="P211" s="47"/>
      <c r="Q211" s="47"/>
      <c r="R211" s="48"/>
      <c r="T211" s="189"/>
      <c r="U211" s="47"/>
      <c r="V211" s="47"/>
      <c r="W211" s="47"/>
      <c r="X211" s="47"/>
      <c r="Y211" s="47"/>
      <c r="Z211" s="47"/>
      <c r="AA211" s="100"/>
      <c r="AT211" s="22" t="s">
        <v>268</v>
      </c>
      <c r="AU211" s="22" t="s">
        <v>88</v>
      </c>
    </row>
    <row r="212" s="1" customFormat="1" ht="16.5" customHeight="1">
      <c r="B212" s="46"/>
      <c r="C212" s="219" t="s">
        <v>420</v>
      </c>
      <c r="D212" s="219" t="s">
        <v>207</v>
      </c>
      <c r="E212" s="220" t="s">
        <v>2139</v>
      </c>
      <c r="F212" s="221" t="s">
        <v>2140</v>
      </c>
      <c r="G212" s="221"/>
      <c r="H212" s="221"/>
      <c r="I212" s="221"/>
      <c r="J212" s="222" t="s">
        <v>1134</v>
      </c>
      <c r="K212" s="223">
        <v>1</v>
      </c>
      <c r="L212" s="224">
        <v>0</v>
      </c>
      <c r="M212" s="225"/>
      <c r="N212" s="226">
        <f>ROUND(L212*K212,2)</f>
        <v>0</v>
      </c>
      <c r="O212" s="226"/>
      <c r="P212" s="226"/>
      <c r="Q212" s="226"/>
      <c r="R212" s="48"/>
      <c r="T212" s="227" t="s">
        <v>22</v>
      </c>
      <c r="U212" s="56" t="s">
        <v>45</v>
      </c>
      <c r="V212" s="47"/>
      <c r="W212" s="228">
        <f>V212*K212</f>
        <v>0</v>
      </c>
      <c r="X212" s="228">
        <v>0</v>
      </c>
      <c r="Y212" s="228">
        <f>X212*K212</f>
        <v>0</v>
      </c>
      <c r="Z212" s="228">
        <v>0</v>
      </c>
      <c r="AA212" s="229">
        <f>Z212*K212</f>
        <v>0</v>
      </c>
      <c r="AR212" s="22" t="s">
        <v>278</v>
      </c>
      <c r="AT212" s="22" t="s">
        <v>207</v>
      </c>
      <c r="AU212" s="22" t="s">
        <v>88</v>
      </c>
      <c r="AY212" s="22" t="s">
        <v>206</v>
      </c>
      <c r="BE212" s="142">
        <f>IF(U212="základní",N212,0)</f>
        <v>0</v>
      </c>
      <c r="BF212" s="142">
        <f>IF(U212="snížená",N212,0)</f>
        <v>0</v>
      </c>
      <c r="BG212" s="142">
        <f>IF(U212="zákl. přenesená",N212,0)</f>
        <v>0</v>
      </c>
      <c r="BH212" s="142">
        <f>IF(U212="sníž. přenesená",N212,0)</f>
        <v>0</v>
      </c>
      <c r="BI212" s="142">
        <f>IF(U212="nulová",N212,0)</f>
        <v>0</v>
      </c>
      <c r="BJ212" s="22" t="s">
        <v>88</v>
      </c>
      <c r="BK212" s="142">
        <f>ROUND(L212*K212,2)</f>
        <v>0</v>
      </c>
      <c r="BL212" s="22" t="s">
        <v>278</v>
      </c>
      <c r="BM212" s="22" t="s">
        <v>2141</v>
      </c>
    </row>
    <row r="213" s="1" customFormat="1" ht="16.5" customHeight="1">
      <c r="B213" s="46"/>
      <c r="C213" s="47"/>
      <c r="D213" s="47"/>
      <c r="E213" s="47"/>
      <c r="F213" s="250" t="s">
        <v>2142</v>
      </c>
      <c r="G213" s="67"/>
      <c r="H213" s="67"/>
      <c r="I213" s="67"/>
      <c r="J213" s="47"/>
      <c r="K213" s="47"/>
      <c r="L213" s="47"/>
      <c r="M213" s="47"/>
      <c r="N213" s="47"/>
      <c r="O213" s="47"/>
      <c r="P213" s="47"/>
      <c r="Q213" s="47"/>
      <c r="R213" s="48"/>
      <c r="T213" s="189"/>
      <c r="U213" s="47"/>
      <c r="V213" s="47"/>
      <c r="W213" s="47"/>
      <c r="X213" s="47"/>
      <c r="Y213" s="47"/>
      <c r="Z213" s="47"/>
      <c r="AA213" s="100"/>
      <c r="AT213" s="22" t="s">
        <v>268</v>
      </c>
      <c r="AU213" s="22" t="s">
        <v>88</v>
      </c>
    </row>
    <row r="214" s="1" customFormat="1" ht="16.5" customHeight="1">
      <c r="B214" s="46"/>
      <c r="C214" s="219" t="s">
        <v>424</v>
      </c>
      <c r="D214" s="219" t="s">
        <v>207</v>
      </c>
      <c r="E214" s="220" t="s">
        <v>2143</v>
      </c>
      <c r="F214" s="221" t="s">
        <v>2144</v>
      </c>
      <c r="G214" s="221"/>
      <c r="H214" s="221"/>
      <c r="I214" s="221"/>
      <c r="J214" s="222" t="s">
        <v>1134</v>
      </c>
      <c r="K214" s="223">
        <v>1</v>
      </c>
      <c r="L214" s="224">
        <v>0</v>
      </c>
      <c r="M214" s="225"/>
      <c r="N214" s="226">
        <f>ROUND(L214*K214,2)</f>
        <v>0</v>
      </c>
      <c r="O214" s="226"/>
      <c r="P214" s="226"/>
      <c r="Q214" s="226"/>
      <c r="R214" s="48"/>
      <c r="T214" s="227" t="s">
        <v>22</v>
      </c>
      <c r="U214" s="56" t="s">
        <v>45</v>
      </c>
      <c r="V214" s="47"/>
      <c r="W214" s="228">
        <f>V214*K214</f>
        <v>0</v>
      </c>
      <c r="X214" s="228">
        <v>0</v>
      </c>
      <c r="Y214" s="228">
        <f>X214*K214</f>
        <v>0</v>
      </c>
      <c r="Z214" s="228">
        <v>0</v>
      </c>
      <c r="AA214" s="229">
        <f>Z214*K214</f>
        <v>0</v>
      </c>
      <c r="AR214" s="22" t="s">
        <v>278</v>
      </c>
      <c r="AT214" s="22" t="s">
        <v>207</v>
      </c>
      <c r="AU214" s="22" t="s">
        <v>88</v>
      </c>
      <c r="AY214" s="22" t="s">
        <v>206</v>
      </c>
      <c r="BE214" s="142">
        <f>IF(U214="základní",N214,0)</f>
        <v>0</v>
      </c>
      <c r="BF214" s="142">
        <f>IF(U214="snížená",N214,0)</f>
        <v>0</v>
      </c>
      <c r="BG214" s="142">
        <f>IF(U214="zákl. přenesená",N214,0)</f>
        <v>0</v>
      </c>
      <c r="BH214" s="142">
        <f>IF(U214="sníž. přenesená",N214,0)</f>
        <v>0</v>
      </c>
      <c r="BI214" s="142">
        <f>IF(U214="nulová",N214,0)</f>
        <v>0</v>
      </c>
      <c r="BJ214" s="22" t="s">
        <v>88</v>
      </c>
      <c r="BK214" s="142">
        <f>ROUND(L214*K214,2)</f>
        <v>0</v>
      </c>
      <c r="BL214" s="22" t="s">
        <v>278</v>
      </c>
      <c r="BM214" s="22" t="s">
        <v>2145</v>
      </c>
    </row>
    <row r="215" s="1" customFormat="1" ht="16.5" customHeight="1">
      <c r="B215" s="46"/>
      <c r="C215" s="47"/>
      <c r="D215" s="47"/>
      <c r="E215" s="47"/>
      <c r="F215" s="250" t="s">
        <v>2146</v>
      </c>
      <c r="G215" s="67"/>
      <c r="H215" s="67"/>
      <c r="I215" s="67"/>
      <c r="J215" s="47"/>
      <c r="K215" s="47"/>
      <c r="L215" s="47"/>
      <c r="M215" s="47"/>
      <c r="N215" s="47"/>
      <c r="O215" s="47"/>
      <c r="P215" s="47"/>
      <c r="Q215" s="47"/>
      <c r="R215" s="48"/>
      <c r="T215" s="189"/>
      <c r="U215" s="47"/>
      <c r="V215" s="47"/>
      <c r="W215" s="47"/>
      <c r="X215" s="47"/>
      <c r="Y215" s="47"/>
      <c r="Z215" s="47"/>
      <c r="AA215" s="100"/>
      <c r="AT215" s="22" t="s">
        <v>268</v>
      </c>
      <c r="AU215" s="22" t="s">
        <v>88</v>
      </c>
    </row>
    <row r="216" s="1" customFormat="1" ht="16.5" customHeight="1">
      <c r="B216" s="46"/>
      <c r="C216" s="219" t="s">
        <v>428</v>
      </c>
      <c r="D216" s="219" t="s">
        <v>207</v>
      </c>
      <c r="E216" s="220" t="s">
        <v>2147</v>
      </c>
      <c r="F216" s="221" t="s">
        <v>2148</v>
      </c>
      <c r="G216" s="221"/>
      <c r="H216" s="221"/>
      <c r="I216" s="221"/>
      <c r="J216" s="222" t="s">
        <v>1134</v>
      </c>
      <c r="K216" s="223">
        <v>2</v>
      </c>
      <c r="L216" s="224">
        <v>0</v>
      </c>
      <c r="M216" s="225"/>
      <c r="N216" s="226">
        <f>ROUND(L216*K216,2)</f>
        <v>0</v>
      </c>
      <c r="O216" s="226"/>
      <c r="P216" s="226"/>
      <c r="Q216" s="226"/>
      <c r="R216" s="48"/>
      <c r="T216" s="227" t="s">
        <v>22</v>
      </c>
      <c r="U216" s="56" t="s">
        <v>45</v>
      </c>
      <c r="V216" s="47"/>
      <c r="W216" s="228">
        <f>V216*K216</f>
        <v>0</v>
      </c>
      <c r="X216" s="228">
        <v>0</v>
      </c>
      <c r="Y216" s="228">
        <f>X216*K216</f>
        <v>0</v>
      </c>
      <c r="Z216" s="228">
        <v>0</v>
      </c>
      <c r="AA216" s="229">
        <f>Z216*K216</f>
        <v>0</v>
      </c>
      <c r="AR216" s="22" t="s">
        <v>278</v>
      </c>
      <c r="AT216" s="22" t="s">
        <v>207</v>
      </c>
      <c r="AU216" s="22" t="s">
        <v>88</v>
      </c>
      <c r="AY216" s="22" t="s">
        <v>206</v>
      </c>
      <c r="BE216" s="142">
        <f>IF(U216="základní",N216,0)</f>
        <v>0</v>
      </c>
      <c r="BF216" s="142">
        <f>IF(U216="snížená",N216,0)</f>
        <v>0</v>
      </c>
      <c r="BG216" s="142">
        <f>IF(U216="zákl. přenesená",N216,0)</f>
        <v>0</v>
      </c>
      <c r="BH216" s="142">
        <f>IF(U216="sníž. přenesená",N216,0)</f>
        <v>0</v>
      </c>
      <c r="BI216" s="142">
        <f>IF(U216="nulová",N216,0)</f>
        <v>0</v>
      </c>
      <c r="BJ216" s="22" t="s">
        <v>88</v>
      </c>
      <c r="BK216" s="142">
        <f>ROUND(L216*K216,2)</f>
        <v>0</v>
      </c>
      <c r="BL216" s="22" t="s">
        <v>278</v>
      </c>
      <c r="BM216" s="22" t="s">
        <v>2149</v>
      </c>
    </row>
    <row r="217" s="1" customFormat="1" ht="16.5" customHeight="1">
      <c r="B217" s="46"/>
      <c r="C217" s="219" t="s">
        <v>433</v>
      </c>
      <c r="D217" s="219" t="s">
        <v>207</v>
      </c>
      <c r="E217" s="220" t="s">
        <v>2150</v>
      </c>
      <c r="F217" s="221" t="s">
        <v>2151</v>
      </c>
      <c r="G217" s="221"/>
      <c r="H217" s="221"/>
      <c r="I217" s="221"/>
      <c r="J217" s="222" t="s">
        <v>1134</v>
      </c>
      <c r="K217" s="223">
        <v>1</v>
      </c>
      <c r="L217" s="224">
        <v>0</v>
      </c>
      <c r="M217" s="225"/>
      <c r="N217" s="226">
        <f>ROUND(L217*K217,2)</f>
        <v>0</v>
      </c>
      <c r="O217" s="226"/>
      <c r="P217" s="226"/>
      <c r="Q217" s="226"/>
      <c r="R217" s="48"/>
      <c r="T217" s="227" t="s">
        <v>22</v>
      </c>
      <c r="U217" s="56" t="s">
        <v>45</v>
      </c>
      <c r="V217" s="47"/>
      <c r="W217" s="228">
        <f>V217*K217</f>
        <v>0</v>
      </c>
      <c r="X217" s="228">
        <v>0</v>
      </c>
      <c r="Y217" s="228">
        <f>X217*K217</f>
        <v>0</v>
      </c>
      <c r="Z217" s="228">
        <v>0</v>
      </c>
      <c r="AA217" s="229">
        <f>Z217*K217</f>
        <v>0</v>
      </c>
      <c r="AR217" s="22" t="s">
        <v>278</v>
      </c>
      <c r="AT217" s="22" t="s">
        <v>207</v>
      </c>
      <c r="AU217" s="22" t="s">
        <v>88</v>
      </c>
      <c r="AY217" s="22" t="s">
        <v>206</v>
      </c>
      <c r="BE217" s="142">
        <f>IF(U217="základní",N217,0)</f>
        <v>0</v>
      </c>
      <c r="BF217" s="142">
        <f>IF(U217="snížená",N217,0)</f>
        <v>0</v>
      </c>
      <c r="BG217" s="142">
        <f>IF(U217="zákl. přenesená",N217,0)</f>
        <v>0</v>
      </c>
      <c r="BH217" s="142">
        <f>IF(U217="sníž. přenesená",N217,0)</f>
        <v>0</v>
      </c>
      <c r="BI217" s="142">
        <f>IF(U217="nulová",N217,0)</f>
        <v>0</v>
      </c>
      <c r="BJ217" s="22" t="s">
        <v>88</v>
      </c>
      <c r="BK217" s="142">
        <f>ROUND(L217*K217,2)</f>
        <v>0</v>
      </c>
      <c r="BL217" s="22" t="s">
        <v>278</v>
      </c>
      <c r="BM217" s="22" t="s">
        <v>2152</v>
      </c>
    </row>
    <row r="218" s="1" customFormat="1" ht="16.5" customHeight="1">
      <c r="B218" s="46"/>
      <c r="C218" s="219" t="s">
        <v>437</v>
      </c>
      <c r="D218" s="219" t="s">
        <v>207</v>
      </c>
      <c r="E218" s="220" t="s">
        <v>2153</v>
      </c>
      <c r="F218" s="221" t="s">
        <v>2154</v>
      </c>
      <c r="G218" s="221"/>
      <c r="H218" s="221"/>
      <c r="I218" s="221"/>
      <c r="J218" s="222" t="s">
        <v>2155</v>
      </c>
      <c r="K218" s="223">
        <v>1</v>
      </c>
      <c r="L218" s="224">
        <v>0</v>
      </c>
      <c r="M218" s="225"/>
      <c r="N218" s="226">
        <f>ROUND(L218*K218,2)</f>
        <v>0</v>
      </c>
      <c r="O218" s="226"/>
      <c r="P218" s="226"/>
      <c r="Q218" s="226"/>
      <c r="R218" s="48"/>
      <c r="T218" s="227" t="s">
        <v>22</v>
      </c>
      <c r="U218" s="56" t="s">
        <v>45</v>
      </c>
      <c r="V218" s="47"/>
      <c r="W218" s="228">
        <f>V218*K218</f>
        <v>0</v>
      </c>
      <c r="X218" s="228">
        <v>0</v>
      </c>
      <c r="Y218" s="228">
        <f>X218*K218</f>
        <v>0</v>
      </c>
      <c r="Z218" s="228">
        <v>0</v>
      </c>
      <c r="AA218" s="229">
        <f>Z218*K218</f>
        <v>0</v>
      </c>
      <c r="AR218" s="22" t="s">
        <v>278</v>
      </c>
      <c r="AT218" s="22" t="s">
        <v>207</v>
      </c>
      <c r="AU218" s="22" t="s">
        <v>88</v>
      </c>
      <c r="AY218" s="22" t="s">
        <v>206</v>
      </c>
      <c r="BE218" s="142">
        <f>IF(U218="základní",N218,0)</f>
        <v>0</v>
      </c>
      <c r="BF218" s="142">
        <f>IF(U218="snížená",N218,0)</f>
        <v>0</v>
      </c>
      <c r="BG218" s="142">
        <f>IF(U218="zákl. přenesená",N218,0)</f>
        <v>0</v>
      </c>
      <c r="BH218" s="142">
        <f>IF(U218="sníž. přenesená",N218,0)</f>
        <v>0</v>
      </c>
      <c r="BI218" s="142">
        <f>IF(U218="nulová",N218,0)</f>
        <v>0</v>
      </c>
      <c r="BJ218" s="22" t="s">
        <v>88</v>
      </c>
      <c r="BK218" s="142">
        <f>ROUND(L218*K218,2)</f>
        <v>0</v>
      </c>
      <c r="BL218" s="22" t="s">
        <v>278</v>
      </c>
      <c r="BM218" s="22" t="s">
        <v>2156</v>
      </c>
    </row>
    <row r="219" s="1" customFormat="1" ht="16.5" customHeight="1">
      <c r="B219" s="46"/>
      <c r="C219" s="219" t="s">
        <v>442</v>
      </c>
      <c r="D219" s="219" t="s">
        <v>207</v>
      </c>
      <c r="E219" s="220" t="s">
        <v>2157</v>
      </c>
      <c r="F219" s="221" t="s">
        <v>2158</v>
      </c>
      <c r="G219" s="221"/>
      <c r="H219" s="221"/>
      <c r="I219" s="221"/>
      <c r="J219" s="222" t="s">
        <v>1134</v>
      </c>
      <c r="K219" s="223">
        <v>2</v>
      </c>
      <c r="L219" s="224">
        <v>0</v>
      </c>
      <c r="M219" s="225"/>
      <c r="N219" s="226">
        <f>ROUND(L219*K219,2)</f>
        <v>0</v>
      </c>
      <c r="O219" s="226"/>
      <c r="P219" s="226"/>
      <c r="Q219" s="226"/>
      <c r="R219" s="48"/>
      <c r="T219" s="227" t="s">
        <v>22</v>
      </c>
      <c r="U219" s="56" t="s">
        <v>45</v>
      </c>
      <c r="V219" s="47"/>
      <c r="W219" s="228">
        <f>V219*K219</f>
        <v>0</v>
      </c>
      <c r="X219" s="228">
        <v>0</v>
      </c>
      <c r="Y219" s="228">
        <f>X219*K219</f>
        <v>0</v>
      </c>
      <c r="Z219" s="228">
        <v>0</v>
      </c>
      <c r="AA219" s="229">
        <f>Z219*K219</f>
        <v>0</v>
      </c>
      <c r="AR219" s="22" t="s">
        <v>278</v>
      </c>
      <c r="AT219" s="22" t="s">
        <v>207</v>
      </c>
      <c r="AU219" s="22" t="s">
        <v>88</v>
      </c>
      <c r="AY219" s="22" t="s">
        <v>206</v>
      </c>
      <c r="BE219" s="142">
        <f>IF(U219="základní",N219,0)</f>
        <v>0</v>
      </c>
      <c r="BF219" s="142">
        <f>IF(U219="snížená",N219,0)</f>
        <v>0</v>
      </c>
      <c r="BG219" s="142">
        <f>IF(U219="zákl. přenesená",N219,0)</f>
        <v>0</v>
      </c>
      <c r="BH219" s="142">
        <f>IF(U219="sníž. přenesená",N219,0)</f>
        <v>0</v>
      </c>
      <c r="BI219" s="142">
        <f>IF(U219="nulová",N219,0)</f>
        <v>0</v>
      </c>
      <c r="BJ219" s="22" t="s">
        <v>88</v>
      </c>
      <c r="BK219" s="142">
        <f>ROUND(L219*K219,2)</f>
        <v>0</v>
      </c>
      <c r="BL219" s="22" t="s">
        <v>278</v>
      </c>
      <c r="BM219" s="22" t="s">
        <v>2159</v>
      </c>
    </row>
    <row r="220" s="1" customFormat="1" ht="16.5" customHeight="1">
      <c r="B220" s="46"/>
      <c r="C220" s="47"/>
      <c r="D220" s="47"/>
      <c r="E220" s="47"/>
      <c r="F220" s="250" t="s">
        <v>2160</v>
      </c>
      <c r="G220" s="67"/>
      <c r="H220" s="67"/>
      <c r="I220" s="67"/>
      <c r="J220" s="47"/>
      <c r="K220" s="47"/>
      <c r="L220" s="47"/>
      <c r="M220" s="47"/>
      <c r="N220" s="47"/>
      <c r="O220" s="47"/>
      <c r="P220" s="47"/>
      <c r="Q220" s="47"/>
      <c r="R220" s="48"/>
      <c r="T220" s="189"/>
      <c r="U220" s="47"/>
      <c r="V220" s="47"/>
      <c r="W220" s="47"/>
      <c r="X220" s="47"/>
      <c r="Y220" s="47"/>
      <c r="Z220" s="47"/>
      <c r="AA220" s="100"/>
      <c r="AT220" s="22" t="s">
        <v>268</v>
      </c>
      <c r="AU220" s="22" t="s">
        <v>88</v>
      </c>
    </row>
    <row r="221" s="1" customFormat="1" ht="16.5" customHeight="1">
      <c r="B221" s="46"/>
      <c r="C221" s="219" t="s">
        <v>446</v>
      </c>
      <c r="D221" s="219" t="s">
        <v>207</v>
      </c>
      <c r="E221" s="220" t="s">
        <v>2161</v>
      </c>
      <c r="F221" s="221" t="s">
        <v>2162</v>
      </c>
      <c r="G221" s="221"/>
      <c r="H221" s="221"/>
      <c r="I221" s="221"/>
      <c r="J221" s="222" t="s">
        <v>1134</v>
      </c>
      <c r="K221" s="223">
        <v>38</v>
      </c>
      <c r="L221" s="224">
        <v>0</v>
      </c>
      <c r="M221" s="225"/>
      <c r="N221" s="226">
        <f>ROUND(L221*K221,2)</f>
        <v>0</v>
      </c>
      <c r="O221" s="226"/>
      <c r="P221" s="226"/>
      <c r="Q221" s="226"/>
      <c r="R221" s="48"/>
      <c r="T221" s="227" t="s">
        <v>22</v>
      </c>
      <c r="U221" s="56" t="s">
        <v>45</v>
      </c>
      <c r="V221" s="47"/>
      <c r="W221" s="228">
        <f>V221*K221</f>
        <v>0</v>
      </c>
      <c r="X221" s="228">
        <v>0</v>
      </c>
      <c r="Y221" s="228">
        <f>X221*K221</f>
        <v>0</v>
      </c>
      <c r="Z221" s="228">
        <v>0</v>
      </c>
      <c r="AA221" s="229">
        <f>Z221*K221</f>
        <v>0</v>
      </c>
      <c r="AR221" s="22" t="s">
        <v>278</v>
      </c>
      <c r="AT221" s="22" t="s">
        <v>207</v>
      </c>
      <c r="AU221" s="22" t="s">
        <v>88</v>
      </c>
      <c r="AY221" s="22" t="s">
        <v>206</v>
      </c>
      <c r="BE221" s="142">
        <f>IF(U221="základní",N221,0)</f>
        <v>0</v>
      </c>
      <c r="BF221" s="142">
        <f>IF(U221="snížená",N221,0)</f>
        <v>0</v>
      </c>
      <c r="BG221" s="142">
        <f>IF(U221="zákl. přenesená",N221,0)</f>
        <v>0</v>
      </c>
      <c r="BH221" s="142">
        <f>IF(U221="sníž. přenesená",N221,0)</f>
        <v>0</v>
      </c>
      <c r="BI221" s="142">
        <f>IF(U221="nulová",N221,0)</f>
        <v>0</v>
      </c>
      <c r="BJ221" s="22" t="s">
        <v>88</v>
      </c>
      <c r="BK221" s="142">
        <f>ROUND(L221*K221,2)</f>
        <v>0</v>
      </c>
      <c r="BL221" s="22" t="s">
        <v>278</v>
      </c>
      <c r="BM221" s="22" t="s">
        <v>2163</v>
      </c>
    </row>
    <row r="222" s="1" customFormat="1" ht="16.5" customHeight="1">
      <c r="B222" s="46"/>
      <c r="C222" s="47"/>
      <c r="D222" s="47"/>
      <c r="E222" s="47"/>
      <c r="F222" s="250" t="s">
        <v>2160</v>
      </c>
      <c r="G222" s="67"/>
      <c r="H222" s="67"/>
      <c r="I222" s="67"/>
      <c r="J222" s="47"/>
      <c r="K222" s="47"/>
      <c r="L222" s="47"/>
      <c r="M222" s="47"/>
      <c r="N222" s="47"/>
      <c r="O222" s="47"/>
      <c r="P222" s="47"/>
      <c r="Q222" s="47"/>
      <c r="R222" s="48"/>
      <c r="T222" s="189"/>
      <c r="U222" s="47"/>
      <c r="V222" s="47"/>
      <c r="W222" s="47"/>
      <c r="X222" s="47"/>
      <c r="Y222" s="47"/>
      <c r="Z222" s="47"/>
      <c r="AA222" s="100"/>
      <c r="AT222" s="22" t="s">
        <v>268</v>
      </c>
      <c r="AU222" s="22" t="s">
        <v>88</v>
      </c>
    </row>
    <row r="223" s="1" customFormat="1" ht="16.5" customHeight="1">
      <c r="B223" s="46"/>
      <c r="C223" s="219" t="s">
        <v>450</v>
      </c>
      <c r="D223" s="219" t="s">
        <v>207</v>
      </c>
      <c r="E223" s="220" t="s">
        <v>2164</v>
      </c>
      <c r="F223" s="221" t="s">
        <v>2165</v>
      </c>
      <c r="G223" s="221"/>
      <c r="H223" s="221"/>
      <c r="I223" s="221"/>
      <c r="J223" s="222" t="s">
        <v>2155</v>
      </c>
      <c r="K223" s="223">
        <v>2</v>
      </c>
      <c r="L223" s="224">
        <v>0</v>
      </c>
      <c r="M223" s="225"/>
      <c r="N223" s="226">
        <f>ROUND(L223*K223,2)</f>
        <v>0</v>
      </c>
      <c r="O223" s="226"/>
      <c r="P223" s="226"/>
      <c r="Q223" s="226"/>
      <c r="R223" s="48"/>
      <c r="T223" s="227" t="s">
        <v>22</v>
      </c>
      <c r="U223" s="56" t="s">
        <v>45</v>
      </c>
      <c r="V223" s="47"/>
      <c r="W223" s="228">
        <f>V223*K223</f>
        <v>0</v>
      </c>
      <c r="X223" s="228">
        <v>0</v>
      </c>
      <c r="Y223" s="228">
        <f>X223*K223</f>
        <v>0</v>
      </c>
      <c r="Z223" s="228">
        <v>0</v>
      </c>
      <c r="AA223" s="229">
        <f>Z223*K223</f>
        <v>0</v>
      </c>
      <c r="AR223" s="22" t="s">
        <v>278</v>
      </c>
      <c r="AT223" s="22" t="s">
        <v>207</v>
      </c>
      <c r="AU223" s="22" t="s">
        <v>88</v>
      </c>
      <c r="AY223" s="22" t="s">
        <v>206</v>
      </c>
      <c r="BE223" s="142">
        <f>IF(U223="základní",N223,0)</f>
        <v>0</v>
      </c>
      <c r="BF223" s="142">
        <f>IF(U223="snížená",N223,0)</f>
        <v>0</v>
      </c>
      <c r="BG223" s="142">
        <f>IF(U223="zákl. přenesená",N223,0)</f>
        <v>0</v>
      </c>
      <c r="BH223" s="142">
        <f>IF(U223="sníž. přenesená",N223,0)</f>
        <v>0</v>
      </c>
      <c r="BI223" s="142">
        <f>IF(U223="nulová",N223,0)</f>
        <v>0</v>
      </c>
      <c r="BJ223" s="22" t="s">
        <v>88</v>
      </c>
      <c r="BK223" s="142">
        <f>ROUND(L223*K223,2)</f>
        <v>0</v>
      </c>
      <c r="BL223" s="22" t="s">
        <v>278</v>
      </c>
      <c r="BM223" s="22" t="s">
        <v>2166</v>
      </c>
    </row>
    <row r="224" s="1" customFormat="1" ht="24" customHeight="1">
      <c r="B224" s="46"/>
      <c r="C224" s="47"/>
      <c r="D224" s="47"/>
      <c r="E224" s="47"/>
      <c r="F224" s="250" t="s">
        <v>2167</v>
      </c>
      <c r="G224" s="67"/>
      <c r="H224" s="67"/>
      <c r="I224" s="67"/>
      <c r="J224" s="47"/>
      <c r="K224" s="47"/>
      <c r="L224" s="47"/>
      <c r="M224" s="47"/>
      <c r="N224" s="47"/>
      <c r="O224" s="47"/>
      <c r="P224" s="47"/>
      <c r="Q224" s="47"/>
      <c r="R224" s="48"/>
      <c r="T224" s="189"/>
      <c r="U224" s="47"/>
      <c r="V224" s="47"/>
      <c r="W224" s="47"/>
      <c r="X224" s="47"/>
      <c r="Y224" s="47"/>
      <c r="Z224" s="47"/>
      <c r="AA224" s="100"/>
      <c r="AT224" s="22" t="s">
        <v>268</v>
      </c>
      <c r="AU224" s="22" t="s">
        <v>88</v>
      </c>
    </row>
    <row r="225" s="1" customFormat="1" ht="16.5" customHeight="1">
      <c r="B225" s="46"/>
      <c r="C225" s="219" t="s">
        <v>454</v>
      </c>
      <c r="D225" s="219" t="s">
        <v>207</v>
      </c>
      <c r="E225" s="220" t="s">
        <v>2168</v>
      </c>
      <c r="F225" s="221" t="s">
        <v>2169</v>
      </c>
      <c r="G225" s="221"/>
      <c r="H225" s="221"/>
      <c r="I225" s="221"/>
      <c r="J225" s="222" t="s">
        <v>2155</v>
      </c>
      <c r="K225" s="223">
        <v>1</v>
      </c>
      <c r="L225" s="224">
        <v>0</v>
      </c>
      <c r="M225" s="225"/>
      <c r="N225" s="226">
        <f>ROUND(L225*K225,2)</f>
        <v>0</v>
      </c>
      <c r="O225" s="226"/>
      <c r="P225" s="226"/>
      <c r="Q225" s="226"/>
      <c r="R225" s="48"/>
      <c r="T225" s="227" t="s">
        <v>22</v>
      </c>
      <c r="U225" s="56" t="s">
        <v>45</v>
      </c>
      <c r="V225" s="47"/>
      <c r="W225" s="228">
        <f>V225*K225</f>
        <v>0</v>
      </c>
      <c r="X225" s="228">
        <v>0</v>
      </c>
      <c r="Y225" s="228">
        <f>X225*K225</f>
        <v>0</v>
      </c>
      <c r="Z225" s="228">
        <v>0</v>
      </c>
      <c r="AA225" s="229">
        <f>Z225*K225</f>
        <v>0</v>
      </c>
      <c r="AR225" s="22" t="s">
        <v>278</v>
      </c>
      <c r="AT225" s="22" t="s">
        <v>207</v>
      </c>
      <c r="AU225" s="22" t="s">
        <v>88</v>
      </c>
      <c r="AY225" s="22" t="s">
        <v>206</v>
      </c>
      <c r="BE225" s="142">
        <f>IF(U225="základní",N225,0)</f>
        <v>0</v>
      </c>
      <c r="BF225" s="142">
        <f>IF(U225="snížená",N225,0)</f>
        <v>0</v>
      </c>
      <c r="BG225" s="142">
        <f>IF(U225="zákl. přenesená",N225,0)</f>
        <v>0</v>
      </c>
      <c r="BH225" s="142">
        <f>IF(U225="sníž. přenesená",N225,0)</f>
        <v>0</v>
      </c>
      <c r="BI225" s="142">
        <f>IF(U225="nulová",N225,0)</f>
        <v>0</v>
      </c>
      <c r="BJ225" s="22" t="s">
        <v>88</v>
      </c>
      <c r="BK225" s="142">
        <f>ROUND(L225*K225,2)</f>
        <v>0</v>
      </c>
      <c r="BL225" s="22" t="s">
        <v>278</v>
      </c>
      <c r="BM225" s="22" t="s">
        <v>2170</v>
      </c>
    </row>
    <row r="226" s="1" customFormat="1" ht="48" customHeight="1">
      <c r="B226" s="46"/>
      <c r="C226" s="47"/>
      <c r="D226" s="47"/>
      <c r="E226" s="47"/>
      <c r="F226" s="250" t="s">
        <v>2171</v>
      </c>
      <c r="G226" s="67"/>
      <c r="H226" s="67"/>
      <c r="I226" s="67"/>
      <c r="J226" s="47"/>
      <c r="K226" s="47"/>
      <c r="L226" s="47"/>
      <c r="M226" s="47"/>
      <c r="N226" s="47"/>
      <c r="O226" s="47"/>
      <c r="P226" s="47"/>
      <c r="Q226" s="47"/>
      <c r="R226" s="48"/>
      <c r="T226" s="189"/>
      <c r="U226" s="47"/>
      <c r="V226" s="47"/>
      <c r="W226" s="47"/>
      <c r="X226" s="47"/>
      <c r="Y226" s="47"/>
      <c r="Z226" s="47"/>
      <c r="AA226" s="100"/>
      <c r="AT226" s="22" t="s">
        <v>268</v>
      </c>
      <c r="AU226" s="22" t="s">
        <v>88</v>
      </c>
    </row>
    <row r="227" s="1" customFormat="1" ht="16.5" customHeight="1">
      <c r="B227" s="46"/>
      <c r="C227" s="219" t="s">
        <v>459</v>
      </c>
      <c r="D227" s="219" t="s">
        <v>207</v>
      </c>
      <c r="E227" s="220" t="s">
        <v>2172</v>
      </c>
      <c r="F227" s="221" t="s">
        <v>2042</v>
      </c>
      <c r="G227" s="221"/>
      <c r="H227" s="221"/>
      <c r="I227" s="221"/>
      <c r="J227" s="222" t="s">
        <v>243</v>
      </c>
      <c r="K227" s="223">
        <v>480</v>
      </c>
      <c r="L227" s="224">
        <v>0</v>
      </c>
      <c r="M227" s="225"/>
      <c r="N227" s="226">
        <f>ROUND(L227*K227,2)</f>
        <v>0</v>
      </c>
      <c r="O227" s="226"/>
      <c r="P227" s="226"/>
      <c r="Q227" s="226"/>
      <c r="R227" s="48"/>
      <c r="T227" s="227" t="s">
        <v>22</v>
      </c>
      <c r="U227" s="56" t="s">
        <v>45</v>
      </c>
      <c r="V227" s="47"/>
      <c r="W227" s="228">
        <f>V227*K227</f>
        <v>0</v>
      </c>
      <c r="X227" s="228">
        <v>0</v>
      </c>
      <c r="Y227" s="228">
        <f>X227*K227</f>
        <v>0</v>
      </c>
      <c r="Z227" s="228">
        <v>0</v>
      </c>
      <c r="AA227" s="229">
        <f>Z227*K227</f>
        <v>0</v>
      </c>
      <c r="AR227" s="22" t="s">
        <v>278</v>
      </c>
      <c r="AT227" s="22" t="s">
        <v>207</v>
      </c>
      <c r="AU227" s="22" t="s">
        <v>88</v>
      </c>
      <c r="AY227" s="22" t="s">
        <v>206</v>
      </c>
      <c r="BE227" s="142">
        <f>IF(U227="základní",N227,0)</f>
        <v>0</v>
      </c>
      <c r="BF227" s="142">
        <f>IF(U227="snížená",N227,0)</f>
        <v>0</v>
      </c>
      <c r="BG227" s="142">
        <f>IF(U227="zákl. přenesená",N227,0)</f>
        <v>0</v>
      </c>
      <c r="BH227" s="142">
        <f>IF(U227="sníž. přenesená",N227,0)</f>
        <v>0</v>
      </c>
      <c r="BI227" s="142">
        <f>IF(U227="nulová",N227,0)</f>
        <v>0</v>
      </c>
      <c r="BJ227" s="22" t="s">
        <v>88</v>
      </c>
      <c r="BK227" s="142">
        <f>ROUND(L227*K227,2)</f>
        <v>0</v>
      </c>
      <c r="BL227" s="22" t="s">
        <v>278</v>
      </c>
      <c r="BM227" s="22" t="s">
        <v>2173</v>
      </c>
    </row>
    <row r="228" s="1" customFormat="1" ht="16.5" customHeight="1">
      <c r="B228" s="46"/>
      <c r="C228" s="47"/>
      <c r="D228" s="47"/>
      <c r="E228" s="47"/>
      <c r="F228" s="250" t="s">
        <v>2174</v>
      </c>
      <c r="G228" s="67"/>
      <c r="H228" s="67"/>
      <c r="I228" s="67"/>
      <c r="J228" s="47"/>
      <c r="K228" s="47"/>
      <c r="L228" s="47"/>
      <c r="M228" s="47"/>
      <c r="N228" s="47"/>
      <c r="O228" s="47"/>
      <c r="P228" s="47"/>
      <c r="Q228" s="47"/>
      <c r="R228" s="48"/>
      <c r="T228" s="189"/>
      <c r="U228" s="47"/>
      <c r="V228" s="47"/>
      <c r="W228" s="47"/>
      <c r="X228" s="47"/>
      <c r="Y228" s="47"/>
      <c r="Z228" s="47"/>
      <c r="AA228" s="100"/>
      <c r="AT228" s="22" t="s">
        <v>268</v>
      </c>
      <c r="AU228" s="22" t="s">
        <v>88</v>
      </c>
    </row>
    <row r="229" s="1" customFormat="1" ht="16.5" customHeight="1">
      <c r="B229" s="46"/>
      <c r="C229" s="219" t="s">
        <v>624</v>
      </c>
      <c r="D229" s="219" t="s">
        <v>207</v>
      </c>
      <c r="E229" s="220" t="s">
        <v>2175</v>
      </c>
      <c r="F229" s="221" t="s">
        <v>2046</v>
      </c>
      <c r="G229" s="221"/>
      <c r="H229" s="221"/>
      <c r="I229" s="221"/>
      <c r="J229" s="222" t="s">
        <v>210</v>
      </c>
      <c r="K229" s="223">
        <v>68</v>
      </c>
      <c r="L229" s="224">
        <v>0</v>
      </c>
      <c r="M229" s="225"/>
      <c r="N229" s="226">
        <f>ROUND(L229*K229,2)</f>
        <v>0</v>
      </c>
      <c r="O229" s="226"/>
      <c r="P229" s="226"/>
      <c r="Q229" s="226"/>
      <c r="R229" s="48"/>
      <c r="T229" s="227" t="s">
        <v>22</v>
      </c>
      <c r="U229" s="56" t="s">
        <v>45</v>
      </c>
      <c r="V229" s="47"/>
      <c r="W229" s="228">
        <f>V229*K229</f>
        <v>0</v>
      </c>
      <c r="X229" s="228">
        <v>0</v>
      </c>
      <c r="Y229" s="228">
        <f>X229*K229</f>
        <v>0</v>
      </c>
      <c r="Z229" s="228">
        <v>0</v>
      </c>
      <c r="AA229" s="229">
        <f>Z229*K229</f>
        <v>0</v>
      </c>
      <c r="AR229" s="22" t="s">
        <v>278</v>
      </c>
      <c r="AT229" s="22" t="s">
        <v>207</v>
      </c>
      <c r="AU229" s="22" t="s">
        <v>88</v>
      </c>
      <c r="AY229" s="22" t="s">
        <v>206</v>
      </c>
      <c r="BE229" s="142">
        <f>IF(U229="základní",N229,0)</f>
        <v>0</v>
      </c>
      <c r="BF229" s="142">
        <f>IF(U229="snížená",N229,0)</f>
        <v>0</v>
      </c>
      <c r="BG229" s="142">
        <f>IF(U229="zákl. přenesená",N229,0)</f>
        <v>0</v>
      </c>
      <c r="BH229" s="142">
        <f>IF(U229="sníž. přenesená",N229,0)</f>
        <v>0</v>
      </c>
      <c r="BI229" s="142">
        <f>IF(U229="nulová",N229,0)</f>
        <v>0</v>
      </c>
      <c r="BJ229" s="22" t="s">
        <v>88</v>
      </c>
      <c r="BK229" s="142">
        <f>ROUND(L229*K229,2)</f>
        <v>0</v>
      </c>
      <c r="BL229" s="22" t="s">
        <v>278</v>
      </c>
      <c r="BM229" s="22" t="s">
        <v>2176</v>
      </c>
    </row>
    <row r="230" s="1" customFormat="1" ht="24" customHeight="1">
      <c r="B230" s="46"/>
      <c r="C230" s="47"/>
      <c r="D230" s="47"/>
      <c r="E230" s="47"/>
      <c r="F230" s="250" t="s">
        <v>2177</v>
      </c>
      <c r="G230" s="67"/>
      <c r="H230" s="67"/>
      <c r="I230" s="67"/>
      <c r="J230" s="47"/>
      <c r="K230" s="47"/>
      <c r="L230" s="47"/>
      <c r="M230" s="47"/>
      <c r="N230" s="47"/>
      <c r="O230" s="47"/>
      <c r="P230" s="47"/>
      <c r="Q230" s="47"/>
      <c r="R230" s="48"/>
      <c r="T230" s="189"/>
      <c r="U230" s="47"/>
      <c r="V230" s="47"/>
      <c r="W230" s="47"/>
      <c r="X230" s="47"/>
      <c r="Y230" s="47"/>
      <c r="Z230" s="47"/>
      <c r="AA230" s="100"/>
      <c r="AT230" s="22" t="s">
        <v>268</v>
      </c>
      <c r="AU230" s="22" t="s">
        <v>88</v>
      </c>
    </row>
    <row r="231" s="1" customFormat="1" ht="16.5" customHeight="1">
      <c r="B231" s="46"/>
      <c r="C231" s="219" t="s">
        <v>626</v>
      </c>
      <c r="D231" s="219" t="s">
        <v>207</v>
      </c>
      <c r="E231" s="220" t="s">
        <v>2178</v>
      </c>
      <c r="F231" s="221" t="s">
        <v>2050</v>
      </c>
      <c r="G231" s="221"/>
      <c r="H231" s="221"/>
      <c r="I231" s="221"/>
      <c r="J231" s="222" t="s">
        <v>210</v>
      </c>
      <c r="K231" s="223">
        <v>14</v>
      </c>
      <c r="L231" s="224">
        <v>0</v>
      </c>
      <c r="M231" s="225"/>
      <c r="N231" s="226">
        <f>ROUND(L231*K231,2)</f>
        <v>0</v>
      </c>
      <c r="O231" s="226"/>
      <c r="P231" s="226"/>
      <c r="Q231" s="226"/>
      <c r="R231" s="48"/>
      <c r="T231" s="227" t="s">
        <v>22</v>
      </c>
      <c r="U231" s="56" t="s">
        <v>45</v>
      </c>
      <c r="V231" s="47"/>
      <c r="W231" s="228">
        <f>V231*K231</f>
        <v>0</v>
      </c>
      <c r="X231" s="228">
        <v>0</v>
      </c>
      <c r="Y231" s="228">
        <f>X231*K231</f>
        <v>0</v>
      </c>
      <c r="Z231" s="228">
        <v>0</v>
      </c>
      <c r="AA231" s="229">
        <f>Z231*K231</f>
        <v>0</v>
      </c>
      <c r="AR231" s="22" t="s">
        <v>278</v>
      </c>
      <c r="AT231" s="22" t="s">
        <v>207</v>
      </c>
      <c r="AU231" s="22" t="s">
        <v>88</v>
      </c>
      <c r="AY231" s="22" t="s">
        <v>206</v>
      </c>
      <c r="BE231" s="142">
        <f>IF(U231="základní",N231,0)</f>
        <v>0</v>
      </c>
      <c r="BF231" s="142">
        <f>IF(U231="snížená",N231,0)</f>
        <v>0</v>
      </c>
      <c r="BG231" s="142">
        <f>IF(U231="zákl. přenesená",N231,0)</f>
        <v>0</v>
      </c>
      <c r="BH231" s="142">
        <f>IF(U231="sníž. přenesená",N231,0)</f>
        <v>0</v>
      </c>
      <c r="BI231" s="142">
        <f>IF(U231="nulová",N231,0)</f>
        <v>0</v>
      </c>
      <c r="BJ231" s="22" t="s">
        <v>88</v>
      </c>
      <c r="BK231" s="142">
        <f>ROUND(L231*K231,2)</f>
        <v>0</v>
      </c>
      <c r="BL231" s="22" t="s">
        <v>278</v>
      </c>
      <c r="BM231" s="22" t="s">
        <v>2179</v>
      </c>
    </row>
    <row r="232" s="1" customFormat="1" ht="16.5" customHeight="1">
      <c r="B232" s="46"/>
      <c r="C232" s="47"/>
      <c r="D232" s="47"/>
      <c r="E232" s="47"/>
      <c r="F232" s="250" t="s">
        <v>2180</v>
      </c>
      <c r="G232" s="67"/>
      <c r="H232" s="67"/>
      <c r="I232" s="67"/>
      <c r="J232" s="47"/>
      <c r="K232" s="47"/>
      <c r="L232" s="47"/>
      <c r="M232" s="47"/>
      <c r="N232" s="47"/>
      <c r="O232" s="47"/>
      <c r="P232" s="47"/>
      <c r="Q232" s="47"/>
      <c r="R232" s="48"/>
      <c r="T232" s="189"/>
      <c r="U232" s="47"/>
      <c r="V232" s="47"/>
      <c r="W232" s="47"/>
      <c r="X232" s="47"/>
      <c r="Y232" s="47"/>
      <c r="Z232" s="47"/>
      <c r="AA232" s="100"/>
      <c r="AT232" s="22" t="s">
        <v>268</v>
      </c>
      <c r="AU232" s="22" t="s">
        <v>88</v>
      </c>
    </row>
    <row r="233" s="1" customFormat="1" ht="16.5" customHeight="1">
      <c r="B233" s="46"/>
      <c r="C233" s="219" t="s">
        <v>631</v>
      </c>
      <c r="D233" s="219" t="s">
        <v>207</v>
      </c>
      <c r="E233" s="220" t="s">
        <v>2181</v>
      </c>
      <c r="F233" s="221" t="s">
        <v>2054</v>
      </c>
      <c r="G233" s="221"/>
      <c r="H233" s="221"/>
      <c r="I233" s="221"/>
      <c r="J233" s="222" t="s">
        <v>210</v>
      </c>
      <c r="K233" s="223">
        <v>54</v>
      </c>
      <c r="L233" s="224">
        <v>0</v>
      </c>
      <c r="M233" s="225"/>
      <c r="N233" s="226">
        <f>ROUND(L233*K233,2)</f>
        <v>0</v>
      </c>
      <c r="O233" s="226"/>
      <c r="P233" s="226"/>
      <c r="Q233" s="226"/>
      <c r="R233" s="48"/>
      <c r="T233" s="227" t="s">
        <v>22</v>
      </c>
      <c r="U233" s="56" t="s">
        <v>45</v>
      </c>
      <c r="V233" s="47"/>
      <c r="W233" s="228">
        <f>V233*K233</f>
        <v>0</v>
      </c>
      <c r="X233" s="228">
        <v>0</v>
      </c>
      <c r="Y233" s="228">
        <f>X233*K233</f>
        <v>0</v>
      </c>
      <c r="Z233" s="228">
        <v>0</v>
      </c>
      <c r="AA233" s="229">
        <f>Z233*K233</f>
        <v>0</v>
      </c>
      <c r="AR233" s="22" t="s">
        <v>278</v>
      </c>
      <c r="AT233" s="22" t="s">
        <v>207</v>
      </c>
      <c r="AU233" s="22" t="s">
        <v>88</v>
      </c>
      <c r="AY233" s="22" t="s">
        <v>206</v>
      </c>
      <c r="BE233" s="142">
        <f>IF(U233="základní",N233,0)</f>
        <v>0</v>
      </c>
      <c r="BF233" s="142">
        <f>IF(U233="snížená",N233,0)</f>
        <v>0</v>
      </c>
      <c r="BG233" s="142">
        <f>IF(U233="zákl. přenesená",N233,0)</f>
        <v>0</v>
      </c>
      <c r="BH233" s="142">
        <f>IF(U233="sníž. přenesená",N233,0)</f>
        <v>0</v>
      </c>
      <c r="BI233" s="142">
        <f>IF(U233="nulová",N233,0)</f>
        <v>0</v>
      </c>
      <c r="BJ233" s="22" t="s">
        <v>88</v>
      </c>
      <c r="BK233" s="142">
        <f>ROUND(L233*K233,2)</f>
        <v>0</v>
      </c>
      <c r="BL233" s="22" t="s">
        <v>278</v>
      </c>
      <c r="BM233" s="22" t="s">
        <v>2182</v>
      </c>
    </row>
    <row r="234" s="1" customFormat="1" ht="25.5" customHeight="1">
      <c r="B234" s="46"/>
      <c r="C234" s="219" t="s">
        <v>635</v>
      </c>
      <c r="D234" s="219" t="s">
        <v>207</v>
      </c>
      <c r="E234" s="220" t="s">
        <v>2183</v>
      </c>
      <c r="F234" s="221" t="s">
        <v>2057</v>
      </c>
      <c r="G234" s="221"/>
      <c r="H234" s="221"/>
      <c r="I234" s="221"/>
      <c r="J234" s="222" t="s">
        <v>210</v>
      </c>
      <c r="K234" s="223">
        <v>14</v>
      </c>
      <c r="L234" s="224">
        <v>0</v>
      </c>
      <c r="M234" s="225"/>
      <c r="N234" s="226">
        <f>ROUND(L234*K234,2)</f>
        <v>0</v>
      </c>
      <c r="O234" s="226"/>
      <c r="P234" s="226"/>
      <c r="Q234" s="226"/>
      <c r="R234" s="48"/>
      <c r="T234" s="227" t="s">
        <v>22</v>
      </c>
      <c r="U234" s="56" t="s">
        <v>45</v>
      </c>
      <c r="V234" s="47"/>
      <c r="W234" s="228">
        <f>V234*K234</f>
        <v>0</v>
      </c>
      <c r="X234" s="228">
        <v>0</v>
      </c>
      <c r="Y234" s="228">
        <f>X234*K234</f>
        <v>0</v>
      </c>
      <c r="Z234" s="228">
        <v>0</v>
      </c>
      <c r="AA234" s="229">
        <f>Z234*K234</f>
        <v>0</v>
      </c>
      <c r="AR234" s="22" t="s">
        <v>278</v>
      </c>
      <c r="AT234" s="22" t="s">
        <v>207</v>
      </c>
      <c r="AU234" s="22" t="s">
        <v>88</v>
      </c>
      <c r="AY234" s="22" t="s">
        <v>206</v>
      </c>
      <c r="BE234" s="142">
        <f>IF(U234="základní",N234,0)</f>
        <v>0</v>
      </c>
      <c r="BF234" s="142">
        <f>IF(U234="snížená",N234,0)</f>
        <v>0</v>
      </c>
      <c r="BG234" s="142">
        <f>IF(U234="zákl. přenesená",N234,0)</f>
        <v>0</v>
      </c>
      <c r="BH234" s="142">
        <f>IF(U234="sníž. přenesená",N234,0)</f>
        <v>0</v>
      </c>
      <c r="BI234" s="142">
        <f>IF(U234="nulová",N234,0)</f>
        <v>0</v>
      </c>
      <c r="BJ234" s="22" t="s">
        <v>88</v>
      </c>
      <c r="BK234" s="142">
        <f>ROUND(L234*K234,2)</f>
        <v>0</v>
      </c>
      <c r="BL234" s="22" t="s">
        <v>278</v>
      </c>
      <c r="BM234" s="22" t="s">
        <v>2184</v>
      </c>
    </row>
    <row r="235" s="9" customFormat="1" ht="37.44001" customHeight="1">
      <c r="B235" s="205"/>
      <c r="C235" s="206"/>
      <c r="D235" s="207" t="s">
        <v>1973</v>
      </c>
      <c r="E235" s="207"/>
      <c r="F235" s="207"/>
      <c r="G235" s="207"/>
      <c r="H235" s="207"/>
      <c r="I235" s="207"/>
      <c r="J235" s="207"/>
      <c r="K235" s="207"/>
      <c r="L235" s="207"/>
      <c r="M235" s="207"/>
      <c r="N235" s="265">
        <f>BK235</f>
        <v>0</v>
      </c>
      <c r="O235" s="266"/>
      <c r="P235" s="266"/>
      <c r="Q235" s="266"/>
      <c r="R235" s="209"/>
      <c r="T235" s="210"/>
      <c r="U235" s="206"/>
      <c r="V235" s="206"/>
      <c r="W235" s="211">
        <f>SUM(W236:W267)</f>
        <v>0</v>
      </c>
      <c r="X235" s="206"/>
      <c r="Y235" s="211">
        <f>SUM(Y236:Y267)</f>
        <v>0</v>
      </c>
      <c r="Z235" s="206"/>
      <c r="AA235" s="212">
        <f>SUM(AA236:AA267)</f>
        <v>0</v>
      </c>
      <c r="AR235" s="213" t="s">
        <v>149</v>
      </c>
      <c r="AT235" s="214" t="s">
        <v>79</v>
      </c>
      <c r="AU235" s="214" t="s">
        <v>80</v>
      </c>
      <c r="AY235" s="213" t="s">
        <v>206</v>
      </c>
      <c r="BK235" s="215">
        <f>SUM(BK236:BK267)</f>
        <v>0</v>
      </c>
    </row>
    <row r="236" s="1" customFormat="1" ht="25.5" customHeight="1">
      <c r="B236" s="46"/>
      <c r="C236" s="219" t="s">
        <v>463</v>
      </c>
      <c r="D236" s="219" t="s">
        <v>207</v>
      </c>
      <c r="E236" s="220" t="s">
        <v>2185</v>
      </c>
      <c r="F236" s="221" t="s">
        <v>2186</v>
      </c>
      <c r="G236" s="221"/>
      <c r="H236" s="221"/>
      <c r="I236" s="221"/>
      <c r="J236" s="222" t="s">
        <v>243</v>
      </c>
      <c r="K236" s="223">
        <v>45</v>
      </c>
      <c r="L236" s="224">
        <v>0</v>
      </c>
      <c r="M236" s="225"/>
      <c r="N236" s="226">
        <f>ROUND(L236*K236,2)</f>
        <v>0</v>
      </c>
      <c r="O236" s="226"/>
      <c r="P236" s="226"/>
      <c r="Q236" s="226"/>
      <c r="R236" s="48"/>
      <c r="T236" s="227" t="s">
        <v>22</v>
      </c>
      <c r="U236" s="56" t="s">
        <v>45</v>
      </c>
      <c r="V236" s="47"/>
      <c r="W236" s="228">
        <f>V236*K236</f>
        <v>0</v>
      </c>
      <c r="X236" s="228">
        <v>0</v>
      </c>
      <c r="Y236" s="228">
        <f>X236*K236</f>
        <v>0</v>
      </c>
      <c r="Z236" s="228">
        <v>0</v>
      </c>
      <c r="AA236" s="229">
        <f>Z236*K236</f>
        <v>0</v>
      </c>
      <c r="AR236" s="22" t="s">
        <v>278</v>
      </c>
      <c r="AT236" s="22" t="s">
        <v>207</v>
      </c>
      <c r="AU236" s="22" t="s">
        <v>88</v>
      </c>
      <c r="AY236" s="22" t="s">
        <v>206</v>
      </c>
      <c r="BE236" s="142">
        <f>IF(U236="základní",N236,0)</f>
        <v>0</v>
      </c>
      <c r="BF236" s="142">
        <f>IF(U236="snížená",N236,0)</f>
        <v>0</v>
      </c>
      <c r="BG236" s="142">
        <f>IF(U236="zákl. přenesená",N236,0)</f>
        <v>0</v>
      </c>
      <c r="BH236" s="142">
        <f>IF(U236="sníž. přenesená",N236,0)</f>
        <v>0</v>
      </c>
      <c r="BI236" s="142">
        <f>IF(U236="nulová",N236,0)</f>
        <v>0</v>
      </c>
      <c r="BJ236" s="22" t="s">
        <v>88</v>
      </c>
      <c r="BK236" s="142">
        <f>ROUND(L236*K236,2)</f>
        <v>0</v>
      </c>
      <c r="BL236" s="22" t="s">
        <v>278</v>
      </c>
      <c r="BM236" s="22" t="s">
        <v>2187</v>
      </c>
    </row>
    <row r="237" s="1" customFormat="1" ht="24" customHeight="1">
      <c r="B237" s="46"/>
      <c r="C237" s="47"/>
      <c r="D237" s="47"/>
      <c r="E237" s="47"/>
      <c r="F237" s="250" t="s">
        <v>2188</v>
      </c>
      <c r="G237" s="67"/>
      <c r="H237" s="67"/>
      <c r="I237" s="67"/>
      <c r="J237" s="47"/>
      <c r="K237" s="47"/>
      <c r="L237" s="47"/>
      <c r="M237" s="47"/>
      <c r="N237" s="47"/>
      <c r="O237" s="47"/>
      <c r="P237" s="47"/>
      <c r="Q237" s="47"/>
      <c r="R237" s="48"/>
      <c r="T237" s="189"/>
      <c r="U237" s="47"/>
      <c r="V237" s="47"/>
      <c r="W237" s="47"/>
      <c r="X237" s="47"/>
      <c r="Y237" s="47"/>
      <c r="Z237" s="47"/>
      <c r="AA237" s="100"/>
      <c r="AT237" s="22" t="s">
        <v>268</v>
      </c>
      <c r="AU237" s="22" t="s">
        <v>88</v>
      </c>
    </row>
    <row r="238" s="1" customFormat="1" ht="51" customHeight="1">
      <c r="B238" s="46"/>
      <c r="C238" s="219" t="s">
        <v>468</v>
      </c>
      <c r="D238" s="219" t="s">
        <v>207</v>
      </c>
      <c r="E238" s="220" t="s">
        <v>2189</v>
      </c>
      <c r="F238" s="221" t="s">
        <v>2190</v>
      </c>
      <c r="G238" s="221"/>
      <c r="H238" s="221"/>
      <c r="I238" s="221"/>
      <c r="J238" s="222" t="s">
        <v>243</v>
      </c>
      <c r="K238" s="223">
        <v>2</v>
      </c>
      <c r="L238" s="224">
        <v>0</v>
      </c>
      <c r="M238" s="225"/>
      <c r="N238" s="226">
        <f>ROUND(L238*K238,2)</f>
        <v>0</v>
      </c>
      <c r="O238" s="226"/>
      <c r="P238" s="226"/>
      <c r="Q238" s="226"/>
      <c r="R238" s="48"/>
      <c r="T238" s="227" t="s">
        <v>22</v>
      </c>
      <c r="U238" s="56" t="s">
        <v>45</v>
      </c>
      <c r="V238" s="47"/>
      <c r="W238" s="228">
        <f>V238*K238</f>
        <v>0</v>
      </c>
      <c r="X238" s="228">
        <v>0</v>
      </c>
      <c r="Y238" s="228">
        <f>X238*K238</f>
        <v>0</v>
      </c>
      <c r="Z238" s="228">
        <v>0</v>
      </c>
      <c r="AA238" s="229">
        <f>Z238*K238</f>
        <v>0</v>
      </c>
      <c r="AR238" s="22" t="s">
        <v>278</v>
      </c>
      <c r="AT238" s="22" t="s">
        <v>207</v>
      </c>
      <c r="AU238" s="22" t="s">
        <v>88</v>
      </c>
      <c r="AY238" s="22" t="s">
        <v>206</v>
      </c>
      <c r="BE238" s="142">
        <f>IF(U238="základní",N238,0)</f>
        <v>0</v>
      </c>
      <c r="BF238" s="142">
        <f>IF(U238="snížená",N238,0)</f>
        <v>0</v>
      </c>
      <c r="BG238" s="142">
        <f>IF(U238="zákl. přenesená",N238,0)</f>
        <v>0</v>
      </c>
      <c r="BH238" s="142">
        <f>IF(U238="sníž. přenesená",N238,0)</f>
        <v>0</v>
      </c>
      <c r="BI238" s="142">
        <f>IF(U238="nulová",N238,0)</f>
        <v>0</v>
      </c>
      <c r="BJ238" s="22" t="s">
        <v>88</v>
      </c>
      <c r="BK238" s="142">
        <f>ROUND(L238*K238,2)</f>
        <v>0</v>
      </c>
      <c r="BL238" s="22" t="s">
        <v>278</v>
      </c>
      <c r="BM238" s="22" t="s">
        <v>2191</v>
      </c>
    </row>
    <row r="239" s="1" customFormat="1" ht="24" customHeight="1">
      <c r="B239" s="46"/>
      <c r="C239" s="47"/>
      <c r="D239" s="47"/>
      <c r="E239" s="47"/>
      <c r="F239" s="250" t="s">
        <v>2192</v>
      </c>
      <c r="G239" s="67"/>
      <c r="H239" s="67"/>
      <c r="I239" s="67"/>
      <c r="J239" s="47"/>
      <c r="K239" s="47"/>
      <c r="L239" s="47"/>
      <c r="M239" s="47"/>
      <c r="N239" s="47"/>
      <c r="O239" s="47"/>
      <c r="P239" s="47"/>
      <c r="Q239" s="47"/>
      <c r="R239" s="48"/>
      <c r="T239" s="189"/>
      <c r="U239" s="47"/>
      <c r="V239" s="47"/>
      <c r="W239" s="47"/>
      <c r="X239" s="47"/>
      <c r="Y239" s="47"/>
      <c r="Z239" s="47"/>
      <c r="AA239" s="100"/>
      <c r="AT239" s="22" t="s">
        <v>268</v>
      </c>
      <c r="AU239" s="22" t="s">
        <v>88</v>
      </c>
    </row>
    <row r="240" s="1" customFormat="1" ht="51" customHeight="1">
      <c r="B240" s="46"/>
      <c r="C240" s="219" t="s">
        <v>472</v>
      </c>
      <c r="D240" s="219" t="s">
        <v>207</v>
      </c>
      <c r="E240" s="220" t="s">
        <v>2193</v>
      </c>
      <c r="F240" s="221" t="s">
        <v>2194</v>
      </c>
      <c r="G240" s="221"/>
      <c r="H240" s="221"/>
      <c r="I240" s="221"/>
      <c r="J240" s="222" t="s">
        <v>243</v>
      </c>
      <c r="K240" s="223">
        <v>15</v>
      </c>
      <c r="L240" s="224">
        <v>0</v>
      </c>
      <c r="M240" s="225"/>
      <c r="N240" s="226">
        <f>ROUND(L240*K240,2)</f>
        <v>0</v>
      </c>
      <c r="O240" s="226"/>
      <c r="P240" s="226"/>
      <c r="Q240" s="226"/>
      <c r="R240" s="48"/>
      <c r="T240" s="227" t="s">
        <v>22</v>
      </c>
      <c r="U240" s="56" t="s">
        <v>45</v>
      </c>
      <c r="V240" s="47"/>
      <c r="W240" s="228">
        <f>V240*K240</f>
        <v>0</v>
      </c>
      <c r="X240" s="228">
        <v>0</v>
      </c>
      <c r="Y240" s="228">
        <f>X240*K240</f>
        <v>0</v>
      </c>
      <c r="Z240" s="228">
        <v>0</v>
      </c>
      <c r="AA240" s="229">
        <f>Z240*K240</f>
        <v>0</v>
      </c>
      <c r="AR240" s="22" t="s">
        <v>278</v>
      </c>
      <c r="AT240" s="22" t="s">
        <v>207</v>
      </c>
      <c r="AU240" s="22" t="s">
        <v>88</v>
      </c>
      <c r="AY240" s="22" t="s">
        <v>206</v>
      </c>
      <c r="BE240" s="142">
        <f>IF(U240="základní",N240,0)</f>
        <v>0</v>
      </c>
      <c r="BF240" s="142">
        <f>IF(U240="snížená",N240,0)</f>
        <v>0</v>
      </c>
      <c r="BG240" s="142">
        <f>IF(U240="zákl. přenesená",N240,0)</f>
        <v>0</v>
      </c>
      <c r="BH240" s="142">
        <f>IF(U240="sníž. přenesená",N240,0)</f>
        <v>0</v>
      </c>
      <c r="BI240" s="142">
        <f>IF(U240="nulová",N240,0)</f>
        <v>0</v>
      </c>
      <c r="BJ240" s="22" t="s">
        <v>88</v>
      </c>
      <c r="BK240" s="142">
        <f>ROUND(L240*K240,2)</f>
        <v>0</v>
      </c>
      <c r="BL240" s="22" t="s">
        <v>278</v>
      </c>
      <c r="BM240" s="22" t="s">
        <v>2195</v>
      </c>
    </row>
    <row r="241" s="1" customFormat="1" ht="24" customHeight="1">
      <c r="B241" s="46"/>
      <c r="C241" s="47"/>
      <c r="D241" s="47"/>
      <c r="E241" s="47"/>
      <c r="F241" s="250" t="s">
        <v>2192</v>
      </c>
      <c r="G241" s="67"/>
      <c r="H241" s="67"/>
      <c r="I241" s="67"/>
      <c r="J241" s="47"/>
      <c r="K241" s="47"/>
      <c r="L241" s="47"/>
      <c r="M241" s="47"/>
      <c r="N241" s="47"/>
      <c r="O241" s="47"/>
      <c r="P241" s="47"/>
      <c r="Q241" s="47"/>
      <c r="R241" s="48"/>
      <c r="T241" s="189"/>
      <c r="U241" s="47"/>
      <c r="V241" s="47"/>
      <c r="W241" s="47"/>
      <c r="X241" s="47"/>
      <c r="Y241" s="47"/>
      <c r="Z241" s="47"/>
      <c r="AA241" s="100"/>
      <c r="AT241" s="22" t="s">
        <v>268</v>
      </c>
      <c r="AU241" s="22" t="s">
        <v>88</v>
      </c>
    </row>
    <row r="242" s="1" customFormat="1" ht="16.5" customHeight="1">
      <c r="B242" s="46"/>
      <c r="C242" s="219" t="s">
        <v>479</v>
      </c>
      <c r="D242" s="219" t="s">
        <v>207</v>
      </c>
      <c r="E242" s="220" t="s">
        <v>2196</v>
      </c>
      <c r="F242" s="221" t="s">
        <v>2197</v>
      </c>
      <c r="G242" s="221"/>
      <c r="H242" s="221"/>
      <c r="I242" s="221"/>
      <c r="J242" s="222" t="s">
        <v>1134</v>
      </c>
      <c r="K242" s="223">
        <v>2</v>
      </c>
      <c r="L242" s="224">
        <v>0</v>
      </c>
      <c r="M242" s="225"/>
      <c r="N242" s="226">
        <f>ROUND(L242*K242,2)</f>
        <v>0</v>
      </c>
      <c r="O242" s="226"/>
      <c r="P242" s="226"/>
      <c r="Q242" s="226"/>
      <c r="R242" s="48"/>
      <c r="T242" s="227" t="s">
        <v>22</v>
      </c>
      <c r="U242" s="56" t="s">
        <v>45</v>
      </c>
      <c r="V242" s="47"/>
      <c r="W242" s="228">
        <f>V242*K242</f>
        <v>0</v>
      </c>
      <c r="X242" s="228">
        <v>0</v>
      </c>
      <c r="Y242" s="228">
        <f>X242*K242</f>
        <v>0</v>
      </c>
      <c r="Z242" s="228">
        <v>0</v>
      </c>
      <c r="AA242" s="229">
        <f>Z242*K242</f>
        <v>0</v>
      </c>
      <c r="AR242" s="22" t="s">
        <v>278</v>
      </c>
      <c r="AT242" s="22" t="s">
        <v>207</v>
      </c>
      <c r="AU242" s="22" t="s">
        <v>88</v>
      </c>
      <c r="AY242" s="22" t="s">
        <v>206</v>
      </c>
      <c r="BE242" s="142">
        <f>IF(U242="základní",N242,0)</f>
        <v>0</v>
      </c>
      <c r="BF242" s="142">
        <f>IF(U242="snížená",N242,0)</f>
        <v>0</v>
      </c>
      <c r="BG242" s="142">
        <f>IF(U242="zákl. přenesená",N242,0)</f>
        <v>0</v>
      </c>
      <c r="BH242" s="142">
        <f>IF(U242="sníž. přenesená",N242,0)</f>
        <v>0</v>
      </c>
      <c r="BI242" s="142">
        <f>IF(U242="nulová",N242,0)</f>
        <v>0</v>
      </c>
      <c r="BJ242" s="22" t="s">
        <v>88</v>
      </c>
      <c r="BK242" s="142">
        <f>ROUND(L242*K242,2)</f>
        <v>0</v>
      </c>
      <c r="BL242" s="22" t="s">
        <v>278</v>
      </c>
      <c r="BM242" s="22" t="s">
        <v>2198</v>
      </c>
    </row>
    <row r="243" s="1" customFormat="1" ht="24" customHeight="1">
      <c r="B243" s="46"/>
      <c r="C243" s="47"/>
      <c r="D243" s="47"/>
      <c r="E243" s="47"/>
      <c r="F243" s="250" t="s">
        <v>2199</v>
      </c>
      <c r="G243" s="67"/>
      <c r="H243" s="67"/>
      <c r="I243" s="67"/>
      <c r="J243" s="47"/>
      <c r="K243" s="47"/>
      <c r="L243" s="47"/>
      <c r="M243" s="47"/>
      <c r="N243" s="47"/>
      <c r="O243" s="47"/>
      <c r="P243" s="47"/>
      <c r="Q243" s="47"/>
      <c r="R243" s="48"/>
      <c r="T243" s="189"/>
      <c r="U243" s="47"/>
      <c r="V243" s="47"/>
      <c r="W243" s="47"/>
      <c r="X243" s="47"/>
      <c r="Y243" s="47"/>
      <c r="Z243" s="47"/>
      <c r="AA243" s="100"/>
      <c r="AT243" s="22" t="s">
        <v>268</v>
      </c>
      <c r="AU243" s="22" t="s">
        <v>88</v>
      </c>
    </row>
    <row r="244" s="1" customFormat="1" ht="16.5" customHeight="1">
      <c r="B244" s="46"/>
      <c r="C244" s="219" t="s">
        <v>484</v>
      </c>
      <c r="D244" s="219" t="s">
        <v>207</v>
      </c>
      <c r="E244" s="220" t="s">
        <v>2200</v>
      </c>
      <c r="F244" s="221" t="s">
        <v>2201</v>
      </c>
      <c r="G244" s="221"/>
      <c r="H244" s="221"/>
      <c r="I244" s="221"/>
      <c r="J244" s="222" t="s">
        <v>1134</v>
      </c>
      <c r="K244" s="223">
        <v>1</v>
      </c>
      <c r="L244" s="224">
        <v>0</v>
      </c>
      <c r="M244" s="225"/>
      <c r="N244" s="226">
        <f>ROUND(L244*K244,2)</f>
        <v>0</v>
      </c>
      <c r="O244" s="226"/>
      <c r="P244" s="226"/>
      <c r="Q244" s="226"/>
      <c r="R244" s="48"/>
      <c r="T244" s="227" t="s">
        <v>22</v>
      </c>
      <c r="U244" s="56" t="s">
        <v>45</v>
      </c>
      <c r="V244" s="47"/>
      <c r="W244" s="228">
        <f>V244*K244</f>
        <v>0</v>
      </c>
      <c r="X244" s="228">
        <v>0</v>
      </c>
      <c r="Y244" s="228">
        <f>X244*K244</f>
        <v>0</v>
      </c>
      <c r="Z244" s="228">
        <v>0</v>
      </c>
      <c r="AA244" s="229">
        <f>Z244*K244</f>
        <v>0</v>
      </c>
      <c r="AR244" s="22" t="s">
        <v>278</v>
      </c>
      <c r="AT244" s="22" t="s">
        <v>207</v>
      </c>
      <c r="AU244" s="22" t="s">
        <v>88</v>
      </c>
      <c r="AY244" s="22" t="s">
        <v>206</v>
      </c>
      <c r="BE244" s="142">
        <f>IF(U244="základní",N244,0)</f>
        <v>0</v>
      </c>
      <c r="BF244" s="142">
        <f>IF(U244="snížená",N244,0)</f>
        <v>0</v>
      </c>
      <c r="BG244" s="142">
        <f>IF(U244="zákl. přenesená",N244,0)</f>
        <v>0</v>
      </c>
      <c r="BH244" s="142">
        <f>IF(U244="sníž. přenesená",N244,0)</f>
        <v>0</v>
      </c>
      <c r="BI244" s="142">
        <f>IF(U244="nulová",N244,0)</f>
        <v>0</v>
      </c>
      <c r="BJ244" s="22" t="s">
        <v>88</v>
      </c>
      <c r="BK244" s="142">
        <f>ROUND(L244*K244,2)</f>
        <v>0</v>
      </c>
      <c r="BL244" s="22" t="s">
        <v>278</v>
      </c>
      <c r="BM244" s="22" t="s">
        <v>2202</v>
      </c>
    </row>
    <row r="245" s="1" customFormat="1" ht="24" customHeight="1">
      <c r="B245" s="46"/>
      <c r="C245" s="47"/>
      <c r="D245" s="47"/>
      <c r="E245" s="47"/>
      <c r="F245" s="250" t="s">
        <v>2199</v>
      </c>
      <c r="G245" s="67"/>
      <c r="H245" s="67"/>
      <c r="I245" s="67"/>
      <c r="J245" s="47"/>
      <c r="K245" s="47"/>
      <c r="L245" s="47"/>
      <c r="M245" s="47"/>
      <c r="N245" s="47"/>
      <c r="O245" s="47"/>
      <c r="P245" s="47"/>
      <c r="Q245" s="47"/>
      <c r="R245" s="48"/>
      <c r="T245" s="189"/>
      <c r="U245" s="47"/>
      <c r="V245" s="47"/>
      <c r="W245" s="47"/>
      <c r="X245" s="47"/>
      <c r="Y245" s="47"/>
      <c r="Z245" s="47"/>
      <c r="AA245" s="100"/>
      <c r="AT245" s="22" t="s">
        <v>268</v>
      </c>
      <c r="AU245" s="22" t="s">
        <v>88</v>
      </c>
    </row>
    <row r="246" s="1" customFormat="1" ht="16.5" customHeight="1">
      <c r="B246" s="46"/>
      <c r="C246" s="219" t="s">
        <v>488</v>
      </c>
      <c r="D246" s="219" t="s">
        <v>207</v>
      </c>
      <c r="E246" s="220" t="s">
        <v>2203</v>
      </c>
      <c r="F246" s="221" t="s">
        <v>2204</v>
      </c>
      <c r="G246" s="221"/>
      <c r="H246" s="221"/>
      <c r="I246" s="221"/>
      <c r="J246" s="222" t="s">
        <v>1134</v>
      </c>
      <c r="K246" s="223">
        <v>1</v>
      </c>
      <c r="L246" s="224">
        <v>0</v>
      </c>
      <c r="M246" s="225"/>
      <c r="N246" s="226">
        <f>ROUND(L246*K246,2)</f>
        <v>0</v>
      </c>
      <c r="O246" s="226"/>
      <c r="P246" s="226"/>
      <c r="Q246" s="226"/>
      <c r="R246" s="48"/>
      <c r="T246" s="227" t="s">
        <v>22</v>
      </c>
      <c r="U246" s="56" t="s">
        <v>45</v>
      </c>
      <c r="V246" s="47"/>
      <c r="W246" s="228">
        <f>V246*K246</f>
        <v>0</v>
      </c>
      <c r="X246" s="228">
        <v>0</v>
      </c>
      <c r="Y246" s="228">
        <f>X246*K246</f>
        <v>0</v>
      </c>
      <c r="Z246" s="228">
        <v>0</v>
      </c>
      <c r="AA246" s="229">
        <f>Z246*K246</f>
        <v>0</v>
      </c>
      <c r="AR246" s="22" t="s">
        <v>278</v>
      </c>
      <c r="AT246" s="22" t="s">
        <v>207</v>
      </c>
      <c r="AU246" s="22" t="s">
        <v>88</v>
      </c>
      <c r="AY246" s="22" t="s">
        <v>206</v>
      </c>
      <c r="BE246" s="142">
        <f>IF(U246="základní",N246,0)</f>
        <v>0</v>
      </c>
      <c r="BF246" s="142">
        <f>IF(U246="snížená",N246,0)</f>
        <v>0</v>
      </c>
      <c r="BG246" s="142">
        <f>IF(U246="zákl. přenesená",N246,0)</f>
        <v>0</v>
      </c>
      <c r="BH246" s="142">
        <f>IF(U246="sníž. přenesená",N246,0)</f>
        <v>0</v>
      </c>
      <c r="BI246" s="142">
        <f>IF(U246="nulová",N246,0)</f>
        <v>0</v>
      </c>
      <c r="BJ246" s="22" t="s">
        <v>88</v>
      </c>
      <c r="BK246" s="142">
        <f>ROUND(L246*K246,2)</f>
        <v>0</v>
      </c>
      <c r="BL246" s="22" t="s">
        <v>278</v>
      </c>
      <c r="BM246" s="22" t="s">
        <v>2205</v>
      </c>
    </row>
    <row r="247" s="1" customFormat="1" ht="24" customHeight="1">
      <c r="B247" s="46"/>
      <c r="C247" s="47"/>
      <c r="D247" s="47"/>
      <c r="E247" s="47"/>
      <c r="F247" s="250" t="s">
        <v>2206</v>
      </c>
      <c r="G247" s="67"/>
      <c r="H247" s="67"/>
      <c r="I247" s="67"/>
      <c r="J247" s="47"/>
      <c r="K247" s="47"/>
      <c r="L247" s="47"/>
      <c r="M247" s="47"/>
      <c r="N247" s="47"/>
      <c r="O247" s="47"/>
      <c r="P247" s="47"/>
      <c r="Q247" s="47"/>
      <c r="R247" s="48"/>
      <c r="T247" s="189"/>
      <c r="U247" s="47"/>
      <c r="V247" s="47"/>
      <c r="W247" s="47"/>
      <c r="X247" s="47"/>
      <c r="Y247" s="47"/>
      <c r="Z247" s="47"/>
      <c r="AA247" s="100"/>
      <c r="AT247" s="22" t="s">
        <v>268</v>
      </c>
      <c r="AU247" s="22" t="s">
        <v>88</v>
      </c>
    </row>
    <row r="248" s="1" customFormat="1" ht="16.5" customHeight="1">
      <c r="B248" s="46"/>
      <c r="C248" s="219" t="s">
        <v>492</v>
      </c>
      <c r="D248" s="219" t="s">
        <v>207</v>
      </c>
      <c r="E248" s="220" t="s">
        <v>2207</v>
      </c>
      <c r="F248" s="221" t="s">
        <v>2208</v>
      </c>
      <c r="G248" s="221"/>
      <c r="H248" s="221"/>
      <c r="I248" s="221"/>
      <c r="J248" s="222" t="s">
        <v>243</v>
      </c>
      <c r="K248" s="223">
        <v>1</v>
      </c>
      <c r="L248" s="224">
        <v>0</v>
      </c>
      <c r="M248" s="225"/>
      <c r="N248" s="226">
        <f>ROUND(L248*K248,2)</f>
        <v>0</v>
      </c>
      <c r="O248" s="226"/>
      <c r="P248" s="226"/>
      <c r="Q248" s="226"/>
      <c r="R248" s="48"/>
      <c r="T248" s="227" t="s">
        <v>22</v>
      </c>
      <c r="U248" s="56" t="s">
        <v>45</v>
      </c>
      <c r="V248" s="47"/>
      <c r="W248" s="228">
        <f>V248*K248</f>
        <v>0</v>
      </c>
      <c r="X248" s="228">
        <v>0</v>
      </c>
      <c r="Y248" s="228">
        <f>X248*K248</f>
        <v>0</v>
      </c>
      <c r="Z248" s="228">
        <v>0</v>
      </c>
      <c r="AA248" s="229">
        <f>Z248*K248</f>
        <v>0</v>
      </c>
      <c r="AR248" s="22" t="s">
        <v>278</v>
      </c>
      <c r="AT248" s="22" t="s">
        <v>207</v>
      </c>
      <c r="AU248" s="22" t="s">
        <v>88</v>
      </c>
      <c r="AY248" s="22" t="s">
        <v>206</v>
      </c>
      <c r="BE248" s="142">
        <f>IF(U248="základní",N248,0)</f>
        <v>0</v>
      </c>
      <c r="BF248" s="142">
        <f>IF(U248="snížená",N248,0)</f>
        <v>0</v>
      </c>
      <c r="BG248" s="142">
        <f>IF(U248="zákl. přenesená",N248,0)</f>
        <v>0</v>
      </c>
      <c r="BH248" s="142">
        <f>IF(U248="sníž. přenesená",N248,0)</f>
        <v>0</v>
      </c>
      <c r="BI248" s="142">
        <f>IF(U248="nulová",N248,0)</f>
        <v>0</v>
      </c>
      <c r="BJ248" s="22" t="s">
        <v>88</v>
      </c>
      <c r="BK248" s="142">
        <f>ROUND(L248*K248,2)</f>
        <v>0</v>
      </c>
      <c r="BL248" s="22" t="s">
        <v>278</v>
      </c>
      <c r="BM248" s="22" t="s">
        <v>2209</v>
      </c>
    </row>
    <row r="249" s="1" customFormat="1" ht="16.5" customHeight="1">
      <c r="B249" s="46"/>
      <c r="C249" s="47"/>
      <c r="D249" s="47"/>
      <c r="E249" s="47"/>
      <c r="F249" s="250" t="s">
        <v>2210</v>
      </c>
      <c r="G249" s="67"/>
      <c r="H249" s="67"/>
      <c r="I249" s="67"/>
      <c r="J249" s="47"/>
      <c r="K249" s="47"/>
      <c r="L249" s="47"/>
      <c r="M249" s="47"/>
      <c r="N249" s="47"/>
      <c r="O249" s="47"/>
      <c r="P249" s="47"/>
      <c r="Q249" s="47"/>
      <c r="R249" s="48"/>
      <c r="T249" s="189"/>
      <c r="U249" s="47"/>
      <c r="V249" s="47"/>
      <c r="W249" s="47"/>
      <c r="X249" s="47"/>
      <c r="Y249" s="47"/>
      <c r="Z249" s="47"/>
      <c r="AA249" s="100"/>
      <c r="AT249" s="22" t="s">
        <v>268</v>
      </c>
      <c r="AU249" s="22" t="s">
        <v>88</v>
      </c>
    </row>
    <row r="250" s="1" customFormat="1" ht="25.5" customHeight="1">
      <c r="B250" s="46"/>
      <c r="C250" s="219" t="s">
        <v>496</v>
      </c>
      <c r="D250" s="219" t="s">
        <v>207</v>
      </c>
      <c r="E250" s="220" t="s">
        <v>2211</v>
      </c>
      <c r="F250" s="221" t="s">
        <v>2212</v>
      </c>
      <c r="G250" s="221"/>
      <c r="H250" s="221"/>
      <c r="I250" s="221"/>
      <c r="J250" s="222" t="s">
        <v>2155</v>
      </c>
      <c r="K250" s="223">
        <v>1</v>
      </c>
      <c r="L250" s="224">
        <v>0</v>
      </c>
      <c r="M250" s="225"/>
      <c r="N250" s="226">
        <f>ROUND(L250*K250,2)</f>
        <v>0</v>
      </c>
      <c r="O250" s="226"/>
      <c r="P250" s="226"/>
      <c r="Q250" s="226"/>
      <c r="R250" s="48"/>
      <c r="T250" s="227" t="s">
        <v>22</v>
      </c>
      <c r="U250" s="56" t="s">
        <v>45</v>
      </c>
      <c r="V250" s="47"/>
      <c r="W250" s="228">
        <f>V250*K250</f>
        <v>0</v>
      </c>
      <c r="X250" s="228">
        <v>0</v>
      </c>
      <c r="Y250" s="228">
        <f>X250*K250</f>
        <v>0</v>
      </c>
      <c r="Z250" s="228">
        <v>0</v>
      </c>
      <c r="AA250" s="229">
        <f>Z250*K250</f>
        <v>0</v>
      </c>
      <c r="AR250" s="22" t="s">
        <v>278</v>
      </c>
      <c r="AT250" s="22" t="s">
        <v>207</v>
      </c>
      <c r="AU250" s="22" t="s">
        <v>88</v>
      </c>
      <c r="AY250" s="22" t="s">
        <v>206</v>
      </c>
      <c r="BE250" s="142">
        <f>IF(U250="základní",N250,0)</f>
        <v>0</v>
      </c>
      <c r="BF250" s="142">
        <f>IF(U250="snížená",N250,0)</f>
        <v>0</v>
      </c>
      <c r="BG250" s="142">
        <f>IF(U250="zákl. přenesená",N250,0)</f>
        <v>0</v>
      </c>
      <c r="BH250" s="142">
        <f>IF(U250="sníž. přenesená",N250,0)</f>
        <v>0</v>
      </c>
      <c r="BI250" s="142">
        <f>IF(U250="nulová",N250,0)</f>
        <v>0</v>
      </c>
      <c r="BJ250" s="22" t="s">
        <v>88</v>
      </c>
      <c r="BK250" s="142">
        <f>ROUND(L250*K250,2)</f>
        <v>0</v>
      </c>
      <c r="BL250" s="22" t="s">
        <v>278</v>
      </c>
      <c r="BM250" s="22" t="s">
        <v>2213</v>
      </c>
    </row>
    <row r="251" s="1" customFormat="1" ht="24" customHeight="1">
      <c r="B251" s="46"/>
      <c r="C251" s="47"/>
      <c r="D251" s="47"/>
      <c r="E251" s="47"/>
      <c r="F251" s="250" t="s">
        <v>2214</v>
      </c>
      <c r="G251" s="67"/>
      <c r="H251" s="67"/>
      <c r="I251" s="67"/>
      <c r="J251" s="47"/>
      <c r="K251" s="47"/>
      <c r="L251" s="47"/>
      <c r="M251" s="47"/>
      <c r="N251" s="47"/>
      <c r="O251" s="47"/>
      <c r="P251" s="47"/>
      <c r="Q251" s="47"/>
      <c r="R251" s="48"/>
      <c r="T251" s="189"/>
      <c r="U251" s="47"/>
      <c r="V251" s="47"/>
      <c r="W251" s="47"/>
      <c r="X251" s="47"/>
      <c r="Y251" s="47"/>
      <c r="Z251" s="47"/>
      <c r="AA251" s="100"/>
      <c r="AT251" s="22" t="s">
        <v>268</v>
      </c>
      <c r="AU251" s="22" t="s">
        <v>88</v>
      </c>
    </row>
    <row r="252" s="1" customFormat="1" ht="25.5" customHeight="1">
      <c r="B252" s="46"/>
      <c r="C252" s="219" t="s">
        <v>500</v>
      </c>
      <c r="D252" s="219" t="s">
        <v>207</v>
      </c>
      <c r="E252" s="220" t="s">
        <v>2215</v>
      </c>
      <c r="F252" s="221" t="s">
        <v>2216</v>
      </c>
      <c r="G252" s="221"/>
      <c r="H252" s="221"/>
      <c r="I252" s="221"/>
      <c r="J252" s="222" t="s">
        <v>2155</v>
      </c>
      <c r="K252" s="223">
        <v>1</v>
      </c>
      <c r="L252" s="224">
        <v>0</v>
      </c>
      <c r="M252" s="225"/>
      <c r="N252" s="226">
        <f>ROUND(L252*K252,2)</f>
        <v>0</v>
      </c>
      <c r="O252" s="226"/>
      <c r="P252" s="226"/>
      <c r="Q252" s="226"/>
      <c r="R252" s="48"/>
      <c r="T252" s="227" t="s">
        <v>22</v>
      </c>
      <c r="U252" s="56" t="s">
        <v>45</v>
      </c>
      <c r="V252" s="47"/>
      <c r="W252" s="228">
        <f>V252*K252</f>
        <v>0</v>
      </c>
      <c r="X252" s="228">
        <v>0</v>
      </c>
      <c r="Y252" s="228">
        <f>X252*K252</f>
        <v>0</v>
      </c>
      <c r="Z252" s="228">
        <v>0</v>
      </c>
      <c r="AA252" s="229">
        <f>Z252*K252</f>
        <v>0</v>
      </c>
      <c r="AR252" s="22" t="s">
        <v>278</v>
      </c>
      <c r="AT252" s="22" t="s">
        <v>207</v>
      </c>
      <c r="AU252" s="22" t="s">
        <v>88</v>
      </c>
      <c r="AY252" s="22" t="s">
        <v>206</v>
      </c>
      <c r="BE252" s="142">
        <f>IF(U252="základní",N252,0)</f>
        <v>0</v>
      </c>
      <c r="BF252" s="142">
        <f>IF(U252="snížená",N252,0)</f>
        <v>0</v>
      </c>
      <c r="BG252" s="142">
        <f>IF(U252="zákl. přenesená",N252,0)</f>
        <v>0</v>
      </c>
      <c r="BH252" s="142">
        <f>IF(U252="sníž. přenesená",N252,0)</f>
        <v>0</v>
      </c>
      <c r="BI252" s="142">
        <f>IF(U252="nulová",N252,0)</f>
        <v>0</v>
      </c>
      <c r="BJ252" s="22" t="s">
        <v>88</v>
      </c>
      <c r="BK252" s="142">
        <f>ROUND(L252*K252,2)</f>
        <v>0</v>
      </c>
      <c r="BL252" s="22" t="s">
        <v>278</v>
      </c>
      <c r="BM252" s="22" t="s">
        <v>2217</v>
      </c>
    </row>
    <row r="253" s="1" customFormat="1" ht="48" customHeight="1">
      <c r="B253" s="46"/>
      <c r="C253" s="47"/>
      <c r="D253" s="47"/>
      <c r="E253" s="47"/>
      <c r="F253" s="250" t="s">
        <v>2218</v>
      </c>
      <c r="G253" s="67"/>
      <c r="H253" s="67"/>
      <c r="I253" s="67"/>
      <c r="J253" s="47"/>
      <c r="K253" s="47"/>
      <c r="L253" s="47"/>
      <c r="M253" s="47"/>
      <c r="N253" s="47"/>
      <c r="O253" s="47"/>
      <c r="P253" s="47"/>
      <c r="Q253" s="47"/>
      <c r="R253" s="48"/>
      <c r="T253" s="189"/>
      <c r="U253" s="47"/>
      <c r="V253" s="47"/>
      <c r="W253" s="47"/>
      <c r="X253" s="47"/>
      <c r="Y253" s="47"/>
      <c r="Z253" s="47"/>
      <c r="AA253" s="100"/>
      <c r="AT253" s="22" t="s">
        <v>268</v>
      </c>
      <c r="AU253" s="22" t="s">
        <v>88</v>
      </c>
    </row>
    <row r="254" s="1" customFormat="1" ht="16.5" customHeight="1">
      <c r="B254" s="46"/>
      <c r="C254" s="219" t="s">
        <v>505</v>
      </c>
      <c r="D254" s="219" t="s">
        <v>207</v>
      </c>
      <c r="E254" s="220" t="s">
        <v>2219</v>
      </c>
      <c r="F254" s="221" t="s">
        <v>2220</v>
      </c>
      <c r="G254" s="221"/>
      <c r="H254" s="221"/>
      <c r="I254" s="221"/>
      <c r="J254" s="222" t="s">
        <v>243</v>
      </c>
      <c r="K254" s="223">
        <v>45</v>
      </c>
      <c r="L254" s="224">
        <v>0</v>
      </c>
      <c r="M254" s="225"/>
      <c r="N254" s="226">
        <f>ROUND(L254*K254,2)</f>
        <v>0</v>
      </c>
      <c r="O254" s="226"/>
      <c r="P254" s="226"/>
      <c r="Q254" s="226"/>
      <c r="R254" s="48"/>
      <c r="T254" s="227" t="s">
        <v>22</v>
      </c>
      <c r="U254" s="56" t="s">
        <v>45</v>
      </c>
      <c r="V254" s="47"/>
      <c r="W254" s="228">
        <f>V254*K254</f>
        <v>0</v>
      </c>
      <c r="X254" s="228">
        <v>0</v>
      </c>
      <c r="Y254" s="228">
        <f>X254*K254</f>
        <v>0</v>
      </c>
      <c r="Z254" s="228">
        <v>0</v>
      </c>
      <c r="AA254" s="229">
        <f>Z254*K254</f>
        <v>0</v>
      </c>
      <c r="AR254" s="22" t="s">
        <v>278</v>
      </c>
      <c r="AT254" s="22" t="s">
        <v>207</v>
      </c>
      <c r="AU254" s="22" t="s">
        <v>88</v>
      </c>
      <c r="AY254" s="22" t="s">
        <v>206</v>
      </c>
      <c r="BE254" s="142">
        <f>IF(U254="základní",N254,0)</f>
        <v>0</v>
      </c>
      <c r="BF254" s="142">
        <f>IF(U254="snížená",N254,0)</f>
        <v>0</v>
      </c>
      <c r="BG254" s="142">
        <f>IF(U254="zákl. přenesená",N254,0)</f>
        <v>0</v>
      </c>
      <c r="BH254" s="142">
        <f>IF(U254="sníž. přenesená",N254,0)</f>
        <v>0</v>
      </c>
      <c r="BI254" s="142">
        <f>IF(U254="nulová",N254,0)</f>
        <v>0</v>
      </c>
      <c r="BJ254" s="22" t="s">
        <v>88</v>
      </c>
      <c r="BK254" s="142">
        <f>ROUND(L254*K254,2)</f>
        <v>0</v>
      </c>
      <c r="BL254" s="22" t="s">
        <v>278</v>
      </c>
      <c r="BM254" s="22" t="s">
        <v>2221</v>
      </c>
    </row>
    <row r="255" s="1" customFormat="1" ht="24" customHeight="1">
      <c r="B255" s="46"/>
      <c r="C255" s="47"/>
      <c r="D255" s="47"/>
      <c r="E255" s="47"/>
      <c r="F255" s="250" t="s">
        <v>2222</v>
      </c>
      <c r="G255" s="67"/>
      <c r="H255" s="67"/>
      <c r="I255" s="67"/>
      <c r="J255" s="47"/>
      <c r="K255" s="47"/>
      <c r="L255" s="47"/>
      <c r="M255" s="47"/>
      <c r="N255" s="47"/>
      <c r="O255" s="47"/>
      <c r="P255" s="47"/>
      <c r="Q255" s="47"/>
      <c r="R255" s="48"/>
      <c r="T255" s="189"/>
      <c r="U255" s="47"/>
      <c r="V255" s="47"/>
      <c r="W255" s="47"/>
      <c r="X255" s="47"/>
      <c r="Y255" s="47"/>
      <c r="Z255" s="47"/>
      <c r="AA255" s="100"/>
      <c r="AT255" s="22" t="s">
        <v>268</v>
      </c>
      <c r="AU255" s="22" t="s">
        <v>88</v>
      </c>
    </row>
    <row r="256" s="1" customFormat="1" ht="16.5" customHeight="1">
      <c r="B256" s="46"/>
      <c r="C256" s="219" t="s">
        <v>510</v>
      </c>
      <c r="D256" s="219" t="s">
        <v>207</v>
      </c>
      <c r="E256" s="220" t="s">
        <v>2223</v>
      </c>
      <c r="F256" s="221" t="s">
        <v>2224</v>
      </c>
      <c r="G256" s="221"/>
      <c r="H256" s="221"/>
      <c r="I256" s="221"/>
      <c r="J256" s="222" t="s">
        <v>243</v>
      </c>
      <c r="K256" s="223">
        <v>45</v>
      </c>
      <c r="L256" s="224">
        <v>0</v>
      </c>
      <c r="M256" s="225"/>
      <c r="N256" s="226">
        <f>ROUND(L256*K256,2)</f>
        <v>0</v>
      </c>
      <c r="O256" s="226"/>
      <c r="P256" s="226"/>
      <c r="Q256" s="226"/>
      <c r="R256" s="48"/>
      <c r="T256" s="227" t="s">
        <v>22</v>
      </c>
      <c r="U256" s="56" t="s">
        <v>45</v>
      </c>
      <c r="V256" s="47"/>
      <c r="W256" s="228">
        <f>V256*K256</f>
        <v>0</v>
      </c>
      <c r="X256" s="228">
        <v>0</v>
      </c>
      <c r="Y256" s="228">
        <f>X256*K256</f>
        <v>0</v>
      </c>
      <c r="Z256" s="228">
        <v>0</v>
      </c>
      <c r="AA256" s="229">
        <f>Z256*K256</f>
        <v>0</v>
      </c>
      <c r="AR256" s="22" t="s">
        <v>278</v>
      </c>
      <c r="AT256" s="22" t="s">
        <v>207</v>
      </c>
      <c r="AU256" s="22" t="s">
        <v>88</v>
      </c>
      <c r="AY256" s="22" t="s">
        <v>206</v>
      </c>
      <c r="BE256" s="142">
        <f>IF(U256="základní",N256,0)</f>
        <v>0</v>
      </c>
      <c r="BF256" s="142">
        <f>IF(U256="snížená",N256,0)</f>
        <v>0</v>
      </c>
      <c r="BG256" s="142">
        <f>IF(U256="zákl. přenesená",N256,0)</f>
        <v>0</v>
      </c>
      <c r="BH256" s="142">
        <f>IF(U256="sníž. přenesená",N256,0)</f>
        <v>0</v>
      </c>
      <c r="BI256" s="142">
        <f>IF(U256="nulová",N256,0)</f>
        <v>0</v>
      </c>
      <c r="BJ256" s="22" t="s">
        <v>88</v>
      </c>
      <c r="BK256" s="142">
        <f>ROUND(L256*K256,2)</f>
        <v>0</v>
      </c>
      <c r="BL256" s="22" t="s">
        <v>278</v>
      </c>
      <c r="BM256" s="22" t="s">
        <v>2225</v>
      </c>
    </row>
    <row r="257" s="1" customFormat="1" ht="16.5" customHeight="1">
      <c r="B257" s="46"/>
      <c r="C257" s="47"/>
      <c r="D257" s="47"/>
      <c r="E257" s="47"/>
      <c r="F257" s="250" t="s">
        <v>2226</v>
      </c>
      <c r="G257" s="67"/>
      <c r="H257" s="67"/>
      <c r="I257" s="67"/>
      <c r="J257" s="47"/>
      <c r="K257" s="47"/>
      <c r="L257" s="47"/>
      <c r="M257" s="47"/>
      <c r="N257" s="47"/>
      <c r="O257" s="47"/>
      <c r="P257" s="47"/>
      <c r="Q257" s="47"/>
      <c r="R257" s="48"/>
      <c r="T257" s="189"/>
      <c r="U257" s="47"/>
      <c r="V257" s="47"/>
      <c r="W257" s="47"/>
      <c r="X257" s="47"/>
      <c r="Y257" s="47"/>
      <c r="Z257" s="47"/>
      <c r="AA257" s="100"/>
      <c r="AT257" s="22" t="s">
        <v>268</v>
      </c>
      <c r="AU257" s="22" t="s">
        <v>88</v>
      </c>
    </row>
    <row r="258" s="1" customFormat="1" ht="16.5" customHeight="1">
      <c r="B258" s="46"/>
      <c r="C258" s="219" t="s">
        <v>516</v>
      </c>
      <c r="D258" s="219" t="s">
        <v>207</v>
      </c>
      <c r="E258" s="220" t="s">
        <v>2227</v>
      </c>
      <c r="F258" s="221" t="s">
        <v>2042</v>
      </c>
      <c r="G258" s="221"/>
      <c r="H258" s="221"/>
      <c r="I258" s="221"/>
      <c r="J258" s="222" t="s">
        <v>243</v>
      </c>
      <c r="K258" s="223">
        <v>62</v>
      </c>
      <c r="L258" s="224">
        <v>0</v>
      </c>
      <c r="M258" s="225"/>
      <c r="N258" s="226">
        <f>ROUND(L258*K258,2)</f>
        <v>0</v>
      </c>
      <c r="O258" s="226"/>
      <c r="P258" s="226"/>
      <c r="Q258" s="226"/>
      <c r="R258" s="48"/>
      <c r="T258" s="227" t="s">
        <v>22</v>
      </c>
      <c r="U258" s="56" t="s">
        <v>45</v>
      </c>
      <c r="V258" s="47"/>
      <c r="W258" s="228">
        <f>V258*K258</f>
        <v>0</v>
      </c>
      <c r="X258" s="228">
        <v>0</v>
      </c>
      <c r="Y258" s="228">
        <f>X258*K258</f>
        <v>0</v>
      </c>
      <c r="Z258" s="228">
        <v>0</v>
      </c>
      <c r="AA258" s="229">
        <f>Z258*K258</f>
        <v>0</v>
      </c>
      <c r="AR258" s="22" t="s">
        <v>278</v>
      </c>
      <c r="AT258" s="22" t="s">
        <v>207</v>
      </c>
      <c r="AU258" s="22" t="s">
        <v>88</v>
      </c>
      <c r="AY258" s="22" t="s">
        <v>206</v>
      </c>
      <c r="BE258" s="142">
        <f>IF(U258="základní",N258,0)</f>
        <v>0</v>
      </c>
      <c r="BF258" s="142">
        <f>IF(U258="snížená",N258,0)</f>
        <v>0</v>
      </c>
      <c r="BG258" s="142">
        <f>IF(U258="zákl. přenesená",N258,0)</f>
        <v>0</v>
      </c>
      <c r="BH258" s="142">
        <f>IF(U258="sníž. přenesená",N258,0)</f>
        <v>0</v>
      </c>
      <c r="BI258" s="142">
        <f>IF(U258="nulová",N258,0)</f>
        <v>0</v>
      </c>
      <c r="BJ258" s="22" t="s">
        <v>88</v>
      </c>
      <c r="BK258" s="142">
        <f>ROUND(L258*K258,2)</f>
        <v>0</v>
      </c>
      <c r="BL258" s="22" t="s">
        <v>278</v>
      </c>
      <c r="BM258" s="22" t="s">
        <v>2228</v>
      </c>
    </row>
    <row r="259" s="1" customFormat="1" ht="16.5" customHeight="1">
      <c r="B259" s="46"/>
      <c r="C259" s="47"/>
      <c r="D259" s="47"/>
      <c r="E259" s="47"/>
      <c r="F259" s="250" t="s">
        <v>2229</v>
      </c>
      <c r="G259" s="67"/>
      <c r="H259" s="67"/>
      <c r="I259" s="67"/>
      <c r="J259" s="47"/>
      <c r="K259" s="47"/>
      <c r="L259" s="47"/>
      <c r="M259" s="47"/>
      <c r="N259" s="47"/>
      <c r="O259" s="47"/>
      <c r="P259" s="47"/>
      <c r="Q259" s="47"/>
      <c r="R259" s="48"/>
      <c r="T259" s="189"/>
      <c r="U259" s="47"/>
      <c r="V259" s="47"/>
      <c r="W259" s="47"/>
      <c r="X259" s="47"/>
      <c r="Y259" s="47"/>
      <c r="Z259" s="47"/>
      <c r="AA259" s="100"/>
      <c r="AT259" s="22" t="s">
        <v>268</v>
      </c>
      <c r="AU259" s="22" t="s">
        <v>88</v>
      </c>
    </row>
    <row r="260" s="1" customFormat="1" ht="16.5" customHeight="1">
      <c r="B260" s="46"/>
      <c r="C260" s="219" t="s">
        <v>521</v>
      </c>
      <c r="D260" s="219" t="s">
        <v>207</v>
      </c>
      <c r="E260" s="220" t="s">
        <v>2230</v>
      </c>
      <c r="F260" s="221" t="s">
        <v>2231</v>
      </c>
      <c r="G260" s="221"/>
      <c r="H260" s="221"/>
      <c r="I260" s="221"/>
      <c r="J260" s="222" t="s">
        <v>1134</v>
      </c>
      <c r="K260" s="223">
        <v>1</v>
      </c>
      <c r="L260" s="224">
        <v>0</v>
      </c>
      <c r="M260" s="225"/>
      <c r="N260" s="226">
        <f>ROUND(L260*K260,2)</f>
        <v>0</v>
      </c>
      <c r="O260" s="226"/>
      <c r="P260" s="226"/>
      <c r="Q260" s="226"/>
      <c r="R260" s="48"/>
      <c r="T260" s="227" t="s">
        <v>22</v>
      </c>
      <c r="U260" s="56" t="s">
        <v>45</v>
      </c>
      <c r="V260" s="47"/>
      <c r="W260" s="228">
        <f>V260*K260</f>
        <v>0</v>
      </c>
      <c r="X260" s="228">
        <v>0</v>
      </c>
      <c r="Y260" s="228">
        <f>X260*K260</f>
        <v>0</v>
      </c>
      <c r="Z260" s="228">
        <v>0</v>
      </c>
      <c r="AA260" s="229">
        <f>Z260*K260</f>
        <v>0</v>
      </c>
      <c r="AR260" s="22" t="s">
        <v>278</v>
      </c>
      <c r="AT260" s="22" t="s">
        <v>207</v>
      </c>
      <c r="AU260" s="22" t="s">
        <v>88</v>
      </c>
      <c r="AY260" s="22" t="s">
        <v>206</v>
      </c>
      <c r="BE260" s="142">
        <f>IF(U260="základní",N260,0)</f>
        <v>0</v>
      </c>
      <c r="BF260" s="142">
        <f>IF(U260="snížená",N260,0)</f>
        <v>0</v>
      </c>
      <c r="BG260" s="142">
        <f>IF(U260="zákl. přenesená",N260,0)</f>
        <v>0</v>
      </c>
      <c r="BH260" s="142">
        <f>IF(U260="sníž. přenesená",N260,0)</f>
        <v>0</v>
      </c>
      <c r="BI260" s="142">
        <f>IF(U260="nulová",N260,0)</f>
        <v>0</v>
      </c>
      <c r="BJ260" s="22" t="s">
        <v>88</v>
      </c>
      <c r="BK260" s="142">
        <f>ROUND(L260*K260,2)</f>
        <v>0</v>
      </c>
      <c r="BL260" s="22" t="s">
        <v>278</v>
      </c>
      <c r="BM260" s="22" t="s">
        <v>2232</v>
      </c>
    </row>
    <row r="261" s="1" customFormat="1" ht="16.5" customHeight="1">
      <c r="B261" s="46"/>
      <c r="C261" s="47"/>
      <c r="D261" s="47"/>
      <c r="E261" s="47"/>
      <c r="F261" s="250" t="s">
        <v>2233</v>
      </c>
      <c r="G261" s="67"/>
      <c r="H261" s="67"/>
      <c r="I261" s="67"/>
      <c r="J261" s="47"/>
      <c r="K261" s="47"/>
      <c r="L261" s="47"/>
      <c r="M261" s="47"/>
      <c r="N261" s="47"/>
      <c r="O261" s="47"/>
      <c r="P261" s="47"/>
      <c r="Q261" s="47"/>
      <c r="R261" s="48"/>
      <c r="T261" s="189"/>
      <c r="U261" s="47"/>
      <c r="V261" s="47"/>
      <c r="W261" s="47"/>
      <c r="X261" s="47"/>
      <c r="Y261" s="47"/>
      <c r="Z261" s="47"/>
      <c r="AA261" s="100"/>
      <c r="AT261" s="22" t="s">
        <v>268</v>
      </c>
      <c r="AU261" s="22" t="s">
        <v>88</v>
      </c>
    </row>
    <row r="262" s="1" customFormat="1" ht="16.5" customHeight="1">
      <c r="B262" s="46"/>
      <c r="C262" s="219" t="s">
        <v>640</v>
      </c>
      <c r="D262" s="219" t="s">
        <v>207</v>
      </c>
      <c r="E262" s="220" t="s">
        <v>2234</v>
      </c>
      <c r="F262" s="221" t="s">
        <v>2046</v>
      </c>
      <c r="G262" s="221"/>
      <c r="H262" s="221"/>
      <c r="I262" s="221"/>
      <c r="J262" s="222" t="s">
        <v>210</v>
      </c>
      <c r="K262" s="223">
        <v>34</v>
      </c>
      <c r="L262" s="224">
        <v>0</v>
      </c>
      <c r="M262" s="225"/>
      <c r="N262" s="226">
        <f>ROUND(L262*K262,2)</f>
        <v>0</v>
      </c>
      <c r="O262" s="226"/>
      <c r="P262" s="226"/>
      <c r="Q262" s="226"/>
      <c r="R262" s="48"/>
      <c r="T262" s="227" t="s">
        <v>22</v>
      </c>
      <c r="U262" s="56" t="s">
        <v>45</v>
      </c>
      <c r="V262" s="47"/>
      <c r="W262" s="228">
        <f>V262*K262</f>
        <v>0</v>
      </c>
      <c r="X262" s="228">
        <v>0</v>
      </c>
      <c r="Y262" s="228">
        <f>X262*K262</f>
        <v>0</v>
      </c>
      <c r="Z262" s="228">
        <v>0</v>
      </c>
      <c r="AA262" s="229">
        <f>Z262*K262</f>
        <v>0</v>
      </c>
      <c r="AR262" s="22" t="s">
        <v>278</v>
      </c>
      <c r="AT262" s="22" t="s">
        <v>207</v>
      </c>
      <c r="AU262" s="22" t="s">
        <v>88</v>
      </c>
      <c r="AY262" s="22" t="s">
        <v>206</v>
      </c>
      <c r="BE262" s="142">
        <f>IF(U262="základní",N262,0)</f>
        <v>0</v>
      </c>
      <c r="BF262" s="142">
        <f>IF(U262="snížená",N262,0)</f>
        <v>0</v>
      </c>
      <c r="BG262" s="142">
        <f>IF(U262="zákl. přenesená",N262,0)</f>
        <v>0</v>
      </c>
      <c r="BH262" s="142">
        <f>IF(U262="sníž. přenesená",N262,0)</f>
        <v>0</v>
      </c>
      <c r="BI262" s="142">
        <f>IF(U262="nulová",N262,0)</f>
        <v>0</v>
      </c>
      <c r="BJ262" s="22" t="s">
        <v>88</v>
      </c>
      <c r="BK262" s="142">
        <f>ROUND(L262*K262,2)</f>
        <v>0</v>
      </c>
      <c r="BL262" s="22" t="s">
        <v>278</v>
      </c>
      <c r="BM262" s="22" t="s">
        <v>2235</v>
      </c>
    </row>
    <row r="263" s="1" customFormat="1" ht="24" customHeight="1">
      <c r="B263" s="46"/>
      <c r="C263" s="47"/>
      <c r="D263" s="47"/>
      <c r="E263" s="47"/>
      <c r="F263" s="250" t="s">
        <v>2177</v>
      </c>
      <c r="G263" s="67"/>
      <c r="H263" s="67"/>
      <c r="I263" s="67"/>
      <c r="J263" s="47"/>
      <c r="K263" s="47"/>
      <c r="L263" s="47"/>
      <c r="M263" s="47"/>
      <c r="N263" s="47"/>
      <c r="O263" s="47"/>
      <c r="P263" s="47"/>
      <c r="Q263" s="47"/>
      <c r="R263" s="48"/>
      <c r="T263" s="189"/>
      <c r="U263" s="47"/>
      <c r="V263" s="47"/>
      <c r="W263" s="47"/>
      <c r="X263" s="47"/>
      <c r="Y263" s="47"/>
      <c r="Z263" s="47"/>
      <c r="AA263" s="100"/>
      <c r="AT263" s="22" t="s">
        <v>268</v>
      </c>
      <c r="AU263" s="22" t="s">
        <v>88</v>
      </c>
    </row>
    <row r="264" s="1" customFormat="1" ht="16.5" customHeight="1">
      <c r="B264" s="46"/>
      <c r="C264" s="219" t="s">
        <v>642</v>
      </c>
      <c r="D264" s="219" t="s">
        <v>207</v>
      </c>
      <c r="E264" s="220" t="s">
        <v>2236</v>
      </c>
      <c r="F264" s="221" t="s">
        <v>2050</v>
      </c>
      <c r="G264" s="221"/>
      <c r="H264" s="221"/>
      <c r="I264" s="221"/>
      <c r="J264" s="222" t="s">
        <v>210</v>
      </c>
      <c r="K264" s="223">
        <v>14</v>
      </c>
      <c r="L264" s="224">
        <v>0</v>
      </c>
      <c r="M264" s="225"/>
      <c r="N264" s="226">
        <f>ROUND(L264*K264,2)</f>
        <v>0</v>
      </c>
      <c r="O264" s="226"/>
      <c r="P264" s="226"/>
      <c r="Q264" s="226"/>
      <c r="R264" s="48"/>
      <c r="T264" s="227" t="s">
        <v>22</v>
      </c>
      <c r="U264" s="56" t="s">
        <v>45</v>
      </c>
      <c r="V264" s="47"/>
      <c r="W264" s="228">
        <f>V264*K264</f>
        <v>0</v>
      </c>
      <c r="X264" s="228">
        <v>0</v>
      </c>
      <c r="Y264" s="228">
        <f>X264*K264</f>
        <v>0</v>
      </c>
      <c r="Z264" s="228">
        <v>0</v>
      </c>
      <c r="AA264" s="229">
        <f>Z264*K264</f>
        <v>0</v>
      </c>
      <c r="AR264" s="22" t="s">
        <v>278</v>
      </c>
      <c r="AT264" s="22" t="s">
        <v>207</v>
      </c>
      <c r="AU264" s="22" t="s">
        <v>88</v>
      </c>
      <c r="AY264" s="22" t="s">
        <v>206</v>
      </c>
      <c r="BE264" s="142">
        <f>IF(U264="základní",N264,0)</f>
        <v>0</v>
      </c>
      <c r="BF264" s="142">
        <f>IF(U264="snížená",N264,0)</f>
        <v>0</v>
      </c>
      <c r="BG264" s="142">
        <f>IF(U264="zákl. přenesená",N264,0)</f>
        <v>0</v>
      </c>
      <c r="BH264" s="142">
        <f>IF(U264="sníž. přenesená",N264,0)</f>
        <v>0</v>
      </c>
      <c r="BI264" s="142">
        <f>IF(U264="nulová",N264,0)</f>
        <v>0</v>
      </c>
      <c r="BJ264" s="22" t="s">
        <v>88</v>
      </c>
      <c r="BK264" s="142">
        <f>ROUND(L264*K264,2)</f>
        <v>0</v>
      </c>
      <c r="BL264" s="22" t="s">
        <v>278</v>
      </c>
      <c r="BM264" s="22" t="s">
        <v>2237</v>
      </c>
    </row>
    <row r="265" s="1" customFormat="1" ht="16.5" customHeight="1">
      <c r="B265" s="46"/>
      <c r="C265" s="47"/>
      <c r="D265" s="47"/>
      <c r="E265" s="47"/>
      <c r="F265" s="250" t="s">
        <v>2238</v>
      </c>
      <c r="G265" s="67"/>
      <c r="H265" s="67"/>
      <c r="I265" s="67"/>
      <c r="J265" s="47"/>
      <c r="K265" s="47"/>
      <c r="L265" s="47"/>
      <c r="M265" s="47"/>
      <c r="N265" s="47"/>
      <c r="O265" s="47"/>
      <c r="P265" s="47"/>
      <c r="Q265" s="47"/>
      <c r="R265" s="48"/>
      <c r="T265" s="189"/>
      <c r="U265" s="47"/>
      <c r="V265" s="47"/>
      <c r="W265" s="47"/>
      <c r="X265" s="47"/>
      <c r="Y265" s="47"/>
      <c r="Z265" s="47"/>
      <c r="AA265" s="100"/>
      <c r="AT265" s="22" t="s">
        <v>268</v>
      </c>
      <c r="AU265" s="22" t="s">
        <v>88</v>
      </c>
    </row>
    <row r="266" s="1" customFormat="1" ht="16.5" customHeight="1">
      <c r="B266" s="46"/>
      <c r="C266" s="219" t="s">
        <v>647</v>
      </c>
      <c r="D266" s="219" t="s">
        <v>207</v>
      </c>
      <c r="E266" s="220" t="s">
        <v>2239</v>
      </c>
      <c r="F266" s="221" t="s">
        <v>2054</v>
      </c>
      <c r="G266" s="221"/>
      <c r="H266" s="221"/>
      <c r="I266" s="221"/>
      <c r="J266" s="222" t="s">
        <v>210</v>
      </c>
      <c r="K266" s="223">
        <v>20</v>
      </c>
      <c r="L266" s="224">
        <v>0</v>
      </c>
      <c r="M266" s="225"/>
      <c r="N266" s="226">
        <f>ROUND(L266*K266,2)</f>
        <v>0</v>
      </c>
      <c r="O266" s="226"/>
      <c r="P266" s="226"/>
      <c r="Q266" s="226"/>
      <c r="R266" s="48"/>
      <c r="T266" s="227" t="s">
        <v>22</v>
      </c>
      <c r="U266" s="56" t="s">
        <v>45</v>
      </c>
      <c r="V266" s="47"/>
      <c r="W266" s="228">
        <f>V266*K266</f>
        <v>0</v>
      </c>
      <c r="X266" s="228">
        <v>0</v>
      </c>
      <c r="Y266" s="228">
        <f>X266*K266</f>
        <v>0</v>
      </c>
      <c r="Z266" s="228">
        <v>0</v>
      </c>
      <c r="AA266" s="229">
        <f>Z266*K266</f>
        <v>0</v>
      </c>
      <c r="AR266" s="22" t="s">
        <v>278</v>
      </c>
      <c r="AT266" s="22" t="s">
        <v>207</v>
      </c>
      <c r="AU266" s="22" t="s">
        <v>88</v>
      </c>
      <c r="AY266" s="22" t="s">
        <v>206</v>
      </c>
      <c r="BE266" s="142">
        <f>IF(U266="základní",N266,0)</f>
        <v>0</v>
      </c>
      <c r="BF266" s="142">
        <f>IF(U266="snížená",N266,0)</f>
        <v>0</v>
      </c>
      <c r="BG266" s="142">
        <f>IF(U266="zákl. přenesená",N266,0)</f>
        <v>0</v>
      </c>
      <c r="BH266" s="142">
        <f>IF(U266="sníž. přenesená",N266,0)</f>
        <v>0</v>
      </c>
      <c r="BI266" s="142">
        <f>IF(U266="nulová",N266,0)</f>
        <v>0</v>
      </c>
      <c r="BJ266" s="22" t="s">
        <v>88</v>
      </c>
      <c r="BK266" s="142">
        <f>ROUND(L266*K266,2)</f>
        <v>0</v>
      </c>
      <c r="BL266" s="22" t="s">
        <v>278</v>
      </c>
      <c r="BM266" s="22" t="s">
        <v>2240</v>
      </c>
    </row>
    <row r="267" s="1" customFormat="1" ht="25.5" customHeight="1">
      <c r="B267" s="46"/>
      <c r="C267" s="219" t="s">
        <v>652</v>
      </c>
      <c r="D267" s="219" t="s">
        <v>207</v>
      </c>
      <c r="E267" s="220" t="s">
        <v>2241</v>
      </c>
      <c r="F267" s="221" t="s">
        <v>2057</v>
      </c>
      <c r="G267" s="221"/>
      <c r="H267" s="221"/>
      <c r="I267" s="221"/>
      <c r="J267" s="222" t="s">
        <v>210</v>
      </c>
      <c r="K267" s="223">
        <v>14</v>
      </c>
      <c r="L267" s="224">
        <v>0</v>
      </c>
      <c r="M267" s="225"/>
      <c r="N267" s="226">
        <f>ROUND(L267*K267,2)</f>
        <v>0</v>
      </c>
      <c r="O267" s="226"/>
      <c r="P267" s="226"/>
      <c r="Q267" s="226"/>
      <c r="R267" s="48"/>
      <c r="T267" s="227" t="s">
        <v>22</v>
      </c>
      <c r="U267" s="56" t="s">
        <v>45</v>
      </c>
      <c r="V267" s="47"/>
      <c r="W267" s="228">
        <f>V267*K267</f>
        <v>0</v>
      </c>
      <c r="X267" s="228">
        <v>0</v>
      </c>
      <c r="Y267" s="228">
        <f>X267*K267</f>
        <v>0</v>
      </c>
      <c r="Z267" s="228">
        <v>0</v>
      </c>
      <c r="AA267" s="229">
        <f>Z267*K267</f>
        <v>0</v>
      </c>
      <c r="AR267" s="22" t="s">
        <v>278</v>
      </c>
      <c r="AT267" s="22" t="s">
        <v>207</v>
      </c>
      <c r="AU267" s="22" t="s">
        <v>88</v>
      </c>
      <c r="AY267" s="22" t="s">
        <v>206</v>
      </c>
      <c r="BE267" s="142">
        <f>IF(U267="základní",N267,0)</f>
        <v>0</v>
      </c>
      <c r="BF267" s="142">
        <f>IF(U267="snížená",N267,0)</f>
        <v>0</v>
      </c>
      <c r="BG267" s="142">
        <f>IF(U267="zákl. přenesená",N267,0)</f>
        <v>0</v>
      </c>
      <c r="BH267" s="142">
        <f>IF(U267="sníž. přenesená",N267,0)</f>
        <v>0</v>
      </c>
      <c r="BI267" s="142">
        <f>IF(U267="nulová",N267,0)</f>
        <v>0</v>
      </c>
      <c r="BJ267" s="22" t="s">
        <v>88</v>
      </c>
      <c r="BK267" s="142">
        <f>ROUND(L267*K267,2)</f>
        <v>0</v>
      </c>
      <c r="BL267" s="22" t="s">
        <v>278</v>
      </c>
      <c r="BM267" s="22" t="s">
        <v>2242</v>
      </c>
    </row>
    <row r="268" s="9" customFormat="1" ht="37.44001" customHeight="1">
      <c r="B268" s="205"/>
      <c r="C268" s="206"/>
      <c r="D268" s="207" t="s">
        <v>1974</v>
      </c>
      <c r="E268" s="207"/>
      <c r="F268" s="207"/>
      <c r="G268" s="207"/>
      <c r="H268" s="207"/>
      <c r="I268" s="207"/>
      <c r="J268" s="207"/>
      <c r="K268" s="207"/>
      <c r="L268" s="207"/>
      <c r="M268" s="207"/>
      <c r="N268" s="265">
        <f>BK268</f>
        <v>0</v>
      </c>
      <c r="O268" s="266"/>
      <c r="P268" s="266"/>
      <c r="Q268" s="266"/>
      <c r="R268" s="209"/>
      <c r="T268" s="210"/>
      <c r="U268" s="206"/>
      <c r="V268" s="206"/>
      <c r="W268" s="211">
        <f>SUM(W269:W286)</f>
        <v>0</v>
      </c>
      <c r="X268" s="206"/>
      <c r="Y268" s="211">
        <f>SUM(Y269:Y286)</f>
        <v>0</v>
      </c>
      <c r="Z268" s="206"/>
      <c r="AA268" s="212">
        <f>SUM(AA269:AA286)</f>
        <v>0</v>
      </c>
      <c r="AR268" s="213" t="s">
        <v>149</v>
      </c>
      <c r="AT268" s="214" t="s">
        <v>79</v>
      </c>
      <c r="AU268" s="214" t="s">
        <v>80</v>
      </c>
      <c r="AY268" s="213" t="s">
        <v>206</v>
      </c>
      <c r="BK268" s="215">
        <f>SUM(BK269:BK286)</f>
        <v>0</v>
      </c>
    </row>
    <row r="269" s="1" customFormat="1" ht="25.5" customHeight="1">
      <c r="B269" s="46"/>
      <c r="C269" s="219" t="s">
        <v>526</v>
      </c>
      <c r="D269" s="219" t="s">
        <v>207</v>
      </c>
      <c r="E269" s="220" t="s">
        <v>2243</v>
      </c>
      <c r="F269" s="221" t="s">
        <v>2244</v>
      </c>
      <c r="G269" s="221"/>
      <c r="H269" s="221"/>
      <c r="I269" s="221"/>
      <c r="J269" s="222" t="s">
        <v>1134</v>
      </c>
      <c r="K269" s="223">
        <v>15</v>
      </c>
      <c r="L269" s="224">
        <v>0</v>
      </c>
      <c r="M269" s="225"/>
      <c r="N269" s="226">
        <f>ROUND(L269*K269,2)</f>
        <v>0</v>
      </c>
      <c r="O269" s="226"/>
      <c r="P269" s="226"/>
      <c r="Q269" s="226"/>
      <c r="R269" s="48"/>
      <c r="T269" s="227" t="s">
        <v>22</v>
      </c>
      <c r="U269" s="56" t="s">
        <v>45</v>
      </c>
      <c r="V269" s="47"/>
      <c r="W269" s="228">
        <f>V269*K269</f>
        <v>0</v>
      </c>
      <c r="X269" s="228">
        <v>0</v>
      </c>
      <c r="Y269" s="228">
        <f>X269*K269</f>
        <v>0</v>
      </c>
      <c r="Z269" s="228">
        <v>0</v>
      </c>
      <c r="AA269" s="229">
        <f>Z269*K269</f>
        <v>0</v>
      </c>
      <c r="AR269" s="22" t="s">
        <v>278</v>
      </c>
      <c r="AT269" s="22" t="s">
        <v>207</v>
      </c>
      <c r="AU269" s="22" t="s">
        <v>88</v>
      </c>
      <c r="AY269" s="22" t="s">
        <v>206</v>
      </c>
      <c r="BE269" s="142">
        <f>IF(U269="základní",N269,0)</f>
        <v>0</v>
      </c>
      <c r="BF269" s="142">
        <f>IF(U269="snížená",N269,0)</f>
        <v>0</v>
      </c>
      <c r="BG269" s="142">
        <f>IF(U269="zákl. přenesená",N269,0)</f>
        <v>0</v>
      </c>
      <c r="BH269" s="142">
        <f>IF(U269="sníž. přenesená",N269,0)</f>
        <v>0</v>
      </c>
      <c r="BI269" s="142">
        <f>IF(U269="nulová",N269,0)</f>
        <v>0</v>
      </c>
      <c r="BJ269" s="22" t="s">
        <v>88</v>
      </c>
      <c r="BK269" s="142">
        <f>ROUND(L269*K269,2)</f>
        <v>0</v>
      </c>
      <c r="BL269" s="22" t="s">
        <v>278</v>
      </c>
      <c r="BM269" s="22" t="s">
        <v>2245</v>
      </c>
    </row>
    <row r="270" s="1" customFormat="1" ht="25.5" customHeight="1">
      <c r="B270" s="46"/>
      <c r="C270" s="219" t="s">
        <v>531</v>
      </c>
      <c r="D270" s="219" t="s">
        <v>207</v>
      </c>
      <c r="E270" s="220" t="s">
        <v>2246</v>
      </c>
      <c r="F270" s="221" t="s">
        <v>2247</v>
      </c>
      <c r="G270" s="221"/>
      <c r="H270" s="221"/>
      <c r="I270" s="221"/>
      <c r="J270" s="222" t="s">
        <v>1134</v>
      </c>
      <c r="K270" s="223">
        <v>3</v>
      </c>
      <c r="L270" s="224">
        <v>0</v>
      </c>
      <c r="M270" s="225"/>
      <c r="N270" s="226">
        <f>ROUND(L270*K270,2)</f>
        <v>0</v>
      </c>
      <c r="O270" s="226"/>
      <c r="P270" s="226"/>
      <c r="Q270" s="226"/>
      <c r="R270" s="48"/>
      <c r="T270" s="227" t="s">
        <v>22</v>
      </c>
      <c r="U270" s="56" t="s">
        <v>45</v>
      </c>
      <c r="V270" s="47"/>
      <c r="W270" s="228">
        <f>V270*K270</f>
        <v>0</v>
      </c>
      <c r="X270" s="228">
        <v>0</v>
      </c>
      <c r="Y270" s="228">
        <f>X270*K270</f>
        <v>0</v>
      </c>
      <c r="Z270" s="228">
        <v>0</v>
      </c>
      <c r="AA270" s="229">
        <f>Z270*K270</f>
        <v>0</v>
      </c>
      <c r="AR270" s="22" t="s">
        <v>278</v>
      </c>
      <c r="AT270" s="22" t="s">
        <v>207</v>
      </c>
      <c r="AU270" s="22" t="s">
        <v>88</v>
      </c>
      <c r="AY270" s="22" t="s">
        <v>206</v>
      </c>
      <c r="BE270" s="142">
        <f>IF(U270="základní",N270,0)</f>
        <v>0</v>
      </c>
      <c r="BF270" s="142">
        <f>IF(U270="snížená",N270,0)</f>
        <v>0</v>
      </c>
      <c r="BG270" s="142">
        <f>IF(U270="zákl. přenesená",N270,0)</f>
        <v>0</v>
      </c>
      <c r="BH270" s="142">
        <f>IF(U270="sníž. přenesená",N270,0)</f>
        <v>0</v>
      </c>
      <c r="BI270" s="142">
        <f>IF(U270="nulová",N270,0)</f>
        <v>0</v>
      </c>
      <c r="BJ270" s="22" t="s">
        <v>88</v>
      </c>
      <c r="BK270" s="142">
        <f>ROUND(L270*K270,2)</f>
        <v>0</v>
      </c>
      <c r="BL270" s="22" t="s">
        <v>278</v>
      </c>
      <c r="BM270" s="22" t="s">
        <v>2248</v>
      </c>
    </row>
    <row r="271" s="1" customFormat="1" ht="16.5" customHeight="1">
      <c r="B271" s="46"/>
      <c r="C271" s="219" t="s">
        <v>536</v>
      </c>
      <c r="D271" s="219" t="s">
        <v>207</v>
      </c>
      <c r="E271" s="220" t="s">
        <v>2249</v>
      </c>
      <c r="F271" s="221" t="s">
        <v>2250</v>
      </c>
      <c r="G271" s="221"/>
      <c r="H271" s="221"/>
      <c r="I271" s="221"/>
      <c r="J271" s="222" t="s">
        <v>1134</v>
      </c>
      <c r="K271" s="223">
        <v>10</v>
      </c>
      <c r="L271" s="224">
        <v>0</v>
      </c>
      <c r="M271" s="225"/>
      <c r="N271" s="226">
        <f>ROUND(L271*K271,2)</f>
        <v>0</v>
      </c>
      <c r="O271" s="226"/>
      <c r="P271" s="226"/>
      <c r="Q271" s="226"/>
      <c r="R271" s="48"/>
      <c r="T271" s="227" t="s">
        <v>22</v>
      </c>
      <c r="U271" s="56" t="s">
        <v>45</v>
      </c>
      <c r="V271" s="47"/>
      <c r="W271" s="228">
        <f>V271*K271</f>
        <v>0</v>
      </c>
      <c r="X271" s="228">
        <v>0</v>
      </c>
      <c r="Y271" s="228">
        <f>X271*K271</f>
        <v>0</v>
      </c>
      <c r="Z271" s="228">
        <v>0</v>
      </c>
      <c r="AA271" s="229">
        <f>Z271*K271</f>
        <v>0</v>
      </c>
      <c r="AR271" s="22" t="s">
        <v>278</v>
      </c>
      <c r="AT271" s="22" t="s">
        <v>207</v>
      </c>
      <c r="AU271" s="22" t="s">
        <v>88</v>
      </c>
      <c r="AY271" s="22" t="s">
        <v>206</v>
      </c>
      <c r="BE271" s="142">
        <f>IF(U271="základní",N271,0)</f>
        <v>0</v>
      </c>
      <c r="BF271" s="142">
        <f>IF(U271="snížená",N271,0)</f>
        <v>0</v>
      </c>
      <c r="BG271" s="142">
        <f>IF(U271="zákl. přenesená",N271,0)</f>
        <v>0</v>
      </c>
      <c r="BH271" s="142">
        <f>IF(U271="sníž. přenesená",N271,0)</f>
        <v>0</v>
      </c>
      <c r="BI271" s="142">
        <f>IF(U271="nulová",N271,0)</f>
        <v>0</v>
      </c>
      <c r="BJ271" s="22" t="s">
        <v>88</v>
      </c>
      <c r="BK271" s="142">
        <f>ROUND(L271*K271,2)</f>
        <v>0</v>
      </c>
      <c r="BL271" s="22" t="s">
        <v>278</v>
      </c>
      <c r="BM271" s="22" t="s">
        <v>2251</v>
      </c>
    </row>
    <row r="272" s="1" customFormat="1" ht="16.5" customHeight="1">
      <c r="B272" s="46"/>
      <c r="C272" s="219" t="s">
        <v>541</v>
      </c>
      <c r="D272" s="219" t="s">
        <v>207</v>
      </c>
      <c r="E272" s="220" t="s">
        <v>2252</v>
      </c>
      <c r="F272" s="221" t="s">
        <v>2253</v>
      </c>
      <c r="G272" s="221"/>
      <c r="H272" s="221"/>
      <c r="I272" s="221"/>
      <c r="J272" s="222" t="s">
        <v>1134</v>
      </c>
      <c r="K272" s="223">
        <v>5</v>
      </c>
      <c r="L272" s="224">
        <v>0</v>
      </c>
      <c r="M272" s="225"/>
      <c r="N272" s="226">
        <f>ROUND(L272*K272,2)</f>
        <v>0</v>
      </c>
      <c r="O272" s="226"/>
      <c r="P272" s="226"/>
      <c r="Q272" s="226"/>
      <c r="R272" s="48"/>
      <c r="T272" s="227" t="s">
        <v>22</v>
      </c>
      <c r="U272" s="56" t="s">
        <v>45</v>
      </c>
      <c r="V272" s="47"/>
      <c r="W272" s="228">
        <f>V272*K272</f>
        <v>0</v>
      </c>
      <c r="X272" s="228">
        <v>0</v>
      </c>
      <c r="Y272" s="228">
        <f>X272*K272</f>
        <v>0</v>
      </c>
      <c r="Z272" s="228">
        <v>0</v>
      </c>
      <c r="AA272" s="229">
        <f>Z272*K272</f>
        <v>0</v>
      </c>
      <c r="AR272" s="22" t="s">
        <v>278</v>
      </c>
      <c r="AT272" s="22" t="s">
        <v>207</v>
      </c>
      <c r="AU272" s="22" t="s">
        <v>88</v>
      </c>
      <c r="AY272" s="22" t="s">
        <v>206</v>
      </c>
      <c r="BE272" s="142">
        <f>IF(U272="základní",N272,0)</f>
        <v>0</v>
      </c>
      <c r="BF272" s="142">
        <f>IF(U272="snížená",N272,0)</f>
        <v>0</v>
      </c>
      <c r="BG272" s="142">
        <f>IF(U272="zákl. přenesená",N272,0)</f>
        <v>0</v>
      </c>
      <c r="BH272" s="142">
        <f>IF(U272="sníž. přenesená",N272,0)</f>
        <v>0</v>
      </c>
      <c r="BI272" s="142">
        <f>IF(U272="nulová",N272,0)</f>
        <v>0</v>
      </c>
      <c r="BJ272" s="22" t="s">
        <v>88</v>
      </c>
      <c r="BK272" s="142">
        <f>ROUND(L272*K272,2)</f>
        <v>0</v>
      </c>
      <c r="BL272" s="22" t="s">
        <v>278</v>
      </c>
      <c r="BM272" s="22" t="s">
        <v>2254</v>
      </c>
    </row>
    <row r="273" s="1" customFormat="1" ht="25.5" customHeight="1">
      <c r="B273" s="46"/>
      <c r="C273" s="219" t="s">
        <v>545</v>
      </c>
      <c r="D273" s="219" t="s">
        <v>207</v>
      </c>
      <c r="E273" s="220" t="s">
        <v>2255</v>
      </c>
      <c r="F273" s="221" t="s">
        <v>2256</v>
      </c>
      <c r="G273" s="221"/>
      <c r="H273" s="221"/>
      <c r="I273" s="221"/>
      <c r="J273" s="222" t="s">
        <v>1134</v>
      </c>
      <c r="K273" s="223">
        <v>2</v>
      </c>
      <c r="L273" s="224">
        <v>0</v>
      </c>
      <c r="M273" s="225"/>
      <c r="N273" s="226">
        <f>ROUND(L273*K273,2)</f>
        <v>0</v>
      </c>
      <c r="O273" s="226"/>
      <c r="P273" s="226"/>
      <c r="Q273" s="226"/>
      <c r="R273" s="48"/>
      <c r="T273" s="227" t="s">
        <v>22</v>
      </c>
      <c r="U273" s="56" t="s">
        <v>45</v>
      </c>
      <c r="V273" s="47"/>
      <c r="W273" s="228">
        <f>V273*K273</f>
        <v>0</v>
      </c>
      <c r="X273" s="228">
        <v>0</v>
      </c>
      <c r="Y273" s="228">
        <f>X273*K273</f>
        <v>0</v>
      </c>
      <c r="Z273" s="228">
        <v>0</v>
      </c>
      <c r="AA273" s="229">
        <f>Z273*K273</f>
        <v>0</v>
      </c>
      <c r="AR273" s="22" t="s">
        <v>278</v>
      </c>
      <c r="AT273" s="22" t="s">
        <v>207</v>
      </c>
      <c r="AU273" s="22" t="s">
        <v>88</v>
      </c>
      <c r="AY273" s="22" t="s">
        <v>206</v>
      </c>
      <c r="BE273" s="142">
        <f>IF(U273="základní",N273,0)</f>
        <v>0</v>
      </c>
      <c r="BF273" s="142">
        <f>IF(U273="snížená",N273,0)</f>
        <v>0</v>
      </c>
      <c r="BG273" s="142">
        <f>IF(U273="zákl. přenesená",N273,0)</f>
        <v>0</v>
      </c>
      <c r="BH273" s="142">
        <f>IF(U273="sníž. přenesená",N273,0)</f>
        <v>0</v>
      </c>
      <c r="BI273" s="142">
        <f>IF(U273="nulová",N273,0)</f>
        <v>0</v>
      </c>
      <c r="BJ273" s="22" t="s">
        <v>88</v>
      </c>
      <c r="BK273" s="142">
        <f>ROUND(L273*K273,2)</f>
        <v>0</v>
      </c>
      <c r="BL273" s="22" t="s">
        <v>278</v>
      </c>
      <c r="BM273" s="22" t="s">
        <v>2257</v>
      </c>
    </row>
    <row r="274" s="1" customFormat="1" ht="38.25" customHeight="1">
      <c r="B274" s="46"/>
      <c r="C274" s="219" t="s">
        <v>550</v>
      </c>
      <c r="D274" s="219" t="s">
        <v>207</v>
      </c>
      <c r="E274" s="220" t="s">
        <v>2258</v>
      </c>
      <c r="F274" s="221" t="s">
        <v>2259</v>
      </c>
      <c r="G274" s="221"/>
      <c r="H274" s="221"/>
      <c r="I274" s="221"/>
      <c r="J274" s="222" t="s">
        <v>1134</v>
      </c>
      <c r="K274" s="223">
        <v>2</v>
      </c>
      <c r="L274" s="224">
        <v>0</v>
      </c>
      <c r="M274" s="225"/>
      <c r="N274" s="226">
        <f>ROUND(L274*K274,2)</f>
        <v>0</v>
      </c>
      <c r="O274" s="226"/>
      <c r="P274" s="226"/>
      <c r="Q274" s="226"/>
      <c r="R274" s="48"/>
      <c r="T274" s="227" t="s">
        <v>22</v>
      </c>
      <c r="U274" s="56" t="s">
        <v>45</v>
      </c>
      <c r="V274" s="47"/>
      <c r="W274" s="228">
        <f>V274*K274</f>
        <v>0</v>
      </c>
      <c r="X274" s="228">
        <v>0</v>
      </c>
      <c r="Y274" s="228">
        <f>X274*K274</f>
        <v>0</v>
      </c>
      <c r="Z274" s="228">
        <v>0</v>
      </c>
      <c r="AA274" s="229">
        <f>Z274*K274</f>
        <v>0</v>
      </c>
      <c r="AR274" s="22" t="s">
        <v>278</v>
      </c>
      <c r="AT274" s="22" t="s">
        <v>207</v>
      </c>
      <c r="AU274" s="22" t="s">
        <v>88</v>
      </c>
      <c r="AY274" s="22" t="s">
        <v>206</v>
      </c>
      <c r="BE274" s="142">
        <f>IF(U274="základní",N274,0)</f>
        <v>0</v>
      </c>
      <c r="BF274" s="142">
        <f>IF(U274="snížená",N274,0)</f>
        <v>0</v>
      </c>
      <c r="BG274" s="142">
        <f>IF(U274="zákl. přenesená",N274,0)</f>
        <v>0</v>
      </c>
      <c r="BH274" s="142">
        <f>IF(U274="sníž. přenesená",N274,0)</f>
        <v>0</v>
      </c>
      <c r="BI274" s="142">
        <f>IF(U274="nulová",N274,0)</f>
        <v>0</v>
      </c>
      <c r="BJ274" s="22" t="s">
        <v>88</v>
      </c>
      <c r="BK274" s="142">
        <f>ROUND(L274*K274,2)</f>
        <v>0</v>
      </c>
      <c r="BL274" s="22" t="s">
        <v>278</v>
      </c>
      <c r="BM274" s="22" t="s">
        <v>2260</v>
      </c>
    </row>
    <row r="275" s="1" customFormat="1" ht="25.5" customHeight="1">
      <c r="B275" s="46"/>
      <c r="C275" s="219" t="s">
        <v>554</v>
      </c>
      <c r="D275" s="219" t="s">
        <v>207</v>
      </c>
      <c r="E275" s="220" t="s">
        <v>2261</v>
      </c>
      <c r="F275" s="221" t="s">
        <v>2262</v>
      </c>
      <c r="G275" s="221"/>
      <c r="H275" s="221"/>
      <c r="I275" s="221"/>
      <c r="J275" s="222" t="s">
        <v>1134</v>
      </c>
      <c r="K275" s="223">
        <v>2</v>
      </c>
      <c r="L275" s="224">
        <v>0</v>
      </c>
      <c r="M275" s="225"/>
      <c r="N275" s="226">
        <f>ROUND(L275*K275,2)</f>
        <v>0</v>
      </c>
      <c r="O275" s="226"/>
      <c r="P275" s="226"/>
      <c r="Q275" s="226"/>
      <c r="R275" s="48"/>
      <c r="T275" s="227" t="s">
        <v>22</v>
      </c>
      <c r="U275" s="56" t="s">
        <v>45</v>
      </c>
      <c r="V275" s="47"/>
      <c r="W275" s="228">
        <f>V275*K275</f>
        <v>0</v>
      </c>
      <c r="X275" s="228">
        <v>0</v>
      </c>
      <c r="Y275" s="228">
        <f>X275*K275</f>
        <v>0</v>
      </c>
      <c r="Z275" s="228">
        <v>0</v>
      </c>
      <c r="AA275" s="229">
        <f>Z275*K275</f>
        <v>0</v>
      </c>
      <c r="AR275" s="22" t="s">
        <v>278</v>
      </c>
      <c r="AT275" s="22" t="s">
        <v>207</v>
      </c>
      <c r="AU275" s="22" t="s">
        <v>88</v>
      </c>
      <c r="AY275" s="22" t="s">
        <v>206</v>
      </c>
      <c r="BE275" s="142">
        <f>IF(U275="základní",N275,0)</f>
        <v>0</v>
      </c>
      <c r="BF275" s="142">
        <f>IF(U275="snížená",N275,0)</f>
        <v>0</v>
      </c>
      <c r="BG275" s="142">
        <f>IF(U275="zákl. přenesená",N275,0)</f>
        <v>0</v>
      </c>
      <c r="BH275" s="142">
        <f>IF(U275="sníž. přenesená",N275,0)</f>
        <v>0</v>
      </c>
      <c r="BI275" s="142">
        <f>IF(U275="nulová",N275,0)</f>
        <v>0</v>
      </c>
      <c r="BJ275" s="22" t="s">
        <v>88</v>
      </c>
      <c r="BK275" s="142">
        <f>ROUND(L275*K275,2)</f>
        <v>0</v>
      </c>
      <c r="BL275" s="22" t="s">
        <v>278</v>
      </c>
      <c r="BM275" s="22" t="s">
        <v>2263</v>
      </c>
    </row>
    <row r="276" s="1" customFormat="1" ht="38.25" customHeight="1">
      <c r="B276" s="46"/>
      <c r="C276" s="219" t="s">
        <v>558</v>
      </c>
      <c r="D276" s="219" t="s">
        <v>207</v>
      </c>
      <c r="E276" s="220" t="s">
        <v>2264</v>
      </c>
      <c r="F276" s="221" t="s">
        <v>2265</v>
      </c>
      <c r="G276" s="221"/>
      <c r="H276" s="221"/>
      <c r="I276" s="221"/>
      <c r="J276" s="222" t="s">
        <v>1134</v>
      </c>
      <c r="K276" s="223">
        <v>2</v>
      </c>
      <c r="L276" s="224">
        <v>0</v>
      </c>
      <c r="M276" s="225"/>
      <c r="N276" s="226">
        <f>ROUND(L276*K276,2)</f>
        <v>0</v>
      </c>
      <c r="O276" s="226"/>
      <c r="P276" s="226"/>
      <c r="Q276" s="226"/>
      <c r="R276" s="48"/>
      <c r="T276" s="227" t="s">
        <v>22</v>
      </c>
      <c r="U276" s="56" t="s">
        <v>45</v>
      </c>
      <c r="V276" s="47"/>
      <c r="W276" s="228">
        <f>V276*K276</f>
        <v>0</v>
      </c>
      <c r="X276" s="228">
        <v>0</v>
      </c>
      <c r="Y276" s="228">
        <f>X276*K276</f>
        <v>0</v>
      </c>
      <c r="Z276" s="228">
        <v>0</v>
      </c>
      <c r="AA276" s="229">
        <f>Z276*K276</f>
        <v>0</v>
      </c>
      <c r="AR276" s="22" t="s">
        <v>278</v>
      </c>
      <c r="AT276" s="22" t="s">
        <v>207</v>
      </c>
      <c r="AU276" s="22" t="s">
        <v>88</v>
      </c>
      <c r="AY276" s="22" t="s">
        <v>206</v>
      </c>
      <c r="BE276" s="142">
        <f>IF(U276="základní",N276,0)</f>
        <v>0</v>
      </c>
      <c r="BF276" s="142">
        <f>IF(U276="snížená",N276,0)</f>
        <v>0</v>
      </c>
      <c r="BG276" s="142">
        <f>IF(U276="zákl. přenesená",N276,0)</f>
        <v>0</v>
      </c>
      <c r="BH276" s="142">
        <f>IF(U276="sníž. přenesená",N276,0)</f>
        <v>0</v>
      </c>
      <c r="BI276" s="142">
        <f>IF(U276="nulová",N276,0)</f>
        <v>0</v>
      </c>
      <c r="BJ276" s="22" t="s">
        <v>88</v>
      </c>
      <c r="BK276" s="142">
        <f>ROUND(L276*K276,2)</f>
        <v>0</v>
      </c>
      <c r="BL276" s="22" t="s">
        <v>278</v>
      </c>
      <c r="BM276" s="22" t="s">
        <v>2266</v>
      </c>
    </row>
    <row r="277" s="1" customFormat="1" ht="25.5" customHeight="1">
      <c r="B277" s="46"/>
      <c r="C277" s="219" t="s">
        <v>562</v>
      </c>
      <c r="D277" s="219" t="s">
        <v>207</v>
      </c>
      <c r="E277" s="220" t="s">
        <v>2267</v>
      </c>
      <c r="F277" s="221" t="s">
        <v>2268</v>
      </c>
      <c r="G277" s="221"/>
      <c r="H277" s="221"/>
      <c r="I277" s="221"/>
      <c r="J277" s="222" t="s">
        <v>1134</v>
      </c>
      <c r="K277" s="223">
        <v>8</v>
      </c>
      <c r="L277" s="224">
        <v>0</v>
      </c>
      <c r="M277" s="225"/>
      <c r="N277" s="226">
        <f>ROUND(L277*K277,2)</f>
        <v>0</v>
      </c>
      <c r="O277" s="226"/>
      <c r="P277" s="226"/>
      <c r="Q277" s="226"/>
      <c r="R277" s="48"/>
      <c r="T277" s="227" t="s">
        <v>22</v>
      </c>
      <c r="U277" s="56" t="s">
        <v>45</v>
      </c>
      <c r="V277" s="47"/>
      <c r="W277" s="228">
        <f>V277*K277</f>
        <v>0</v>
      </c>
      <c r="X277" s="228">
        <v>0</v>
      </c>
      <c r="Y277" s="228">
        <f>X277*K277</f>
        <v>0</v>
      </c>
      <c r="Z277" s="228">
        <v>0</v>
      </c>
      <c r="AA277" s="229">
        <f>Z277*K277</f>
        <v>0</v>
      </c>
      <c r="AR277" s="22" t="s">
        <v>278</v>
      </c>
      <c r="AT277" s="22" t="s">
        <v>207</v>
      </c>
      <c r="AU277" s="22" t="s">
        <v>88</v>
      </c>
      <c r="AY277" s="22" t="s">
        <v>206</v>
      </c>
      <c r="BE277" s="142">
        <f>IF(U277="základní",N277,0)</f>
        <v>0</v>
      </c>
      <c r="BF277" s="142">
        <f>IF(U277="snížená",N277,0)</f>
        <v>0</v>
      </c>
      <c r="BG277" s="142">
        <f>IF(U277="zákl. přenesená",N277,0)</f>
        <v>0</v>
      </c>
      <c r="BH277" s="142">
        <f>IF(U277="sníž. přenesená",N277,0)</f>
        <v>0</v>
      </c>
      <c r="BI277" s="142">
        <f>IF(U277="nulová",N277,0)</f>
        <v>0</v>
      </c>
      <c r="BJ277" s="22" t="s">
        <v>88</v>
      </c>
      <c r="BK277" s="142">
        <f>ROUND(L277*K277,2)</f>
        <v>0</v>
      </c>
      <c r="BL277" s="22" t="s">
        <v>278</v>
      </c>
      <c r="BM277" s="22" t="s">
        <v>2269</v>
      </c>
    </row>
    <row r="278" s="1" customFormat="1" ht="25.5" customHeight="1">
      <c r="B278" s="46"/>
      <c r="C278" s="219" t="s">
        <v>566</v>
      </c>
      <c r="D278" s="219" t="s">
        <v>207</v>
      </c>
      <c r="E278" s="220" t="s">
        <v>2270</v>
      </c>
      <c r="F278" s="221" t="s">
        <v>2271</v>
      </c>
      <c r="G278" s="221"/>
      <c r="H278" s="221"/>
      <c r="I278" s="221"/>
      <c r="J278" s="222" t="s">
        <v>1134</v>
      </c>
      <c r="K278" s="223">
        <v>4</v>
      </c>
      <c r="L278" s="224">
        <v>0</v>
      </c>
      <c r="M278" s="225"/>
      <c r="N278" s="226">
        <f>ROUND(L278*K278,2)</f>
        <v>0</v>
      </c>
      <c r="O278" s="226"/>
      <c r="P278" s="226"/>
      <c r="Q278" s="226"/>
      <c r="R278" s="48"/>
      <c r="T278" s="227" t="s">
        <v>22</v>
      </c>
      <c r="U278" s="56" t="s">
        <v>45</v>
      </c>
      <c r="V278" s="47"/>
      <c r="W278" s="228">
        <f>V278*K278</f>
        <v>0</v>
      </c>
      <c r="X278" s="228">
        <v>0</v>
      </c>
      <c r="Y278" s="228">
        <f>X278*K278</f>
        <v>0</v>
      </c>
      <c r="Z278" s="228">
        <v>0</v>
      </c>
      <c r="AA278" s="229">
        <f>Z278*K278</f>
        <v>0</v>
      </c>
      <c r="AR278" s="22" t="s">
        <v>278</v>
      </c>
      <c r="AT278" s="22" t="s">
        <v>207</v>
      </c>
      <c r="AU278" s="22" t="s">
        <v>88</v>
      </c>
      <c r="AY278" s="22" t="s">
        <v>206</v>
      </c>
      <c r="BE278" s="142">
        <f>IF(U278="základní",N278,0)</f>
        <v>0</v>
      </c>
      <c r="BF278" s="142">
        <f>IF(U278="snížená",N278,0)</f>
        <v>0</v>
      </c>
      <c r="BG278" s="142">
        <f>IF(U278="zákl. přenesená",N278,0)</f>
        <v>0</v>
      </c>
      <c r="BH278" s="142">
        <f>IF(U278="sníž. přenesená",N278,0)</f>
        <v>0</v>
      </c>
      <c r="BI278" s="142">
        <f>IF(U278="nulová",N278,0)</f>
        <v>0</v>
      </c>
      <c r="BJ278" s="22" t="s">
        <v>88</v>
      </c>
      <c r="BK278" s="142">
        <f>ROUND(L278*K278,2)</f>
        <v>0</v>
      </c>
      <c r="BL278" s="22" t="s">
        <v>278</v>
      </c>
      <c r="BM278" s="22" t="s">
        <v>2272</v>
      </c>
    </row>
    <row r="279" s="1" customFormat="1" ht="16.5" customHeight="1">
      <c r="B279" s="46"/>
      <c r="C279" s="219" t="s">
        <v>570</v>
      </c>
      <c r="D279" s="219" t="s">
        <v>207</v>
      </c>
      <c r="E279" s="220" t="s">
        <v>2273</v>
      </c>
      <c r="F279" s="221" t="s">
        <v>2274</v>
      </c>
      <c r="G279" s="221"/>
      <c r="H279" s="221"/>
      <c r="I279" s="221"/>
      <c r="J279" s="222" t="s">
        <v>1134</v>
      </c>
      <c r="K279" s="223">
        <v>10</v>
      </c>
      <c r="L279" s="224">
        <v>0</v>
      </c>
      <c r="M279" s="225"/>
      <c r="N279" s="226">
        <f>ROUND(L279*K279,2)</f>
        <v>0</v>
      </c>
      <c r="O279" s="226"/>
      <c r="P279" s="226"/>
      <c r="Q279" s="226"/>
      <c r="R279" s="48"/>
      <c r="T279" s="227" t="s">
        <v>22</v>
      </c>
      <c r="U279" s="56" t="s">
        <v>45</v>
      </c>
      <c r="V279" s="47"/>
      <c r="W279" s="228">
        <f>V279*K279</f>
        <v>0</v>
      </c>
      <c r="X279" s="228">
        <v>0</v>
      </c>
      <c r="Y279" s="228">
        <f>X279*K279</f>
        <v>0</v>
      </c>
      <c r="Z279" s="228">
        <v>0</v>
      </c>
      <c r="AA279" s="229">
        <f>Z279*K279</f>
        <v>0</v>
      </c>
      <c r="AR279" s="22" t="s">
        <v>278</v>
      </c>
      <c r="AT279" s="22" t="s">
        <v>207</v>
      </c>
      <c r="AU279" s="22" t="s">
        <v>88</v>
      </c>
      <c r="AY279" s="22" t="s">
        <v>206</v>
      </c>
      <c r="BE279" s="142">
        <f>IF(U279="základní",N279,0)</f>
        <v>0</v>
      </c>
      <c r="BF279" s="142">
        <f>IF(U279="snížená",N279,0)</f>
        <v>0</v>
      </c>
      <c r="BG279" s="142">
        <f>IF(U279="zákl. přenesená",N279,0)</f>
        <v>0</v>
      </c>
      <c r="BH279" s="142">
        <f>IF(U279="sníž. přenesená",N279,0)</f>
        <v>0</v>
      </c>
      <c r="BI279" s="142">
        <f>IF(U279="nulová",N279,0)</f>
        <v>0</v>
      </c>
      <c r="BJ279" s="22" t="s">
        <v>88</v>
      </c>
      <c r="BK279" s="142">
        <f>ROUND(L279*K279,2)</f>
        <v>0</v>
      </c>
      <c r="BL279" s="22" t="s">
        <v>278</v>
      </c>
      <c r="BM279" s="22" t="s">
        <v>2275</v>
      </c>
    </row>
    <row r="280" s="1" customFormat="1" ht="16.5" customHeight="1">
      <c r="B280" s="46"/>
      <c r="C280" s="219" t="s">
        <v>574</v>
      </c>
      <c r="D280" s="219" t="s">
        <v>207</v>
      </c>
      <c r="E280" s="220" t="s">
        <v>2276</v>
      </c>
      <c r="F280" s="221" t="s">
        <v>2277</v>
      </c>
      <c r="G280" s="221"/>
      <c r="H280" s="221"/>
      <c r="I280" s="221"/>
      <c r="J280" s="222" t="s">
        <v>1134</v>
      </c>
      <c r="K280" s="223">
        <v>2</v>
      </c>
      <c r="L280" s="224">
        <v>0</v>
      </c>
      <c r="M280" s="225"/>
      <c r="N280" s="226">
        <f>ROUND(L280*K280,2)</f>
        <v>0</v>
      </c>
      <c r="O280" s="226"/>
      <c r="P280" s="226"/>
      <c r="Q280" s="226"/>
      <c r="R280" s="48"/>
      <c r="T280" s="227" t="s">
        <v>22</v>
      </c>
      <c r="U280" s="56" t="s">
        <v>45</v>
      </c>
      <c r="V280" s="47"/>
      <c r="W280" s="228">
        <f>V280*K280</f>
        <v>0</v>
      </c>
      <c r="X280" s="228">
        <v>0</v>
      </c>
      <c r="Y280" s="228">
        <f>X280*K280</f>
        <v>0</v>
      </c>
      <c r="Z280" s="228">
        <v>0</v>
      </c>
      <c r="AA280" s="229">
        <f>Z280*K280</f>
        <v>0</v>
      </c>
      <c r="AR280" s="22" t="s">
        <v>278</v>
      </c>
      <c r="AT280" s="22" t="s">
        <v>207</v>
      </c>
      <c r="AU280" s="22" t="s">
        <v>88</v>
      </c>
      <c r="AY280" s="22" t="s">
        <v>206</v>
      </c>
      <c r="BE280" s="142">
        <f>IF(U280="základní",N280,0)</f>
        <v>0</v>
      </c>
      <c r="BF280" s="142">
        <f>IF(U280="snížená",N280,0)</f>
        <v>0</v>
      </c>
      <c r="BG280" s="142">
        <f>IF(U280="zákl. přenesená",N280,0)</f>
        <v>0</v>
      </c>
      <c r="BH280" s="142">
        <f>IF(U280="sníž. přenesená",N280,0)</f>
        <v>0</v>
      </c>
      <c r="BI280" s="142">
        <f>IF(U280="nulová",N280,0)</f>
        <v>0</v>
      </c>
      <c r="BJ280" s="22" t="s">
        <v>88</v>
      </c>
      <c r="BK280" s="142">
        <f>ROUND(L280*K280,2)</f>
        <v>0</v>
      </c>
      <c r="BL280" s="22" t="s">
        <v>278</v>
      </c>
      <c r="BM280" s="22" t="s">
        <v>2278</v>
      </c>
    </row>
    <row r="281" s="1" customFormat="1" ht="25.5" customHeight="1">
      <c r="B281" s="46"/>
      <c r="C281" s="219" t="s">
        <v>580</v>
      </c>
      <c r="D281" s="219" t="s">
        <v>207</v>
      </c>
      <c r="E281" s="220" t="s">
        <v>2279</v>
      </c>
      <c r="F281" s="221" t="s">
        <v>2280</v>
      </c>
      <c r="G281" s="221"/>
      <c r="H281" s="221"/>
      <c r="I281" s="221"/>
      <c r="J281" s="222" t="s">
        <v>1134</v>
      </c>
      <c r="K281" s="223">
        <v>2</v>
      </c>
      <c r="L281" s="224">
        <v>0</v>
      </c>
      <c r="M281" s="225"/>
      <c r="N281" s="226">
        <f>ROUND(L281*K281,2)</f>
        <v>0</v>
      </c>
      <c r="O281" s="226"/>
      <c r="P281" s="226"/>
      <c r="Q281" s="226"/>
      <c r="R281" s="48"/>
      <c r="T281" s="227" t="s">
        <v>22</v>
      </c>
      <c r="U281" s="56" t="s">
        <v>45</v>
      </c>
      <c r="V281" s="47"/>
      <c r="W281" s="228">
        <f>V281*K281</f>
        <v>0</v>
      </c>
      <c r="X281" s="228">
        <v>0</v>
      </c>
      <c r="Y281" s="228">
        <f>X281*K281</f>
        <v>0</v>
      </c>
      <c r="Z281" s="228">
        <v>0</v>
      </c>
      <c r="AA281" s="229">
        <f>Z281*K281</f>
        <v>0</v>
      </c>
      <c r="AR281" s="22" t="s">
        <v>278</v>
      </c>
      <c r="AT281" s="22" t="s">
        <v>207</v>
      </c>
      <c r="AU281" s="22" t="s">
        <v>88</v>
      </c>
      <c r="AY281" s="22" t="s">
        <v>206</v>
      </c>
      <c r="BE281" s="142">
        <f>IF(U281="základní",N281,0)</f>
        <v>0</v>
      </c>
      <c r="BF281" s="142">
        <f>IF(U281="snížená",N281,0)</f>
        <v>0</v>
      </c>
      <c r="BG281" s="142">
        <f>IF(U281="zákl. přenesená",N281,0)</f>
        <v>0</v>
      </c>
      <c r="BH281" s="142">
        <f>IF(U281="sníž. přenesená",N281,0)</f>
        <v>0</v>
      </c>
      <c r="BI281" s="142">
        <f>IF(U281="nulová",N281,0)</f>
        <v>0</v>
      </c>
      <c r="BJ281" s="22" t="s">
        <v>88</v>
      </c>
      <c r="BK281" s="142">
        <f>ROUND(L281*K281,2)</f>
        <v>0</v>
      </c>
      <c r="BL281" s="22" t="s">
        <v>278</v>
      </c>
      <c r="BM281" s="22" t="s">
        <v>2281</v>
      </c>
    </row>
    <row r="282" s="1" customFormat="1" ht="25.5" customHeight="1">
      <c r="B282" s="46"/>
      <c r="C282" s="219" t="s">
        <v>584</v>
      </c>
      <c r="D282" s="219" t="s">
        <v>207</v>
      </c>
      <c r="E282" s="220" t="s">
        <v>2282</v>
      </c>
      <c r="F282" s="221" t="s">
        <v>2283</v>
      </c>
      <c r="G282" s="221"/>
      <c r="H282" s="221"/>
      <c r="I282" s="221"/>
      <c r="J282" s="222" t="s">
        <v>1134</v>
      </c>
      <c r="K282" s="223">
        <v>1</v>
      </c>
      <c r="L282" s="224">
        <v>0</v>
      </c>
      <c r="M282" s="225"/>
      <c r="N282" s="226">
        <f>ROUND(L282*K282,2)</f>
        <v>0</v>
      </c>
      <c r="O282" s="226"/>
      <c r="P282" s="226"/>
      <c r="Q282" s="226"/>
      <c r="R282" s="48"/>
      <c r="T282" s="227" t="s">
        <v>22</v>
      </c>
      <c r="U282" s="56" t="s">
        <v>45</v>
      </c>
      <c r="V282" s="47"/>
      <c r="W282" s="228">
        <f>V282*K282</f>
        <v>0</v>
      </c>
      <c r="X282" s="228">
        <v>0</v>
      </c>
      <c r="Y282" s="228">
        <f>X282*K282</f>
        <v>0</v>
      </c>
      <c r="Z282" s="228">
        <v>0</v>
      </c>
      <c r="AA282" s="229">
        <f>Z282*K282</f>
        <v>0</v>
      </c>
      <c r="AR282" s="22" t="s">
        <v>278</v>
      </c>
      <c r="AT282" s="22" t="s">
        <v>207</v>
      </c>
      <c r="AU282" s="22" t="s">
        <v>88</v>
      </c>
      <c r="AY282" s="22" t="s">
        <v>206</v>
      </c>
      <c r="BE282" s="142">
        <f>IF(U282="základní",N282,0)</f>
        <v>0</v>
      </c>
      <c r="BF282" s="142">
        <f>IF(U282="snížená",N282,0)</f>
        <v>0</v>
      </c>
      <c r="BG282" s="142">
        <f>IF(U282="zákl. přenesená",N282,0)</f>
        <v>0</v>
      </c>
      <c r="BH282" s="142">
        <f>IF(U282="sníž. přenesená",N282,0)</f>
        <v>0</v>
      </c>
      <c r="BI282" s="142">
        <f>IF(U282="nulová",N282,0)</f>
        <v>0</v>
      </c>
      <c r="BJ282" s="22" t="s">
        <v>88</v>
      </c>
      <c r="BK282" s="142">
        <f>ROUND(L282*K282,2)</f>
        <v>0</v>
      </c>
      <c r="BL282" s="22" t="s">
        <v>278</v>
      </c>
      <c r="BM282" s="22" t="s">
        <v>2284</v>
      </c>
    </row>
    <row r="283" s="1" customFormat="1" ht="25.5" customHeight="1">
      <c r="B283" s="46"/>
      <c r="C283" s="219" t="s">
        <v>589</v>
      </c>
      <c r="D283" s="219" t="s">
        <v>207</v>
      </c>
      <c r="E283" s="220" t="s">
        <v>2285</v>
      </c>
      <c r="F283" s="221" t="s">
        <v>2286</v>
      </c>
      <c r="G283" s="221"/>
      <c r="H283" s="221"/>
      <c r="I283" s="221"/>
      <c r="J283" s="222" t="s">
        <v>1134</v>
      </c>
      <c r="K283" s="223">
        <v>1</v>
      </c>
      <c r="L283" s="224">
        <v>0</v>
      </c>
      <c r="M283" s="225"/>
      <c r="N283" s="226">
        <f>ROUND(L283*K283,2)</f>
        <v>0</v>
      </c>
      <c r="O283" s="226"/>
      <c r="P283" s="226"/>
      <c r="Q283" s="226"/>
      <c r="R283" s="48"/>
      <c r="T283" s="227" t="s">
        <v>22</v>
      </c>
      <c r="U283" s="56" t="s">
        <v>45</v>
      </c>
      <c r="V283" s="47"/>
      <c r="W283" s="228">
        <f>V283*K283</f>
        <v>0</v>
      </c>
      <c r="X283" s="228">
        <v>0</v>
      </c>
      <c r="Y283" s="228">
        <f>X283*K283</f>
        <v>0</v>
      </c>
      <c r="Z283" s="228">
        <v>0</v>
      </c>
      <c r="AA283" s="229">
        <f>Z283*K283</f>
        <v>0</v>
      </c>
      <c r="AR283" s="22" t="s">
        <v>278</v>
      </c>
      <c r="AT283" s="22" t="s">
        <v>207</v>
      </c>
      <c r="AU283" s="22" t="s">
        <v>88</v>
      </c>
      <c r="AY283" s="22" t="s">
        <v>206</v>
      </c>
      <c r="BE283" s="142">
        <f>IF(U283="základní",N283,0)</f>
        <v>0</v>
      </c>
      <c r="BF283" s="142">
        <f>IF(U283="snížená",N283,0)</f>
        <v>0</v>
      </c>
      <c r="BG283" s="142">
        <f>IF(U283="zákl. přenesená",N283,0)</f>
        <v>0</v>
      </c>
      <c r="BH283" s="142">
        <f>IF(U283="sníž. přenesená",N283,0)</f>
        <v>0</v>
      </c>
      <c r="BI283" s="142">
        <f>IF(U283="nulová",N283,0)</f>
        <v>0</v>
      </c>
      <c r="BJ283" s="22" t="s">
        <v>88</v>
      </c>
      <c r="BK283" s="142">
        <f>ROUND(L283*K283,2)</f>
        <v>0</v>
      </c>
      <c r="BL283" s="22" t="s">
        <v>278</v>
      </c>
      <c r="BM283" s="22" t="s">
        <v>2287</v>
      </c>
    </row>
    <row r="284" s="1" customFormat="1" ht="16.5" customHeight="1">
      <c r="B284" s="46"/>
      <c r="C284" s="219" t="s">
        <v>593</v>
      </c>
      <c r="D284" s="219" t="s">
        <v>207</v>
      </c>
      <c r="E284" s="220" t="s">
        <v>2288</v>
      </c>
      <c r="F284" s="221" t="s">
        <v>2289</v>
      </c>
      <c r="G284" s="221"/>
      <c r="H284" s="221"/>
      <c r="I284" s="221"/>
      <c r="J284" s="222" t="s">
        <v>1134</v>
      </c>
      <c r="K284" s="223">
        <v>2</v>
      </c>
      <c r="L284" s="224">
        <v>0</v>
      </c>
      <c r="M284" s="225"/>
      <c r="N284" s="226">
        <f>ROUND(L284*K284,2)</f>
        <v>0</v>
      </c>
      <c r="O284" s="226"/>
      <c r="P284" s="226"/>
      <c r="Q284" s="226"/>
      <c r="R284" s="48"/>
      <c r="T284" s="227" t="s">
        <v>22</v>
      </c>
      <c r="U284" s="56" t="s">
        <v>45</v>
      </c>
      <c r="V284" s="47"/>
      <c r="W284" s="228">
        <f>V284*K284</f>
        <v>0</v>
      </c>
      <c r="X284" s="228">
        <v>0</v>
      </c>
      <c r="Y284" s="228">
        <f>X284*K284</f>
        <v>0</v>
      </c>
      <c r="Z284" s="228">
        <v>0</v>
      </c>
      <c r="AA284" s="229">
        <f>Z284*K284</f>
        <v>0</v>
      </c>
      <c r="AR284" s="22" t="s">
        <v>278</v>
      </c>
      <c r="AT284" s="22" t="s">
        <v>207</v>
      </c>
      <c r="AU284" s="22" t="s">
        <v>88</v>
      </c>
      <c r="AY284" s="22" t="s">
        <v>206</v>
      </c>
      <c r="BE284" s="142">
        <f>IF(U284="základní",N284,0)</f>
        <v>0</v>
      </c>
      <c r="BF284" s="142">
        <f>IF(U284="snížená",N284,0)</f>
        <v>0</v>
      </c>
      <c r="BG284" s="142">
        <f>IF(U284="zákl. přenesená",N284,0)</f>
        <v>0</v>
      </c>
      <c r="BH284" s="142">
        <f>IF(U284="sníž. přenesená",N284,0)</f>
        <v>0</v>
      </c>
      <c r="BI284" s="142">
        <f>IF(U284="nulová",N284,0)</f>
        <v>0</v>
      </c>
      <c r="BJ284" s="22" t="s">
        <v>88</v>
      </c>
      <c r="BK284" s="142">
        <f>ROUND(L284*K284,2)</f>
        <v>0</v>
      </c>
      <c r="BL284" s="22" t="s">
        <v>278</v>
      </c>
      <c r="BM284" s="22" t="s">
        <v>2290</v>
      </c>
    </row>
    <row r="285" s="1" customFormat="1" ht="16.5" customHeight="1">
      <c r="B285" s="46"/>
      <c r="C285" s="219" t="s">
        <v>597</v>
      </c>
      <c r="D285" s="219" t="s">
        <v>207</v>
      </c>
      <c r="E285" s="220" t="s">
        <v>2291</v>
      </c>
      <c r="F285" s="221" t="s">
        <v>2292</v>
      </c>
      <c r="G285" s="221"/>
      <c r="H285" s="221"/>
      <c r="I285" s="221"/>
      <c r="J285" s="222" t="s">
        <v>1134</v>
      </c>
      <c r="K285" s="223">
        <v>2</v>
      </c>
      <c r="L285" s="224">
        <v>0</v>
      </c>
      <c r="M285" s="225"/>
      <c r="N285" s="226">
        <f>ROUND(L285*K285,2)</f>
        <v>0</v>
      </c>
      <c r="O285" s="226"/>
      <c r="P285" s="226"/>
      <c r="Q285" s="226"/>
      <c r="R285" s="48"/>
      <c r="T285" s="227" t="s">
        <v>22</v>
      </c>
      <c r="U285" s="56" t="s">
        <v>45</v>
      </c>
      <c r="V285" s="47"/>
      <c r="W285" s="228">
        <f>V285*K285</f>
        <v>0</v>
      </c>
      <c r="X285" s="228">
        <v>0</v>
      </c>
      <c r="Y285" s="228">
        <f>X285*K285</f>
        <v>0</v>
      </c>
      <c r="Z285" s="228">
        <v>0</v>
      </c>
      <c r="AA285" s="229">
        <f>Z285*K285</f>
        <v>0</v>
      </c>
      <c r="AR285" s="22" t="s">
        <v>278</v>
      </c>
      <c r="AT285" s="22" t="s">
        <v>207</v>
      </c>
      <c r="AU285" s="22" t="s">
        <v>88</v>
      </c>
      <c r="AY285" s="22" t="s">
        <v>206</v>
      </c>
      <c r="BE285" s="142">
        <f>IF(U285="základní",N285,0)</f>
        <v>0</v>
      </c>
      <c r="BF285" s="142">
        <f>IF(U285="snížená",N285,0)</f>
        <v>0</v>
      </c>
      <c r="BG285" s="142">
        <f>IF(U285="zákl. přenesená",N285,0)</f>
        <v>0</v>
      </c>
      <c r="BH285" s="142">
        <f>IF(U285="sníž. přenesená",N285,0)</f>
        <v>0</v>
      </c>
      <c r="BI285" s="142">
        <f>IF(U285="nulová",N285,0)</f>
        <v>0</v>
      </c>
      <c r="BJ285" s="22" t="s">
        <v>88</v>
      </c>
      <c r="BK285" s="142">
        <f>ROUND(L285*K285,2)</f>
        <v>0</v>
      </c>
      <c r="BL285" s="22" t="s">
        <v>278</v>
      </c>
      <c r="BM285" s="22" t="s">
        <v>2293</v>
      </c>
    </row>
    <row r="286" s="1" customFormat="1" ht="25.5" customHeight="1">
      <c r="B286" s="46"/>
      <c r="C286" s="219" t="s">
        <v>602</v>
      </c>
      <c r="D286" s="219" t="s">
        <v>207</v>
      </c>
      <c r="E286" s="220" t="s">
        <v>2294</v>
      </c>
      <c r="F286" s="221" t="s">
        <v>2295</v>
      </c>
      <c r="G286" s="221"/>
      <c r="H286" s="221"/>
      <c r="I286" s="221"/>
      <c r="J286" s="222" t="s">
        <v>1134</v>
      </c>
      <c r="K286" s="223">
        <v>2</v>
      </c>
      <c r="L286" s="224">
        <v>0</v>
      </c>
      <c r="M286" s="225"/>
      <c r="N286" s="226">
        <f>ROUND(L286*K286,2)</f>
        <v>0</v>
      </c>
      <c r="O286" s="226"/>
      <c r="P286" s="226"/>
      <c r="Q286" s="226"/>
      <c r="R286" s="48"/>
      <c r="T286" s="227" t="s">
        <v>22</v>
      </c>
      <c r="U286" s="56" t="s">
        <v>45</v>
      </c>
      <c r="V286" s="47"/>
      <c r="W286" s="228">
        <f>V286*K286</f>
        <v>0</v>
      </c>
      <c r="X286" s="228">
        <v>0</v>
      </c>
      <c r="Y286" s="228">
        <f>X286*K286</f>
        <v>0</v>
      </c>
      <c r="Z286" s="228">
        <v>0</v>
      </c>
      <c r="AA286" s="229">
        <f>Z286*K286</f>
        <v>0</v>
      </c>
      <c r="AR286" s="22" t="s">
        <v>278</v>
      </c>
      <c r="AT286" s="22" t="s">
        <v>207</v>
      </c>
      <c r="AU286" s="22" t="s">
        <v>88</v>
      </c>
      <c r="AY286" s="22" t="s">
        <v>206</v>
      </c>
      <c r="BE286" s="142">
        <f>IF(U286="základní",N286,0)</f>
        <v>0</v>
      </c>
      <c r="BF286" s="142">
        <f>IF(U286="snížená",N286,0)</f>
        <v>0</v>
      </c>
      <c r="BG286" s="142">
        <f>IF(U286="zákl. přenesená",N286,0)</f>
        <v>0</v>
      </c>
      <c r="BH286" s="142">
        <f>IF(U286="sníž. přenesená",N286,0)</f>
        <v>0</v>
      </c>
      <c r="BI286" s="142">
        <f>IF(U286="nulová",N286,0)</f>
        <v>0</v>
      </c>
      <c r="BJ286" s="22" t="s">
        <v>88</v>
      </c>
      <c r="BK286" s="142">
        <f>ROUND(L286*K286,2)</f>
        <v>0</v>
      </c>
      <c r="BL286" s="22" t="s">
        <v>278</v>
      </c>
      <c r="BM286" s="22" t="s">
        <v>2296</v>
      </c>
    </row>
    <row r="287" s="1" customFormat="1" ht="49.92" customHeight="1">
      <c r="B287" s="46"/>
      <c r="C287" s="47"/>
      <c r="D287" s="207" t="s">
        <v>1656</v>
      </c>
      <c r="E287" s="47"/>
      <c r="F287" s="47"/>
      <c r="G287" s="47"/>
      <c r="H287" s="47"/>
      <c r="I287" s="47"/>
      <c r="J287" s="47"/>
      <c r="K287" s="47"/>
      <c r="L287" s="47"/>
      <c r="M287" s="47"/>
      <c r="N287" s="261">
        <f>BK287</f>
        <v>0</v>
      </c>
      <c r="O287" s="262"/>
      <c r="P287" s="262"/>
      <c r="Q287" s="262"/>
      <c r="R287" s="48"/>
      <c r="T287" s="193"/>
      <c r="U287" s="72"/>
      <c r="V287" s="72"/>
      <c r="W287" s="72"/>
      <c r="X287" s="72"/>
      <c r="Y287" s="72"/>
      <c r="Z287" s="72"/>
      <c r="AA287" s="74"/>
      <c r="AT287" s="22" t="s">
        <v>79</v>
      </c>
      <c r="AU287" s="22" t="s">
        <v>80</v>
      </c>
      <c r="AY287" s="22" t="s">
        <v>1657</v>
      </c>
      <c r="BK287" s="142">
        <v>0</v>
      </c>
    </row>
    <row r="288" s="1" customFormat="1" ht="6.96" customHeight="1">
      <c r="B288" s="75"/>
      <c r="C288" s="76"/>
      <c r="D288" s="76"/>
      <c r="E288" s="76"/>
      <c r="F288" s="76"/>
      <c r="G288" s="76"/>
      <c r="H288" s="76"/>
      <c r="I288" s="76"/>
      <c r="J288" s="76"/>
      <c r="K288" s="76"/>
      <c r="L288" s="76"/>
      <c r="M288" s="76"/>
      <c r="N288" s="76"/>
      <c r="O288" s="76"/>
      <c r="P288" s="76"/>
      <c r="Q288" s="76"/>
      <c r="R288" s="77"/>
    </row>
  </sheetData>
  <sheetProtection sheet="1" formatColumns="0" formatRows="0" objects="1" scenarios="1" spinCount="10" saltValue="o+GmJOy9Kc/gqq6hE5z7TmdtnsAbiZq5QcPWgqzuLSCvNZd9n8X5TU1MWBvM+9DXKH1dh36Sme32pcjukXdLug==" hashValue="P/4B2FrOMHP3JPDUW5k60TMj4CxDYfzQCSQh76dZa5uErYugYg+V/Mp0uCUwzCO+BYPefJGrOCm1p6eSdmN9kg==" algorithmName="SHA-512" password="CC35"/>
  <mergeCells count="425">
    <mergeCell ref="F286:I286"/>
    <mergeCell ref="F285:I285"/>
    <mergeCell ref="F251:I251"/>
    <mergeCell ref="F254:I254"/>
    <mergeCell ref="F252:I252"/>
    <mergeCell ref="L252:M252"/>
    <mergeCell ref="N252:Q252"/>
    <mergeCell ref="F253:I253"/>
    <mergeCell ref="L254:M254"/>
    <mergeCell ref="N254:Q254"/>
    <mergeCell ref="F255:I255"/>
    <mergeCell ref="L256:M256"/>
    <mergeCell ref="N256:Q256"/>
    <mergeCell ref="F256:I256"/>
    <mergeCell ref="F259:I259"/>
    <mergeCell ref="F257:I257"/>
    <mergeCell ref="F258:I258"/>
    <mergeCell ref="L258:M258"/>
    <mergeCell ref="N258:Q258"/>
    <mergeCell ref="F260:I260"/>
    <mergeCell ref="L260:M260"/>
    <mergeCell ref="N260:Q260"/>
    <mergeCell ref="F261:I261"/>
    <mergeCell ref="F264:I264"/>
    <mergeCell ref="F262:I262"/>
    <mergeCell ref="L262:M262"/>
    <mergeCell ref="N262:Q262"/>
    <mergeCell ref="F263:I263"/>
    <mergeCell ref="L264:M264"/>
    <mergeCell ref="N264:Q264"/>
    <mergeCell ref="F265:I265"/>
    <mergeCell ref="L266:M266"/>
    <mergeCell ref="N266:Q266"/>
    <mergeCell ref="L267:M267"/>
    <mergeCell ref="N267:Q267"/>
    <mergeCell ref="L277:M277"/>
    <mergeCell ref="L275:M275"/>
    <mergeCell ref="L272:M272"/>
    <mergeCell ref="L273:M273"/>
    <mergeCell ref="L274:M274"/>
    <mergeCell ref="L276:M276"/>
    <mergeCell ref="L278:M278"/>
    <mergeCell ref="L279:M279"/>
    <mergeCell ref="L280:M280"/>
    <mergeCell ref="L281:M281"/>
    <mergeCell ref="L282:M282"/>
    <mergeCell ref="L283:M283"/>
    <mergeCell ref="L284:M284"/>
    <mergeCell ref="L285:M285"/>
    <mergeCell ref="L286:M286"/>
    <mergeCell ref="F266:I266"/>
    <mergeCell ref="F269:I269"/>
    <mergeCell ref="F267:I267"/>
    <mergeCell ref="N282:Q282"/>
    <mergeCell ref="N281:Q281"/>
    <mergeCell ref="N283:Q283"/>
    <mergeCell ref="N284:Q284"/>
    <mergeCell ref="N285:Q285"/>
    <mergeCell ref="N286:Q286"/>
    <mergeCell ref="N287:Q287"/>
    <mergeCell ref="L269:M269"/>
    <mergeCell ref="N269:Q269"/>
    <mergeCell ref="L270:M270"/>
    <mergeCell ref="N270:Q270"/>
    <mergeCell ref="L271:M271"/>
    <mergeCell ref="N271:Q271"/>
    <mergeCell ref="N272:Q272"/>
    <mergeCell ref="N273:Q273"/>
    <mergeCell ref="N274:Q274"/>
    <mergeCell ref="N275:Q275"/>
    <mergeCell ref="N276:Q276"/>
    <mergeCell ref="N277:Q277"/>
    <mergeCell ref="N278:Q278"/>
    <mergeCell ref="N279:Q279"/>
    <mergeCell ref="N280:Q280"/>
    <mergeCell ref="N268:Q268"/>
    <mergeCell ref="F270:I270"/>
    <mergeCell ref="F273:I273"/>
    <mergeCell ref="F271:I271"/>
    <mergeCell ref="F272:I272"/>
    <mergeCell ref="F274:I274"/>
    <mergeCell ref="F275:I275"/>
    <mergeCell ref="F276:I276"/>
    <mergeCell ref="F277:I277"/>
    <mergeCell ref="F278:I278"/>
    <mergeCell ref="F279:I279"/>
    <mergeCell ref="F280:I280"/>
    <mergeCell ref="F281:I281"/>
    <mergeCell ref="F282:I282"/>
    <mergeCell ref="F283:I283"/>
    <mergeCell ref="F284:I284"/>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C76:Q76"/>
    <mergeCell ref="F79:P79"/>
    <mergeCell ref="F78:P78"/>
    <mergeCell ref="M81:P81"/>
    <mergeCell ref="M83:Q83"/>
    <mergeCell ref="M84:Q84"/>
    <mergeCell ref="C86:G86"/>
    <mergeCell ref="N86:Q86"/>
    <mergeCell ref="N88:Q88"/>
    <mergeCell ref="N89:Q89"/>
    <mergeCell ref="N90:Q90"/>
    <mergeCell ref="N91:Q91"/>
    <mergeCell ref="N92:Q92"/>
    <mergeCell ref="D96:H96"/>
    <mergeCell ref="D95:H95"/>
    <mergeCell ref="D97:H97"/>
    <mergeCell ref="D98:H98"/>
    <mergeCell ref="D99:H99"/>
    <mergeCell ref="N94:Q94"/>
    <mergeCell ref="N97:Q97"/>
    <mergeCell ref="N95:Q95"/>
    <mergeCell ref="N96:Q96"/>
    <mergeCell ref="N98:Q98"/>
    <mergeCell ref="N99:Q99"/>
    <mergeCell ref="N100:Q100"/>
    <mergeCell ref="L102:Q102"/>
    <mergeCell ref="C108:Q108"/>
    <mergeCell ref="F110:P110"/>
    <mergeCell ref="F111:P111"/>
    <mergeCell ref="M113:P113"/>
    <mergeCell ref="M115:Q115"/>
    <mergeCell ref="M116:Q116"/>
    <mergeCell ref="F118:I118"/>
    <mergeCell ref="L118:M118"/>
    <mergeCell ref="N118:Q118"/>
    <mergeCell ref="N119:Q119"/>
    <mergeCell ref="N120:Q120"/>
    <mergeCell ref="F121:I121"/>
    <mergeCell ref="F124:I124"/>
    <mergeCell ref="L121:M121"/>
    <mergeCell ref="N121:Q121"/>
    <mergeCell ref="F122:I122"/>
    <mergeCell ref="F123:I123"/>
    <mergeCell ref="L123:M123"/>
    <mergeCell ref="N123:Q123"/>
    <mergeCell ref="L125:M125"/>
    <mergeCell ref="N125:Q125"/>
    <mergeCell ref="F125:I125"/>
    <mergeCell ref="F127:I127"/>
    <mergeCell ref="F126:I126"/>
    <mergeCell ref="L127:M127"/>
    <mergeCell ref="N127:Q127"/>
    <mergeCell ref="N129:Q129"/>
    <mergeCell ref="L143:M143"/>
    <mergeCell ref="L133:M133"/>
    <mergeCell ref="L135:M135"/>
    <mergeCell ref="L137:M137"/>
    <mergeCell ref="L139:M139"/>
    <mergeCell ref="L141:M141"/>
    <mergeCell ref="L145:M145"/>
    <mergeCell ref="L147:M147"/>
    <mergeCell ref="F128:I128"/>
    <mergeCell ref="F129:I129"/>
    <mergeCell ref="L129:M129"/>
    <mergeCell ref="F130:I130"/>
    <mergeCell ref="L131:M131"/>
    <mergeCell ref="N131:Q131"/>
    <mergeCell ref="N133:Q133"/>
    <mergeCell ref="N135:Q135"/>
    <mergeCell ref="N137:Q137"/>
    <mergeCell ref="N139:Q139"/>
    <mergeCell ref="N141:Q141"/>
    <mergeCell ref="N143:Q143"/>
    <mergeCell ref="N145:Q145"/>
    <mergeCell ref="F131:I131"/>
    <mergeCell ref="F137:I137"/>
    <mergeCell ref="F133:I133"/>
    <mergeCell ref="F132:I132"/>
    <mergeCell ref="F134:I134"/>
    <mergeCell ref="F135:I135"/>
    <mergeCell ref="F136:I136"/>
    <mergeCell ref="F138:I138"/>
    <mergeCell ref="F139:I139"/>
    <mergeCell ref="F140:I140"/>
    <mergeCell ref="F141:I141"/>
    <mergeCell ref="F142:I142"/>
    <mergeCell ref="F143:I143"/>
    <mergeCell ref="F144:I144"/>
    <mergeCell ref="F145:I145"/>
    <mergeCell ref="F146:I146"/>
    <mergeCell ref="F147:I147"/>
    <mergeCell ref="N147:Q147"/>
    <mergeCell ref="F148:I148"/>
    <mergeCell ref="F149:I149"/>
    <mergeCell ref="L149:M149"/>
    <mergeCell ref="N149:Q149"/>
    <mergeCell ref="F150:I150"/>
    <mergeCell ref="F151:I151"/>
    <mergeCell ref="L151:M151"/>
    <mergeCell ref="N151:Q151"/>
    <mergeCell ref="F152:I152"/>
    <mergeCell ref="F155:I155"/>
    <mergeCell ref="F153:I153"/>
    <mergeCell ref="L153:M153"/>
    <mergeCell ref="N153:Q153"/>
    <mergeCell ref="F154:I154"/>
    <mergeCell ref="L155:M155"/>
    <mergeCell ref="N155:Q155"/>
    <mergeCell ref="F156:I156"/>
    <mergeCell ref="L157:M157"/>
    <mergeCell ref="N157:Q157"/>
    <mergeCell ref="F157:I157"/>
    <mergeCell ref="F160:I160"/>
    <mergeCell ref="F158:I158"/>
    <mergeCell ref="F159:I159"/>
    <mergeCell ref="L159:M159"/>
    <mergeCell ref="N159:Q159"/>
    <mergeCell ref="F161:I161"/>
    <mergeCell ref="L161:M161"/>
    <mergeCell ref="N161:Q161"/>
    <mergeCell ref="F162:I162"/>
    <mergeCell ref="L163:M163"/>
    <mergeCell ref="N163:Q163"/>
    <mergeCell ref="L164:M164"/>
    <mergeCell ref="N164:Q164"/>
    <mergeCell ref="F163:I163"/>
    <mergeCell ref="F166:I166"/>
    <mergeCell ref="F164:I164"/>
    <mergeCell ref="L166:M166"/>
    <mergeCell ref="N166:Q166"/>
    <mergeCell ref="F167:I167"/>
    <mergeCell ref="F168:I168"/>
    <mergeCell ref="L168:M168"/>
    <mergeCell ref="N168:Q168"/>
    <mergeCell ref="N165:Q165"/>
    <mergeCell ref="F169:I169"/>
    <mergeCell ref="F172:I172"/>
    <mergeCell ref="F170:I170"/>
    <mergeCell ref="L170:M170"/>
    <mergeCell ref="N170:Q170"/>
    <mergeCell ref="F171:I171"/>
    <mergeCell ref="L172:M172"/>
    <mergeCell ref="N172:Q172"/>
    <mergeCell ref="F173:I173"/>
    <mergeCell ref="L174:M174"/>
    <mergeCell ref="N174:Q174"/>
    <mergeCell ref="F174:I174"/>
    <mergeCell ref="F177:I177"/>
    <mergeCell ref="F175:I175"/>
    <mergeCell ref="F176:I176"/>
    <mergeCell ref="L176:M176"/>
    <mergeCell ref="N176:Q176"/>
    <mergeCell ref="F178:I178"/>
    <mergeCell ref="L178:M178"/>
    <mergeCell ref="N178:Q178"/>
    <mergeCell ref="F179:I179"/>
    <mergeCell ref="F182:I182"/>
    <mergeCell ref="F180:I180"/>
    <mergeCell ref="L180:M180"/>
    <mergeCell ref="N180:Q180"/>
    <mergeCell ref="F181:I181"/>
    <mergeCell ref="L182:M182"/>
    <mergeCell ref="N182:Q182"/>
    <mergeCell ref="F183:I183"/>
    <mergeCell ref="L184:M184"/>
    <mergeCell ref="N184:Q184"/>
    <mergeCell ref="F184:I184"/>
    <mergeCell ref="F187:I187"/>
    <mergeCell ref="F185:I185"/>
    <mergeCell ref="F186:I186"/>
    <mergeCell ref="L186:M186"/>
    <mergeCell ref="N186:Q186"/>
    <mergeCell ref="F188:I188"/>
    <mergeCell ref="L188:M188"/>
    <mergeCell ref="N188:Q188"/>
    <mergeCell ref="F189:I189"/>
    <mergeCell ref="F192:I192"/>
    <mergeCell ref="F190:I190"/>
    <mergeCell ref="L190:M190"/>
    <mergeCell ref="N190:Q190"/>
    <mergeCell ref="F191:I191"/>
    <mergeCell ref="L192:M192"/>
    <mergeCell ref="N192:Q192"/>
    <mergeCell ref="F193:I193"/>
    <mergeCell ref="L194:M194"/>
    <mergeCell ref="N194:Q194"/>
    <mergeCell ref="F194:I194"/>
    <mergeCell ref="F197:I197"/>
    <mergeCell ref="F195:I195"/>
    <mergeCell ref="F196:I196"/>
    <mergeCell ref="L196:M196"/>
    <mergeCell ref="N196:Q196"/>
    <mergeCell ref="F198:I198"/>
    <mergeCell ref="L198:M198"/>
    <mergeCell ref="N198:Q198"/>
    <mergeCell ref="F199:I199"/>
    <mergeCell ref="F202:I202"/>
    <mergeCell ref="F200:I200"/>
    <mergeCell ref="L200:M200"/>
    <mergeCell ref="N200:Q200"/>
    <mergeCell ref="F201:I201"/>
    <mergeCell ref="L202:M202"/>
    <mergeCell ref="N202:Q202"/>
    <mergeCell ref="F203:I203"/>
    <mergeCell ref="L204:M204"/>
    <mergeCell ref="N204:Q204"/>
    <mergeCell ref="F204:I204"/>
    <mergeCell ref="F207:I207"/>
    <mergeCell ref="F205:I205"/>
    <mergeCell ref="F206:I206"/>
    <mergeCell ref="L206:M206"/>
    <mergeCell ref="N206:Q206"/>
    <mergeCell ref="F208:I208"/>
    <mergeCell ref="L208:M208"/>
    <mergeCell ref="N208:Q208"/>
    <mergeCell ref="F209:I209"/>
    <mergeCell ref="F212:I212"/>
    <mergeCell ref="F210:I210"/>
    <mergeCell ref="L210:M210"/>
    <mergeCell ref="N210:Q210"/>
    <mergeCell ref="F211:I211"/>
    <mergeCell ref="L212:M212"/>
    <mergeCell ref="N212:Q212"/>
    <mergeCell ref="F213:I213"/>
    <mergeCell ref="L214:M214"/>
    <mergeCell ref="N214:Q214"/>
    <mergeCell ref="F214:I214"/>
    <mergeCell ref="F217:I217"/>
    <mergeCell ref="F215:I215"/>
    <mergeCell ref="F216:I216"/>
    <mergeCell ref="L216:M216"/>
    <mergeCell ref="N216:Q216"/>
    <mergeCell ref="L217:M217"/>
    <mergeCell ref="N217:Q217"/>
    <mergeCell ref="L218:M218"/>
    <mergeCell ref="N218:Q218"/>
    <mergeCell ref="L219:M219"/>
    <mergeCell ref="N219:Q219"/>
    <mergeCell ref="F218:I218"/>
    <mergeCell ref="F221:I221"/>
    <mergeCell ref="F219:I219"/>
    <mergeCell ref="F220:I220"/>
    <mergeCell ref="L221:M221"/>
    <mergeCell ref="N221:Q221"/>
    <mergeCell ref="F222:I222"/>
    <mergeCell ref="F223:I223"/>
    <mergeCell ref="L223:M223"/>
    <mergeCell ref="N223:Q223"/>
    <mergeCell ref="F224:I224"/>
    <mergeCell ref="F227:I227"/>
    <mergeCell ref="F225:I225"/>
    <mergeCell ref="L225:M225"/>
    <mergeCell ref="N225:Q225"/>
    <mergeCell ref="F226:I226"/>
    <mergeCell ref="L227:M227"/>
    <mergeCell ref="N227:Q227"/>
    <mergeCell ref="F228:I228"/>
    <mergeCell ref="L229:M229"/>
    <mergeCell ref="N229:Q229"/>
    <mergeCell ref="F229:I229"/>
    <mergeCell ref="F232:I232"/>
    <mergeCell ref="F230:I230"/>
    <mergeCell ref="F231:I231"/>
    <mergeCell ref="L231:M231"/>
    <mergeCell ref="N231:Q231"/>
    <mergeCell ref="F233:I233"/>
    <mergeCell ref="L233:M233"/>
    <mergeCell ref="N233:Q233"/>
    <mergeCell ref="F234:I234"/>
    <mergeCell ref="L234:M234"/>
    <mergeCell ref="N234:Q234"/>
    <mergeCell ref="F236:I236"/>
    <mergeCell ref="F238:I238"/>
    <mergeCell ref="L236:M236"/>
    <mergeCell ref="N236:Q236"/>
    <mergeCell ref="F237:I237"/>
    <mergeCell ref="L238:M238"/>
    <mergeCell ref="N238:Q238"/>
    <mergeCell ref="F239:I239"/>
    <mergeCell ref="F240:I240"/>
    <mergeCell ref="L240:M240"/>
    <mergeCell ref="N240:Q240"/>
    <mergeCell ref="N235:Q235"/>
    <mergeCell ref="F241:I241"/>
    <mergeCell ref="F244:I244"/>
    <mergeCell ref="F242:I242"/>
    <mergeCell ref="L242:M242"/>
    <mergeCell ref="N242:Q242"/>
    <mergeCell ref="F243:I243"/>
    <mergeCell ref="L244:M244"/>
    <mergeCell ref="N244:Q244"/>
    <mergeCell ref="F245:I245"/>
    <mergeCell ref="L246:M246"/>
    <mergeCell ref="N246:Q246"/>
    <mergeCell ref="F246:I246"/>
    <mergeCell ref="F249:I249"/>
    <mergeCell ref="F247:I247"/>
    <mergeCell ref="F248:I248"/>
    <mergeCell ref="L248:M248"/>
    <mergeCell ref="N248:Q248"/>
    <mergeCell ref="F250:I250"/>
    <mergeCell ref="L250:M250"/>
    <mergeCell ref="N250:Q250"/>
  </mergeCells>
  <hyperlinks>
    <hyperlink ref="F1:G1" location="C2" display="1) Krycí list rozpočtu"/>
    <hyperlink ref="H1:K1" location="C86" display="2) Rekapitulace rozpočtu"/>
    <hyperlink ref="L1" location="C118"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101</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2297</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N93</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(SUM(BE93:BE100)+SUM(BE118:BE188))</f>
        <v>0</v>
      </c>
      <c r="I32" s="47"/>
      <c r="J32" s="47"/>
      <c r="K32" s="47"/>
      <c r="L32" s="47"/>
      <c r="M32" s="162">
        <f>ROUND((SUM(BE93:BE100)+SUM(BE118:BE188)), 2)*F32</f>
        <v>0</v>
      </c>
      <c r="N32" s="47"/>
      <c r="O32" s="47"/>
      <c r="P32" s="47"/>
      <c r="Q32" s="47"/>
      <c r="R32" s="48"/>
    </row>
    <row r="33" s="1" customFormat="1" ht="14.4" customHeight="1">
      <c r="B33" s="46"/>
      <c r="C33" s="47"/>
      <c r="D33" s="47"/>
      <c r="E33" s="54" t="s">
        <v>47</v>
      </c>
      <c r="F33" s="55">
        <v>0.14999999999999999</v>
      </c>
      <c r="G33" s="161" t="s">
        <v>46</v>
      </c>
      <c r="H33" s="162">
        <f>(SUM(BF93:BF100)+SUM(BF118:BF188))</f>
        <v>0</v>
      </c>
      <c r="I33" s="47"/>
      <c r="J33" s="47"/>
      <c r="K33" s="47"/>
      <c r="L33" s="47"/>
      <c r="M33" s="162">
        <f>ROUND((SUM(BF93:BF100)+SUM(BF118:BF188)), 2)*F33</f>
        <v>0</v>
      </c>
      <c r="N33" s="47"/>
      <c r="O33" s="47"/>
      <c r="P33" s="47"/>
      <c r="Q33" s="47"/>
      <c r="R33" s="48"/>
    </row>
    <row r="34" hidden="1" s="1" customFormat="1" ht="14.4" customHeight="1">
      <c r="B34" s="46"/>
      <c r="C34" s="47"/>
      <c r="D34" s="47"/>
      <c r="E34" s="54" t="s">
        <v>48</v>
      </c>
      <c r="F34" s="55">
        <v>0.20999999999999999</v>
      </c>
      <c r="G34" s="161" t="s">
        <v>46</v>
      </c>
      <c r="H34" s="162">
        <f>(SUM(BG93:BG100)+SUM(BG118:BG188))</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(SUM(BH93:BH100)+SUM(BH118:BH188))</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(SUM(BI93:BI100)+SUM(BI118:BI188))</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SO01-040.02 - Přípojky kanalizace, vody, plynu</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N118</f>
        <v>0</v>
      </c>
      <c r="O88" s="174"/>
      <c r="P88" s="174"/>
      <c r="Q88" s="174"/>
      <c r="R88" s="48"/>
      <c r="T88" s="171"/>
      <c r="U88" s="171"/>
      <c r="AU88" s="22" t="s">
        <v>158</v>
      </c>
    </row>
    <row r="89" s="6" customFormat="1" ht="24.96" customHeight="1">
      <c r="B89" s="175"/>
      <c r="C89" s="176"/>
      <c r="D89" s="177" t="s">
        <v>2298</v>
      </c>
      <c r="E89" s="176"/>
      <c r="F89" s="176"/>
      <c r="G89" s="176"/>
      <c r="H89" s="176"/>
      <c r="I89" s="176"/>
      <c r="J89" s="176"/>
      <c r="K89" s="176"/>
      <c r="L89" s="176"/>
      <c r="M89" s="176"/>
      <c r="N89" s="178">
        <f>N119</f>
        <v>0</v>
      </c>
      <c r="O89" s="176"/>
      <c r="P89" s="176"/>
      <c r="Q89" s="176"/>
      <c r="R89" s="179"/>
      <c r="T89" s="180"/>
      <c r="U89" s="180"/>
    </row>
    <row r="90" s="6" customFormat="1" ht="24.96" customHeight="1">
      <c r="B90" s="175"/>
      <c r="C90" s="176"/>
      <c r="D90" s="177" t="s">
        <v>2299</v>
      </c>
      <c r="E90" s="176"/>
      <c r="F90" s="176"/>
      <c r="G90" s="176"/>
      <c r="H90" s="176"/>
      <c r="I90" s="176"/>
      <c r="J90" s="176"/>
      <c r="K90" s="176"/>
      <c r="L90" s="176"/>
      <c r="M90" s="176"/>
      <c r="N90" s="178">
        <f>N140</f>
        <v>0</v>
      </c>
      <c r="O90" s="176"/>
      <c r="P90" s="176"/>
      <c r="Q90" s="176"/>
      <c r="R90" s="179"/>
      <c r="T90" s="180"/>
      <c r="U90" s="180"/>
    </row>
    <row r="91" s="6" customFormat="1" ht="24.96" customHeight="1">
      <c r="B91" s="175"/>
      <c r="C91" s="176"/>
      <c r="D91" s="177" t="s">
        <v>2300</v>
      </c>
      <c r="E91" s="176"/>
      <c r="F91" s="176"/>
      <c r="G91" s="176"/>
      <c r="H91" s="176"/>
      <c r="I91" s="176"/>
      <c r="J91" s="176"/>
      <c r="K91" s="176"/>
      <c r="L91" s="176"/>
      <c r="M91" s="176"/>
      <c r="N91" s="178">
        <f>N166</f>
        <v>0</v>
      </c>
      <c r="O91" s="176"/>
      <c r="P91" s="176"/>
      <c r="Q91" s="176"/>
      <c r="R91" s="179"/>
      <c r="T91" s="180"/>
      <c r="U91" s="180"/>
    </row>
    <row r="92" s="1" customFormat="1" ht="21.84" customHeight="1">
      <c r="B92" s="46"/>
      <c r="C92" s="47"/>
      <c r="D92" s="47"/>
      <c r="E92" s="47"/>
      <c r="F92" s="47"/>
      <c r="G92" s="47"/>
      <c r="H92" s="47"/>
      <c r="I92" s="47"/>
      <c r="J92" s="47"/>
      <c r="K92" s="47"/>
      <c r="L92" s="47"/>
      <c r="M92" s="47"/>
      <c r="N92" s="47"/>
      <c r="O92" s="47"/>
      <c r="P92" s="47"/>
      <c r="Q92" s="47"/>
      <c r="R92" s="48"/>
      <c r="T92" s="171"/>
      <c r="U92" s="171"/>
    </row>
    <row r="93" s="1" customFormat="1" ht="29.28" customHeight="1">
      <c r="B93" s="46"/>
      <c r="C93" s="173" t="s">
        <v>184</v>
      </c>
      <c r="D93" s="47"/>
      <c r="E93" s="47"/>
      <c r="F93" s="47"/>
      <c r="G93" s="47"/>
      <c r="H93" s="47"/>
      <c r="I93" s="47"/>
      <c r="J93" s="47"/>
      <c r="K93" s="47"/>
      <c r="L93" s="47"/>
      <c r="M93" s="47"/>
      <c r="N93" s="174">
        <f>ROUND(N94+N95+N96+N97+N98+N99,2)</f>
        <v>0</v>
      </c>
      <c r="O93" s="185"/>
      <c r="P93" s="185"/>
      <c r="Q93" s="185"/>
      <c r="R93" s="48"/>
      <c r="T93" s="186"/>
      <c r="U93" s="187" t="s">
        <v>44</v>
      </c>
    </row>
    <row r="94" s="1" customFormat="1" ht="18" customHeight="1">
      <c r="B94" s="46"/>
      <c r="C94" s="47"/>
      <c r="D94" s="143" t="s">
        <v>185</v>
      </c>
      <c r="E94" s="136"/>
      <c r="F94" s="136"/>
      <c r="G94" s="136"/>
      <c r="H94" s="136"/>
      <c r="I94" s="47"/>
      <c r="J94" s="47"/>
      <c r="K94" s="47"/>
      <c r="L94" s="47"/>
      <c r="M94" s="47"/>
      <c r="N94" s="137">
        <f>ROUND(N88*T94,2)</f>
        <v>0</v>
      </c>
      <c r="O94" s="138"/>
      <c r="P94" s="138"/>
      <c r="Q94" s="138"/>
      <c r="R94" s="48"/>
      <c r="S94" s="188"/>
      <c r="T94" s="189"/>
      <c r="U94" s="190" t="s">
        <v>45</v>
      </c>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91" t="s">
        <v>132</v>
      </c>
      <c r="AZ94" s="188"/>
      <c r="BA94" s="188"/>
      <c r="BB94" s="188"/>
      <c r="BC94" s="188"/>
      <c r="BD94" s="188"/>
      <c r="BE94" s="192">
        <f>IF(U94="základní",N94,0)</f>
        <v>0</v>
      </c>
      <c r="BF94" s="192">
        <f>IF(U94="snížená",N94,0)</f>
        <v>0</v>
      </c>
      <c r="BG94" s="192">
        <f>IF(U94="zákl. přenesená",N94,0)</f>
        <v>0</v>
      </c>
      <c r="BH94" s="192">
        <f>IF(U94="sníž. přenesená",N94,0)</f>
        <v>0</v>
      </c>
      <c r="BI94" s="192">
        <f>IF(U94="nulová",N94,0)</f>
        <v>0</v>
      </c>
      <c r="BJ94" s="191" t="s">
        <v>88</v>
      </c>
      <c r="BK94" s="188"/>
      <c r="BL94" s="188"/>
      <c r="BM94" s="188"/>
    </row>
    <row r="95" s="1" customFormat="1" ht="18" customHeight="1">
      <c r="B95" s="46"/>
      <c r="C95" s="47"/>
      <c r="D95" s="143" t="s">
        <v>186</v>
      </c>
      <c r="E95" s="136"/>
      <c r="F95" s="136"/>
      <c r="G95" s="136"/>
      <c r="H95" s="136"/>
      <c r="I95" s="47"/>
      <c r="J95" s="47"/>
      <c r="K95" s="47"/>
      <c r="L95" s="47"/>
      <c r="M95" s="47"/>
      <c r="N95" s="137">
        <f>ROUND(N88*T95,2)</f>
        <v>0</v>
      </c>
      <c r="O95" s="138"/>
      <c r="P95" s="138"/>
      <c r="Q95" s="138"/>
      <c r="R95" s="48"/>
      <c r="S95" s="188"/>
      <c r="T95" s="189"/>
      <c r="U95" s="190" t="s">
        <v>45</v>
      </c>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91" t="s">
        <v>132</v>
      </c>
      <c r="AZ95" s="188"/>
      <c r="BA95" s="188"/>
      <c r="BB95" s="188"/>
      <c r="BC95" s="188"/>
      <c r="BD95" s="188"/>
      <c r="BE95" s="192">
        <f>IF(U95="základní",N95,0)</f>
        <v>0</v>
      </c>
      <c r="BF95" s="192">
        <f>IF(U95="snížená",N95,0)</f>
        <v>0</v>
      </c>
      <c r="BG95" s="192">
        <f>IF(U95="zákl. přenesená",N95,0)</f>
        <v>0</v>
      </c>
      <c r="BH95" s="192">
        <f>IF(U95="sníž. přenesená",N95,0)</f>
        <v>0</v>
      </c>
      <c r="BI95" s="192">
        <f>IF(U95="nulová",N95,0)</f>
        <v>0</v>
      </c>
      <c r="BJ95" s="191" t="s">
        <v>88</v>
      </c>
      <c r="BK95" s="188"/>
      <c r="BL95" s="188"/>
      <c r="BM95" s="188"/>
    </row>
    <row r="96" s="1" customFormat="1" ht="18" customHeight="1">
      <c r="B96" s="46"/>
      <c r="C96" s="47"/>
      <c r="D96" s="143" t="s">
        <v>187</v>
      </c>
      <c r="E96" s="136"/>
      <c r="F96" s="136"/>
      <c r="G96" s="136"/>
      <c r="H96" s="136"/>
      <c r="I96" s="47"/>
      <c r="J96" s="47"/>
      <c r="K96" s="47"/>
      <c r="L96" s="47"/>
      <c r="M96" s="47"/>
      <c r="N96" s="137">
        <f>ROUND(N88*T96,2)</f>
        <v>0</v>
      </c>
      <c r="O96" s="138"/>
      <c r="P96" s="138"/>
      <c r="Q96" s="138"/>
      <c r="R96" s="48"/>
      <c r="S96" s="188"/>
      <c r="T96" s="189"/>
      <c r="U96" s="190" t="s">
        <v>45</v>
      </c>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91" t="s">
        <v>132</v>
      </c>
      <c r="AZ96" s="188"/>
      <c r="BA96" s="188"/>
      <c r="BB96" s="188"/>
      <c r="BC96" s="188"/>
      <c r="BD96" s="188"/>
      <c r="BE96" s="192">
        <f>IF(U96="základní",N96,0)</f>
        <v>0</v>
      </c>
      <c r="BF96" s="192">
        <f>IF(U96="snížená",N96,0)</f>
        <v>0</v>
      </c>
      <c r="BG96" s="192">
        <f>IF(U96="zákl. přenesená",N96,0)</f>
        <v>0</v>
      </c>
      <c r="BH96" s="192">
        <f>IF(U96="sníž. přenesená",N96,0)</f>
        <v>0</v>
      </c>
      <c r="BI96" s="192">
        <f>IF(U96="nulová",N96,0)</f>
        <v>0</v>
      </c>
      <c r="BJ96" s="191" t="s">
        <v>88</v>
      </c>
      <c r="BK96" s="188"/>
      <c r="BL96" s="188"/>
      <c r="BM96" s="188"/>
    </row>
    <row r="97" s="1" customFormat="1" ht="18" customHeight="1">
      <c r="B97" s="46"/>
      <c r="C97" s="47"/>
      <c r="D97" s="143" t="s">
        <v>188</v>
      </c>
      <c r="E97" s="136"/>
      <c r="F97" s="136"/>
      <c r="G97" s="136"/>
      <c r="H97" s="136"/>
      <c r="I97" s="47"/>
      <c r="J97" s="47"/>
      <c r="K97" s="47"/>
      <c r="L97" s="47"/>
      <c r="M97" s="47"/>
      <c r="N97" s="137">
        <f>ROUND(N88*T97,2)</f>
        <v>0</v>
      </c>
      <c r="O97" s="138"/>
      <c r="P97" s="138"/>
      <c r="Q97" s="138"/>
      <c r="R97" s="48"/>
      <c r="S97" s="188"/>
      <c r="T97" s="189"/>
      <c r="U97" s="190" t="s">
        <v>45</v>
      </c>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91" t="s">
        <v>132</v>
      </c>
      <c r="AZ97" s="188"/>
      <c r="BA97" s="188"/>
      <c r="BB97" s="188"/>
      <c r="BC97" s="188"/>
      <c r="BD97" s="188"/>
      <c r="BE97" s="192">
        <f>IF(U97="základní",N97,0)</f>
        <v>0</v>
      </c>
      <c r="BF97" s="192">
        <f>IF(U97="snížená",N97,0)</f>
        <v>0</v>
      </c>
      <c r="BG97" s="192">
        <f>IF(U97="zákl. přenesená",N97,0)</f>
        <v>0</v>
      </c>
      <c r="BH97" s="192">
        <f>IF(U97="sníž. přenesená",N97,0)</f>
        <v>0</v>
      </c>
      <c r="BI97" s="192">
        <f>IF(U97="nulová",N97,0)</f>
        <v>0</v>
      </c>
      <c r="BJ97" s="191" t="s">
        <v>88</v>
      </c>
      <c r="BK97" s="188"/>
      <c r="BL97" s="188"/>
      <c r="BM97" s="188"/>
    </row>
    <row r="98" s="1" customFormat="1" ht="18" customHeight="1">
      <c r="B98" s="46"/>
      <c r="C98" s="47"/>
      <c r="D98" s="143" t="s">
        <v>189</v>
      </c>
      <c r="E98" s="136"/>
      <c r="F98" s="136"/>
      <c r="G98" s="136"/>
      <c r="H98" s="136"/>
      <c r="I98" s="47"/>
      <c r="J98" s="47"/>
      <c r="K98" s="47"/>
      <c r="L98" s="47"/>
      <c r="M98" s="47"/>
      <c r="N98" s="137">
        <f>ROUND(N88*T98,2)</f>
        <v>0</v>
      </c>
      <c r="O98" s="138"/>
      <c r="P98" s="138"/>
      <c r="Q98" s="138"/>
      <c r="R98" s="48"/>
      <c r="S98" s="188"/>
      <c r="T98" s="189"/>
      <c r="U98" s="190" t="s">
        <v>45</v>
      </c>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91" t="s">
        <v>132</v>
      </c>
      <c r="AZ98" s="188"/>
      <c r="BA98" s="188"/>
      <c r="BB98" s="188"/>
      <c r="BC98" s="188"/>
      <c r="BD98" s="188"/>
      <c r="BE98" s="192">
        <f>IF(U98="základní",N98,0)</f>
        <v>0</v>
      </c>
      <c r="BF98" s="192">
        <f>IF(U98="snížená",N98,0)</f>
        <v>0</v>
      </c>
      <c r="BG98" s="192">
        <f>IF(U98="zákl. přenesená",N98,0)</f>
        <v>0</v>
      </c>
      <c r="BH98" s="192">
        <f>IF(U98="sníž. přenesená",N98,0)</f>
        <v>0</v>
      </c>
      <c r="BI98" s="192">
        <f>IF(U98="nulová",N98,0)</f>
        <v>0</v>
      </c>
      <c r="BJ98" s="191" t="s">
        <v>88</v>
      </c>
      <c r="BK98" s="188"/>
      <c r="BL98" s="188"/>
      <c r="BM98" s="188"/>
    </row>
    <row r="99" s="1" customFormat="1" ht="18" customHeight="1">
      <c r="B99" s="46"/>
      <c r="C99" s="47"/>
      <c r="D99" s="136" t="s">
        <v>190</v>
      </c>
      <c r="E99" s="47"/>
      <c r="F99" s="47"/>
      <c r="G99" s="47"/>
      <c r="H99" s="47"/>
      <c r="I99" s="47"/>
      <c r="J99" s="47"/>
      <c r="K99" s="47"/>
      <c r="L99" s="47"/>
      <c r="M99" s="47"/>
      <c r="N99" s="137">
        <f>ROUND(N88*T99,2)</f>
        <v>0</v>
      </c>
      <c r="O99" s="138"/>
      <c r="P99" s="138"/>
      <c r="Q99" s="138"/>
      <c r="R99" s="48"/>
      <c r="S99" s="188"/>
      <c r="T99" s="193"/>
      <c r="U99" s="194" t="s">
        <v>45</v>
      </c>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91" t="s">
        <v>191</v>
      </c>
      <c r="AZ99" s="188"/>
      <c r="BA99" s="188"/>
      <c r="BB99" s="188"/>
      <c r="BC99" s="188"/>
      <c r="BD99" s="188"/>
      <c r="BE99" s="192">
        <f>IF(U99="základní",N99,0)</f>
        <v>0</v>
      </c>
      <c r="BF99" s="192">
        <f>IF(U99="snížená",N99,0)</f>
        <v>0</v>
      </c>
      <c r="BG99" s="192">
        <f>IF(U99="zákl. přenesená",N99,0)</f>
        <v>0</v>
      </c>
      <c r="BH99" s="192">
        <f>IF(U99="sníž. přenesená",N99,0)</f>
        <v>0</v>
      </c>
      <c r="BI99" s="192">
        <f>IF(U99="nulová",N99,0)</f>
        <v>0</v>
      </c>
      <c r="BJ99" s="191" t="s">
        <v>88</v>
      </c>
      <c r="BK99" s="188"/>
      <c r="BL99" s="188"/>
      <c r="BM99" s="188"/>
    </row>
    <row r="100" s="1" customFormat="1">
      <c r="B100" s="46"/>
      <c r="C100" s="47"/>
      <c r="D100" s="47"/>
      <c r="E100" s="47"/>
      <c r="F100" s="47"/>
      <c r="G100" s="47"/>
      <c r="H100" s="47"/>
      <c r="I100" s="47"/>
      <c r="J100" s="47"/>
      <c r="K100" s="47"/>
      <c r="L100" s="47"/>
      <c r="M100" s="47"/>
      <c r="N100" s="47"/>
      <c r="O100" s="47"/>
      <c r="P100" s="47"/>
      <c r="Q100" s="47"/>
      <c r="R100" s="48"/>
      <c r="T100" s="171"/>
      <c r="U100" s="171"/>
    </row>
    <row r="101" s="1" customFormat="1" ht="29.28" customHeight="1">
      <c r="B101" s="46"/>
      <c r="C101" s="150" t="s">
        <v>143</v>
      </c>
      <c r="D101" s="151"/>
      <c r="E101" s="151"/>
      <c r="F101" s="151"/>
      <c r="G101" s="151"/>
      <c r="H101" s="151"/>
      <c r="I101" s="151"/>
      <c r="J101" s="151"/>
      <c r="K101" s="151"/>
      <c r="L101" s="152">
        <f>ROUND(SUM(N88+N93),2)</f>
        <v>0</v>
      </c>
      <c r="M101" s="152"/>
      <c r="N101" s="152"/>
      <c r="O101" s="152"/>
      <c r="P101" s="152"/>
      <c r="Q101" s="152"/>
      <c r="R101" s="48"/>
      <c r="T101" s="171"/>
      <c r="U101" s="171"/>
    </row>
    <row r="102" s="1" customFormat="1" ht="6.96" customHeight="1">
      <c r="B102" s="75"/>
      <c r="C102" s="76"/>
      <c r="D102" s="76"/>
      <c r="E102" s="76"/>
      <c r="F102" s="76"/>
      <c r="G102" s="76"/>
      <c r="H102" s="76"/>
      <c r="I102" s="76"/>
      <c r="J102" s="76"/>
      <c r="K102" s="76"/>
      <c r="L102" s="76"/>
      <c r="M102" s="76"/>
      <c r="N102" s="76"/>
      <c r="O102" s="76"/>
      <c r="P102" s="76"/>
      <c r="Q102" s="76"/>
      <c r="R102" s="77"/>
      <c r="T102" s="171"/>
      <c r="U102" s="171"/>
    </row>
    <row r="106" s="1" customFormat="1" ht="6.96" customHeight="1">
      <c r="B106" s="78"/>
      <c r="C106" s="79"/>
      <c r="D106" s="79"/>
      <c r="E106" s="79"/>
      <c r="F106" s="79"/>
      <c r="G106" s="79"/>
      <c r="H106" s="79"/>
      <c r="I106" s="79"/>
      <c r="J106" s="79"/>
      <c r="K106" s="79"/>
      <c r="L106" s="79"/>
      <c r="M106" s="79"/>
      <c r="N106" s="79"/>
      <c r="O106" s="79"/>
      <c r="P106" s="79"/>
      <c r="Q106" s="79"/>
      <c r="R106" s="80"/>
    </row>
    <row r="107" s="1" customFormat="1" ht="36.96" customHeight="1">
      <c r="B107" s="46"/>
      <c r="C107" s="27" t="s">
        <v>192</v>
      </c>
      <c r="D107" s="47"/>
      <c r="E107" s="47"/>
      <c r="F107" s="47"/>
      <c r="G107" s="47"/>
      <c r="H107" s="47"/>
      <c r="I107" s="47"/>
      <c r="J107" s="47"/>
      <c r="K107" s="47"/>
      <c r="L107" s="47"/>
      <c r="M107" s="47"/>
      <c r="N107" s="47"/>
      <c r="O107" s="47"/>
      <c r="P107" s="47"/>
      <c r="Q107" s="47"/>
      <c r="R107" s="48"/>
    </row>
    <row r="108" s="1" customFormat="1" ht="6.96" customHeight="1">
      <c r="B108" s="46"/>
      <c r="C108" s="47"/>
      <c r="D108" s="47"/>
      <c r="E108" s="47"/>
      <c r="F108" s="47"/>
      <c r="G108" s="47"/>
      <c r="H108" s="47"/>
      <c r="I108" s="47"/>
      <c r="J108" s="47"/>
      <c r="K108" s="47"/>
      <c r="L108" s="47"/>
      <c r="M108" s="47"/>
      <c r="N108" s="47"/>
      <c r="O108" s="47"/>
      <c r="P108" s="47"/>
      <c r="Q108" s="47"/>
      <c r="R108" s="48"/>
    </row>
    <row r="109" s="1" customFormat="1" ht="30" customHeight="1">
      <c r="B109" s="46"/>
      <c r="C109" s="38" t="s">
        <v>19</v>
      </c>
      <c r="D109" s="47"/>
      <c r="E109" s="47"/>
      <c r="F109" s="155" t="str">
        <f>F6</f>
        <v>ZŠ Waldorfská - provedení nového pavilonu</v>
      </c>
      <c r="G109" s="38"/>
      <c r="H109" s="38"/>
      <c r="I109" s="38"/>
      <c r="J109" s="38"/>
      <c r="K109" s="38"/>
      <c r="L109" s="38"/>
      <c r="M109" s="38"/>
      <c r="N109" s="38"/>
      <c r="O109" s="38"/>
      <c r="P109" s="38"/>
      <c r="Q109" s="47"/>
      <c r="R109" s="48"/>
    </row>
    <row r="110" s="1" customFormat="1" ht="36.96" customHeight="1">
      <c r="B110" s="46"/>
      <c r="C110" s="85" t="s">
        <v>151</v>
      </c>
      <c r="D110" s="47"/>
      <c r="E110" s="47"/>
      <c r="F110" s="87" t="str">
        <f>F7</f>
        <v>SO01-040.02 - Přípojky kanalizace, vody, plynu</v>
      </c>
      <c r="G110" s="47"/>
      <c r="H110" s="47"/>
      <c r="I110" s="47"/>
      <c r="J110" s="47"/>
      <c r="K110" s="47"/>
      <c r="L110" s="47"/>
      <c r="M110" s="47"/>
      <c r="N110" s="47"/>
      <c r="O110" s="47"/>
      <c r="P110" s="47"/>
      <c r="Q110" s="47"/>
      <c r="R110" s="48"/>
    </row>
    <row r="111" s="1" customFormat="1" ht="6.96" customHeight="1">
      <c r="B111" s="46"/>
      <c r="C111" s="47"/>
      <c r="D111" s="47"/>
      <c r="E111" s="47"/>
      <c r="F111" s="47"/>
      <c r="G111" s="47"/>
      <c r="H111" s="47"/>
      <c r="I111" s="47"/>
      <c r="J111" s="47"/>
      <c r="K111" s="47"/>
      <c r="L111" s="47"/>
      <c r="M111" s="47"/>
      <c r="N111" s="47"/>
      <c r="O111" s="47"/>
      <c r="P111" s="47"/>
      <c r="Q111" s="47"/>
      <c r="R111" s="48"/>
    </row>
    <row r="112" s="1" customFormat="1" ht="18" customHeight="1">
      <c r="B112" s="46"/>
      <c r="C112" s="38" t="s">
        <v>24</v>
      </c>
      <c r="D112" s="47"/>
      <c r="E112" s="47"/>
      <c r="F112" s="33" t="str">
        <f>F9</f>
        <v>Praha</v>
      </c>
      <c r="G112" s="47"/>
      <c r="H112" s="47"/>
      <c r="I112" s="47"/>
      <c r="J112" s="47"/>
      <c r="K112" s="38" t="s">
        <v>26</v>
      </c>
      <c r="L112" s="47"/>
      <c r="M112" s="90" t="str">
        <f>IF(O9="","",O9)</f>
        <v>8. 3. 2018</v>
      </c>
      <c r="N112" s="90"/>
      <c r="O112" s="90"/>
      <c r="P112" s="90"/>
      <c r="Q112" s="47"/>
      <c r="R112" s="48"/>
    </row>
    <row r="113" s="1" customFormat="1" ht="6.96" customHeight="1">
      <c r="B113" s="46"/>
      <c r="C113" s="47"/>
      <c r="D113" s="47"/>
      <c r="E113" s="47"/>
      <c r="F113" s="47"/>
      <c r="G113" s="47"/>
      <c r="H113" s="47"/>
      <c r="I113" s="47"/>
      <c r="J113" s="47"/>
      <c r="K113" s="47"/>
      <c r="L113" s="47"/>
      <c r="M113" s="47"/>
      <c r="N113" s="47"/>
      <c r="O113" s="47"/>
      <c r="P113" s="47"/>
      <c r="Q113" s="47"/>
      <c r="R113" s="48"/>
    </row>
    <row r="114" s="1" customFormat="1">
      <c r="B114" s="46"/>
      <c r="C114" s="38" t="s">
        <v>28</v>
      </c>
      <c r="D114" s="47"/>
      <c r="E114" s="47"/>
      <c r="F114" s="33" t="str">
        <f>E12</f>
        <v>Městská část Praha 5</v>
      </c>
      <c r="G114" s="47"/>
      <c r="H114" s="47"/>
      <c r="I114" s="47"/>
      <c r="J114" s="47"/>
      <c r="K114" s="38" t="s">
        <v>34</v>
      </c>
      <c r="L114" s="47"/>
      <c r="M114" s="33" t="str">
        <f>E18</f>
        <v>Karlínblok</v>
      </c>
      <c r="N114" s="33"/>
      <c r="O114" s="33"/>
      <c r="P114" s="33"/>
      <c r="Q114" s="33"/>
      <c r="R114" s="48"/>
    </row>
    <row r="115" s="1" customFormat="1" ht="14.4" customHeight="1">
      <c r="B115" s="46"/>
      <c r="C115" s="38" t="s">
        <v>32</v>
      </c>
      <c r="D115" s="47"/>
      <c r="E115" s="47"/>
      <c r="F115" s="33" t="str">
        <f>IF(E15="","",E15)</f>
        <v>Vyplň údaj</v>
      </c>
      <c r="G115" s="47"/>
      <c r="H115" s="47"/>
      <c r="I115" s="47"/>
      <c r="J115" s="47"/>
      <c r="K115" s="38" t="s">
        <v>37</v>
      </c>
      <c r="L115" s="47"/>
      <c r="M115" s="33" t="str">
        <f>E21</f>
        <v>QSB</v>
      </c>
      <c r="N115" s="33"/>
      <c r="O115" s="33"/>
      <c r="P115" s="33"/>
      <c r="Q115" s="33"/>
      <c r="R115" s="48"/>
    </row>
    <row r="116" s="1" customFormat="1" ht="10.32" customHeight="1">
      <c r="B116" s="46"/>
      <c r="C116" s="47"/>
      <c r="D116" s="47"/>
      <c r="E116" s="47"/>
      <c r="F116" s="47"/>
      <c r="G116" s="47"/>
      <c r="H116" s="47"/>
      <c r="I116" s="47"/>
      <c r="J116" s="47"/>
      <c r="K116" s="47"/>
      <c r="L116" s="47"/>
      <c r="M116" s="47"/>
      <c r="N116" s="47"/>
      <c r="O116" s="47"/>
      <c r="P116" s="47"/>
      <c r="Q116" s="47"/>
      <c r="R116" s="48"/>
    </row>
    <row r="117" s="8" customFormat="1" ht="29.28" customHeight="1">
      <c r="B117" s="195"/>
      <c r="C117" s="196" t="s">
        <v>193</v>
      </c>
      <c r="D117" s="197" t="s">
        <v>194</v>
      </c>
      <c r="E117" s="197" t="s">
        <v>62</v>
      </c>
      <c r="F117" s="197" t="s">
        <v>195</v>
      </c>
      <c r="G117" s="197"/>
      <c r="H117" s="197"/>
      <c r="I117" s="197"/>
      <c r="J117" s="197" t="s">
        <v>196</v>
      </c>
      <c r="K117" s="197" t="s">
        <v>197</v>
      </c>
      <c r="L117" s="197" t="s">
        <v>198</v>
      </c>
      <c r="M117" s="197"/>
      <c r="N117" s="197" t="s">
        <v>156</v>
      </c>
      <c r="O117" s="197"/>
      <c r="P117" s="197"/>
      <c r="Q117" s="198"/>
      <c r="R117" s="199"/>
      <c r="T117" s="106" t="s">
        <v>199</v>
      </c>
      <c r="U117" s="107" t="s">
        <v>44</v>
      </c>
      <c r="V117" s="107" t="s">
        <v>200</v>
      </c>
      <c r="W117" s="107" t="s">
        <v>201</v>
      </c>
      <c r="X117" s="107" t="s">
        <v>202</v>
      </c>
      <c r="Y117" s="107" t="s">
        <v>203</v>
      </c>
      <c r="Z117" s="107" t="s">
        <v>204</v>
      </c>
      <c r="AA117" s="108" t="s">
        <v>205</v>
      </c>
    </row>
    <row r="118" s="1" customFormat="1" ht="29.28" customHeight="1">
      <c r="B118" s="46"/>
      <c r="C118" s="110" t="s">
        <v>153</v>
      </c>
      <c r="D118" s="47"/>
      <c r="E118" s="47"/>
      <c r="F118" s="47"/>
      <c r="G118" s="47"/>
      <c r="H118" s="47"/>
      <c r="I118" s="47"/>
      <c r="J118" s="47"/>
      <c r="K118" s="47"/>
      <c r="L118" s="47"/>
      <c r="M118" s="47"/>
      <c r="N118" s="200">
        <f>BK118</f>
        <v>0</v>
      </c>
      <c r="O118" s="201"/>
      <c r="P118" s="201"/>
      <c r="Q118" s="201"/>
      <c r="R118" s="48"/>
      <c r="T118" s="109"/>
      <c r="U118" s="67"/>
      <c r="V118" s="67"/>
      <c r="W118" s="202">
        <f>W119+W140+W166+W189</f>
        <v>0</v>
      </c>
      <c r="X118" s="67"/>
      <c r="Y118" s="202">
        <f>Y119+Y140+Y166+Y189</f>
        <v>0</v>
      </c>
      <c r="Z118" s="67"/>
      <c r="AA118" s="203">
        <f>AA119+AA140+AA166+AA189</f>
        <v>0</v>
      </c>
      <c r="AT118" s="22" t="s">
        <v>79</v>
      </c>
      <c r="AU118" s="22" t="s">
        <v>158</v>
      </c>
      <c r="BK118" s="204">
        <f>BK119+BK140+BK166+BK189</f>
        <v>0</v>
      </c>
    </row>
    <row r="119" s="9" customFormat="1" ht="37.44001" customHeight="1">
      <c r="B119" s="205"/>
      <c r="C119" s="206"/>
      <c r="D119" s="207" t="s">
        <v>2298</v>
      </c>
      <c r="E119" s="207"/>
      <c r="F119" s="207"/>
      <c r="G119" s="207"/>
      <c r="H119" s="207"/>
      <c r="I119" s="207"/>
      <c r="J119" s="207"/>
      <c r="K119" s="207"/>
      <c r="L119" s="207"/>
      <c r="M119" s="207"/>
      <c r="N119" s="263">
        <f>BK119</f>
        <v>0</v>
      </c>
      <c r="O119" s="264"/>
      <c r="P119" s="264"/>
      <c r="Q119" s="264"/>
      <c r="R119" s="209"/>
      <c r="T119" s="210"/>
      <c r="U119" s="206"/>
      <c r="V119" s="206"/>
      <c r="W119" s="211">
        <f>SUM(W120:W139)</f>
        <v>0</v>
      </c>
      <c r="X119" s="206"/>
      <c r="Y119" s="211">
        <f>SUM(Y120:Y139)</f>
        <v>0</v>
      </c>
      <c r="Z119" s="206"/>
      <c r="AA119" s="212">
        <f>SUM(AA120:AA139)</f>
        <v>0</v>
      </c>
      <c r="AR119" s="213" t="s">
        <v>88</v>
      </c>
      <c r="AT119" s="214" t="s">
        <v>79</v>
      </c>
      <c r="AU119" s="214" t="s">
        <v>80</v>
      </c>
      <c r="AY119" s="213" t="s">
        <v>206</v>
      </c>
      <c r="BK119" s="215">
        <f>SUM(BK120:BK139)</f>
        <v>0</v>
      </c>
    </row>
    <row r="120" s="1" customFormat="1" ht="25.5" customHeight="1">
      <c r="B120" s="46"/>
      <c r="C120" s="219" t="s">
        <v>88</v>
      </c>
      <c r="D120" s="219" t="s">
        <v>207</v>
      </c>
      <c r="E120" s="220" t="s">
        <v>2301</v>
      </c>
      <c r="F120" s="221" t="s">
        <v>2302</v>
      </c>
      <c r="G120" s="221"/>
      <c r="H120" s="221"/>
      <c r="I120" s="221"/>
      <c r="J120" s="222" t="s">
        <v>243</v>
      </c>
      <c r="K120" s="223">
        <v>11</v>
      </c>
      <c r="L120" s="224">
        <v>0</v>
      </c>
      <c r="M120" s="225"/>
      <c r="N120" s="226">
        <f>ROUND(L120*K120,2)</f>
        <v>0</v>
      </c>
      <c r="O120" s="226"/>
      <c r="P120" s="226"/>
      <c r="Q120" s="226"/>
      <c r="R120" s="48"/>
      <c r="T120" s="227" t="s">
        <v>22</v>
      </c>
      <c r="U120" s="56" t="s">
        <v>45</v>
      </c>
      <c r="V120" s="47"/>
      <c r="W120" s="228">
        <f>V120*K120</f>
        <v>0</v>
      </c>
      <c r="X120" s="228">
        <v>0</v>
      </c>
      <c r="Y120" s="228">
        <f>X120*K120</f>
        <v>0</v>
      </c>
      <c r="Z120" s="228">
        <v>0</v>
      </c>
      <c r="AA120" s="229">
        <f>Z120*K120</f>
        <v>0</v>
      </c>
      <c r="AR120" s="22" t="s">
        <v>211</v>
      </c>
      <c r="AT120" s="22" t="s">
        <v>207</v>
      </c>
      <c r="AU120" s="22" t="s">
        <v>88</v>
      </c>
      <c r="AY120" s="22" t="s">
        <v>206</v>
      </c>
      <c r="BE120" s="142">
        <f>IF(U120="základní",N120,0)</f>
        <v>0</v>
      </c>
      <c r="BF120" s="142">
        <f>IF(U120="snížená",N120,0)</f>
        <v>0</v>
      </c>
      <c r="BG120" s="142">
        <f>IF(U120="zákl. přenesená",N120,0)</f>
        <v>0</v>
      </c>
      <c r="BH120" s="142">
        <f>IF(U120="sníž. přenesená",N120,0)</f>
        <v>0</v>
      </c>
      <c r="BI120" s="142">
        <f>IF(U120="nulová",N120,0)</f>
        <v>0</v>
      </c>
      <c r="BJ120" s="22" t="s">
        <v>88</v>
      </c>
      <c r="BK120" s="142">
        <f>ROUND(L120*K120,2)</f>
        <v>0</v>
      </c>
      <c r="BL120" s="22" t="s">
        <v>211</v>
      </c>
      <c r="BM120" s="22" t="s">
        <v>2303</v>
      </c>
    </row>
    <row r="121" s="1" customFormat="1" ht="16.5" customHeight="1">
      <c r="B121" s="46"/>
      <c r="C121" s="47"/>
      <c r="D121" s="47"/>
      <c r="E121" s="47"/>
      <c r="F121" s="250" t="s">
        <v>2304</v>
      </c>
      <c r="G121" s="67"/>
      <c r="H121" s="67"/>
      <c r="I121" s="67"/>
      <c r="J121" s="47"/>
      <c r="K121" s="47"/>
      <c r="L121" s="47"/>
      <c r="M121" s="47"/>
      <c r="N121" s="47"/>
      <c r="O121" s="47"/>
      <c r="P121" s="47"/>
      <c r="Q121" s="47"/>
      <c r="R121" s="48"/>
      <c r="T121" s="189"/>
      <c r="U121" s="47"/>
      <c r="V121" s="47"/>
      <c r="W121" s="47"/>
      <c r="X121" s="47"/>
      <c r="Y121" s="47"/>
      <c r="Z121" s="47"/>
      <c r="AA121" s="100"/>
      <c r="AT121" s="22" t="s">
        <v>268</v>
      </c>
      <c r="AU121" s="22" t="s">
        <v>88</v>
      </c>
    </row>
    <row r="122" s="1" customFormat="1" ht="16.5" customHeight="1">
      <c r="B122" s="46"/>
      <c r="C122" s="219" t="s">
        <v>149</v>
      </c>
      <c r="D122" s="219" t="s">
        <v>207</v>
      </c>
      <c r="E122" s="220" t="s">
        <v>2305</v>
      </c>
      <c r="F122" s="221" t="s">
        <v>2306</v>
      </c>
      <c r="G122" s="221"/>
      <c r="H122" s="221"/>
      <c r="I122" s="221"/>
      <c r="J122" s="222" t="s">
        <v>1134</v>
      </c>
      <c r="K122" s="223">
        <v>1</v>
      </c>
      <c r="L122" s="224">
        <v>0</v>
      </c>
      <c r="M122" s="225"/>
      <c r="N122" s="226">
        <f>ROUND(L122*K122,2)</f>
        <v>0</v>
      </c>
      <c r="O122" s="226"/>
      <c r="P122" s="226"/>
      <c r="Q122" s="226"/>
      <c r="R122" s="48"/>
      <c r="T122" s="227" t="s">
        <v>22</v>
      </c>
      <c r="U122" s="56" t="s">
        <v>45</v>
      </c>
      <c r="V122" s="47"/>
      <c r="W122" s="228">
        <f>V122*K122</f>
        <v>0</v>
      </c>
      <c r="X122" s="228">
        <v>0</v>
      </c>
      <c r="Y122" s="228">
        <f>X122*K122</f>
        <v>0</v>
      </c>
      <c r="Z122" s="228">
        <v>0</v>
      </c>
      <c r="AA122" s="229">
        <f>Z122*K122</f>
        <v>0</v>
      </c>
      <c r="AR122" s="22" t="s">
        <v>211</v>
      </c>
      <c r="AT122" s="22" t="s">
        <v>207</v>
      </c>
      <c r="AU122" s="22" t="s">
        <v>88</v>
      </c>
      <c r="AY122" s="22" t="s">
        <v>206</v>
      </c>
      <c r="BE122" s="142">
        <f>IF(U122="základní",N122,0)</f>
        <v>0</v>
      </c>
      <c r="BF122" s="142">
        <f>IF(U122="snížená",N122,0)</f>
        <v>0</v>
      </c>
      <c r="BG122" s="142">
        <f>IF(U122="zákl. přenesená",N122,0)</f>
        <v>0</v>
      </c>
      <c r="BH122" s="142">
        <f>IF(U122="sníž. přenesená",N122,0)</f>
        <v>0</v>
      </c>
      <c r="BI122" s="142">
        <f>IF(U122="nulová",N122,0)</f>
        <v>0</v>
      </c>
      <c r="BJ122" s="22" t="s">
        <v>88</v>
      </c>
      <c r="BK122" s="142">
        <f>ROUND(L122*K122,2)</f>
        <v>0</v>
      </c>
      <c r="BL122" s="22" t="s">
        <v>211</v>
      </c>
      <c r="BM122" s="22" t="s">
        <v>2307</v>
      </c>
    </row>
    <row r="123" s="1" customFormat="1" ht="36" customHeight="1">
      <c r="B123" s="46"/>
      <c r="C123" s="47"/>
      <c r="D123" s="47"/>
      <c r="E123" s="47"/>
      <c r="F123" s="250" t="s">
        <v>2036</v>
      </c>
      <c r="G123" s="67"/>
      <c r="H123" s="67"/>
      <c r="I123" s="67"/>
      <c r="J123" s="47"/>
      <c r="K123" s="47"/>
      <c r="L123" s="47"/>
      <c r="M123" s="47"/>
      <c r="N123" s="47"/>
      <c r="O123" s="47"/>
      <c r="P123" s="47"/>
      <c r="Q123" s="47"/>
      <c r="R123" s="48"/>
      <c r="T123" s="189"/>
      <c r="U123" s="47"/>
      <c r="V123" s="47"/>
      <c r="W123" s="47"/>
      <c r="X123" s="47"/>
      <c r="Y123" s="47"/>
      <c r="Z123" s="47"/>
      <c r="AA123" s="100"/>
      <c r="AT123" s="22" t="s">
        <v>268</v>
      </c>
      <c r="AU123" s="22" t="s">
        <v>88</v>
      </c>
    </row>
    <row r="124" s="1" customFormat="1" ht="16.5" customHeight="1">
      <c r="B124" s="46"/>
      <c r="C124" s="219" t="s">
        <v>218</v>
      </c>
      <c r="D124" s="219" t="s">
        <v>207</v>
      </c>
      <c r="E124" s="220" t="s">
        <v>2308</v>
      </c>
      <c r="F124" s="221" t="s">
        <v>2309</v>
      </c>
      <c r="G124" s="221"/>
      <c r="H124" s="221"/>
      <c r="I124" s="221"/>
      <c r="J124" s="222" t="s">
        <v>1134</v>
      </c>
      <c r="K124" s="223">
        <v>1</v>
      </c>
      <c r="L124" s="224">
        <v>0</v>
      </c>
      <c r="M124" s="225"/>
      <c r="N124" s="226">
        <f>ROUND(L124*K124,2)</f>
        <v>0</v>
      </c>
      <c r="O124" s="226"/>
      <c r="P124" s="226"/>
      <c r="Q124" s="226"/>
      <c r="R124" s="48"/>
      <c r="T124" s="227" t="s">
        <v>22</v>
      </c>
      <c r="U124" s="56" t="s">
        <v>45</v>
      </c>
      <c r="V124" s="47"/>
      <c r="W124" s="228">
        <f>V124*K124</f>
        <v>0</v>
      </c>
      <c r="X124" s="228">
        <v>0</v>
      </c>
      <c r="Y124" s="228">
        <f>X124*K124</f>
        <v>0</v>
      </c>
      <c r="Z124" s="228">
        <v>0</v>
      </c>
      <c r="AA124" s="229">
        <f>Z124*K124</f>
        <v>0</v>
      </c>
      <c r="AR124" s="22" t="s">
        <v>211</v>
      </c>
      <c r="AT124" s="22" t="s">
        <v>207</v>
      </c>
      <c r="AU124" s="22" t="s">
        <v>88</v>
      </c>
      <c r="AY124" s="22" t="s">
        <v>206</v>
      </c>
      <c r="BE124" s="142">
        <f>IF(U124="základní",N124,0)</f>
        <v>0</v>
      </c>
      <c r="BF124" s="142">
        <f>IF(U124="snížená",N124,0)</f>
        <v>0</v>
      </c>
      <c r="BG124" s="142">
        <f>IF(U124="zákl. přenesená",N124,0)</f>
        <v>0</v>
      </c>
      <c r="BH124" s="142">
        <f>IF(U124="sníž. přenesená",N124,0)</f>
        <v>0</v>
      </c>
      <c r="BI124" s="142">
        <f>IF(U124="nulová",N124,0)</f>
        <v>0</v>
      </c>
      <c r="BJ124" s="22" t="s">
        <v>88</v>
      </c>
      <c r="BK124" s="142">
        <f>ROUND(L124*K124,2)</f>
        <v>0</v>
      </c>
      <c r="BL124" s="22" t="s">
        <v>211</v>
      </c>
      <c r="BM124" s="22" t="s">
        <v>2310</v>
      </c>
    </row>
    <row r="125" s="1" customFormat="1" ht="16.5" customHeight="1">
      <c r="B125" s="46"/>
      <c r="C125" s="47"/>
      <c r="D125" s="47"/>
      <c r="E125" s="47"/>
      <c r="F125" s="250" t="s">
        <v>2311</v>
      </c>
      <c r="G125" s="67"/>
      <c r="H125" s="67"/>
      <c r="I125" s="67"/>
      <c r="J125" s="47"/>
      <c r="K125" s="47"/>
      <c r="L125" s="47"/>
      <c r="M125" s="47"/>
      <c r="N125" s="47"/>
      <c r="O125" s="47"/>
      <c r="P125" s="47"/>
      <c r="Q125" s="47"/>
      <c r="R125" s="48"/>
      <c r="T125" s="189"/>
      <c r="U125" s="47"/>
      <c r="V125" s="47"/>
      <c r="W125" s="47"/>
      <c r="X125" s="47"/>
      <c r="Y125" s="47"/>
      <c r="Z125" s="47"/>
      <c r="AA125" s="100"/>
      <c r="AT125" s="22" t="s">
        <v>268</v>
      </c>
      <c r="AU125" s="22" t="s">
        <v>88</v>
      </c>
    </row>
    <row r="126" s="1" customFormat="1" ht="16.5" customHeight="1">
      <c r="B126" s="46"/>
      <c r="C126" s="219" t="s">
        <v>211</v>
      </c>
      <c r="D126" s="219" t="s">
        <v>207</v>
      </c>
      <c r="E126" s="220" t="s">
        <v>2312</v>
      </c>
      <c r="F126" s="221" t="s">
        <v>2042</v>
      </c>
      <c r="G126" s="221"/>
      <c r="H126" s="221"/>
      <c r="I126" s="221"/>
      <c r="J126" s="222" t="s">
        <v>243</v>
      </c>
      <c r="K126" s="223">
        <v>11</v>
      </c>
      <c r="L126" s="224">
        <v>0</v>
      </c>
      <c r="M126" s="225"/>
      <c r="N126" s="226">
        <f>ROUND(L126*K126,2)</f>
        <v>0</v>
      </c>
      <c r="O126" s="226"/>
      <c r="P126" s="226"/>
      <c r="Q126" s="226"/>
      <c r="R126" s="48"/>
      <c r="T126" s="227" t="s">
        <v>22</v>
      </c>
      <c r="U126" s="56" t="s">
        <v>45</v>
      </c>
      <c r="V126" s="47"/>
      <c r="W126" s="228">
        <f>V126*K126</f>
        <v>0</v>
      </c>
      <c r="X126" s="228">
        <v>0</v>
      </c>
      <c r="Y126" s="228">
        <f>X126*K126</f>
        <v>0</v>
      </c>
      <c r="Z126" s="228">
        <v>0</v>
      </c>
      <c r="AA126" s="229">
        <f>Z126*K126</f>
        <v>0</v>
      </c>
      <c r="AR126" s="22" t="s">
        <v>211</v>
      </c>
      <c r="AT126" s="22" t="s">
        <v>207</v>
      </c>
      <c r="AU126" s="22" t="s">
        <v>88</v>
      </c>
      <c r="AY126" s="22" t="s">
        <v>206</v>
      </c>
      <c r="BE126" s="142">
        <f>IF(U126="základní",N126,0)</f>
        <v>0</v>
      </c>
      <c r="BF126" s="142">
        <f>IF(U126="snížená",N126,0)</f>
        <v>0</v>
      </c>
      <c r="BG126" s="142">
        <f>IF(U126="zákl. přenesená",N126,0)</f>
        <v>0</v>
      </c>
      <c r="BH126" s="142">
        <f>IF(U126="sníž. přenesená",N126,0)</f>
        <v>0</v>
      </c>
      <c r="BI126" s="142">
        <f>IF(U126="nulová",N126,0)</f>
        <v>0</v>
      </c>
      <c r="BJ126" s="22" t="s">
        <v>88</v>
      </c>
      <c r="BK126" s="142">
        <f>ROUND(L126*K126,2)</f>
        <v>0</v>
      </c>
      <c r="BL126" s="22" t="s">
        <v>211</v>
      </c>
      <c r="BM126" s="22" t="s">
        <v>2313</v>
      </c>
    </row>
    <row r="127" s="1" customFormat="1" ht="25.5" customHeight="1">
      <c r="B127" s="46"/>
      <c r="C127" s="219" t="s">
        <v>226</v>
      </c>
      <c r="D127" s="219" t="s">
        <v>207</v>
      </c>
      <c r="E127" s="220" t="s">
        <v>2314</v>
      </c>
      <c r="F127" s="221" t="s">
        <v>2315</v>
      </c>
      <c r="G127" s="221"/>
      <c r="H127" s="221"/>
      <c r="I127" s="221"/>
      <c r="J127" s="222" t="s">
        <v>260</v>
      </c>
      <c r="K127" s="223">
        <v>9</v>
      </c>
      <c r="L127" s="224">
        <v>0</v>
      </c>
      <c r="M127" s="225"/>
      <c r="N127" s="226">
        <f>ROUND(L127*K127,2)</f>
        <v>0</v>
      </c>
      <c r="O127" s="226"/>
      <c r="P127" s="226"/>
      <c r="Q127" s="226"/>
      <c r="R127" s="48"/>
      <c r="T127" s="227" t="s">
        <v>22</v>
      </c>
      <c r="U127" s="56" t="s">
        <v>45</v>
      </c>
      <c r="V127" s="47"/>
      <c r="W127" s="228">
        <f>V127*K127</f>
        <v>0</v>
      </c>
      <c r="X127" s="228">
        <v>0</v>
      </c>
      <c r="Y127" s="228">
        <f>X127*K127</f>
        <v>0</v>
      </c>
      <c r="Z127" s="228">
        <v>0</v>
      </c>
      <c r="AA127" s="229">
        <f>Z127*K127</f>
        <v>0</v>
      </c>
      <c r="AR127" s="22" t="s">
        <v>211</v>
      </c>
      <c r="AT127" s="22" t="s">
        <v>207</v>
      </c>
      <c r="AU127" s="22" t="s">
        <v>88</v>
      </c>
      <c r="AY127" s="22" t="s">
        <v>206</v>
      </c>
      <c r="BE127" s="142">
        <f>IF(U127="základní",N127,0)</f>
        <v>0</v>
      </c>
      <c r="BF127" s="142">
        <f>IF(U127="snížená",N127,0)</f>
        <v>0</v>
      </c>
      <c r="BG127" s="142">
        <f>IF(U127="zákl. přenesená",N127,0)</f>
        <v>0</v>
      </c>
      <c r="BH127" s="142">
        <f>IF(U127="sníž. přenesená",N127,0)</f>
        <v>0</v>
      </c>
      <c r="BI127" s="142">
        <f>IF(U127="nulová",N127,0)</f>
        <v>0</v>
      </c>
      <c r="BJ127" s="22" t="s">
        <v>88</v>
      </c>
      <c r="BK127" s="142">
        <f>ROUND(L127*K127,2)</f>
        <v>0</v>
      </c>
      <c r="BL127" s="22" t="s">
        <v>211</v>
      </c>
      <c r="BM127" s="22" t="s">
        <v>2316</v>
      </c>
    </row>
    <row r="128" s="1" customFormat="1" ht="16.5" customHeight="1">
      <c r="B128" s="46"/>
      <c r="C128" s="219" t="s">
        <v>231</v>
      </c>
      <c r="D128" s="219" t="s">
        <v>207</v>
      </c>
      <c r="E128" s="220" t="s">
        <v>2317</v>
      </c>
      <c r="F128" s="221" t="s">
        <v>2318</v>
      </c>
      <c r="G128" s="221"/>
      <c r="H128" s="221"/>
      <c r="I128" s="221"/>
      <c r="J128" s="222" t="s">
        <v>243</v>
      </c>
      <c r="K128" s="223">
        <v>16</v>
      </c>
      <c r="L128" s="224">
        <v>0</v>
      </c>
      <c r="M128" s="225"/>
      <c r="N128" s="226">
        <f>ROUND(L128*K128,2)</f>
        <v>0</v>
      </c>
      <c r="O128" s="226"/>
      <c r="P128" s="226"/>
      <c r="Q128" s="226"/>
      <c r="R128" s="48"/>
      <c r="T128" s="227" t="s">
        <v>22</v>
      </c>
      <c r="U128" s="56" t="s">
        <v>45</v>
      </c>
      <c r="V128" s="47"/>
      <c r="W128" s="228">
        <f>V128*K128</f>
        <v>0</v>
      </c>
      <c r="X128" s="228">
        <v>0</v>
      </c>
      <c r="Y128" s="228">
        <f>X128*K128</f>
        <v>0</v>
      </c>
      <c r="Z128" s="228">
        <v>0</v>
      </c>
      <c r="AA128" s="229">
        <f>Z128*K128</f>
        <v>0</v>
      </c>
      <c r="AR128" s="22" t="s">
        <v>211</v>
      </c>
      <c r="AT128" s="22" t="s">
        <v>207</v>
      </c>
      <c r="AU128" s="22" t="s">
        <v>88</v>
      </c>
      <c r="AY128" s="22" t="s">
        <v>206</v>
      </c>
      <c r="BE128" s="142">
        <f>IF(U128="základní",N128,0)</f>
        <v>0</v>
      </c>
      <c r="BF128" s="142">
        <f>IF(U128="snížená",N128,0)</f>
        <v>0</v>
      </c>
      <c r="BG128" s="142">
        <f>IF(U128="zákl. přenesená",N128,0)</f>
        <v>0</v>
      </c>
      <c r="BH128" s="142">
        <f>IF(U128="sníž. přenesená",N128,0)</f>
        <v>0</v>
      </c>
      <c r="BI128" s="142">
        <f>IF(U128="nulová",N128,0)</f>
        <v>0</v>
      </c>
      <c r="BJ128" s="22" t="s">
        <v>88</v>
      </c>
      <c r="BK128" s="142">
        <f>ROUND(L128*K128,2)</f>
        <v>0</v>
      </c>
      <c r="BL128" s="22" t="s">
        <v>211</v>
      </c>
      <c r="BM128" s="22" t="s">
        <v>2319</v>
      </c>
    </row>
    <row r="129" s="1" customFormat="1" ht="25.5" customHeight="1">
      <c r="B129" s="46"/>
      <c r="C129" s="219" t="s">
        <v>235</v>
      </c>
      <c r="D129" s="219" t="s">
        <v>207</v>
      </c>
      <c r="E129" s="220" t="s">
        <v>2320</v>
      </c>
      <c r="F129" s="221" t="s">
        <v>2321</v>
      </c>
      <c r="G129" s="221"/>
      <c r="H129" s="221"/>
      <c r="I129" s="221"/>
      <c r="J129" s="222" t="s">
        <v>260</v>
      </c>
      <c r="K129" s="223">
        <v>6</v>
      </c>
      <c r="L129" s="224">
        <v>0</v>
      </c>
      <c r="M129" s="225"/>
      <c r="N129" s="226">
        <f>ROUND(L129*K129,2)</f>
        <v>0</v>
      </c>
      <c r="O129" s="226"/>
      <c r="P129" s="226"/>
      <c r="Q129" s="226"/>
      <c r="R129" s="48"/>
      <c r="T129" s="227" t="s">
        <v>22</v>
      </c>
      <c r="U129" s="56" t="s">
        <v>45</v>
      </c>
      <c r="V129" s="47"/>
      <c r="W129" s="228">
        <f>V129*K129</f>
        <v>0</v>
      </c>
      <c r="X129" s="228">
        <v>0</v>
      </c>
      <c r="Y129" s="228">
        <f>X129*K129</f>
        <v>0</v>
      </c>
      <c r="Z129" s="228">
        <v>0</v>
      </c>
      <c r="AA129" s="229">
        <f>Z129*K129</f>
        <v>0</v>
      </c>
      <c r="AR129" s="22" t="s">
        <v>211</v>
      </c>
      <c r="AT129" s="22" t="s">
        <v>207</v>
      </c>
      <c r="AU129" s="22" t="s">
        <v>88</v>
      </c>
      <c r="AY129" s="22" t="s">
        <v>206</v>
      </c>
      <c r="BE129" s="142">
        <f>IF(U129="základní",N129,0)</f>
        <v>0</v>
      </c>
      <c r="BF129" s="142">
        <f>IF(U129="snížená",N129,0)</f>
        <v>0</v>
      </c>
      <c r="BG129" s="142">
        <f>IF(U129="zákl. přenesená",N129,0)</f>
        <v>0</v>
      </c>
      <c r="BH129" s="142">
        <f>IF(U129="sníž. přenesená",N129,0)</f>
        <v>0</v>
      </c>
      <c r="BI129" s="142">
        <f>IF(U129="nulová",N129,0)</f>
        <v>0</v>
      </c>
      <c r="BJ129" s="22" t="s">
        <v>88</v>
      </c>
      <c r="BK129" s="142">
        <f>ROUND(L129*K129,2)</f>
        <v>0</v>
      </c>
      <c r="BL129" s="22" t="s">
        <v>211</v>
      </c>
      <c r="BM129" s="22" t="s">
        <v>2322</v>
      </c>
    </row>
    <row r="130" s="1" customFormat="1" ht="16.5" customHeight="1">
      <c r="B130" s="46"/>
      <c r="C130" s="47"/>
      <c r="D130" s="47"/>
      <c r="E130" s="47"/>
      <c r="F130" s="250" t="s">
        <v>2323</v>
      </c>
      <c r="G130" s="67"/>
      <c r="H130" s="67"/>
      <c r="I130" s="67"/>
      <c r="J130" s="47"/>
      <c r="K130" s="47"/>
      <c r="L130" s="47"/>
      <c r="M130" s="47"/>
      <c r="N130" s="47"/>
      <c r="O130" s="47"/>
      <c r="P130" s="47"/>
      <c r="Q130" s="47"/>
      <c r="R130" s="48"/>
      <c r="T130" s="189"/>
      <c r="U130" s="47"/>
      <c r="V130" s="47"/>
      <c r="W130" s="47"/>
      <c r="X130" s="47"/>
      <c r="Y130" s="47"/>
      <c r="Z130" s="47"/>
      <c r="AA130" s="100"/>
      <c r="AT130" s="22" t="s">
        <v>268</v>
      </c>
      <c r="AU130" s="22" t="s">
        <v>88</v>
      </c>
    </row>
    <row r="131" s="1" customFormat="1" ht="25.5" customHeight="1">
      <c r="B131" s="46"/>
      <c r="C131" s="219" t="s">
        <v>240</v>
      </c>
      <c r="D131" s="219" t="s">
        <v>207</v>
      </c>
      <c r="E131" s="220" t="s">
        <v>2324</v>
      </c>
      <c r="F131" s="221" t="s">
        <v>2325</v>
      </c>
      <c r="G131" s="221"/>
      <c r="H131" s="221"/>
      <c r="I131" s="221"/>
      <c r="J131" s="222" t="s">
        <v>238</v>
      </c>
      <c r="K131" s="223">
        <v>9</v>
      </c>
      <c r="L131" s="224">
        <v>0</v>
      </c>
      <c r="M131" s="225"/>
      <c r="N131" s="226">
        <f>ROUND(L131*K131,2)</f>
        <v>0</v>
      </c>
      <c r="O131" s="226"/>
      <c r="P131" s="226"/>
      <c r="Q131" s="226"/>
      <c r="R131" s="48"/>
      <c r="T131" s="227" t="s">
        <v>22</v>
      </c>
      <c r="U131" s="56" t="s">
        <v>45</v>
      </c>
      <c r="V131" s="47"/>
      <c r="W131" s="228">
        <f>V131*K131</f>
        <v>0</v>
      </c>
      <c r="X131" s="228">
        <v>0</v>
      </c>
      <c r="Y131" s="228">
        <f>X131*K131</f>
        <v>0</v>
      </c>
      <c r="Z131" s="228">
        <v>0</v>
      </c>
      <c r="AA131" s="229">
        <f>Z131*K131</f>
        <v>0</v>
      </c>
      <c r="AR131" s="22" t="s">
        <v>211</v>
      </c>
      <c r="AT131" s="22" t="s">
        <v>207</v>
      </c>
      <c r="AU131" s="22" t="s">
        <v>88</v>
      </c>
      <c r="AY131" s="22" t="s">
        <v>206</v>
      </c>
      <c r="BE131" s="142">
        <f>IF(U131="základní",N131,0)</f>
        <v>0</v>
      </c>
      <c r="BF131" s="142">
        <f>IF(U131="snížená",N131,0)</f>
        <v>0</v>
      </c>
      <c r="BG131" s="142">
        <f>IF(U131="zákl. přenesená",N131,0)</f>
        <v>0</v>
      </c>
      <c r="BH131" s="142">
        <f>IF(U131="sníž. přenesená",N131,0)</f>
        <v>0</v>
      </c>
      <c r="BI131" s="142">
        <f>IF(U131="nulová",N131,0)</f>
        <v>0</v>
      </c>
      <c r="BJ131" s="22" t="s">
        <v>88</v>
      </c>
      <c r="BK131" s="142">
        <f>ROUND(L131*K131,2)</f>
        <v>0</v>
      </c>
      <c r="BL131" s="22" t="s">
        <v>211</v>
      </c>
      <c r="BM131" s="22" t="s">
        <v>2326</v>
      </c>
    </row>
    <row r="132" s="1" customFormat="1" ht="16.5" customHeight="1">
      <c r="B132" s="46"/>
      <c r="C132" s="219" t="s">
        <v>245</v>
      </c>
      <c r="D132" s="219" t="s">
        <v>207</v>
      </c>
      <c r="E132" s="220" t="s">
        <v>2327</v>
      </c>
      <c r="F132" s="221" t="s">
        <v>2328</v>
      </c>
      <c r="G132" s="221"/>
      <c r="H132" s="221"/>
      <c r="I132" s="221"/>
      <c r="J132" s="222" t="s">
        <v>210</v>
      </c>
      <c r="K132" s="223">
        <v>29</v>
      </c>
      <c r="L132" s="224">
        <v>0</v>
      </c>
      <c r="M132" s="225"/>
      <c r="N132" s="226">
        <f>ROUND(L132*K132,2)</f>
        <v>0</v>
      </c>
      <c r="O132" s="226"/>
      <c r="P132" s="226"/>
      <c r="Q132" s="226"/>
      <c r="R132" s="48"/>
      <c r="T132" s="227" t="s">
        <v>22</v>
      </c>
      <c r="U132" s="56" t="s">
        <v>45</v>
      </c>
      <c r="V132" s="47"/>
      <c r="W132" s="228">
        <f>V132*K132</f>
        <v>0</v>
      </c>
      <c r="X132" s="228">
        <v>0</v>
      </c>
      <c r="Y132" s="228">
        <f>X132*K132</f>
        <v>0</v>
      </c>
      <c r="Z132" s="228">
        <v>0</v>
      </c>
      <c r="AA132" s="229">
        <f>Z132*K132</f>
        <v>0</v>
      </c>
      <c r="AR132" s="22" t="s">
        <v>211</v>
      </c>
      <c r="AT132" s="22" t="s">
        <v>207</v>
      </c>
      <c r="AU132" s="22" t="s">
        <v>88</v>
      </c>
      <c r="AY132" s="22" t="s">
        <v>206</v>
      </c>
      <c r="BE132" s="142">
        <f>IF(U132="základní",N132,0)</f>
        <v>0</v>
      </c>
      <c r="BF132" s="142">
        <f>IF(U132="snížená",N132,0)</f>
        <v>0</v>
      </c>
      <c r="BG132" s="142">
        <f>IF(U132="zákl. přenesená",N132,0)</f>
        <v>0</v>
      </c>
      <c r="BH132" s="142">
        <f>IF(U132="sníž. přenesená",N132,0)</f>
        <v>0</v>
      </c>
      <c r="BI132" s="142">
        <f>IF(U132="nulová",N132,0)</f>
        <v>0</v>
      </c>
      <c r="BJ132" s="22" t="s">
        <v>88</v>
      </c>
      <c r="BK132" s="142">
        <f>ROUND(L132*K132,2)</f>
        <v>0</v>
      </c>
      <c r="BL132" s="22" t="s">
        <v>211</v>
      </c>
      <c r="BM132" s="22" t="s">
        <v>2329</v>
      </c>
    </row>
    <row r="133" s="1" customFormat="1" ht="16.5" customHeight="1">
      <c r="B133" s="46"/>
      <c r="C133" s="47"/>
      <c r="D133" s="47"/>
      <c r="E133" s="47"/>
      <c r="F133" s="250" t="s">
        <v>2330</v>
      </c>
      <c r="G133" s="67"/>
      <c r="H133" s="67"/>
      <c r="I133" s="67"/>
      <c r="J133" s="47"/>
      <c r="K133" s="47"/>
      <c r="L133" s="47"/>
      <c r="M133" s="47"/>
      <c r="N133" s="47"/>
      <c r="O133" s="47"/>
      <c r="P133" s="47"/>
      <c r="Q133" s="47"/>
      <c r="R133" s="48"/>
      <c r="T133" s="189"/>
      <c r="U133" s="47"/>
      <c r="V133" s="47"/>
      <c r="W133" s="47"/>
      <c r="X133" s="47"/>
      <c r="Y133" s="47"/>
      <c r="Z133" s="47"/>
      <c r="AA133" s="100"/>
      <c r="AT133" s="22" t="s">
        <v>268</v>
      </c>
      <c r="AU133" s="22" t="s">
        <v>88</v>
      </c>
    </row>
    <row r="134" s="1" customFormat="1" ht="16.5" customHeight="1">
      <c r="B134" s="46"/>
      <c r="C134" s="219" t="s">
        <v>249</v>
      </c>
      <c r="D134" s="219" t="s">
        <v>207</v>
      </c>
      <c r="E134" s="220" t="s">
        <v>2331</v>
      </c>
      <c r="F134" s="221" t="s">
        <v>2332</v>
      </c>
      <c r="G134" s="221"/>
      <c r="H134" s="221"/>
      <c r="I134" s="221"/>
      <c r="J134" s="222" t="s">
        <v>210</v>
      </c>
      <c r="K134" s="223">
        <v>4</v>
      </c>
      <c r="L134" s="224">
        <v>0</v>
      </c>
      <c r="M134" s="225"/>
      <c r="N134" s="226">
        <f>ROUND(L134*K134,2)</f>
        <v>0</v>
      </c>
      <c r="O134" s="226"/>
      <c r="P134" s="226"/>
      <c r="Q134" s="226"/>
      <c r="R134" s="48"/>
      <c r="T134" s="227" t="s">
        <v>22</v>
      </c>
      <c r="U134" s="56" t="s">
        <v>45</v>
      </c>
      <c r="V134" s="47"/>
      <c r="W134" s="228">
        <f>V134*K134</f>
        <v>0</v>
      </c>
      <c r="X134" s="228">
        <v>0</v>
      </c>
      <c r="Y134" s="228">
        <f>X134*K134</f>
        <v>0</v>
      </c>
      <c r="Z134" s="228">
        <v>0</v>
      </c>
      <c r="AA134" s="229">
        <f>Z134*K134</f>
        <v>0</v>
      </c>
      <c r="AR134" s="22" t="s">
        <v>211</v>
      </c>
      <c r="AT134" s="22" t="s">
        <v>207</v>
      </c>
      <c r="AU134" s="22" t="s">
        <v>88</v>
      </c>
      <c r="AY134" s="22" t="s">
        <v>206</v>
      </c>
      <c r="BE134" s="142">
        <f>IF(U134="základní",N134,0)</f>
        <v>0</v>
      </c>
      <c r="BF134" s="142">
        <f>IF(U134="snížená",N134,0)</f>
        <v>0</v>
      </c>
      <c r="BG134" s="142">
        <f>IF(U134="zákl. přenesená",N134,0)</f>
        <v>0</v>
      </c>
      <c r="BH134" s="142">
        <f>IF(U134="sníž. přenesená",N134,0)</f>
        <v>0</v>
      </c>
      <c r="BI134" s="142">
        <f>IF(U134="nulová",N134,0)</f>
        <v>0</v>
      </c>
      <c r="BJ134" s="22" t="s">
        <v>88</v>
      </c>
      <c r="BK134" s="142">
        <f>ROUND(L134*K134,2)</f>
        <v>0</v>
      </c>
      <c r="BL134" s="22" t="s">
        <v>211</v>
      </c>
      <c r="BM134" s="22" t="s">
        <v>2333</v>
      </c>
    </row>
    <row r="135" s="1" customFormat="1" ht="16.5" customHeight="1">
      <c r="B135" s="46"/>
      <c r="C135" s="219" t="s">
        <v>253</v>
      </c>
      <c r="D135" s="219" t="s">
        <v>207</v>
      </c>
      <c r="E135" s="220" t="s">
        <v>2334</v>
      </c>
      <c r="F135" s="221" t="s">
        <v>2054</v>
      </c>
      <c r="G135" s="221"/>
      <c r="H135" s="221"/>
      <c r="I135" s="221"/>
      <c r="J135" s="222" t="s">
        <v>210</v>
      </c>
      <c r="K135" s="223">
        <v>25</v>
      </c>
      <c r="L135" s="224">
        <v>0</v>
      </c>
      <c r="M135" s="225"/>
      <c r="N135" s="226">
        <f>ROUND(L135*K135,2)</f>
        <v>0</v>
      </c>
      <c r="O135" s="226"/>
      <c r="P135" s="226"/>
      <c r="Q135" s="226"/>
      <c r="R135" s="48"/>
      <c r="T135" s="227" t="s">
        <v>22</v>
      </c>
      <c r="U135" s="56" t="s">
        <v>45</v>
      </c>
      <c r="V135" s="47"/>
      <c r="W135" s="228">
        <f>V135*K135</f>
        <v>0</v>
      </c>
      <c r="X135" s="228">
        <v>0</v>
      </c>
      <c r="Y135" s="228">
        <f>X135*K135</f>
        <v>0</v>
      </c>
      <c r="Z135" s="228">
        <v>0</v>
      </c>
      <c r="AA135" s="229">
        <f>Z135*K135</f>
        <v>0</v>
      </c>
      <c r="AR135" s="22" t="s">
        <v>211</v>
      </c>
      <c r="AT135" s="22" t="s">
        <v>207</v>
      </c>
      <c r="AU135" s="22" t="s">
        <v>88</v>
      </c>
      <c r="AY135" s="22" t="s">
        <v>206</v>
      </c>
      <c r="BE135" s="142">
        <f>IF(U135="základní",N135,0)</f>
        <v>0</v>
      </c>
      <c r="BF135" s="142">
        <f>IF(U135="snížená",N135,0)</f>
        <v>0</v>
      </c>
      <c r="BG135" s="142">
        <f>IF(U135="zákl. přenesená",N135,0)</f>
        <v>0</v>
      </c>
      <c r="BH135" s="142">
        <f>IF(U135="sníž. přenesená",N135,0)</f>
        <v>0</v>
      </c>
      <c r="BI135" s="142">
        <f>IF(U135="nulová",N135,0)</f>
        <v>0</v>
      </c>
      <c r="BJ135" s="22" t="s">
        <v>88</v>
      </c>
      <c r="BK135" s="142">
        <f>ROUND(L135*K135,2)</f>
        <v>0</v>
      </c>
      <c r="BL135" s="22" t="s">
        <v>211</v>
      </c>
      <c r="BM135" s="22" t="s">
        <v>2335</v>
      </c>
    </row>
    <row r="136" s="1" customFormat="1" ht="25.5" customHeight="1">
      <c r="B136" s="46"/>
      <c r="C136" s="219" t="s">
        <v>257</v>
      </c>
      <c r="D136" s="219" t="s">
        <v>207</v>
      </c>
      <c r="E136" s="220" t="s">
        <v>2336</v>
      </c>
      <c r="F136" s="221" t="s">
        <v>2337</v>
      </c>
      <c r="G136" s="221"/>
      <c r="H136" s="221"/>
      <c r="I136" s="221"/>
      <c r="J136" s="222" t="s">
        <v>210</v>
      </c>
      <c r="K136" s="223">
        <v>4</v>
      </c>
      <c r="L136" s="224">
        <v>0</v>
      </c>
      <c r="M136" s="225"/>
      <c r="N136" s="226">
        <f>ROUND(L136*K136,2)</f>
        <v>0</v>
      </c>
      <c r="O136" s="226"/>
      <c r="P136" s="226"/>
      <c r="Q136" s="226"/>
      <c r="R136" s="48"/>
      <c r="T136" s="227" t="s">
        <v>22</v>
      </c>
      <c r="U136" s="56" t="s">
        <v>45</v>
      </c>
      <c r="V136" s="47"/>
      <c r="W136" s="228">
        <f>V136*K136</f>
        <v>0</v>
      </c>
      <c r="X136" s="228">
        <v>0</v>
      </c>
      <c r="Y136" s="228">
        <f>X136*K136</f>
        <v>0</v>
      </c>
      <c r="Z136" s="228">
        <v>0</v>
      </c>
      <c r="AA136" s="229">
        <f>Z136*K136</f>
        <v>0</v>
      </c>
      <c r="AR136" s="22" t="s">
        <v>211</v>
      </c>
      <c r="AT136" s="22" t="s">
        <v>207</v>
      </c>
      <c r="AU136" s="22" t="s">
        <v>88</v>
      </c>
      <c r="AY136" s="22" t="s">
        <v>206</v>
      </c>
      <c r="BE136" s="142">
        <f>IF(U136="základní",N136,0)</f>
        <v>0</v>
      </c>
      <c r="BF136" s="142">
        <f>IF(U136="snížená",N136,0)</f>
        <v>0</v>
      </c>
      <c r="BG136" s="142">
        <f>IF(U136="zákl. přenesená",N136,0)</f>
        <v>0</v>
      </c>
      <c r="BH136" s="142">
        <f>IF(U136="sníž. přenesená",N136,0)</f>
        <v>0</v>
      </c>
      <c r="BI136" s="142">
        <f>IF(U136="nulová",N136,0)</f>
        <v>0</v>
      </c>
      <c r="BJ136" s="22" t="s">
        <v>88</v>
      </c>
      <c r="BK136" s="142">
        <f>ROUND(L136*K136,2)</f>
        <v>0</v>
      </c>
      <c r="BL136" s="22" t="s">
        <v>211</v>
      </c>
      <c r="BM136" s="22" t="s">
        <v>2338</v>
      </c>
    </row>
    <row r="137" s="1" customFormat="1" ht="16.5" customHeight="1">
      <c r="B137" s="46"/>
      <c r="C137" s="219" t="s">
        <v>262</v>
      </c>
      <c r="D137" s="219" t="s">
        <v>207</v>
      </c>
      <c r="E137" s="220" t="s">
        <v>2339</v>
      </c>
      <c r="F137" s="221" t="s">
        <v>2340</v>
      </c>
      <c r="G137" s="221"/>
      <c r="H137" s="221"/>
      <c r="I137" s="221"/>
      <c r="J137" s="222" t="s">
        <v>260</v>
      </c>
      <c r="K137" s="223">
        <v>50</v>
      </c>
      <c r="L137" s="224">
        <v>0</v>
      </c>
      <c r="M137" s="225"/>
      <c r="N137" s="226">
        <f>ROUND(L137*K137,2)</f>
        <v>0</v>
      </c>
      <c r="O137" s="226"/>
      <c r="P137" s="226"/>
      <c r="Q137" s="226"/>
      <c r="R137" s="48"/>
      <c r="T137" s="227" t="s">
        <v>22</v>
      </c>
      <c r="U137" s="56" t="s">
        <v>45</v>
      </c>
      <c r="V137" s="47"/>
      <c r="W137" s="228">
        <f>V137*K137</f>
        <v>0</v>
      </c>
      <c r="X137" s="228">
        <v>0</v>
      </c>
      <c r="Y137" s="228">
        <f>X137*K137</f>
        <v>0</v>
      </c>
      <c r="Z137" s="228">
        <v>0</v>
      </c>
      <c r="AA137" s="229">
        <f>Z137*K137</f>
        <v>0</v>
      </c>
      <c r="AR137" s="22" t="s">
        <v>211</v>
      </c>
      <c r="AT137" s="22" t="s">
        <v>207</v>
      </c>
      <c r="AU137" s="22" t="s">
        <v>88</v>
      </c>
      <c r="AY137" s="22" t="s">
        <v>206</v>
      </c>
      <c r="BE137" s="142">
        <f>IF(U137="základní",N137,0)</f>
        <v>0</v>
      </c>
      <c r="BF137" s="142">
        <f>IF(U137="snížená",N137,0)</f>
        <v>0</v>
      </c>
      <c r="BG137" s="142">
        <f>IF(U137="zákl. přenesená",N137,0)</f>
        <v>0</v>
      </c>
      <c r="BH137" s="142">
        <f>IF(U137="sníž. přenesená",N137,0)</f>
        <v>0</v>
      </c>
      <c r="BI137" s="142">
        <f>IF(U137="nulová",N137,0)</f>
        <v>0</v>
      </c>
      <c r="BJ137" s="22" t="s">
        <v>88</v>
      </c>
      <c r="BK137" s="142">
        <f>ROUND(L137*K137,2)</f>
        <v>0</v>
      </c>
      <c r="BL137" s="22" t="s">
        <v>211</v>
      </c>
      <c r="BM137" s="22" t="s">
        <v>2341</v>
      </c>
    </row>
    <row r="138" s="1" customFormat="1" ht="25.5" customHeight="1">
      <c r="B138" s="46"/>
      <c r="C138" s="219" t="s">
        <v>269</v>
      </c>
      <c r="D138" s="219" t="s">
        <v>207</v>
      </c>
      <c r="E138" s="220" t="s">
        <v>2342</v>
      </c>
      <c r="F138" s="221" t="s">
        <v>2343</v>
      </c>
      <c r="G138" s="221"/>
      <c r="H138" s="221"/>
      <c r="I138" s="221"/>
      <c r="J138" s="222" t="s">
        <v>260</v>
      </c>
      <c r="K138" s="223">
        <v>9</v>
      </c>
      <c r="L138" s="224">
        <v>0</v>
      </c>
      <c r="M138" s="225"/>
      <c r="N138" s="226">
        <f>ROUND(L138*K138,2)</f>
        <v>0</v>
      </c>
      <c r="O138" s="226"/>
      <c r="P138" s="226"/>
      <c r="Q138" s="226"/>
      <c r="R138" s="48"/>
      <c r="T138" s="227" t="s">
        <v>22</v>
      </c>
      <c r="U138" s="56" t="s">
        <v>45</v>
      </c>
      <c r="V138" s="47"/>
      <c r="W138" s="228">
        <f>V138*K138</f>
        <v>0</v>
      </c>
      <c r="X138" s="228">
        <v>0</v>
      </c>
      <c r="Y138" s="228">
        <f>X138*K138</f>
        <v>0</v>
      </c>
      <c r="Z138" s="228">
        <v>0</v>
      </c>
      <c r="AA138" s="229">
        <f>Z138*K138</f>
        <v>0</v>
      </c>
      <c r="AR138" s="22" t="s">
        <v>211</v>
      </c>
      <c r="AT138" s="22" t="s">
        <v>207</v>
      </c>
      <c r="AU138" s="22" t="s">
        <v>88</v>
      </c>
      <c r="AY138" s="22" t="s">
        <v>206</v>
      </c>
      <c r="BE138" s="142">
        <f>IF(U138="základní",N138,0)</f>
        <v>0</v>
      </c>
      <c r="BF138" s="142">
        <f>IF(U138="snížená",N138,0)</f>
        <v>0</v>
      </c>
      <c r="BG138" s="142">
        <f>IF(U138="zákl. přenesená",N138,0)</f>
        <v>0</v>
      </c>
      <c r="BH138" s="142">
        <f>IF(U138="sníž. přenesená",N138,0)</f>
        <v>0</v>
      </c>
      <c r="BI138" s="142">
        <f>IF(U138="nulová",N138,0)</f>
        <v>0</v>
      </c>
      <c r="BJ138" s="22" t="s">
        <v>88</v>
      </c>
      <c r="BK138" s="142">
        <f>ROUND(L138*K138,2)</f>
        <v>0</v>
      </c>
      <c r="BL138" s="22" t="s">
        <v>211</v>
      </c>
      <c r="BM138" s="22" t="s">
        <v>2344</v>
      </c>
    </row>
    <row r="139" s="1" customFormat="1" ht="25.5" customHeight="1">
      <c r="B139" s="46"/>
      <c r="C139" s="219" t="s">
        <v>11</v>
      </c>
      <c r="D139" s="219" t="s">
        <v>207</v>
      </c>
      <c r="E139" s="220" t="s">
        <v>2345</v>
      </c>
      <c r="F139" s="221" t="s">
        <v>2346</v>
      </c>
      <c r="G139" s="221"/>
      <c r="H139" s="221"/>
      <c r="I139" s="221"/>
      <c r="J139" s="222" t="s">
        <v>260</v>
      </c>
      <c r="K139" s="223">
        <v>6</v>
      </c>
      <c r="L139" s="224">
        <v>0</v>
      </c>
      <c r="M139" s="225"/>
      <c r="N139" s="226">
        <f>ROUND(L139*K139,2)</f>
        <v>0</v>
      </c>
      <c r="O139" s="226"/>
      <c r="P139" s="226"/>
      <c r="Q139" s="226"/>
      <c r="R139" s="48"/>
      <c r="T139" s="227" t="s">
        <v>22</v>
      </c>
      <c r="U139" s="56" t="s">
        <v>45</v>
      </c>
      <c r="V139" s="47"/>
      <c r="W139" s="228">
        <f>V139*K139</f>
        <v>0</v>
      </c>
      <c r="X139" s="228">
        <v>0</v>
      </c>
      <c r="Y139" s="228">
        <f>X139*K139</f>
        <v>0</v>
      </c>
      <c r="Z139" s="228">
        <v>0</v>
      </c>
      <c r="AA139" s="229">
        <f>Z139*K139</f>
        <v>0</v>
      </c>
      <c r="AR139" s="22" t="s">
        <v>211</v>
      </c>
      <c r="AT139" s="22" t="s">
        <v>207</v>
      </c>
      <c r="AU139" s="22" t="s">
        <v>88</v>
      </c>
      <c r="AY139" s="22" t="s">
        <v>206</v>
      </c>
      <c r="BE139" s="142">
        <f>IF(U139="základní",N139,0)</f>
        <v>0</v>
      </c>
      <c r="BF139" s="142">
        <f>IF(U139="snížená",N139,0)</f>
        <v>0</v>
      </c>
      <c r="BG139" s="142">
        <f>IF(U139="zákl. přenesená",N139,0)</f>
        <v>0</v>
      </c>
      <c r="BH139" s="142">
        <f>IF(U139="sníž. přenesená",N139,0)</f>
        <v>0</v>
      </c>
      <c r="BI139" s="142">
        <f>IF(U139="nulová",N139,0)</f>
        <v>0</v>
      </c>
      <c r="BJ139" s="22" t="s">
        <v>88</v>
      </c>
      <c r="BK139" s="142">
        <f>ROUND(L139*K139,2)</f>
        <v>0</v>
      </c>
      <c r="BL139" s="22" t="s">
        <v>211</v>
      </c>
      <c r="BM139" s="22" t="s">
        <v>2347</v>
      </c>
    </row>
    <row r="140" s="9" customFormat="1" ht="37.44001" customHeight="1">
      <c r="B140" s="205"/>
      <c r="C140" s="206"/>
      <c r="D140" s="207" t="s">
        <v>2299</v>
      </c>
      <c r="E140" s="207"/>
      <c r="F140" s="207"/>
      <c r="G140" s="207"/>
      <c r="H140" s="207"/>
      <c r="I140" s="207"/>
      <c r="J140" s="207"/>
      <c r="K140" s="207"/>
      <c r="L140" s="207"/>
      <c r="M140" s="207"/>
      <c r="N140" s="265">
        <f>BK140</f>
        <v>0</v>
      </c>
      <c r="O140" s="266"/>
      <c r="P140" s="266"/>
      <c r="Q140" s="266"/>
      <c r="R140" s="209"/>
      <c r="T140" s="210"/>
      <c r="U140" s="206"/>
      <c r="V140" s="206"/>
      <c r="W140" s="211">
        <f>SUM(W141:W165)</f>
        <v>0</v>
      </c>
      <c r="X140" s="206"/>
      <c r="Y140" s="211">
        <f>SUM(Y141:Y165)</f>
        <v>0</v>
      </c>
      <c r="Z140" s="206"/>
      <c r="AA140" s="212">
        <f>SUM(AA141:AA165)</f>
        <v>0</v>
      </c>
      <c r="AR140" s="213" t="s">
        <v>88</v>
      </c>
      <c r="AT140" s="214" t="s">
        <v>79</v>
      </c>
      <c r="AU140" s="214" t="s">
        <v>80</v>
      </c>
      <c r="AY140" s="213" t="s">
        <v>206</v>
      </c>
      <c r="BK140" s="215">
        <f>SUM(BK141:BK165)</f>
        <v>0</v>
      </c>
    </row>
    <row r="141" s="1" customFormat="1" ht="25.5" customHeight="1">
      <c r="B141" s="46"/>
      <c r="C141" s="219" t="s">
        <v>278</v>
      </c>
      <c r="D141" s="219" t="s">
        <v>207</v>
      </c>
      <c r="E141" s="220" t="s">
        <v>2348</v>
      </c>
      <c r="F141" s="221" t="s">
        <v>2349</v>
      </c>
      <c r="G141" s="221"/>
      <c r="H141" s="221"/>
      <c r="I141" s="221"/>
      <c r="J141" s="222" t="s">
        <v>243</v>
      </c>
      <c r="K141" s="223">
        <v>8</v>
      </c>
      <c r="L141" s="224">
        <v>0</v>
      </c>
      <c r="M141" s="225"/>
      <c r="N141" s="226">
        <f>ROUND(L141*K141,2)</f>
        <v>0</v>
      </c>
      <c r="O141" s="226"/>
      <c r="P141" s="226"/>
      <c r="Q141" s="226"/>
      <c r="R141" s="48"/>
      <c r="T141" s="227" t="s">
        <v>22</v>
      </c>
      <c r="U141" s="56" t="s">
        <v>45</v>
      </c>
      <c r="V141" s="47"/>
      <c r="W141" s="228">
        <f>V141*K141</f>
        <v>0</v>
      </c>
      <c r="X141" s="228">
        <v>0</v>
      </c>
      <c r="Y141" s="228">
        <f>X141*K141</f>
        <v>0</v>
      </c>
      <c r="Z141" s="228">
        <v>0</v>
      </c>
      <c r="AA141" s="229">
        <f>Z141*K141</f>
        <v>0</v>
      </c>
      <c r="AR141" s="22" t="s">
        <v>211</v>
      </c>
      <c r="AT141" s="22" t="s">
        <v>207</v>
      </c>
      <c r="AU141" s="22" t="s">
        <v>88</v>
      </c>
      <c r="AY141" s="22" t="s">
        <v>206</v>
      </c>
      <c r="BE141" s="142">
        <f>IF(U141="základní",N141,0)</f>
        <v>0</v>
      </c>
      <c r="BF141" s="142">
        <f>IF(U141="snížená",N141,0)</f>
        <v>0</v>
      </c>
      <c r="BG141" s="142">
        <f>IF(U141="zákl. přenesená",N141,0)</f>
        <v>0</v>
      </c>
      <c r="BH141" s="142">
        <f>IF(U141="sníž. přenesená",N141,0)</f>
        <v>0</v>
      </c>
      <c r="BI141" s="142">
        <f>IF(U141="nulová",N141,0)</f>
        <v>0</v>
      </c>
      <c r="BJ141" s="22" t="s">
        <v>88</v>
      </c>
      <c r="BK141" s="142">
        <f>ROUND(L141*K141,2)</f>
        <v>0</v>
      </c>
      <c r="BL141" s="22" t="s">
        <v>211</v>
      </c>
      <c r="BM141" s="22" t="s">
        <v>2350</v>
      </c>
    </row>
    <row r="142" s="1" customFormat="1" ht="24" customHeight="1">
      <c r="B142" s="46"/>
      <c r="C142" s="47"/>
      <c r="D142" s="47"/>
      <c r="E142" s="47"/>
      <c r="F142" s="250" t="s">
        <v>2351</v>
      </c>
      <c r="G142" s="67"/>
      <c r="H142" s="67"/>
      <c r="I142" s="67"/>
      <c r="J142" s="47"/>
      <c r="K142" s="47"/>
      <c r="L142" s="47"/>
      <c r="M142" s="47"/>
      <c r="N142" s="47"/>
      <c r="O142" s="47"/>
      <c r="P142" s="47"/>
      <c r="Q142" s="47"/>
      <c r="R142" s="48"/>
      <c r="T142" s="189"/>
      <c r="U142" s="47"/>
      <c r="V142" s="47"/>
      <c r="W142" s="47"/>
      <c r="X142" s="47"/>
      <c r="Y142" s="47"/>
      <c r="Z142" s="47"/>
      <c r="AA142" s="100"/>
      <c r="AT142" s="22" t="s">
        <v>268</v>
      </c>
      <c r="AU142" s="22" t="s">
        <v>88</v>
      </c>
    </row>
    <row r="143" s="1" customFormat="1" ht="16.5" customHeight="1">
      <c r="B143" s="46"/>
      <c r="C143" s="219" t="s">
        <v>283</v>
      </c>
      <c r="D143" s="219" t="s">
        <v>207</v>
      </c>
      <c r="E143" s="220" t="s">
        <v>2352</v>
      </c>
      <c r="F143" s="221" t="s">
        <v>2353</v>
      </c>
      <c r="G143" s="221"/>
      <c r="H143" s="221"/>
      <c r="I143" s="221"/>
      <c r="J143" s="222" t="s">
        <v>1134</v>
      </c>
      <c r="K143" s="223">
        <v>1</v>
      </c>
      <c r="L143" s="224">
        <v>0</v>
      </c>
      <c r="M143" s="225"/>
      <c r="N143" s="226">
        <f>ROUND(L143*K143,2)</f>
        <v>0</v>
      </c>
      <c r="O143" s="226"/>
      <c r="P143" s="226"/>
      <c r="Q143" s="226"/>
      <c r="R143" s="48"/>
      <c r="T143" s="227" t="s">
        <v>22</v>
      </c>
      <c r="U143" s="56" t="s">
        <v>45</v>
      </c>
      <c r="V143" s="47"/>
      <c r="W143" s="228">
        <f>V143*K143</f>
        <v>0</v>
      </c>
      <c r="X143" s="228">
        <v>0</v>
      </c>
      <c r="Y143" s="228">
        <f>X143*K143</f>
        <v>0</v>
      </c>
      <c r="Z143" s="228">
        <v>0</v>
      </c>
      <c r="AA143" s="229">
        <f>Z143*K143</f>
        <v>0</v>
      </c>
      <c r="AR143" s="22" t="s">
        <v>211</v>
      </c>
      <c r="AT143" s="22" t="s">
        <v>207</v>
      </c>
      <c r="AU143" s="22" t="s">
        <v>88</v>
      </c>
      <c r="AY143" s="22" t="s">
        <v>206</v>
      </c>
      <c r="BE143" s="142">
        <f>IF(U143="základní",N143,0)</f>
        <v>0</v>
      </c>
      <c r="BF143" s="142">
        <f>IF(U143="snížená",N143,0)</f>
        <v>0</v>
      </c>
      <c r="BG143" s="142">
        <f>IF(U143="zákl. přenesená",N143,0)</f>
        <v>0</v>
      </c>
      <c r="BH143" s="142">
        <f>IF(U143="sníž. přenesená",N143,0)</f>
        <v>0</v>
      </c>
      <c r="BI143" s="142">
        <f>IF(U143="nulová",N143,0)</f>
        <v>0</v>
      </c>
      <c r="BJ143" s="22" t="s">
        <v>88</v>
      </c>
      <c r="BK143" s="142">
        <f>ROUND(L143*K143,2)</f>
        <v>0</v>
      </c>
      <c r="BL143" s="22" t="s">
        <v>211</v>
      </c>
      <c r="BM143" s="22" t="s">
        <v>2354</v>
      </c>
    </row>
    <row r="144" s="1" customFormat="1" ht="24" customHeight="1">
      <c r="B144" s="46"/>
      <c r="C144" s="47"/>
      <c r="D144" s="47"/>
      <c r="E144" s="47"/>
      <c r="F144" s="250" t="s">
        <v>2355</v>
      </c>
      <c r="G144" s="67"/>
      <c r="H144" s="67"/>
      <c r="I144" s="67"/>
      <c r="J144" s="47"/>
      <c r="K144" s="47"/>
      <c r="L144" s="47"/>
      <c r="M144" s="47"/>
      <c r="N144" s="47"/>
      <c r="O144" s="47"/>
      <c r="P144" s="47"/>
      <c r="Q144" s="47"/>
      <c r="R144" s="48"/>
      <c r="T144" s="189"/>
      <c r="U144" s="47"/>
      <c r="V144" s="47"/>
      <c r="W144" s="47"/>
      <c r="X144" s="47"/>
      <c r="Y144" s="47"/>
      <c r="Z144" s="47"/>
      <c r="AA144" s="100"/>
      <c r="AT144" s="22" t="s">
        <v>268</v>
      </c>
      <c r="AU144" s="22" t="s">
        <v>88</v>
      </c>
    </row>
    <row r="145" s="1" customFormat="1" ht="25.5" customHeight="1">
      <c r="B145" s="46"/>
      <c r="C145" s="219" t="s">
        <v>290</v>
      </c>
      <c r="D145" s="219" t="s">
        <v>207</v>
      </c>
      <c r="E145" s="220" t="s">
        <v>2356</v>
      </c>
      <c r="F145" s="221" t="s">
        <v>2357</v>
      </c>
      <c r="G145" s="221"/>
      <c r="H145" s="221"/>
      <c r="I145" s="221"/>
      <c r="J145" s="222" t="s">
        <v>1134</v>
      </c>
      <c r="K145" s="223">
        <v>1</v>
      </c>
      <c r="L145" s="224">
        <v>0</v>
      </c>
      <c r="M145" s="225"/>
      <c r="N145" s="226">
        <f>ROUND(L145*K145,2)</f>
        <v>0</v>
      </c>
      <c r="O145" s="226"/>
      <c r="P145" s="226"/>
      <c r="Q145" s="226"/>
      <c r="R145" s="48"/>
      <c r="T145" s="227" t="s">
        <v>22</v>
      </c>
      <c r="U145" s="56" t="s">
        <v>45</v>
      </c>
      <c r="V145" s="47"/>
      <c r="W145" s="228">
        <f>V145*K145</f>
        <v>0</v>
      </c>
      <c r="X145" s="228">
        <v>0</v>
      </c>
      <c r="Y145" s="228">
        <f>X145*K145</f>
        <v>0</v>
      </c>
      <c r="Z145" s="228">
        <v>0</v>
      </c>
      <c r="AA145" s="229">
        <f>Z145*K145</f>
        <v>0</v>
      </c>
      <c r="AR145" s="22" t="s">
        <v>211</v>
      </c>
      <c r="AT145" s="22" t="s">
        <v>207</v>
      </c>
      <c r="AU145" s="22" t="s">
        <v>88</v>
      </c>
      <c r="AY145" s="22" t="s">
        <v>206</v>
      </c>
      <c r="BE145" s="142">
        <f>IF(U145="základní",N145,0)</f>
        <v>0</v>
      </c>
      <c r="BF145" s="142">
        <f>IF(U145="snížená",N145,0)</f>
        <v>0</v>
      </c>
      <c r="BG145" s="142">
        <f>IF(U145="zákl. přenesená",N145,0)</f>
        <v>0</v>
      </c>
      <c r="BH145" s="142">
        <f>IF(U145="sníž. přenesená",N145,0)</f>
        <v>0</v>
      </c>
      <c r="BI145" s="142">
        <f>IF(U145="nulová",N145,0)</f>
        <v>0</v>
      </c>
      <c r="BJ145" s="22" t="s">
        <v>88</v>
      </c>
      <c r="BK145" s="142">
        <f>ROUND(L145*K145,2)</f>
        <v>0</v>
      </c>
      <c r="BL145" s="22" t="s">
        <v>211</v>
      </c>
      <c r="BM145" s="22" t="s">
        <v>2358</v>
      </c>
    </row>
    <row r="146" s="1" customFormat="1" ht="24" customHeight="1">
      <c r="B146" s="46"/>
      <c r="C146" s="47"/>
      <c r="D146" s="47"/>
      <c r="E146" s="47"/>
      <c r="F146" s="250" t="s">
        <v>2359</v>
      </c>
      <c r="G146" s="67"/>
      <c r="H146" s="67"/>
      <c r="I146" s="67"/>
      <c r="J146" s="47"/>
      <c r="K146" s="47"/>
      <c r="L146" s="47"/>
      <c r="M146" s="47"/>
      <c r="N146" s="47"/>
      <c r="O146" s="47"/>
      <c r="P146" s="47"/>
      <c r="Q146" s="47"/>
      <c r="R146" s="48"/>
      <c r="T146" s="189"/>
      <c r="U146" s="47"/>
      <c r="V146" s="47"/>
      <c r="W146" s="47"/>
      <c r="X146" s="47"/>
      <c r="Y146" s="47"/>
      <c r="Z146" s="47"/>
      <c r="AA146" s="100"/>
      <c r="AT146" s="22" t="s">
        <v>268</v>
      </c>
      <c r="AU146" s="22" t="s">
        <v>88</v>
      </c>
    </row>
    <row r="147" s="1" customFormat="1" ht="16.5" customHeight="1">
      <c r="B147" s="46"/>
      <c r="C147" s="219" t="s">
        <v>296</v>
      </c>
      <c r="D147" s="219" t="s">
        <v>207</v>
      </c>
      <c r="E147" s="220" t="s">
        <v>2360</v>
      </c>
      <c r="F147" s="221" t="s">
        <v>2361</v>
      </c>
      <c r="G147" s="221"/>
      <c r="H147" s="221"/>
      <c r="I147" s="221"/>
      <c r="J147" s="222" t="s">
        <v>1134</v>
      </c>
      <c r="K147" s="223">
        <v>1</v>
      </c>
      <c r="L147" s="224">
        <v>0</v>
      </c>
      <c r="M147" s="225"/>
      <c r="N147" s="226">
        <f>ROUND(L147*K147,2)</f>
        <v>0</v>
      </c>
      <c r="O147" s="226"/>
      <c r="P147" s="226"/>
      <c r="Q147" s="226"/>
      <c r="R147" s="48"/>
      <c r="T147" s="227" t="s">
        <v>22</v>
      </c>
      <c r="U147" s="56" t="s">
        <v>45</v>
      </c>
      <c r="V147" s="47"/>
      <c r="W147" s="228">
        <f>V147*K147</f>
        <v>0</v>
      </c>
      <c r="X147" s="228">
        <v>0</v>
      </c>
      <c r="Y147" s="228">
        <f>X147*K147</f>
        <v>0</v>
      </c>
      <c r="Z147" s="228">
        <v>0</v>
      </c>
      <c r="AA147" s="229">
        <f>Z147*K147</f>
        <v>0</v>
      </c>
      <c r="AR147" s="22" t="s">
        <v>211</v>
      </c>
      <c r="AT147" s="22" t="s">
        <v>207</v>
      </c>
      <c r="AU147" s="22" t="s">
        <v>88</v>
      </c>
      <c r="AY147" s="22" t="s">
        <v>206</v>
      </c>
      <c r="BE147" s="142">
        <f>IF(U147="základní",N147,0)</f>
        <v>0</v>
      </c>
      <c r="BF147" s="142">
        <f>IF(U147="snížená",N147,0)</f>
        <v>0</v>
      </c>
      <c r="BG147" s="142">
        <f>IF(U147="zákl. přenesená",N147,0)</f>
        <v>0</v>
      </c>
      <c r="BH147" s="142">
        <f>IF(U147="sníž. přenesená",N147,0)</f>
        <v>0</v>
      </c>
      <c r="BI147" s="142">
        <f>IF(U147="nulová",N147,0)</f>
        <v>0</v>
      </c>
      <c r="BJ147" s="22" t="s">
        <v>88</v>
      </c>
      <c r="BK147" s="142">
        <f>ROUND(L147*K147,2)</f>
        <v>0</v>
      </c>
      <c r="BL147" s="22" t="s">
        <v>211</v>
      </c>
      <c r="BM147" s="22" t="s">
        <v>2362</v>
      </c>
    </row>
    <row r="148" s="1" customFormat="1" ht="24" customHeight="1">
      <c r="B148" s="46"/>
      <c r="C148" s="47"/>
      <c r="D148" s="47"/>
      <c r="E148" s="47"/>
      <c r="F148" s="250" t="s">
        <v>2363</v>
      </c>
      <c r="G148" s="67"/>
      <c r="H148" s="67"/>
      <c r="I148" s="67"/>
      <c r="J148" s="47"/>
      <c r="K148" s="47"/>
      <c r="L148" s="47"/>
      <c r="M148" s="47"/>
      <c r="N148" s="47"/>
      <c r="O148" s="47"/>
      <c r="P148" s="47"/>
      <c r="Q148" s="47"/>
      <c r="R148" s="48"/>
      <c r="T148" s="189"/>
      <c r="U148" s="47"/>
      <c r="V148" s="47"/>
      <c r="W148" s="47"/>
      <c r="X148" s="47"/>
      <c r="Y148" s="47"/>
      <c r="Z148" s="47"/>
      <c r="AA148" s="100"/>
      <c r="AT148" s="22" t="s">
        <v>268</v>
      </c>
      <c r="AU148" s="22" t="s">
        <v>88</v>
      </c>
    </row>
    <row r="149" s="1" customFormat="1" ht="16.5" customHeight="1">
      <c r="B149" s="46"/>
      <c r="C149" s="219" t="s">
        <v>301</v>
      </c>
      <c r="D149" s="219" t="s">
        <v>207</v>
      </c>
      <c r="E149" s="220" t="s">
        <v>2364</v>
      </c>
      <c r="F149" s="221" t="s">
        <v>2365</v>
      </c>
      <c r="G149" s="221"/>
      <c r="H149" s="221"/>
      <c r="I149" s="221"/>
      <c r="J149" s="222" t="s">
        <v>1134</v>
      </c>
      <c r="K149" s="223">
        <v>1</v>
      </c>
      <c r="L149" s="224">
        <v>0</v>
      </c>
      <c r="M149" s="225"/>
      <c r="N149" s="226">
        <f>ROUND(L149*K149,2)</f>
        <v>0</v>
      </c>
      <c r="O149" s="226"/>
      <c r="P149" s="226"/>
      <c r="Q149" s="226"/>
      <c r="R149" s="48"/>
      <c r="T149" s="227" t="s">
        <v>22</v>
      </c>
      <c r="U149" s="56" t="s">
        <v>45</v>
      </c>
      <c r="V149" s="47"/>
      <c r="W149" s="228">
        <f>V149*K149</f>
        <v>0</v>
      </c>
      <c r="X149" s="228">
        <v>0</v>
      </c>
      <c r="Y149" s="228">
        <f>X149*K149</f>
        <v>0</v>
      </c>
      <c r="Z149" s="228">
        <v>0</v>
      </c>
      <c r="AA149" s="229">
        <f>Z149*K149</f>
        <v>0</v>
      </c>
      <c r="AR149" s="22" t="s">
        <v>211</v>
      </c>
      <c r="AT149" s="22" t="s">
        <v>207</v>
      </c>
      <c r="AU149" s="22" t="s">
        <v>88</v>
      </c>
      <c r="AY149" s="22" t="s">
        <v>206</v>
      </c>
      <c r="BE149" s="142">
        <f>IF(U149="základní",N149,0)</f>
        <v>0</v>
      </c>
      <c r="BF149" s="142">
        <f>IF(U149="snížená",N149,0)</f>
        <v>0</v>
      </c>
      <c r="BG149" s="142">
        <f>IF(U149="zákl. přenesená",N149,0)</f>
        <v>0</v>
      </c>
      <c r="BH149" s="142">
        <f>IF(U149="sníž. přenesená",N149,0)</f>
        <v>0</v>
      </c>
      <c r="BI149" s="142">
        <f>IF(U149="nulová",N149,0)</f>
        <v>0</v>
      </c>
      <c r="BJ149" s="22" t="s">
        <v>88</v>
      </c>
      <c r="BK149" s="142">
        <f>ROUND(L149*K149,2)</f>
        <v>0</v>
      </c>
      <c r="BL149" s="22" t="s">
        <v>211</v>
      </c>
      <c r="BM149" s="22" t="s">
        <v>2366</v>
      </c>
    </row>
    <row r="150" s="1" customFormat="1" ht="48" customHeight="1">
      <c r="B150" s="46"/>
      <c r="C150" s="47"/>
      <c r="D150" s="47"/>
      <c r="E150" s="47"/>
      <c r="F150" s="250" t="s">
        <v>2367</v>
      </c>
      <c r="G150" s="67"/>
      <c r="H150" s="67"/>
      <c r="I150" s="67"/>
      <c r="J150" s="47"/>
      <c r="K150" s="47"/>
      <c r="L150" s="47"/>
      <c r="M150" s="47"/>
      <c r="N150" s="47"/>
      <c r="O150" s="47"/>
      <c r="P150" s="47"/>
      <c r="Q150" s="47"/>
      <c r="R150" s="48"/>
      <c r="T150" s="189"/>
      <c r="U150" s="47"/>
      <c r="V150" s="47"/>
      <c r="W150" s="47"/>
      <c r="X150" s="47"/>
      <c r="Y150" s="47"/>
      <c r="Z150" s="47"/>
      <c r="AA150" s="100"/>
      <c r="AT150" s="22" t="s">
        <v>268</v>
      </c>
      <c r="AU150" s="22" t="s">
        <v>88</v>
      </c>
    </row>
    <row r="151" s="1" customFormat="1" ht="16.5" customHeight="1">
      <c r="B151" s="46"/>
      <c r="C151" s="219" t="s">
        <v>10</v>
      </c>
      <c r="D151" s="219" t="s">
        <v>207</v>
      </c>
      <c r="E151" s="220" t="s">
        <v>2368</v>
      </c>
      <c r="F151" s="221" t="s">
        <v>2042</v>
      </c>
      <c r="G151" s="221"/>
      <c r="H151" s="221"/>
      <c r="I151" s="221"/>
      <c r="J151" s="222" t="s">
        <v>243</v>
      </c>
      <c r="K151" s="223">
        <v>8</v>
      </c>
      <c r="L151" s="224">
        <v>0</v>
      </c>
      <c r="M151" s="225"/>
      <c r="N151" s="226">
        <f>ROUND(L151*K151,2)</f>
        <v>0</v>
      </c>
      <c r="O151" s="226"/>
      <c r="P151" s="226"/>
      <c r="Q151" s="226"/>
      <c r="R151" s="48"/>
      <c r="T151" s="227" t="s">
        <v>22</v>
      </c>
      <c r="U151" s="56" t="s">
        <v>45</v>
      </c>
      <c r="V151" s="47"/>
      <c r="W151" s="228">
        <f>V151*K151</f>
        <v>0</v>
      </c>
      <c r="X151" s="228">
        <v>0</v>
      </c>
      <c r="Y151" s="228">
        <f>X151*K151</f>
        <v>0</v>
      </c>
      <c r="Z151" s="228">
        <v>0</v>
      </c>
      <c r="AA151" s="229">
        <f>Z151*K151</f>
        <v>0</v>
      </c>
      <c r="AR151" s="22" t="s">
        <v>211</v>
      </c>
      <c r="AT151" s="22" t="s">
        <v>207</v>
      </c>
      <c r="AU151" s="22" t="s">
        <v>88</v>
      </c>
      <c r="AY151" s="22" t="s">
        <v>206</v>
      </c>
      <c r="BE151" s="142">
        <f>IF(U151="základní",N151,0)</f>
        <v>0</v>
      </c>
      <c r="BF151" s="142">
        <f>IF(U151="snížená",N151,0)</f>
        <v>0</v>
      </c>
      <c r="BG151" s="142">
        <f>IF(U151="zákl. přenesená",N151,0)</f>
        <v>0</v>
      </c>
      <c r="BH151" s="142">
        <f>IF(U151="sníž. přenesená",N151,0)</f>
        <v>0</v>
      </c>
      <c r="BI151" s="142">
        <f>IF(U151="nulová",N151,0)</f>
        <v>0</v>
      </c>
      <c r="BJ151" s="22" t="s">
        <v>88</v>
      </c>
      <c r="BK151" s="142">
        <f>ROUND(L151*K151,2)</f>
        <v>0</v>
      </c>
      <c r="BL151" s="22" t="s">
        <v>211</v>
      </c>
      <c r="BM151" s="22" t="s">
        <v>2369</v>
      </c>
    </row>
    <row r="152" s="1" customFormat="1" ht="25.5" customHeight="1">
      <c r="B152" s="46"/>
      <c r="C152" s="219" t="s">
        <v>313</v>
      </c>
      <c r="D152" s="219" t="s">
        <v>207</v>
      </c>
      <c r="E152" s="220" t="s">
        <v>2370</v>
      </c>
      <c r="F152" s="221" t="s">
        <v>2315</v>
      </c>
      <c r="G152" s="221"/>
      <c r="H152" s="221"/>
      <c r="I152" s="221"/>
      <c r="J152" s="222" t="s">
        <v>260</v>
      </c>
      <c r="K152" s="223">
        <v>5</v>
      </c>
      <c r="L152" s="224">
        <v>0</v>
      </c>
      <c r="M152" s="225"/>
      <c r="N152" s="226">
        <f>ROUND(L152*K152,2)</f>
        <v>0</v>
      </c>
      <c r="O152" s="226"/>
      <c r="P152" s="226"/>
      <c r="Q152" s="226"/>
      <c r="R152" s="48"/>
      <c r="T152" s="227" t="s">
        <v>22</v>
      </c>
      <c r="U152" s="56" t="s">
        <v>45</v>
      </c>
      <c r="V152" s="47"/>
      <c r="W152" s="228">
        <f>V152*K152</f>
        <v>0</v>
      </c>
      <c r="X152" s="228">
        <v>0</v>
      </c>
      <c r="Y152" s="228">
        <f>X152*K152</f>
        <v>0</v>
      </c>
      <c r="Z152" s="228">
        <v>0</v>
      </c>
      <c r="AA152" s="229">
        <f>Z152*K152</f>
        <v>0</v>
      </c>
      <c r="AR152" s="22" t="s">
        <v>211</v>
      </c>
      <c r="AT152" s="22" t="s">
        <v>207</v>
      </c>
      <c r="AU152" s="22" t="s">
        <v>88</v>
      </c>
      <c r="AY152" s="22" t="s">
        <v>206</v>
      </c>
      <c r="BE152" s="142">
        <f>IF(U152="základní",N152,0)</f>
        <v>0</v>
      </c>
      <c r="BF152" s="142">
        <f>IF(U152="snížená",N152,0)</f>
        <v>0</v>
      </c>
      <c r="BG152" s="142">
        <f>IF(U152="zákl. přenesená",N152,0)</f>
        <v>0</v>
      </c>
      <c r="BH152" s="142">
        <f>IF(U152="sníž. přenesená",N152,0)</f>
        <v>0</v>
      </c>
      <c r="BI152" s="142">
        <f>IF(U152="nulová",N152,0)</f>
        <v>0</v>
      </c>
      <c r="BJ152" s="22" t="s">
        <v>88</v>
      </c>
      <c r="BK152" s="142">
        <f>ROUND(L152*K152,2)</f>
        <v>0</v>
      </c>
      <c r="BL152" s="22" t="s">
        <v>211</v>
      </c>
      <c r="BM152" s="22" t="s">
        <v>2371</v>
      </c>
    </row>
    <row r="153" s="1" customFormat="1" ht="16.5" customHeight="1">
      <c r="B153" s="46"/>
      <c r="C153" s="219" t="s">
        <v>318</v>
      </c>
      <c r="D153" s="219" t="s">
        <v>207</v>
      </c>
      <c r="E153" s="220" t="s">
        <v>2372</v>
      </c>
      <c r="F153" s="221" t="s">
        <v>2318</v>
      </c>
      <c r="G153" s="221"/>
      <c r="H153" s="221"/>
      <c r="I153" s="221"/>
      <c r="J153" s="222" t="s">
        <v>243</v>
      </c>
      <c r="K153" s="223">
        <v>11</v>
      </c>
      <c r="L153" s="224">
        <v>0</v>
      </c>
      <c r="M153" s="225"/>
      <c r="N153" s="226">
        <f>ROUND(L153*K153,2)</f>
        <v>0</v>
      </c>
      <c r="O153" s="226"/>
      <c r="P153" s="226"/>
      <c r="Q153" s="226"/>
      <c r="R153" s="48"/>
      <c r="T153" s="227" t="s">
        <v>22</v>
      </c>
      <c r="U153" s="56" t="s">
        <v>45</v>
      </c>
      <c r="V153" s="47"/>
      <c r="W153" s="228">
        <f>V153*K153</f>
        <v>0</v>
      </c>
      <c r="X153" s="228">
        <v>0</v>
      </c>
      <c r="Y153" s="228">
        <f>X153*K153</f>
        <v>0</v>
      </c>
      <c r="Z153" s="228">
        <v>0</v>
      </c>
      <c r="AA153" s="229">
        <f>Z153*K153</f>
        <v>0</v>
      </c>
      <c r="AR153" s="22" t="s">
        <v>211</v>
      </c>
      <c r="AT153" s="22" t="s">
        <v>207</v>
      </c>
      <c r="AU153" s="22" t="s">
        <v>88</v>
      </c>
      <c r="AY153" s="22" t="s">
        <v>206</v>
      </c>
      <c r="BE153" s="142">
        <f>IF(U153="základní",N153,0)</f>
        <v>0</v>
      </c>
      <c r="BF153" s="142">
        <f>IF(U153="snížená",N153,0)</f>
        <v>0</v>
      </c>
      <c r="BG153" s="142">
        <f>IF(U153="zákl. přenesená",N153,0)</f>
        <v>0</v>
      </c>
      <c r="BH153" s="142">
        <f>IF(U153="sníž. přenesená",N153,0)</f>
        <v>0</v>
      </c>
      <c r="BI153" s="142">
        <f>IF(U153="nulová",N153,0)</f>
        <v>0</v>
      </c>
      <c r="BJ153" s="22" t="s">
        <v>88</v>
      </c>
      <c r="BK153" s="142">
        <f>ROUND(L153*K153,2)</f>
        <v>0</v>
      </c>
      <c r="BL153" s="22" t="s">
        <v>211</v>
      </c>
      <c r="BM153" s="22" t="s">
        <v>2373</v>
      </c>
    </row>
    <row r="154" s="1" customFormat="1" ht="25.5" customHeight="1">
      <c r="B154" s="46"/>
      <c r="C154" s="219" t="s">
        <v>323</v>
      </c>
      <c r="D154" s="219" t="s">
        <v>207</v>
      </c>
      <c r="E154" s="220" t="s">
        <v>2374</v>
      </c>
      <c r="F154" s="221" t="s">
        <v>2321</v>
      </c>
      <c r="G154" s="221"/>
      <c r="H154" s="221"/>
      <c r="I154" s="221"/>
      <c r="J154" s="222" t="s">
        <v>260</v>
      </c>
      <c r="K154" s="223">
        <v>3</v>
      </c>
      <c r="L154" s="224">
        <v>0</v>
      </c>
      <c r="M154" s="225"/>
      <c r="N154" s="226">
        <f>ROUND(L154*K154,2)</f>
        <v>0</v>
      </c>
      <c r="O154" s="226"/>
      <c r="P154" s="226"/>
      <c r="Q154" s="226"/>
      <c r="R154" s="48"/>
      <c r="T154" s="227" t="s">
        <v>22</v>
      </c>
      <c r="U154" s="56" t="s">
        <v>45</v>
      </c>
      <c r="V154" s="47"/>
      <c r="W154" s="228">
        <f>V154*K154</f>
        <v>0</v>
      </c>
      <c r="X154" s="228">
        <v>0</v>
      </c>
      <c r="Y154" s="228">
        <f>X154*K154</f>
        <v>0</v>
      </c>
      <c r="Z154" s="228">
        <v>0</v>
      </c>
      <c r="AA154" s="229">
        <f>Z154*K154</f>
        <v>0</v>
      </c>
      <c r="AR154" s="22" t="s">
        <v>211</v>
      </c>
      <c r="AT154" s="22" t="s">
        <v>207</v>
      </c>
      <c r="AU154" s="22" t="s">
        <v>88</v>
      </c>
      <c r="AY154" s="22" t="s">
        <v>206</v>
      </c>
      <c r="BE154" s="142">
        <f>IF(U154="základní",N154,0)</f>
        <v>0</v>
      </c>
      <c r="BF154" s="142">
        <f>IF(U154="snížená",N154,0)</f>
        <v>0</v>
      </c>
      <c r="BG154" s="142">
        <f>IF(U154="zákl. přenesená",N154,0)</f>
        <v>0</v>
      </c>
      <c r="BH154" s="142">
        <f>IF(U154="sníž. přenesená",N154,0)</f>
        <v>0</v>
      </c>
      <c r="BI154" s="142">
        <f>IF(U154="nulová",N154,0)</f>
        <v>0</v>
      </c>
      <c r="BJ154" s="22" t="s">
        <v>88</v>
      </c>
      <c r="BK154" s="142">
        <f>ROUND(L154*K154,2)</f>
        <v>0</v>
      </c>
      <c r="BL154" s="22" t="s">
        <v>211</v>
      </c>
      <c r="BM154" s="22" t="s">
        <v>2375</v>
      </c>
    </row>
    <row r="155" s="1" customFormat="1" ht="16.5" customHeight="1">
      <c r="B155" s="46"/>
      <c r="C155" s="47"/>
      <c r="D155" s="47"/>
      <c r="E155" s="47"/>
      <c r="F155" s="250" t="s">
        <v>2323</v>
      </c>
      <c r="G155" s="67"/>
      <c r="H155" s="67"/>
      <c r="I155" s="67"/>
      <c r="J155" s="47"/>
      <c r="K155" s="47"/>
      <c r="L155" s="47"/>
      <c r="M155" s="47"/>
      <c r="N155" s="47"/>
      <c r="O155" s="47"/>
      <c r="P155" s="47"/>
      <c r="Q155" s="47"/>
      <c r="R155" s="48"/>
      <c r="T155" s="189"/>
      <c r="U155" s="47"/>
      <c r="V155" s="47"/>
      <c r="W155" s="47"/>
      <c r="X155" s="47"/>
      <c r="Y155" s="47"/>
      <c r="Z155" s="47"/>
      <c r="AA155" s="100"/>
      <c r="AT155" s="22" t="s">
        <v>268</v>
      </c>
      <c r="AU155" s="22" t="s">
        <v>88</v>
      </c>
    </row>
    <row r="156" s="1" customFormat="1" ht="25.5" customHeight="1">
      <c r="B156" s="46"/>
      <c r="C156" s="219" t="s">
        <v>327</v>
      </c>
      <c r="D156" s="219" t="s">
        <v>207</v>
      </c>
      <c r="E156" s="220" t="s">
        <v>2376</v>
      </c>
      <c r="F156" s="221" t="s">
        <v>2325</v>
      </c>
      <c r="G156" s="221"/>
      <c r="H156" s="221"/>
      <c r="I156" s="221"/>
      <c r="J156" s="222" t="s">
        <v>238</v>
      </c>
      <c r="K156" s="223">
        <v>5</v>
      </c>
      <c r="L156" s="224">
        <v>0</v>
      </c>
      <c r="M156" s="225"/>
      <c r="N156" s="226">
        <f>ROUND(L156*K156,2)</f>
        <v>0</v>
      </c>
      <c r="O156" s="226"/>
      <c r="P156" s="226"/>
      <c r="Q156" s="226"/>
      <c r="R156" s="48"/>
      <c r="T156" s="227" t="s">
        <v>22</v>
      </c>
      <c r="U156" s="56" t="s">
        <v>45</v>
      </c>
      <c r="V156" s="47"/>
      <c r="W156" s="228">
        <f>V156*K156</f>
        <v>0</v>
      </c>
      <c r="X156" s="228">
        <v>0</v>
      </c>
      <c r="Y156" s="228">
        <f>X156*K156</f>
        <v>0</v>
      </c>
      <c r="Z156" s="228">
        <v>0</v>
      </c>
      <c r="AA156" s="229">
        <f>Z156*K156</f>
        <v>0</v>
      </c>
      <c r="AR156" s="22" t="s">
        <v>211</v>
      </c>
      <c r="AT156" s="22" t="s">
        <v>207</v>
      </c>
      <c r="AU156" s="22" t="s">
        <v>88</v>
      </c>
      <c r="AY156" s="22" t="s">
        <v>206</v>
      </c>
      <c r="BE156" s="142">
        <f>IF(U156="základní",N156,0)</f>
        <v>0</v>
      </c>
      <c r="BF156" s="142">
        <f>IF(U156="snížená",N156,0)</f>
        <v>0</v>
      </c>
      <c r="BG156" s="142">
        <f>IF(U156="zákl. přenesená",N156,0)</f>
        <v>0</v>
      </c>
      <c r="BH156" s="142">
        <f>IF(U156="sníž. přenesená",N156,0)</f>
        <v>0</v>
      </c>
      <c r="BI156" s="142">
        <f>IF(U156="nulová",N156,0)</f>
        <v>0</v>
      </c>
      <c r="BJ156" s="22" t="s">
        <v>88</v>
      </c>
      <c r="BK156" s="142">
        <f>ROUND(L156*K156,2)</f>
        <v>0</v>
      </c>
      <c r="BL156" s="22" t="s">
        <v>211</v>
      </c>
      <c r="BM156" s="22" t="s">
        <v>2377</v>
      </c>
    </row>
    <row r="157" s="1" customFormat="1" ht="16.5" customHeight="1">
      <c r="B157" s="46"/>
      <c r="C157" s="219" t="s">
        <v>331</v>
      </c>
      <c r="D157" s="219" t="s">
        <v>207</v>
      </c>
      <c r="E157" s="220" t="s">
        <v>2378</v>
      </c>
      <c r="F157" s="221" t="s">
        <v>2328</v>
      </c>
      <c r="G157" s="221"/>
      <c r="H157" s="221"/>
      <c r="I157" s="221"/>
      <c r="J157" s="222" t="s">
        <v>210</v>
      </c>
      <c r="K157" s="223">
        <v>12</v>
      </c>
      <c r="L157" s="224">
        <v>0</v>
      </c>
      <c r="M157" s="225"/>
      <c r="N157" s="226">
        <f>ROUND(L157*K157,2)</f>
        <v>0</v>
      </c>
      <c r="O157" s="226"/>
      <c r="P157" s="226"/>
      <c r="Q157" s="226"/>
      <c r="R157" s="48"/>
      <c r="T157" s="227" t="s">
        <v>22</v>
      </c>
      <c r="U157" s="56" t="s">
        <v>45</v>
      </c>
      <c r="V157" s="47"/>
      <c r="W157" s="228">
        <f>V157*K157</f>
        <v>0</v>
      </c>
      <c r="X157" s="228">
        <v>0</v>
      </c>
      <c r="Y157" s="228">
        <f>X157*K157</f>
        <v>0</v>
      </c>
      <c r="Z157" s="228">
        <v>0</v>
      </c>
      <c r="AA157" s="229">
        <f>Z157*K157</f>
        <v>0</v>
      </c>
      <c r="AR157" s="22" t="s">
        <v>211</v>
      </c>
      <c r="AT157" s="22" t="s">
        <v>207</v>
      </c>
      <c r="AU157" s="22" t="s">
        <v>88</v>
      </c>
      <c r="AY157" s="22" t="s">
        <v>206</v>
      </c>
      <c r="BE157" s="142">
        <f>IF(U157="základní",N157,0)</f>
        <v>0</v>
      </c>
      <c r="BF157" s="142">
        <f>IF(U157="snížená",N157,0)</f>
        <v>0</v>
      </c>
      <c r="BG157" s="142">
        <f>IF(U157="zákl. přenesená",N157,0)</f>
        <v>0</v>
      </c>
      <c r="BH157" s="142">
        <f>IF(U157="sníž. přenesená",N157,0)</f>
        <v>0</v>
      </c>
      <c r="BI157" s="142">
        <f>IF(U157="nulová",N157,0)</f>
        <v>0</v>
      </c>
      <c r="BJ157" s="22" t="s">
        <v>88</v>
      </c>
      <c r="BK157" s="142">
        <f>ROUND(L157*K157,2)</f>
        <v>0</v>
      </c>
      <c r="BL157" s="22" t="s">
        <v>211</v>
      </c>
      <c r="BM157" s="22" t="s">
        <v>2379</v>
      </c>
    </row>
    <row r="158" s="1" customFormat="1" ht="16.5" customHeight="1">
      <c r="B158" s="46"/>
      <c r="C158" s="47"/>
      <c r="D158" s="47"/>
      <c r="E158" s="47"/>
      <c r="F158" s="250" t="s">
        <v>2330</v>
      </c>
      <c r="G158" s="67"/>
      <c r="H158" s="67"/>
      <c r="I158" s="67"/>
      <c r="J158" s="47"/>
      <c r="K158" s="47"/>
      <c r="L158" s="47"/>
      <c r="M158" s="47"/>
      <c r="N158" s="47"/>
      <c r="O158" s="47"/>
      <c r="P158" s="47"/>
      <c r="Q158" s="47"/>
      <c r="R158" s="48"/>
      <c r="T158" s="189"/>
      <c r="U158" s="47"/>
      <c r="V158" s="47"/>
      <c r="W158" s="47"/>
      <c r="X158" s="47"/>
      <c r="Y158" s="47"/>
      <c r="Z158" s="47"/>
      <c r="AA158" s="100"/>
      <c r="AT158" s="22" t="s">
        <v>268</v>
      </c>
      <c r="AU158" s="22" t="s">
        <v>88</v>
      </c>
    </row>
    <row r="159" s="1" customFormat="1" ht="16.5" customHeight="1">
      <c r="B159" s="46"/>
      <c r="C159" s="219" t="s">
        <v>337</v>
      </c>
      <c r="D159" s="219" t="s">
        <v>207</v>
      </c>
      <c r="E159" s="220" t="s">
        <v>2380</v>
      </c>
      <c r="F159" s="221" t="s">
        <v>2050</v>
      </c>
      <c r="G159" s="221"/>
      <c r="H159" s="221"/>
      <c r="I159" s="221"/>
      <c r="J159" s="222" t="s">
        <v>210</v>
      </c>
      <c r="K159" s="223">
        <v>4</v>
      </c>
      <c r="L159" s="224">
        <v>0</v>
      </c>
      <c r="M159" s="225"/>
      <c r="N159" s="226">
        <f>ROUND(L159*K159,2)</f>
        <v>0</v>
      </c>
      <c r="O159" s="226"/>
      <c r="P159" s="226"/>
      <c r="Q159" s="226"/>
      <c r="R159" s="48"/>
      <c r="T159" s="227" t="s">
        <v>22</v>
      </c>
      <c r="U159" s="56" t="s">
        <v>45</v>
      </c>
      <c r="V159" s="47"/>
      <c r="W159" s="228">
        <f>V159*K159</f>
        <v>0</v>
      </c>
      <c r="X159" s="228">
        <v>0</v>
      </c>
      <c r="Y159" s="228">
        <f>X159*K159</f>
        <v>0</v>
      </c>
      <c r="Z159" s="228">
        <v>0</v>
      </c>
      <c r="AA159" s="229">
        <f>Z159*K159</f>
        <v>0</v>
      </c>
      <c r="AR159" s="22" t="s">
        <v>211</v>
      </c>
      <c r="AT159" s="22" t="s">
        <v>207</v>
      </c>
      <c r="AU159" s="22" t="s">
        <v>88</v>
      </c>
      <c r="AY159" s="22" t="s">
        <v>206</v>
      </c>
      <c r="BE159" s="142">
        <f>IF(U159="základní",N159,0)</f>
        <v>0</v>
      </c>
      <c r="BF159" s="142">
        <f>IF(U159="snížená",N159,0)</f>
        <v>0</v>
      </c>
      <c r="BG159" s="142">
        <f>IF(U159="zákl. přenesená",N159,0)</f>
        <v>0</v>
      </c>
      <c r="BH159" s="142">
        <f>IF(U159="sníž. přenesená",N159,0)</f>
        <v>0</v>
      </c>
      <c r="BI159" s="142">
        <f>IF(U159="nulová",N159,0)</f>
        <v>0</v>
      </c>
      <c r="BJ159" s="22" t="s">
        <v>88</v>
      </c>
      <c r="BK159" s="142">
        <f>ROUND(L159*K159,2)</f>
        <v>0</v>
      </c>
      <c r="BL159" s="22" t="s">
        <v>211</v>
      </c>
      <c r="BM159" s="22" t="s">
        <v>2381</v>
      </c>
    </row>
    <row r="160" s="1" customFormat="1" ht="16.5" customHeight="1">
      <c r="B160" s="46"/>
      <c r="C160" s="47"/>
      <c r="D160" s="47"/>
      <c r="E160" s="47"/>
      <c r="F160" s="250" t="s">
        <v>2052</v>
      </c>
      <c r="G160" s="67"/>
      <c r="H160" s="67"/>
      <c r="I160" s="67"/>
      <c r="J160" s="47"/>
      <c r="K160" s="47"/>
      <c r="L160" s="47"/>
      <c r="M160" s="47"/>
      <c r="N160" s="47"/>
      <c r="O160" s="47"/>
      <c r="P160" s="47"/>
      <c r="Q160" s="47"/>
      <c r="R160" s="48"/>
      <c r="T160" s="189"/>
      <c r="U160" s="47"/>
      <c r="V160" s="47"/>
      <c r="W160" s="47"/>
      <c r="X160" s="47"/>
      <c r="Y160" s="47"/>
      <c r="Z160" s="47"/>
      <c r="AA160" s="100"/>
      <c r="AT160" s="22" t="s">
        <v>268</v>
      </c>
      <c r="AU160" s="22" t="s">
        <v>88</v>
      </c>
    </row>
    <row r="161" s="1" customFormat="1" ht="16.5" customHeight="1">
      <c r="B161" s="46"/>
      <c r="C161" s="219" t="s">
        <v>342</v>
      </c>
      <c r="D161" s="219" t="s">
        <v>207</v>
      </c>
      <c r="E161" s="220" t="s">
        <v>2382</v>
      </c>
      <c r="F161" s="221" t="s">
        <v>2054</v>
      </c>
      <c r="G161" s="221"/>
      <c r="H161" s="221"/>
      <c r="I161" s="221"/>
      <c r="J161" s="222" t="s">
        <v>210</v>
      </c>
      <c r="K161" s="223">
        <v>8</v>
      </c>
      <c r="L161" s="224">
        <v>0</v>
      </c>
      <c r="M161" s="225"/>
      <c r="N161" s="226">
        <f>ROUND(L161*K161,2)</f>
        <v>0</v>
      </c>
      <c r="O161" s="226"/>
      <c r="P161" s="226"/>
      <c r="Q161" s="226"/>
      <c r="R161" s="48"/>
      <c r="T161" s="227" t="s">
        <v>22</v>
      </c>
      <c r="U161" s="56" t="s">
        <v>45</v>
      </c>
      <c r="V161" s="47"/>
      <c r="W161" s="228">
        <f>V161*K161</f>
        <v>0</v>
      </c>
      <c r="X161" s="228">
        <v>0</v>
      </c>
      <c r="Y161" s="228">
        <f>X161*K161</f>
        <v>0</v>
      </c>
      <c r="Z161" s="228">
        <v>0</v>
      </c>
      <c r="AA161" s="229">
        <f>Z161*K161</f>
        <v>0</v>
      </c>
      <c r="AR161" s="22" t="s">
        <v>211</v>
      </c>
      <c r="AT161" s="22" t="s">
        <v>207</v>
      </c>
      <c r="AU161" s="22" t="s">
        <v>88</v>
      </c>
      <c r="AY161" s="22" t="s">
        <v>206</v>
      </c>
      <c r="BE161" s="142">
        <f>IF(U161="základní",N161,0)</f>
        <v>0</v>
      </c>
      <c r="BF161" s="142">
        <f>IF(U161="snížená",N161,0)</f>
        <v>0</v>
      </c>
      <c r="BG161" s="142">
        <f>IF(U161="zákl. přenesená",N161,0)</f>
        <v>0</v>
      </c>
      <c r="BH161" s="142">
        <f>IF(U161="sníž. přenesená",N161,0)</f>
        <v>0</v>
      </c>
      <c r="BI161" s="142">
        <f>IF(U161="nulová",N161,0)</f>
        <v>0</v>
      </c>
      <c r="BJ161" s="22" t="s">
        <v>88</v>
      </c>
      <c r="BK161" s="142">
        <f>ROUND(L161*K161,2)</f>
        <v>0</v>
      </c>
      <c r="BL161" s="22" t="s">
        <v>211</v>
      </c>
      <c r="BM161" s="22" t="s">
        <v>2383</v>
      </c>
    </row>
    <row r="162" s="1" customFormat="1" ht="25.5" customHeight="1">
      <c r="B162" s="46"/>
      <c r="C162" s="219" t="s">
        <v>348</v>
      </c>
      <c r="D162" s="219" t="s">
        <v>207</v>
      </c>
      <c r="E162" s="220" t="s">
        <v>2384</v>
      </c>
      <c r="F162" s="221" t="s">
        <v>2337</v>
      </c>
      <c r="G162" s="221"/>
      <c r="H162" s="221"/>
      <c r="I162" s="221"/>
      <c r="J162" s="222" t="s">
        <v>210</v>
      </c>
      <c r="K162" s="223">
        <v>4</v>
      </c>
      <c r="L162" s="224">
        <v>0</v>
      </c>
      <c r="M162" s="225"/>
      <c r="N162" s="226">
        <f>ROUND(L162*K162,2)</f>
        <v>0</v>
      </c>
      <c r="O162" s="226"/>
      <c r="P162" s="226"/>
      <c r="Q162" s="226"/>
      <c r="R162" s="48"/>
      <c r="T162" s="227" t="s">
        <v>22</v>
      </c>
      <c r="U162" s="56" t="s">
        <v>45</v>
      </c>
      <c r="V162" s="47"/>
      <c r="W162" s="228">
        <f>V162*K162</f>
        <v>0</v>
      </c>
      <c r="X162" s="228">
        <v>0</v>
      </c>
      <c r="Y162" s="228">
        <f>X162*K162</f>
        <v>0</v>
      </c>
      <c r="Z162" s="228">
        <v>0</v>
      </c>
      <c r="AA162" s="229">
        <f>Z162*K162</f>
        <v>0</v>
      </c>
      <c r="AR162" s="22" t="s">
        <v>211</v>
      </c>
      <c r="AT162" s="22" t="s">
        <v>207</v>
      </c>
      <c r="AU162" s="22" t="s">
        <v>88</v>
      </c>
      <c r="AY162" s="22" t="s">
        <v>206</v>
      </c>
      <c r="BE162" s="142">
        <f>IF(U162="základní",N162,0)</f>
        <v>0</v>
      </c>
      <c r="BF162" s="142">
        <f>IF(U162="snížená",N162,0)</f>
        <v>0</v>
      </c>
      <c r="BG162" s="142">
        <f>IF(U162="zákl. přenesená",N162,0)</f>
        <v>0</v>
      </c>
      <c r="BH162" s="142">
        <f>IF(U162="sníž. přenesená",N162,0)</f>
        <v>0</v>
      </c>
      <c r="BI162" s="142">
        <f>IF(U162="nulová",N162,0)</f>
        <v>0</v>
      </c>
      <c r="BJ162" s="22" t="s">
        <v>88</v>
      </c>
      <c r="BK162" s="142">
        <f>ROUND(L162*K162,2)</f>
        <v>0</v>
      </c>
      <c r="BL162" s="22" t="s">
        <v>211</v>
      </c>
      <c r="BM162" s="22" t="s">
        <v>2385</v>
      </c>
    </row>
    <row r="163" s="1" customFormat="1" ht="16.5" customHeight="1">
      <c r="B163" s="46"/>
      <c r="C163" s="219" t="s">
        <v>354</v>
      </c>
      <c r="D163" s="219" t="s">
        <v>207</v>
      </c>
      <c r="E163" s="220" t="s">
        <v>2386</v>
      </c>
      <c r="F163" s="221" t="s">
        <v>2340</v>
      </c>
      <c r="G163" s="221"/>
      <c r="H163" s="221"/>
      <c r="I163" s="221"/>
      <c r="J163" s="222" t="s">
        <v>260</v>
      </c>
      <c r="K163" s="223">
        <v>24</v>
      </c>
      <c r="L163" s="224">
        <v>0</v>
      </c>
      <c r="M163" s="225"/>
      <c r="N163" s="226">
        <f>ROUND(L163*K163,2)</f>
        <v>0</v>
      </c>
      <c r="O163" s="226"/>
      <c r="P163" s="226"/>
      <c r="Q163" s="226"/>
      <c r="R163" s="48"/>
      <c r="T163" s="227" t="s">
        <v>22</v>
      </c>
      <c r="U163" s="56" t="s">
        <v>45</v>
      </c>
      <c r="V163" s="47"/>
      <c r="W163" s="228">
        <f>V163*K163</f>
        <v>0</v>
      </c>
      <c r="X163" s="228">
        <v>0</v>
      </c>
      <c r="Y163" s="228">
        <f>X163*K163</f>
        <v>0</v>
      </c>
      <c r="Z163" s="228">
        <v>0</v>
      </c>
      <c r="AA163" s="229">
        <f>Z163*K163</f>
        <v>0</v>
      </c>
      <c r="AR163" s="22" t="s">
        <v>211</v>
      </c>
      <c r="AT163" s="22" t="s">
        <v>207</v>
      </c>
      <c r="AU163" s="22" t="s">
        <v>88</v>
      </c>
      <c r="AY163" s="22" t="s">
        <v>206</v>
      </c>
      <c r="BE163" s="142">
        <f>IF(U163="základní",N163,0)</f>
        <v>0</v>
      </c>
      <c r="BF163" s="142">
        <f>IF(U163="snížená",N163,0)</f>
        <v>0</v>
      </c>
      <c r="BG163" s="142">
        <f>IF(U163="zákl. přenesená",N163,0)</f>
        <v>0</v>
      </c>
      <c r="BH163" s="142">
        <f>IF(U163="sníž. přenesená",N163,0)</f>
        <v>0</v>
      </c>
      <c r="BI163" s="142">
        <f>IF(U163="nulová",N163,0)</f>
        <v>0</v>
      </c>
      <c r="BJ163" s="22" t="s">
        <v>88</v>
      </c>
      <c r="BK163" s="142">
        <f>ROUND(L163*K163,2)</f>
        <v>0</v>
      </c>
      <c r="BL163" s="22" t="s">
        <v>211</v>
      </c>
      <c r="BM163" s="22" t="s">
        <v>2387</v>
      </c>
    </row>
    <row r="164" s="1" customFormat="1" ht="25.5" customHeight="1">
      <c r="B164" s="46"/>
      <c r="C164" s="219" t="s">
        <v>362</v>
      </c>
      <c r="D164" s="219" t="s">
        <v>207</v>
      </c>
      <c r="E164" s="220" t="s">
        <v>2388</v>
      </c>
      <c r="F164" s="221" t="s">
        <v>2343</v>
      </c>
      <c r="G164" s="221"/>
      <c r="H164" s="221"/>
      <c r="I164" s="221"/>
      <c r="J164" s="222" t="s">
        <v>260</v>
      </c>
      <c r="K164" s="223">
        <v>5</v>
      </c>
      <c r="L164" s="224">
        <v>0</v>
      </c>
      <c r="M164" s="225"/>
      <c r="N164" s="226">
        <f>ROUND(L164*K164,2)</f>
        <v>0</v>
      </c>
      <c r="O164" s="226"/>
      <c r="P164" s="226"/>
      <c r="Q164" s="226"/>
      <c r="R164" s="48"/>
      <c r="T164" s="227" t="s">
        <v>22</v>
      </c>
      <c r="U164" s="56" t="s">
        <v>45</v>
      </c>
      <c r="V164" s="47"/>
      <c r="W164" s="228">
        <f>V164*K164</f>
        <v>0</v>
      </c>
      <c r="X164" s="228">
        <v>0</v>
      </c>
      <c r="Y164" s="228">
        <f>X164*K164</f>
        <v>0</v>
      </c>
      <c r="Z164" s="228">
        <v>0</v>
      </c>
      <c r="AA164" s="229">
        <f>Z164*K164</f>
        <v>0</v>
      </c>
      <c r="AR164" s="22" t="s">
        <v>211</v>
      </c>
      <c r="AT164" s="22" t="s">
        <v>207</v>
      </c>
      <c r="AU164" s="22" t="s">
        <v>88</v>
      </c>
      <c r="AY164" s="22" t="s">
        <v>206</v>
      </c>
      <c r="BE164" s="142">
        <f>IF(U164="základní",N164,0)</f>
        <v>0</v>
      </c>
      <c r="BF164" s="142">
        <f>IF(U164="snížená",N164,0)</f>
        <v>0</v>
      </c>
      <c r="BG164" s="142">
        <f>IF(U164="zákl. přenesená",N164,0)</f>
        <v>0</v>
      </c>
      <c r="BH164" s="142">
        <f>IF(U164="sníž. přenesená",N164,0)</f>
        <v>0</v>
      </c>
      <c r="BI164" s="142">
        <f>IF(U164="nulová",N164,0)</f>
        <v>0</v>
      </c>
      <c r="BJ164" s="22" t="s">
        <v>88</v>
      </c>
      <c r="BK164" s="142">
        <f>ROUND(L164*K164,2)</f>
        <v>0</v>
      </c>
      <c r="BL164" s="22" t="s">
        <v>211</v>
      </c>
      <c r="BM164" s="22" t="s">
        <v>2389</v>
      </c>
    </row>
    <row r="165" s="1" customFormat="1" ht="25.5" customHeight="1">
      <c r="B165" s="46"/>
      <c r="C165" s="219" t="s">
        <v>367</v>
      </c>
      <c r="D165" s="219" t="s">
        <v>207</v>
      </c>
      <c r="E165" s="220" t="s">
        <v>2390</v>
      </c>
      <c r="F165" s="221" t="s">
        <v>2346</v>
      </c>
      <c r="G165" s="221"/>
      <c r="H165" s="221"/>
      <c r="I165" s="221"/>
      <c r="J165" s="222" t="s">
        <v>260</v>
      </c>
      <c r="K165" s="223">
        <v>3</v>
      </c>
      <c r="L165" s="224">
        <v>0</v>
      </c>
      <c r="M165" s="225"/>
      <c r="N165" s="226">
        <f>ROUND(L165*K165,2)</f>
        <v>0</v>
      </c>
      <c r="O165" s="226"/>
      <c r="P165" s="226"/>
      <c r="Q165" s="226"/>
      <c r="R165" s="48"/>
      <c r="T165" s="227" t="s">
        <v>22</v>
      </c>
      <c r="U165" s="56" t="s">
        <v>45</v>
      </c>
      <c r="V165" s="47"/>
      <c r="W165" s="228">
        <f>V165*K165</f>
        <v>0</v>
      </c>
      <c r="X165" s="228">
        <v>0</v>
      </c>
      <c r="Y165" s="228">
        <f>X165*K165</f>
        <v>0</v>
      </c>
      <c r="Z165" s="228">
        <v>0</v>
      </c>
      <c r="AA165" s="229">
        <f>Z165*K165</f>
        <v>0</v>
      </c>
      <c r="AR165" s="22" t="s">
        <v>211</v>
      </c>
      <c r="AT165" s="22" t="s">
        <v>207</v>
      </c>
      <c r="AU165" s="22" t="s">
        <v>88</v>
      </c>
      <c r="AY165" s="22" t="s">
        <v>206</v>
      </c>
      <c r="BE165" s="142">
        <f>IF(U165="základní",N165,0)</f>
        <v>0</v>
      </c>
      <c r="BF165" s="142">
        <f>IF(U165="snížená",N165,0)</f>
        <v>0</v>
      </c>
      <c r="BG165" s="142">
        <f>IF(U165="zákl. přenesená",N165,0)</f>
        <v>0</v>
      </c>
      <c r="BH165" s="142">
        <f>IF(U165="sníž. přenesená",N165,0)</f>
        <v>0</v>
      </c>
      <c r="BI165" s="142">
        <f>IF(U165="nulová",N165,0)</f>
        <v>0</v>
      </c>
      <c r="BJ165" s="22" t="s">
        <v>88</v>
      </c>
      <c r="BK165" s="142">
        <f>ROUND(L165*K165,2)</f>
        <v>0</v>
      </c>
      <c r="BL165" s="22" t="s">
        <v>211</v>
      </c>
      <c r="BM165" s="22" t="s">
        <v>2391</v>
      </c>
    </row>
    <row r="166" s="9" customFormat="1" ht="37.44001" customHeight="1">
      <c r="B166" s="205"/>
      <c r="C166" s="206"/>
      <c r="D166" s="207" t="s">
        <v>2300</v>
      </c>
      <c r="E166" s="207"/>
      <c r="F166" s="207"/>
      <c r="G166" s="207"/>
      <c r="H166" s="207"/>
      <c r="I166" s="207"/>
      <c r="J166" s="207"/>
      <c r="K166" s="207"/>
      <c r="L166" s="207"/>
      <c r="M166" s="207"/>
      <c r="N166" s="265">
        <f>BK166</f>
        <v>0</v>
      </c>
      <c r="O166" s="266"/>
      <c r="P166" s="266"/>
      <c r="Q166" s="266"/>
      <c r="R166" s="209"/>
      <c r="T166" s="210"/>
      <c r="U166" s="206"/>
      <c r="V166" s="206"/>
      <c r="W166" s="211">
        <f>SUM(W167:W188)</f>
        <v>0</v>
      </c>
      <c r="X166" s="206"/>
      <c r="Y166" s="211">
        <f>SUM(Y167:Y188)</f>
        <v>0</v>
      </c>
      <c r="Z166" s="206"/>
      <c r="AA166" s="212">
        <f>SUM(AA167:AA188)</f>
        <v>0</v>
      </c>
      <c r="AR166" s="213" t="s">
        <v>88</v>
      </c>
      <c r="AT166" s="214" t="s">
        <v>79</v>
      </c>
      <c r="AU166" s="214" t="s">
        <v>80</v>
      </c>
      <c r="AY166" s="213" t="s">
        <v>206</v>
      </c>
      <c r="BK166" s="215">
        <f>SUM(BK167:BK188)</f>
        <v>0</v>
      </c>
    </row>
    <row r="167" s="1" customFormat="1" ht="25.5" customHeight="1">
      <c r="B167" s="46"/>
      <c r="C167" s="219" t="s">
        <v>373</v>
      </c>
      <c r="D167" s="219" t="s">
        <v>207</v>
      </c>
      <c r="E167" s="220" t="s">
        <v>2392</v>
      </c>
      <c r="F167" s="221" t="s">
        <v>2393</v>
      </c>
      <c r="G167" s="221"/>
      <c r="H167" s="221"/>
      <c r="I167" s="221"/>
      <c r="J167" s="222" t="s">
        <v>243</v>
      </c>
      <c r="K167" s="223">
        <v>10</v>
      </c>
      <c r="L167" s="224">
        <v>0</v>
      </c>
      <c r="M167" s="225"/>
      <c r="N167" s="226">
        <f>ROUND(L167*K167,2)</f>
        <v>0</v>
      </c>
      <c r="O167" s="226"/>
      <c r="P167" s="226"/>
      <c r="Q167" s="226"/>
      <c r="R167" s="48"/>
      <c r="T167" s="227" t="s">
        <v>22</v>
      </c>
      <c r="U167" s="56" t="s">
        <v>45</v>
      </c>
      <c r="V167" s="47"/>
      <c r="W167" s="228">
        <f>V167*K167</f>
        <v>0</v>
      </c>
      <c r="X167" s="228">
        <v>0</v>
      </c>
      <c r="Y167" s="228">
        <f>X167*K167</f>
        <v>0</v>
      </c>
      <c r="Z167" s="228">
        <v>0</v>
      </c>
      <c r="AA167" s="229">
        <f>Z167*K167</f>
        <v>0</v>
      </c>
      <c r="AR167" s="22" t="s">
        <v>211</v>
      </c>
      <c r="AT167" s="22" t="s">
        <v>207</v>
      </c>
      <c r="AU167" s="22" t="s">
        <v>88</v>
      </c>
      <c r="AY167" s="22" t="s">
        <v>206</v>
      </c>
      <c r="BE167" s="142">
        <f>IF(U167="základní",N167,0)</f>
        <v>0</v>
      </c>
      <c r="BF167" s="142">
        <f>IF(U167="snížená",N167,0)</f>
        <v>0</v>
      </c>
      <c r="BG167" s="142">
        <f>IF(U167="zákl. přenesená",N167,0)</f>
        <v>0</v>
      </c>
      <c r="BH167" s="142">
        <f>IF(U167="sníž. přenesená",N167,0)</f>
        <v>0</v>
      </c>
      <c r="BI167" s="142">
        <f>IF(U167="nulová",N167,0)</f>
        <v>0</v>
      </c>
      <c r="BJ167" s="22" t="s">
        <v>88</v>
      </c>
      <c r="BK167" s="142">
        <f>ROUND(L167*K167,2)</f>
        <v>0</v>
      </c>
      <c r="BL167" s="22" t="s">
        <v>211</v>
      </c>
      <c r="BM167" s="22" t="s">
        <v>2394</v>
      </c>
    </row>
    <row r="168" s="1" customFormat="1" ht="24" customHeight="1">
      <c r="B168" s="46"/>
      <c r="C168" s="47"/>
      <c r="D168" s="47"/>
      <c r="E168" s="47"/>
      <c r="F168" s="250" t="s">
        <v>2395</v>
      </c>
      <c r="G168" s="67"/>
      <c r="H168" s="67"/>
      <c r="I168" s="67"/>
      <c r="J168" s="47"/>
      <c r="K168" s="47"/>
      <c r="L168" s="47"/>
      <c r="M168" s="47"/>
      <c r="N168" s="47"/>
      <c r="O168" s="47"/>
      <c r="P168" s="47"/>
      <c r="Q168" s="47"/>
      <c r="R168" s="48"/>
      <c r="T168" s="189"/>
      <c r="U168" s="47"/>
      <c r="V168" s="47"/>
      <c r="W168" s="47"/>
      <c r="X168" s="47"/>
      <c r="Y168" s="47"/>
      <c r="Z168" s="47"/>
      <c r="AA168" s="100"/>
      <c r="AT168" s="22" t="s">
        <v>268</v>
      </c>
      <c r="AU168" s="22" t="s">
        <v>88</v>
      </c>
    </row>
    <row r="169" s="1" customFormat="1" ht="16.5" customHeight="1">
      <c r="B169" s="46"/>
      <c r="C169" s="219" t="s">
        <v>378</v>
      </c>
      <c r="D169" s="219" t="s">
        <v>207</v>
      </c>
      <c r="E169" s="220" t="s">
        <v>2396</v>
      </c>
      <c r="F169" s="221" t="s">
        <v>2397</v>
      </c>
      <c r="G169" s="221"/>
      <c r="H169" s="221"/>
      <c r="I169" s="221"/>
      <c r="J169" s="222" t="s">
        <v>1134</v>
      </c>
      <c r="K169" s="223">
        <v>1</v>
      </c>
      <c r="L169" s="224">
        <v>0</v>
      </c>
      <c r="M169" s="225"/>
      <c r="N169" s="226">
        <f>ROUND(L169*K169,2)</f>
        <v>0</v>
      </c>
      <c r="O169" s="226"/>
      <c r="P169" s="226"/>
      <c r="Q169" s="226"/>
      <c r="R169" s="48"/>
      <c r="T169" s="227" t="s">
        <v>22</v>
      </c>
      <c r="U169" s="56" t="s">
        <v>45</v>
      </c>
      <c r="V169" s="47"/>
      <c r="W169" s="228">
        <f>V169*K169</f>
        <v>0</v>
      </c>
      <c r="X169" s="228">
        <v>0</v>
      </c>
      <c r="Y169" s="228">
        <f>X169*K169</f>
        <v>0</v>
      </c>
      <c r="Z169" s="228">
        <v>0</v>
      </c>
      <c r="AA169" s="229">
        <f>Z169*K169</f>
        <v>0</v>
      </c>
      <c r="AR169" s="22" t="s">
        <v>211</v>
      </c>
      <c r="AT169" s="22" t="s">
        <v>207</v>
      </c>
      <c r="AU169" s="22" t="s">
        <v>88</v>
      </c>
      <c r="AY169" s="22" t="s">
        <v>206</v>
      </c>
      <c r="BE169" s="142">
        <f>IF(U169="základní",N169,0)</f>
        <v>0</v>
      </c>
      <c r="BF169" s="142">
        <f>IF(U169="snížená",N169,0)</f>
        <v>0</v>
      </c>
      <c r="BG169" s="142">
        <f>IF(U169="zákl. přenesená",N169,0)</f>
        <v>0</v>
      </c>
      <c r="BH169" s="142">
        <f>IF(U169="sníž. přenesená",N169,0)</f>
        <v>0</v>
      </c>
      <c r="BI169" s="142">
        <f>IF(U169="nulová",N169,0)</f>
        <v>0</v>
      </c>
      <c r="BJ169" s="22" t="s">
        <v>88</v>
      </c>
      <c r="BK169" s="142">
        <f>ROUND(L169*K169,2)</f>
        <v>0</v>
      </c>
      <c r="BL169" s="22" t="s">
        <v>211</v>
      </c>
      <c r="BM169" s="22" t="s">
        <v>2398</v>
      </c>
    </row>
    <row r="170" s="1" customFormat="1" ht="16.5" customHeight="1">
      <c r="B170" s="46"/>
      <c r="C170" s="219" t="s">
        <v>384</v>
      </c>
      <c r="D170" s="219" t="s">
        <v>207</v>
      </c>
      <c r="E170" s="220" t="s">
        <v>2399</v>
      </c>
      <c r="F170" s="221" t="s">
        <v>2400</v>
      </c>
      <c r="G170" s="221"/>
      <c r="H170" s="221"/>
      <c r="I170" s="221"/>
      <c r="J170" s="222" t="s">
        <v>1134</v>
      </c>
      <c r="K170" s="223">
        <v>1</v>
      </c>
      <c r="L170" s="224">
        <v>0</v>
      </c>
      <c r="M170" s="225"/>
      <c r="N170" s="226">
        <f>ROUND(L170*K170,2)</f>
        <v>0</v>
      </c>
      <c r="O170" s="226"/>
      <c r="P170" s="226"/>
      <c r="Q170" s="226"/>
      <c r="R170" s="48"/>
      <c r="T170" s="227" t="s">
        <v>22</v>
      </c>
      <c r="U170" s="56" t="s">
        <v>45</v>
      </c>
      <c r="V170" s="47"/>
      <c r="W170" s="228">
        <f>V170*K170</f>
        <v>0</v>
      </c>
      <c r="X170" s="228">
        <v>0</v>
      </c>
      <c r="Y170" s="228">
        <f>X170*K170</f>
        <v>0</v>
      </c>
      <c r="Z170" s="228">
        <v>0</v>
      </c>
      <c r="AA170" s="229">
        <f>Z170*K170</f>
        <v>0</v>
      </c>
      <c r="AR170" s="22" t="s">
        <v>211</v>
      </c>
      <c r="AT170" s="22" t="s">
        <v>207</v>
      </c>
      <c r="AU170" s="22" t="s">
        <v>88</v>
      </c>
      <c r="AY170" s="22" t="s">
        <v>206</v>
      </c>
      <c r="BE170" s="142">
        <f>IF(U170="základní",N170,0)</f>
        <v>0</v>
      </c>
      <c r="BF170" s="142">
        <f>IF(U170="snížená",N170,0)</f>
        <v>0</v>
      </c>
      <c r="BG170" s="142">
        <f>IF(U170="zákl. přenesená",N170,0)</f>
        <v>0</v>
      </c>
      <c r="BH170" s="142">
        <f>IF(U170="sníž. přenesená",N170,0)</f>
        <v>0</v>
      </c>
      <c r="BI170" s="142">
        <f>IF(U170="nulová",N170,0)</f>
        <v>0</v>
      </c>
      <c r="BJ170" s="22" t="s">
        <v>88</v>
      </c>
      <c r="BK170" s="142">
        <f>ROUND(L170*K170,2)</f>
        <v>0</v>
      </c>
      <c r="BL170" s="22" t="s">
        <v>211</v>
      </c>
      <c r="BM170" s="22" t="s">
        <v>2401</v>
      </c>
    </row>
    <row r="171" s="1" customFormat="1" ht="16.5" customHeight="1">
      <c r="B171" s="46"/>
      <c r="C171" s="47"/>
      <c r="D171" s="47"/>
      <c r="E171" s="47"/>
      <c r="F171" s="250" t="s">
        <v>2402</v>
      </c>
      <c r="G171" s="67"/>
      <c r="H171" s="67"/>
      <c r="I171" s="67"/>
      <c r="J171" s="47"/>
      <c r="K171" s="47"/>
      <c r="L171" s="47"/>
      <c r="M171" s="47"/>
      <c r="N171" s="47"/>
      <c r="O171" s="47"/>
      <c r="P171" s="47"/>
      <c r="Q171" s="47"/>
      <c r="R171" s="48"/>
      <c r="T171" s="189"/>
      <c r="U171" s="47"/>
      <c r="V171" s="47"/>
      <c r="W171" s="47"/>
      <c r="X171" s="47"/>
      <c r="Y171" s="47"/>
      <c r="Z171" s="47"/>
      <c r="AA171" s="100"/>
      <c r="AT171" s="22" t="s">
        <v>268</v>
      </c>
      <c r="AU171" s="22" t="s">
        <v>88</v>
      </c>
    </row>
    <row r="172" s="1" customFormat="1" ht="16.5" customHeight="1">
      <c r="B172" s="46"/>
      <c r="C172" s="219" t="s">
        <v>388</v>
      </c>
      <c r="D172" s="219" t="s">
        <v>207</v>
      </c>
      <c r="E172" s="220" t="s">
        <v>2403</v>
      </c>
      <c r="F172" s="221" t="s">
        <v>2042</v>
      </c>
      <c r="G172" s="221"/>
      <c r="H172" s="221"/>
      <c r="I172" s="221"/>
      <c r="J172" s="222" t="s">
        <v>243</v>
      </c>
      <c r="K172" s="223">
        <v>10</v>
      </c>
      <c r="L172" s="224">
        <v>0</v>
      </c>
      <c r="M172" s="225"/>
      <c r="N172" s="226">
        <f>ROUND(L172*K172,2)</f>
        <v>0</v>
      </c>
      <c r="O172" s="226"/>
      <c r="P172" s="226"/>
      <c r="Q172" s="226"/>
      <c r="R172" s="48"/>
      <c r="T172" s="227" t="s">
        <v>22</v>
      </c>
      <c r="U172" s="56" t="s">
        <v>45</v>
      </c>
      <c r="V172" s="47"/>
      <c r="W172" s="228">
        <f>V172*K172</f>
        <v>0</v>
      </c>
      <c r="X172" s="228">
        <v>0</v>
      </c>
      <c r="Y172" s="228">
        <f>X172*K172</f>
        <v>0</v>
      </c>
      <c r="Z172" s="228">
        <v>0</v>
      </c>
      <c r="AA172" s="229">
        <f>Z172*K172</f>
        <v>0</v>
      </c>
      <c r="AR172" s="22" t="s">
        <v>211</v>
      </c>
      <c r="AT172" s="22" t="s">
        <v>207</v>
      </c>
      <c r="AU172" s="22" t="s">
        <v>88</v>
      </c>
      <c r="AY172" s="22" t="s">
        <v>206</v>
      </c>
      <c r="BE172" s="142">
        <f>IF(U172="základní",N172,0)</f>
        <v>0</v>
      </c>
      <c r="BF172" s="142">
        <f>IF(U172="snížená",N172,0)</f>
        <v>0</v>
      </c>
      <c r="BG172" s="142">
        <f>IF(U172="zákl. přenesená",N172,0)</f>
        <v>0</v>
      </c>
      <c r="BH172" s="142">
        <f>IF(U172="sníž. přenesená",N172,0)</f>
        <v>0</v>
      </c>
      <c r="BI172" s="142">
        <f>IF(U172="nulová",N172,0)</f>
        <v>0</v>
      </c>
      <c r="BJ172" s="22" t="s">
        <v>88</v>
      </c>
      <c r="BK172" s="142">
        <f>ROUND(L172*K172,2)</f>
        <v>0</v>
      </c>
      <c r="BL172" s="22" t="s">
        <v>211</v>
      </c>
      <c r="BM172" s="22" t="s">
        <v>2404</v>
      </c>
    </row>
    <row r="173" s="1" customFormat="1" ht="16.5" customHeight="1">
      <c r="B173" s="46"/>
      <c r="C173" s="219" t="s">
        <v>394</v>
      </c>
      <c r="D173" s="219" t="s">
        <v>207</v>
      </c>
      <c r="E173" s="220" t="s">
        <v>2405</v>
      </c>
      <c r="F173" s="221" t="s">
        <v>2224</v>
      </c>
      <c r="G173" s="221"/>
      <c r="H173" s="221"/>
      <c r="I173" s="221"/>
      <c r="J173" s="222" t="s">
        <v>243</v>
      </c>
      <c r="K173" s="223">
        <v>10</v>
      </c>
      <c r="L173" s="224">
        <v>0</v>
      </c>
      <c r="M173" s="225"/>
      <c r="N173" s="226">
        <f>ROUND(L173*K173,2)</f>
        <v>0</v>
      </c>
      <c r="O173" s="226"/>
      <c r="P173" s="226"/>
      <c r="Q173" s="226"/>
      <c r="R173" s="48"/>
      <c r="T173" s="227" t="s">
        <v>22</v>
      </c>
      <c r="U173" s="56" t="s">
        <v>45</v>
      </c>
      <c r="V173" s="47"/>
      <c r="W173" s="228">
        <f>V173*K173</f>
        <v>0</v>
      </c>
      <c r="X173" s="228">
        <v>0</v>
      </c>
      <c r="Y173" s="228">
        <f>X173*K173</f>
        <v>0</v>
      </c>
      <c r="Z173" s="228">
        <v>0</v>
      </c>
      <c r="AA173" s="229">
        <f>Z173*K173</f>
        <v>0</v>
      </c>
      <c r="AR173" s="22" t="s">
        <v>211</v>
      </c>
      <c r="AT173" s="22" t="s">
        <v>207</v>
      </c>
      <c r="AU173" s="22" t="s">
        <v>88</v>
      </c>
      <c r="AY173" s="22" t="s">
        <v>206</v>
      </c>
      <c r="BE173" s="142">
        <f>IF(U173="základní",N173,0)</f>
        <v>0</v>
      </c>
      <c r="BF173" s="142">
        <f>IF(U173="snížená",N173,0)</f>
        <v>0</v>
      </c>
      <c r="BG173" s="142">
        <f>IF(U173="zákl. přenesená",N173,0)</f>
        <v>0</v>
      </c>
      <c r="BH173" s="142">
        <f>IF(U173="sníž. přenesená",N173,0)</f>
        <v>0</v>
      </c>
      <c r="BI173" s="142">
        <f>IF(U173="nulová",N173,0)</f>
        <v>0</v>
      </c>
      <c r="BJ173" s="22" t="s">
        <v>88</v>
      </c>
      <c r="BK173" s="142">
        <f>ROUND(L173*K173,2)</f>
        <v>0</v>
      </c>
      <c r="BL173" s="22" t="s">
        <v>211</v>
      </c>
      <c r="BM173" s="22" t="s">
        <v>2406</v>
      </c>
    </row>
    <row r="174" s="1" customFormat="1" ht="16.5" customHeight="1">
      <c r="B174" s="46"/>
      <c r="C174" s="47"/>
      <c r="D174" s="47"/>
      <c r="E174" s="47"/>
      <c r="F174" s="250" t="s">
        <v>2226</v>
      </c>
      <c r="G174" s="67"/>
      <c r="H174" s="67"/>
      <c r="I174" s="67"/>
      <c r="J174" s="47"/>
      <c r="K174" s="47"/>
      <c r="L174" s="47"/>
      <c r="M174" s="47"/>
      <c r="N174" s="47"/>
      <c r="O174" s="47"/>
      <c r="P174" s="47"/>
      <c r="Q174" s="47"/>
      <c r="R174" s="48"/>
      <c r="T174" s="189"/>
      <c r="U174" s="47"/>
      <c r="V174" s="47"/>
      <c r="W174" s="47"/>
      <c r="X174" s="47"/>
      <c r="Y174" s="47"/>
      <c r="Z174" s="47"/>
      <c r="AA174" s="100"/>
      <c r="AT174" s="22" t="s">
        <v>268</v>
      </c>
      <c r="AU174" s="22" t="s">
        <v>88</v>
      </c>
    </row>
    <row r="175" s="1" customFormat="1" ht="25.5" customHeight="1">
      <c r="B175" s="46"/>
      <c r="C175" s="219" t="s">
        <v>401</v>
      </c>
      <c r="D175" s="219" t="s">
        <v>207</v>
      </c>
      <c r="E175" s="220" t="s">
        <v>2407</v>
      </c>
      <c r="F175" s="221" t="s">
        <v>2315</v>
      </c>
      <c r="G175" s="221"/>
      <c r="H175" s="221"/>
      <c r="I175" s="221"/>
      <c r="J175" s="222" t="s">
        <v>260</v>
      </c>
      <c r="K175" s="223">
        <v>5</v>
      </c>
      <c r="L175" s="224">
        <v>0</v>
      </c>
      <c r="M175" s="225"/>
      <c r="N175" s="226">
        <f>ROUND(L175*K175,2)</f>
        <v>0</v>
      </c>
      <c r="O175" s="226"/>
      <c r="P175" s="226"/>
      <c r="Q175" s="226"/>
      <c r="R175" s="48"/>
      <c r="T175" s="227" t="s">
        <v>22</v>
      </c>
      <c r="U175" s="56" t="s">
        <v>45</v>
      </c>
      <c r="V175" s="47"/>
      <c r="W175" s="228">
        <f>V175*K175</f>
        <v>0</v>
      </c>
      <c r="X175" s="228">
        <v>0</v>
      </c>
      <c r="Y175" s="228">
        <f>X175*K175</f>
        <v>0</v>
      </c>
      <c r="Z175" s="228">
        <v>0</v>
      </c>
      <c r="AA175" s="229">
        <f>Z175*K175</f>
        <v>0</v>
      </c>
      <c r="AR175" s="22" t="s">
        <v>211</v>
      </c>
      <c r="AT175" s="22" t="s">
        <v>207</v>
      </c>
      <c r="AU175" s="22" t="s">
        <v>88</v>
      </c>
      <c r="AY175" s="22" t="s">
        <v>206</v>
      </c>
      <c r="BE175" s="142">
        <f>IF(U175="základní",N175,0)</f>
        <v>0</v>
      </c>
      <c r="BF175" s="142">
        <f>IF(U175="snížená",N175,0)</f>
        <v>0</v>
      </c>
      <c r="BG175" s="142">
        <f>IF(U175="zákl. přenesená",N175,0)</f>
        <v>0</v>
      </c>
      <c r="BH175" s="142">
        <f>IF(U175="sníž. přenesená",N175,0)</f>
        <v>0</v>
      </c>
      <c r="BI175" s="142">
        <f>IF(U175="nulová",N175,0)</f>
        <v>0</v>
      </c>
      <c r="BJ175" s="22" t="s">
        <v>88</v>
      </c>
      <c r="BK175" s="142">
        <f>ROUND(L175*K175,2)</f>
        <v>0</v>
      </c>
      <c r="BL175" s="22" t="s">
        <v>211</v>
      </c>
      <c r="BM175" s="22" t="s">
        <v>2408</v>
      </c>
    </row>
    <row r="176" s="1" customFormat="1" ht="16.5" customHeight="1">
      <c r="B176" s="46"/>
      <c r="C176" s="219" t="s">
        <v>405</v>
      </c>
      <c r="D176" s="219" t="s">
        <v>207</v>
      </c>
      <c r="E176" s="220" t="s">
        <v>2409</v>
      </c>
      <c r="F176" s="221" t="s">
        <v>2318</v>
      </c>
      <c r="G176" s="221"/>
      <c r="H176" s="221"/>
      <c r="I176" s="221"/>
      <c r="J176" s="222" t="s">
        <v>243</v>
      </c>
      <c r="K176" s="223">
        <v>11</v>
      </c>
      <c r="L176" s="224">
        <v>0</v>
      </c>
      <c r="M176" s="225"/>
      <c r="N176" s="226">
        <f>ROUND(L176*K176,2)</f>
        <v>0</v>
      </c>
      <c r="O176" s="226"/>
      <c r="P176" s="226"/>
      <c r="Q176" s="226"/>
      <c r="R176" s="48"/>
      <c r="T176" s="227" t="s">
        <v>22</v>
      </c>
      <c r="U176" s="56" t="s">
        <v>45</v>
      </c>
      <c r="V176" s="47"/>
      <c r="W176" s="228">
        <f>V176*K176</f>
        <v>0</v>
      </c>
      <c r="X176" s="228">
        <v>0</v>
      </c>
      <c r="Y176" s="228">
        <f>X176*K176</f>
        <v>0</v>
      </c>
      <c r="Z176" s="228">
        <v>0</v>
      </c>
      <c r="AA176" s="229">
        <f>Z176*K176</f>
        <v>0</v>
      </c>
      <c r="AR176" s="22" t="s">
        <v>211</v>
      </c>
      <c r="AT176" s="22" t="s">
        <v>207</v>
      </c>
      <c r="AU176" s="22" t="s">
        <v>88</v>
      </c>
      <c r="AY176" s="22" t="s">
        <v>206</v>
      </c>
      <c r="BE176" s="142">
        <f>IF(U176="základní",N176,0)</f>
        <v>0</v>
      </c>
      <c r="BF176" s="142">
        <f>IF(U176="snížená",N176,0)</f>
        <v>0</v>
      </c>
      <c r="BG176" s="142">
        <f>IF(U176="zákl. přenesená",N176,0)</f>
        <v>0</v>
      </c>
      <c r="BH176" s="142">
        <f>IF(U176="sníž. přenesená",N176,0)</f>
        <v>0</v>
      </c>
      <c r="BI176" s="142">
        <f>IF(U176="nulová",N176,0)</f>
        <v>0</v>
      </c>
      <c r="BJ176" s="22" t="s">
        <v>88</v>
      </c>
      <c r="BK176" s="142">
        <f>ROUND(L176*K176,2)</f>
        <v>0</v>
      </c>
      <c r="BL176" s="22" t="s">
        <v>211</v>
      </c>
      <c r="BM176" s="22" t="s">
        <v>2410</v>
      </c>
    </row>
    <row r="177" s="1" customFormat="1" ht="25.5" customHeight="1">
      <c r="B177" s="46"/>
      <c r="C177" s="219" t="s">
        <v>407</v>
      </c>
      <c r="D177" s="219" t="s">
        <v>207</v>
      </c>
      <c r="E177" s="220" t="s">
        <v>2411</v>
      </c>
      <c r="F177" s="221" t="s">
        <v>2321</v>
      </c>
      <c r="G177" s="221"/>
      <c r="H177" s="221"/>
      <c r="I177" s="221"/>
      <c r="J177" s="222" t="s">
        <v>260</v>
      </c>
      <c r="K177" s="223">
        <v>3</v>
      </c>
      <c r="L177" s="224">
        <v>0</v>
      </c>
      <c r="M177" s="225"/>
      <c r="N177" s="226">
        <f>ROUND(L177*K177,2)</f>
        <v>0</v>
      </c>
      <c r="O177" s="226"/>
      <c r="P177" s="226"/>
      <c r="Q177" s="226"/>
      <c r="R177" s="48"/>
      <c r="T177" s="227" t="s">
        <v>22</v>
      </c>
      <c r="U177" s="56" t="s">
        <v>45</v>
      </c>
      <c r="V177" s="47"/>
      <c r="W177" s="228">
        <f>V177*K177</f>
        <v>0</v>
      </c>
      <c r="X177" s="228">
        <v>0</v>
      </c>
      <c r="Y177" s="228">
        <f>X177*K177</f>
        <v>0</v>
      </c>
      <c r="Z177" s="228">
        <v>0</v>
      </c>
      <c r="AA177" s="229">
        <f>Z177*K177</f>
        <v>0</v>
      </c>
      <c r="AR177" s="22" t="s">
        <v>211</v>
      </c>
      <c r="AT177" s="22" t="s">
        <v>207</v>
      </c>
      <c r="AU177" s="22" t="s">
        <v>88</v>
      </c>
      <c r="AY177" s="22" t="s">
        <v>206</v>
      </c>
      <c r="BE177" s="142">
        <f>IF(U177="základní",N177,0)</f>
        <v>0</v>
      </c>
      <c r="BF177" s="142">
        <f>IF(U177="snížená",N177,0)</f>
        <v>0</v>
      </c>
      <c r="BG177" s="142">
        <f>IF(U177="zákl. přenesená",N177,0)</f>
        <v>0</v>
      </c>
      <c r="BH177" s="142">
        <f>IF(U177="sníž. přenesená",N177,0)</f>
        <v>0</v>
      </c>
      <c r="BI177" s="142">
        <f>IF(U177="nulová",N177,0)</f>
        <v>0</v>
      </c>
      <c r="BJ177" s="22" t="s">
        <v>88</v>
      </c>
      <c r="BK177" s="142">
        <f>ROUND(L177*K177,2)</f>
        <v>0</v>
      </c>
      <c r="BL177" s="22" t="s">
        <v>211</v>
      </c>
      <c r="BM177" s="22" t="s">
        <v>2412</v>
      </c>
    </row>
    <row r="178" s="1" customFormat="1" ht="16.5" customHeight="1">
      <c r="B178" s="46"/>
      <c r="C178" s="47"/>
      <c r="D178" s="47"/>
      <c r="E178" s="47"/>
      <c r="F178" s="250" t="s">
        <v>2323</v>
      </c>
      <c r="G178" s="67"/>
      <c r="H178" s="67"/>
      <c r="I178" s="67"/>
      <c r="J178" s="47"/>
      <c r="K178" s="47"/>
      <c r="L178" s="47"/>
      <c r="M178" s="47"/>
      <c r="N178" s="47"/>
      <c r="O178" s="47"/>
      <c r="P178" s="47"/>
      <c r="Q178" s="47"/>
      <c r="R178" s="48"/>
      <c r="T178" s="189"/>
      <c r="U178" s="47"/>
      <c r="V178" s="47"/>
      <c r="W178" s="47"/>
      <c r="X178" s="47"/>
      <c r="Y178" s="47"/>
      <c r="Z178" s="47"/>
      <c r="AA178" s="100"/>
      <c r="AT178" s="22" t="s">
        <v>268</v>
      </c>
      <c r="AU178" s="22" t="s">
        <v>88</v>
      </c>
    </row>
    <row r="179" s="1" customFormat="1" ht="25.5" customHeight="1">
      <c r="B179" s="46"/>
      <c r="C179" s="219" t="s">
        <v>412</v>
      </c>
      <c r="D179" s="219" t="s">
        <v>207</v>
      </c>
      <c r="E179" s="220" t="s">
        <v>2413</v>
      </c>
      <c r="F179" s="221" t="s">
        <v>2325</v>
      </c>
      <c r="G179" s="221"/>
      <c r="H179" s="221"/>
      <c r="I179" s="221"/>
      <c r="J179" s="222" t="s">
        <v>238</v>
      </c>
      <c r="K179" s="223">
        <v>5</v>
      </c>
      <c r="L179" s="224">
        <v>0</v>
      </c>
      <c r="M179" s="225"/>
      <c r="N179" s="226">
        <f>ROUND(L179*K179,2)</f>
        <v>0</v>
      </c>
      <c r="O179" s="226"/>
      <c r="P179" s="226"/>
      <c r="Q179" s="226"/>
      <c r="R179" s="48"/>
      <c r="T179" s="227" t="s">
        <v>22</v>
      </c>
      <c r="U179" s="56" t="s">
        <v>45</v>
      </c>
      <c r="V179" s="47"/>
      <c r="W179" s="228">
        <f>V179*K179</f>
        <v>0</v>
      </c>
      <c r="X179" s="228">
        <v>0</v>
      </c>
      <c r="Y179" s="228">
        <f>X179*K179</f>
        <v>0</v>
      </c>
      <c r="Z179" s="228">
        <v>0</v>
      </c>
      <c r="AA179" s="229">
        <f>Z179*K179</f>
        <v>0</v>
      </c>
      <c r="AR179" s="22" t="s">
        <v>211</v>
      </c>
      <c r="AT179" s="22" t="s">
        <v>207</v>
      </c>
      <c r="AU179" s="22" t="s">
        <v>88</v>
      </c>
      <c r="AY179" s="22" t="s">
        <v>206</v>
      </c>
      <c r="BE179" s="142">
        <f>IF(U179="základní",N179,0)</f>
        <v>0</v>
      </c>
      <c r="BF179" s="142">
        <f>IF(U179="snížená",N179,0)</f>
        <v>0</v>
      </c>
      <c r="BG179" s="142">
        <f>IF(U179="zákl. přenesená",N179,0)</f>
        <v>0</v>
      </c>
      <c r="BH179" s="142">
        <f>IF(U179="sníž. přenesená",N179,0)</f>
        <v>0</v>
      </c>
      <c r="BI179" s="142">
        <f>IF(U179="nulová",N179,0)</f>
        <v>0</v>
      </c>
      <c r="BJ179" s="22" t="s">
        <v>88</v>
      </c>
      <c r="BK179" s="142">
        <f>ROUND(L179*K179,2)</f>
        <v>0</v>
      </c>
      <c r="BL179" s="22" t="s">
        <v>211</v>
      </c>
      <c r="BM179" s="22" t="s">
        <v>2414</v>
      </c>
    </row>
    <row r="180" s="1" customFormat="1" ht="16.5" customHeight="1">
      <c r="B180" s="46"/>
      <c r="C180" s="219" t="s">
        <v>416</v>
      </c>
      <c r="D180" s="219" t="s">
        <v>207</v>
      </c>
      <c r="E180" s="220" t="s">
        <v>2415</v>
      </c>
      <c r="F180" s="221" t="s">
        <v>2328</v>
      </c>
      <c r="G180" s="221"/>
      <c r="H180" s="221"/>
      <c r="I180" s="221"/>
      <c r="J180" s="222" t="s">
        <v>210</v>
      </c>
      <c r="K180" s="223">
        <v>8</v>
      </c>
      <c r="L180" s="224">
        <v>0</v>
      </c>
      <c r="M180" s="225"/>
      <c r="N180" s="226">
        <f>ROUND(L180*K180,2)</f>
        <v>0</v>
      </c>
      <c r="O180" s="226"/>
      <c r="P180" s="226"/>
      <c r="Q180" s="226"/>
      <c r="R180" s="48"/>
      <c r="T180" s="227" t="s">
        <v>22</v>
      </c>
      <c r="U180" s="56" t="s">
        <v>45</v>
      </c>
      <c r="V180" s="47"/>
      <c r="W180" s="228">
        <f>V180*K180</f>
        <v>0</v>
      </c>
      <c r="X180" s="228">
        <v>0</v>
      </c>
      <c r="Y180" s="228">
        <f>X180*K180</f>
        <v>0</v>
      </c>
      <c r="Z180" s="228">
        <v>0</v>
      </c>
      <c r="AA180" s="229">
        <f>Z180*K180</f>
        <v>0</v>
      </c>
      <c r="AR180" s="22" t="s">
        <v>211</v>
      </c>
      <c r="AT180" s="22" t="s">
        <v>207</v>
      </c>
      <c r="AU180" s="22" t="s">
        <v>88</v>
      </c>
      <c r="AY180" s="22" t="s">
        <v>206</v>
      </c>
      <c r="BE180" s="142">
        <f>IF(U180="základní",N180,0)</f>
        <v>0</v>
      </c>
      <c r="BF180" s="142">
        <f>IF(U180="snížená",N180,0)</f>
        <v>0</v>
      </c>
      <c r="BG180" s="142">
        <f>IF(U180="zákl. přenesená",N180,0)</f>
        <v>0</v>
      </c>
      <c r="BH180" s="142">
        <f>IF(U180="sníž. přenesená",N180,0)</f>
        <v>0</v>
      </c>
      <c r="BI180" s="142">
        <f>IF(U180="nulová",N180,0)</f>
        <v>0</v>
      </c>
      <c r="BJ180" s="22" t="s">
        <v>88</v>
      </c>
      <c r="BK180" s="142">
        <f>ROUND(L180*K180,2)</f>
        <v>0</v>
      </c>
      <c r="BL180" s="22" t="s">
        <v>211</v>
      </c>
      <c r="BM180" s="22" t="s">
        <v>2416</v>
      </c>
    </row>
    <row r="181" s="1" customFormat="1" ht="16.5" customHeight="1">
      <c r="B181" s="46"/>
      <c r="C181" s="47"/>
      <c r="D181" s="47"/>
      <c r="E181" s="47"/>
      <c r="F181" s="250" t="s">
        <v>2330</v>
      </c>
      <c r="G181" s="67"/>
      <c r="H181" s="67"/>
      <c r="I181" s="67"/>
      <c r="J181" s="47"/>
      <c r="K181" s="47"/>
      <c r="L181" s="47"/>
      <c r="M181" s="47"/>
      <c r="N181" s="47"/>
      <c r="O181" s="47"/>
      <c r="P181" s="47"/>
      <c r="Q181" s="47"/>
      <c r="R181" s="48"/>
      <c r="T181" s="189"/>
      <c r="U181" s="47"/>
      <c r="V181" s="47"/>
      <c r="W181" s="47"/>
      <c r="X181" s="47"/>
      <c r="Y181" s="47"/>
      <c r="Z181" s="47"/>
      <c r="AA181" s="100"/>
      <c r="AT181" s="22" t="s">
        <v>268</v>
      </c>
      <c r="AU181" s="22" t="s">
        <v>88</v>
      </c>
    </row>
    <row r="182" s="1" customFormat="1" ht="16.5" customHeight="1">
      <c r="B182" s="46"/>
      <c r="C182" s="219" t="s">
        <v>420</v>
      </c>
      <c r="D182" s="219" t="s">
        <v>207</v>
      </c>
      <c r="E182" s="220" t="s">
        <v>2417</v>
      </c>
      <c r="F182" s="221" t="s">
        <v>2050</v>
      </c>
      <c r="G182" s="221"/>
      <c r="H182" s="221"/>
      <c r="I182" s="221"/>
      <c r="J182" s="222" t="s">
        <v>210</v>
      </c>
      <c r="K182" s="223">
        <v>3</v>
      </c>
      <c r="L182" s="224">
        <v>0</v>
      </c>
      <c r="M182" s="225"/>
      <c r="N182" s="226">
        <f>ROUND(L182*K182,2)</f>
        <v>0</v>
      </c>
      <c r="O182" s="226"/>
      <c r="P182" s="226"/>
      <c r="Q182" s="226"/>
      <c r="R182" s="48"/>
      <c r="T182" s="227" t="s">
        <v>22</v>
      </c>
      <c r="U182" s="56" t="s">
        <v>45</v>
      </c>
      <c r="V182" s="47"/>
      <c r="W182" s="228">
        <f>V182*K182</f>
        <v>0</v>
      </c>
      <c r="X182" s="228">
        <v>0</v>
      </c>
      <c r="Y182" s="228">
        <f>X182*K182</f>
        <v>0</v>
      </c>
      <c r="Z182" s="228">
        <v>0</v>
      </c>
      <c r="AA182" s="229">
        <f>Z182*K182</f>
        <v>0</v>
      </c>
      <c r="AR182" s="22" t="s">
        <v>211</v>
      </c>
      <c r="AT182" s="22" t="s">
        <v>207</v>
      </c>
      <c r="AU182" s="22" t="s">
        <v>88</v>
      </c>
      <c r="AY182" s="22" t="s">
        <v>206</v>
      </c>
      <c r="BE182" s="142">
        <f>IF(U182="základní",N182,0)</f>
        <v>0</v>
      </c>
      <c r="BF182" s="142">
        <f>IF(U182="snížená",N182,0)</f>
        <v>0</v>
      </c>
      <c r="BG182" s="142">
        <f>IF(U182="zákl. přenesená",N182,0)</f>
        <v>0</v>
      </c>
      <c r="BH182" s="142">
        <f>IF(U182="sníž. přenesená",N182,0)</f>
        <v>0</v>
      </c>
      <c r="BI182" s="142">
        <f>IF(U182="nulová",N182,0)</f>
        <v>0</v>
      </c>
      <c r="BJ182" s="22" t="s">
        <v>88</v>
      </c>
      <c r="BK182" s="142">
        <f>ROUND(L182*K182,2)</f>
        <v>0</v>
      </c>
      <c r="BL182" s="22" t="s">
        <v>211</v>
      </c>
      <c r="BM182" s="22" t="s">
        <v>2418</v>
      </c>
    </row>
    <row r="183" s="1" customFormat="1" ht="16.5" customHeight="1">
      <c r="B183" s="46"/>
      <c r="C183" s="47"/>
      <c r="D183" s="47"/>
      <c r="E183" s="47"/>
      <c r="F183" s="250" t="s">
        <v>2052</v>
      </c>
      <c r="G183" s="67"/>
      <c r="H183" s="67"/>
      <c r="I183" s="67"/>
      <c r="J183" s="47"/>
      <c r="K183" s="47"/>
      <c r="L183" s="47"/>
      <c r="M183" s="47"/>
      <c r="N183" s="47"/>
      <c r="O183" s="47"/>
      <c r="P183" s="47"/>
      <c r="Q183" s="47"/>
      <c r="R183" s="48"/>
      <c r="T183" s="189"/>
      <c r="U183" s="47"/>
      <c r="V183" s="47"/>
      <c r="W183" s="47"/>
      <c r="X183" s="47"/>
      <c r="Y183" s="47"/>
      <c r="Z183" s="47"/>
      <c r="AA183" s="100"/>
      <c r="AT183" s="22" t="s">
        <v>268</v>
      </c>
      <c r="AU183" s="22" t="s">
        <v>88</v>
      </c>
    </row>
    <row r="184" s="1" customFormat="1" ht="16.5" customHeight="1">
      <c r="B184" s="46"/>
      <c r="C184" s="219" t="s">
        <v>424</v>
      </c>
      <c r="D184" s="219" t="s">
        <v>207</v>
      </c>
      <c r="E184" s="220" t="s">
        <v>2419</v>
      </c>
      <c r="F184" s="221" t="s">
        <v>2054</v>
      </c>
      <c r="G184" s="221"/>
      <c r="H184" s="221"/>
      <c r="I184" s="221"/>
      <c r="J184" s="222" t="s">
        <v>210</v>
      </c>
      <c r="K184" s="223">
        <v>5</v>
      </c>
      <c r="L184" s="224">
        <v>0</v>
      </c>
      <c r="M184" s="225"/>
      <c r="N184" s="226">
        <f>ROUND(L184*K184,2)</f>
        <v>0</v>
      </c>
      <c r="O184" s="226"/>
      <c r="P184" s="226"/>
      <c r="Q184" s="226"/>
      <c r="R184" s="48"/>
      <c r="T184" s="227" t="s">
        <v>22</v>
      </c>
      <c r="U184" s="56" t="s">
        <v>45</v>
      </c>
      <c r="V184" s="47"/>
      <c r="W184" s="228">
        <f>V184*K184</f>
        <v>0</v>
      </c>
      <c r="X184" s="228">
        <v>0</v>
      </c>
      <c r="Y184" s="228">
        <f>X184*K184</f>
        <v>0</v>
      </c>
      <c r="Z184" s="228">
        <v>0</v>
      </c>
      <c r="AA184" s="229">
        <f>Z184*K184</f>
        <v>0</v>
      </c>
      <c r="AR184" s="22" t="s">
        <v>211</v>
      </c>
      <c r="AT184" s="22" t="s">
        <v>207</v>
      </c>
      <c r="AU184" s="22" t="s">
        <v>88</v>
      </c>
      <c r="AY184" s="22" t="s">
        <v>206</v>
      </c>
      <c r="BE184" s="142">
        <f>IF(U184="základní",N184,0)</f>
        <v>0</v>
      </c>
      <c r="BF184" s="142">
        <f>IF(U184="snížená",N184,0)</f>
        <v>0</v>
      </c>
      <c r="BG184" s="142">
        <f>IF(U184="zákl. přenesená",N184,0)</f>
        <v>0</v>
      </c>
      <c r="BH184" s="142">
        <f>IF(U184="sníž. přenesená",N184,0)</f>
        <v>0</v>
      </c>
      <c r="BI184" s="142">
        <f>IF(U184="nulová",N184,0)</f>
        <v>0</v>
      </c>
      <c r="BJ184" s="22" t="s">
        <v>88</v>
      </c>
      <c r="BK184" s="142">
        <f>ROUND(L184*K184,2)</f>
        <v>0</v>
      </c>
      <c r="BL184" s="22" t="s">
        <v>211</v>
      </c>
      <c r="BM184" s="22" t="s">
        <v>2420</v>
      </c>
    </row>
    <row r="185" s="1" customFormat="1" ht="25.5" customHeight="1">
      <c r="B185" s="46"/>
      <c r="C185" s="219" t="s">
        <v>428</v>
      </c>
      <c r="D185" s="219" t="s">
        <v>207</v>
      </c>
      <c r="E185" s="220" t="s">
        <v>2421</v>
      </c>
      <c r="F185" s="221" t="s">
        <v>2337</v>
      </c>
      <c r="G185" s="221"/>
      <c r="H185" s="221"/>
      <c r="I185" s="221"/>
      <c r="J185" s="222" t="s">
        <v>210</v>
      </c>
      <c r="K185" s="223">
        <v>3</v>
      </c>
      <c r="L185" s="224">
        <v>0</v>
      </c>
      <c r="M185" s="225"/>
      <c r="N185" s="226">
        <f>ROUND(L185*K185,2)</f>
        <v>0</v>
      </c>
      <c r="O185" s="226"/>
      <c r="P185" s="226"/>
      <c r="Q185" s="226"/>
      <c r="R185" s="48"/>
      <c r="T185" s="227" t="s">
        <v>22</v>
      </c>
      <c r="U185" s="56" t="s">
        <v>45</v>
      </c>
      <c r="V185" s="47"/>
      <c r="W185" s="228">
        <f>V185*K185</f>
        <v>0</v>
      </c>
      <c r="X185" s="228">
        <v>0</v>
      </c>
      <c r="Y185" s="228">
        <f>X185*K185</f>
        <v>0</v>
      </c>
      <c r="Z185" s="228">
        <v>0</v>
      </c>
      <c r="AA185" s="229">
        <f>Z185*K185</f>
        <v>0</v>
      </c>
      <c r="AR185" s="22" t="s">
        <v>211</v>
      </c>
      <c r="AT185" s="22" t="s">
        <v>207</v>
      </c>
      <c r="AU185" s="22" t="s">
        <v>88</v>
      </c>
      <c r="AY185" s="22" t="s">
        <v>206</v>
      </c>
      <c r="BE185" s="142">
        <f>IF(U185="základní",N185,0)</f>
        <v>0</v>
      </c>
      <c r="BF185" s="142">
        <f>IF(U185="snížená",N185,0)</f>
        <v>0</v>
      </c>
      <c r="BG185" s="142">
        <f>IF(U185="zákl. přenesená",N185,0)</f>
        <v>0</v>
      </c>
      <c r="BH185" s="142">
        <f>IF(U185="sníž. přenesená",N185,0)</f>
        <v>0</v>
      </c>
      <c r="BI185" s="142">
        <f>IF(U185="nulová",N185,0)</f>
        <v>0</v>
      </c>
      <c r="BJ185" s="22" t="s">
        <v>88</v>
      </c>
      <c r="BK185" s="142">
        <f>ROUND(L185*K185,2)</f>
        <v>0</v>
      </c>
      <c r="BL185" s="22" t="s">
        <v>211</v>
      </c>
      <c r="BM185" s="22" t="s">
        <v>2422</v>
      </c>
    </row>
    <row r="186" s="1" customFormat="1" ht="16.5" customHeight="1">
      <c r="B186" s="46"/>
      <c r="C186" s="219" t="s">
        <v>433</v>
      </c>
      <c r="D186" s="219" t="s">
        <v>207</v>
      </c>
      <c r="E186" s="220" t="s">
        <v>2423</v>
      </c>
      <c r="F186" s="221" t="s">
        <v>2340</v>
      </c>
      <c r="G186" s="221"/>
      <c r="H186" s="221"/>
      <c r="I186" s="221"/>
      <c r="J186" s="222" t="s">
        <v>260</v>
      </c>
      <c r="K186" s="223">
        <v>16</v>
      </c>
      <c r="L186" s="224">
        <v>0</v>
      </c>
      <c r="M186" s="225"/>
      <c r="N186" s="226">
        <f>ROUND(L186*K186,2)</f>
        <v>0</v>
      </c>
      <c r="O186" s="226"/>
      <c r="P186" s="226"/>
      <c r="Q186" s="226"/>
      <c r="R186" s="48"/>
      <c r="T186" s="227" t="s">
        <v>22</v>
      </c>
      <c r="U186" s="56" t="s">
        <v>45</v>
      </c>
      <c r="V186" s="47"/>
      <c r="W186" s="228">
        <f>V186*K186</f>
        <v>0</v>
      </c>
      <c r="X186" s="228">
        <v>0</v>
      </c>
      <c r="Y186" s="228">
        <f>X186*K186</f>
        <v>0</v>
      </c>
      <c r="Z186" s="228">
        <v>0</v>
      </c>
      <c r="AA186" s="229">
        <f>Z186*K186</f>
        <v>0</v>
      </c>
      <c r="AR186" s="22" t="s">
        <v>211</v>
      </c>
      <c r="AT186" s="22" t="s">
        <v>207</v>
      </c>
      <c r="AU186" s="22" t="s">
        <v>88</v>
      </c>
      <c r="AY186" s="22" t="s">
        <v>206</v>
      </c>
      <c r="BE186" s="142">
        <f>IF(U186="základní",N186,0)</f>
        <v>0</v>
      </c>
      <c r="BF186" s="142">
        <f>IF(U186="snížená",N186,0)</f>
        <v>0</v>
      </c>
      <c r="BG186" s="142">
        <f>IF(U186="zákl. přenesená",N186,0)</f>
        <v>0</v>
      </c>
      <c r="BH186" s="142">
        <f>IF(U186="sníž. přenesená",N186,0)</f>
        <v>0</v>
      </c>
      <c r="BI186" s="142">
        <f>IF(U186="nulová",N186,0)</f>
        <v>0</v>
      </c>
      <c r="BJ186" s="22" t="s">
        <v>88</v>
      </c>
      <c r="BK186" s="142">
        <f>ROUND(L186*K186,2)</f>
        <v>0</v>
      </c>
      <c r="BL186" s="22" t="s">
        <v>211</v>
      </c>
      <c r="BM186" s="22" t="s">
        <v>2424</v>
      </c>
    </row>
    <row r="187" s="1" customFormat="1" ht="25.5" customHeight="1">
      <c r="B187" s="46"/>
      <c r="C187" s="219" t="s">
        <v>437</v>
      </c>
      <c r="D187" s="219" t="s">
        <v>207</v>
      </c>
      <c r="E187" s="220" t="s">
        <v>2425</v>
      </c>
      <c r="F187" s="221" t="s">
        <v>2343</v>
      </c>
      <c r="G187" s="221"/>
      <c r="H187" s="221"/>
      <c r="I187" s="221"/>
      <c r="J187" s="222" t="s">
        <v>260</v>
      </c>
      <c r="K187" s="223">
        <v>5</v>
      </c>
      <c r="L187" s="224">
        <v>0</v>
      </c>
      <c r="M187" s="225"/>
      <c r="N187" s="226">
        <f>ROUND(L187*K187,2)</f>
        <v>0</v>
      </c>
      <c r="O187" s="226"/>
      <c r="P187" s="226"/>
      <c r="Q187" s="226"/>
      <c r="R187" s="48"/>
      <c r="T187" s="227" t="s">
        <v>22</v>
      </c>
      <c r="U187" s="56" t="s">
        <v>45</v>
      </c>
      <c r="V187" s="47"/>
      <c r="W187" s="228">
        <f>V187*K187</f>
        <v>0</v>
      </c>
      <c r="X187" s="228">
        <v>0</v>
      </c>
      <c r="Y187" s="228">
        <f>X187*K187</f>
        <v>0</v>
      </c>
      <c r="Z187" s="228">
        <v>0</v>
      </c>
      <c r="AA187" s="229">
        <f>Z187*K187</f>
        <v>0</v>
      </c>
      <c r="AR187" s="22" t="s">
        <v>211</v>
      </c>
      <c r="AT187" s="22" t="s">
        <v>207</v>
      </c>
      <c r="AU187" s="22" t="s">
        <v>88</v>
      </c>
      <c r="AY187" s="22" t="s">
        <v>206</v>
      </c>
      <c r="BE187" s="142">
        <f>IF(U187="základní",N187,0)</f>
        <v>0</v>
      </c>
      <c r="BF187" s="142">
        <f>IF(U187="snížená",N187,0)</f>
        <v>0</v>
      </c>
      <c r="BG187" s="142">
        <f>IF(U187="zákl. přenesená",N187,0)</f>
        <v>0</v>
      </c>
      <c r="BH187" s="142">
        <f>IF(U187="sníž. přenesená",N187,0)</f>
        <v>0</v>
      </c>
      <c r="BI187" s="142">
        <f>IF(U187="nulová",N187,0)</f>
        <v>0</v>
      </c>
      <c r="BJ187" s="22" t="s">
        <v>88</v>
      </c>
      <c r="BK187" s="142">
        <f>ROUND(L187*K187,2)</f>
        <v>0</v>
      </c>
      <c r="BL187" s="22" t="s">
        <v>211</v>
      </c>
      <c r="BM187" s="22" t="s">
        <v>2426</v>
      </c>
    </row>
    <row r="188" s="1" customFormat="1" ht="25.5" customHeight="1">
      <c r="B188" s="46"/>
      <c r="C188" s="219" t="s">
        <v>442</v>
      </c>
      <c r="D188" s="219" t="s">
        <v>207</v>
      </c>
      <c r="E188" s="220" t="s">
        <v>2427</v>
      </c>
      <c r="F188" s="221" t="s">
        <v>2346</v>
      </c>
      <c r="G188" s="221"/>
      <c r="H188" s="221"/>
      <c r="I188" s="221"/>
      <c r="J188" s="222" t="s">
        <v>260</v>
      </c>
      <c r="K188" s="223">
        <v>3</v>
      </c>
      <c r="L188" s="224">
        <v>0</v>
      </c>
      <c r="M188" s="225"/>
      <c r="N188" s="226">
        <f>ROUND(L188*K188,2)</f>
        <v>0</v>
      </c>
      <c r="O188" s="226"/>
      <c r="P188" s="226"/>
      <c r="Q188" s="226"/>
      <c r="R188" s="48"/>
      <c r="T188" s="227" t="s">
        <v>22</v>
      </c>
      <c r="U188" s="56" t="s">
        <v>45</v>
      </c>
      <c r="V188" s="47"/>
      <c r="W188" s="228">
        <f>V188*K188</f>
        <v>0</v>
      </c>
      <c r="X188" s="228">
        <v>0</v>
      </c>
      <c r="Y188" s="228">
        <f>X188*K188</f>
        <v>0</v>
      </c>
      <c r="Z188" s="228">
        <v>0</v>
      </c>
      <c r="AA188" s="229">
        <f>Z188*K188</f>
        <v>0</v>
      </c>
      <c r="AR188" s="22" t="s">
        <v>211</v>
      </c>
      <c r="AT188" s="22" t="s">
        <v>207</v>
      </c>
      <c r="AU188" s="22" t="s">
        <v>88</v>
      </c>
      <c r="AY188" s="22" t="s">
        <v>206</v>
      </c>
      <c r="BE188" s="142">
        <f>IF(U188="základní",N188,0)</f>
        <v>0</v>
      </c>
      <c r="BF188" s="142">
        <f>IF(U188="snížená",N188,0)</f>
        <v>0</v>
      </c>
      <c r="BG188" s="142">
        <f>IF(U188="zákl. přenesená",N188,0)</f>
        <v>0</v>
      </c>
      <c r="BH188" s="142">
        <f>IF(U188="sníž. přenesená",N188,0)</f>
        <v>0</v>
      </c>
      <c r="BI188" s="142">
        <f>IF(U188="nulová",N188,0)</f>
        <v>0</v>
      </c>
      <c r="BJ188" s="22" t="s">
        <v>88</v>
      </c>
      <c r="BK188" s="142">
        <f>ROUND(L188*K188,2)</f>
        <v>0</v>
      </c>
      <c r="BL188" s="22" t="s">
        <v>211</v>
      </c>
      <c r="BM188" s="22" t="s">
        <v>2428</v>
      </c>
    </row>
    <row r="189" s="1" customFormat="1" ht="49.92" customHeight="1">
      <c r="B189" s="46"/>
      <c r="C189" s="47"/>
      <c r="D189" s="207" t="s">
        <v>1656</v>
      </c>
      <c r="E189" s="47"/>
      <c r="F189" s="47"/>
      <c r="G189" s="47"/>
      <c r="H189" s="47"/>
      <c r="I189" s="47"/>
      <c r="J189" s="47"/>
      <c r="K189" s="47"/>
      <c r="L189" s="47"/>
      <c r="M189" s="47"/>
      <c r="N189" s="261">
        <f>BK189</f>
        <v>0</v>
      </c>
      <c r="O189" s="262"/>
      <c r="P189" s="262"/>
      <c r="Q189" s="262"/>
      <c r="R189" s="48"/>
      <c r="T189" s="193"/>
      <c r="U189" s="72"/>
      <c r="V189" s="72"/>
      <c r="W189" s="72"/>
      <c r="X189" s="72"/>
      <c r="Y189" s="72"/>
      <c r="Z189" s="72"/>
      <c r="AA189" s="74"/>
      <c r="AT189" s="22" t="s">
        <v>79</v>
      </c>
      <c r="AU189" s="22" t="s">
        <v>80</v>
      </c>
      <c r="AY189" s="22" t="s">
        <v>1657</v>
      </c>
      <c r="BK189" s="142">
        <v>0</v>
      </c>
    </row>
    <row r="190" s="1" customFormat="1" ht="6.96" customHeight="1">
      <c r="B190" s="75"/>
      <c r="C190" s="76"/>
      <c r="D190" s="76"/>
      <c r="E190" s="76"/>
      <c r="F190" s="76"/>
      <c r="G190" s="76"/>
      <c r="H190" s="76"/>
      <c r="I190" s="76"/>
      <c r="J190" s="76"/>
      <c r="K190" s="76"/>
      <c r="L190" s="76"/>
      <c r="M190" s="76"/>
      <c r="N190" s="76"/>
      <c r="O190" s="76"/>
      <c r="P190" s="76"/>
      <c r="Q190" s="76"/>
      <c r="R190" s="77"/>
    </row>
  </sheetData>
  <sheetProtection sheet="1" formatColumns="0" formatRows="0" objects="1" scenarios="1" spinCount="10" saltValue="beT4BHlsuAXgSGpWthcFtu9VfSTF0cVWSLxo6/u1MFE3723V3jmIUptUwZZhdy6hHJzIcHJ41vtsOWOXUjOHvA==" hashValue="x8LyefH7HSanjz2TN2qlyalfQUrVfGF5w2kgmSusZ5BottZLgB+ek9vqcUPAnyWxveqoNsex6Ia+VR5ATuXWBA==" algorithmName="SHA-512" password="CC35"/>
  <mergeCells count="233">
    <mergeCell ref="F183:I183"/>
    <mergeCell ref="F182:I182"/>
    <mergeCell ref="F184:I184"/>
    <mergeCell ref="F185:I185"/>
    <mergeCell ref="F186:I186"/>
    <mergeCell ref="F187:I187"/>
    <mergeCell ref="F188:I188"/>
    <mergeCell ref="D95:H95"/>
    <mergeCell ref="D94:H94"/>
    <mergeCell ref="D96:H96"/>
    <mergeCell ref="D97:H97"/>
    <mergeCell ref="D98:H98"/>
    <mergeCell ref="L184:M184"/>
    <mergeCell ref="L182:M182"/>
    <mergeCell ref="L185:M185"/>
    <mergeCell ref="L186:M186"/>
    <mergeCell ref="L187:M187"/>
    <mergeCell ref="L188:M188"/>
    <mergeCell ref="N189:Q189"/>
    <mergeCell ref="N188:Q188"/>
    <mergeCell ref="F133:I133"/>
    <mergeCell ref="F134:I134"/>
    <mergeCell ref="L134:M134"/>
    <mergeCell ref="N134:Q134"/>
    <mergeCell ref="L135:M135"/>
    <mergeCell ref="N135:Q135"/>
    <mergeCell ref="L136:M136"/>
    <mergeCell ref="N136:Q136"/>
    <mergeCell ref="N137:Q137"/>
    <mergeCell ref="N138:Q138"/>
    <mergeCell ref="N139:Q139"/>
    <mergeCell ref="N141:Q141"/>
    <mergeCell ref="N143:Q143"/>
    <mergeCell ref="N140:Q140"/>
    <mergeCell ref="F135:I135"/>
    <mergeCell ref="F139:I139"/>
    <mergeCell ref="F136:I136"/>
    <mergeCell ref="F137:I137"/>
    <mergeCell ref="F138:I138"/>
    <mergeCell ref="F141:I141"/>
    <mergeCell ref="F142:I142"/>
    <mergeCell ref="F143:I143"/>
    <mergeCell ref="F144:I144"/>
    <mergeCell ref="F145:I145"/>
    <mergeCell ref="F146:I146"/>
    <mergeCell ref="F147:I147"/>
    <mergeCell ref="F148:I148"/>
    <mergeCell ref="F149:I149"/>
    <mergeCell ref="F150:I150"/>
    <mergeCell ref="L137:M137"/>
    <mergeCell ref="L143:M143"/>
    <mergeCell ref="L138:M138"/>
    <mergeCell ref="L139:M139"/>
    <mergeCell ref="L141:M141"/>
    <mergeCell ref="L145:M145"/>
    <mergeCell ref="L147:M147"/>
    <mergeCell ref="L149:M149"/>
    <mergeCell ref="L151:M151"/>
    <mergeCell ref="L152:M152"/>
    <mergeCell ref="L153:M153"/>
    <mergeCell ref="L154:M154"/>
    <mergeCell ref="L156:M156"/>
    <mergeCell ref="L157:M157"/>
    <mergeCell ref="L159:M159"/>
    <mergeCell ref="F151:I151"/>
    <mergeCell ref="F152:I152"/>
    <mergeCell ref="F153:I153"/>
    <mergeCell ref="F154:I154"/>
    <mergeCell ref="F155:I155"/>
    <mergeCell ref="F156:I156"/>
    <mergeCell ref="F157:I157"/>
    <mergeCell ref="F158:I158"/>
    <mergeCell ref="F159:I159"/>
    <mergeCell ref="F160:I160"/>
    <mergeCell ref="F161:I161"/>
    <mergeCell ref="F162:I162"/>
    <mergeCell ref="F163:I163"/>
    <mergeCell ref="F164:I164"/>
    <mergeCell ref="F165:I165"/>
    <mergeCell ref="N165:Q165"/>
    <mergeCell ref="N145:Q145"/>
    <mergeCell ref="N151:Q151"/>
    <mergeCell ref="N147:Q147"/>
    <mergeCell ref="N149:Q149"/>
    <mergeCell ref="N152:Q152"/>
    <mergeCell ref="N153:Q153"/>
    <mergeCell ref="N154:Q154"/>
    <mergeCell ref="N156:Q156"/>
    <mergeCell ref="N157:Q157"/>
    <mergeCell ref="N159:Q159"/>
    <mergeCell ref="N161:Q161"/>
    <mergeCell ref="N162:Q162"/>
    <mergeCell ref="N163:Q163"/>
    <mergeCell ref="N164:Q164"/>
    <mergeCell ref="N166:Q166"/>
    <mergeCell ref="F167:I167"/>
    <mergeCell ref="F168:I168"/>
    <mergeCell ref="F169:I169"/>
    <mergeCell ref="F170:I170"/>
    <mergeCell ref="F171:I171"/>
    <mergeCell ref="F172:I172"/>
    <mergeCell ref="F173:I173"/>
    <mergeCell ref="F174:I174"/>
    <mergeCell ref="F175:I175"/>
    <mergeCell ref="F176:I176"/>
    <mergeCell ref="F177:I177"/>
    <mergeCell ref="F178:I178"/>
    <mergeCell ref="F179:I179"/>
    <mergeCell ref="F180:I180"/>
    <mergeCell ref="F181:I181"/>
    <mergeCell ref="L161:M161"/>
    <mergeCell ref="L162:M162"/>
    <mergeCell ref="L163:M163"/>
    <mergeCell ref="L164:M164"/>
    <mergeCell ref="L165:M165"/>
    <mergeCell ref="L167:M167"/>
    <mergeCell ref="L169:M169"/>
    <mergeCell ref="L170:M170"/>
    <mergeCell ref="L172:M172"/>
    <mergeCell ref="L173:M173"/>
    <mergeCell ref="L175:M175"/>
    <mergeCell ref="L176:M176"/>
    <mergeCell ref="L177:M177"/>
    <mergeCell ref="L179:M179"/>
    <mergeCell ref="L180:M180"/>
    <mergeCell ref="N118:Q118"/>
    <mergeCell ref="N119:Q119"/>
    <mergeCell ref="N167:Q167"/>
    <mergeCell ref="N169:Q169"/>
    <mergeCell ref="N170:Q170"/>
    <mergeCell ref="N172:Q172"/>
    <mergeCell ref="N173:Q173"/>
    <mergeCell ref="N175:Q175"/>
    <mergeCell ref="N176:Q176"/>
    <mergeCell ref="N177:Q177"/>
    <mergeCell ref="N179:Q179"/>
    <mergeCell ref="N180:Q180"/>
    <mergeCell ref="N182:Q182"/>
    <mergeCell ref="N184:Q184"/>
    <mergeCell ref="N185:Q185"/>
    <mergeCell ref="N186:Q186"/>
    <mergeCell ref="N187:Q187"/>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3:Q93"/>
    <mergeCell ref="N97:Q97"/>
    <mergeCell ref="N94:Q94"/>
    <mergeCell ref="N95:Q95"/>
    <mergeCell ref="N96:Q96"/>
    <mergeCell ref="N98:Q98"/>
    <mergeCell ref="N99:Q99"/>
    <mergeCell ref="L101:Q101"/>
    <mergeCell ref="C107:Q107"/>
    <mergeCell ref="F109:P109"/>
    <mergeCell ref="F110:P110"/>
    <mergeCell ref="M112:P112"/>
    <mergeCell ref="M114:Q114"/>
    <mergeCell ref="M115:Q115"/>
    <mergeCell ref="F117:I117"/>
    <mergeCell ref="L117:M117"/>
    <mergeCell ref="N117:Q117"/>
    <mergeCell ref="F120:I120"/>
    <mergeCell ref="F123:I123"/>
    <mergeCell ref="L120:M120"/>
    <mergeCell ref="N120:Q120"/>
    <mergeCell ref="F121:I121"/>
    <mergeCell ref="F122:I122"/>
    <mergeCell ref="L122:M122"/>
    <mergeCell ref="N122:Q122"/>
    <mergeCell ref="L124:M124"/>
    <mergeCell ref="N124:Q124"/>
    <mergeCell ref="F124:I124"/>
    <mergeCell ref="F127:I127"/>
    <mergeCell ref="F126:I126"/>
    <mergeCell ref="F125:I125"/>
    <mergeCell ref="L126:M126"/>
    <mergeCell ref="N126:Q126"/>
    <mergeCell ref="L127:M127"/>
    <mergeCell ref="N127:Q127"/>
    <mergeCell ref="L128:M128"/>
    <mergeCell ref="N128:Q128"/>
    <mergeCell ref="L129:M129"/>
    <mergeCell ref="N129:Q129"/>
    <mergeCell ref="F128:I128"/>
    <mergeCell ref="F131:I131"/>
    <mergeCell ref="F129:I129"/>
    <mergeCell ref="F130:I130"/>
    <mergeCell ref="L131:M131"/>
    <mergeCell ref="N131:Q131"/>
    <mergeCell ref="F132:I132"/>
    <mergeCell ref="L132:M132"/>
    <mergeCell ref="N132:Q132"/>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s>
  <hyperlinks>
    <hyperlink ref="F1:G1" location="C2" display="1) Krycí list rozpočtu"/>
    <hyperlink ref="H1:K1" location="C86" display="2) Rekapitulace rozpočtu"/>
    <hyperlink ref="L1" location="C117"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104</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2429</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N98</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(SUM(BE98:BE105)+SUM(BE123:BE272))</f>
        <v>0</v>
      </c>
      <c r="I32" s="47"/>
      <c r="J32" s="47"/>
      <c r="K32" s="47"/>
      <c r="L32" s="47"/>
      <c r="M32" s="162">
        <f>ROUND((SUM(BE98:BE105)+SUM(BE123:BE272)), 2)*F32</f>
        <v>0</v>
      </c>
      <c r="N32" s="47"/>
      <c r="O32" s="47"/>
      <c r="P32" s="47"/>
      <c r="Q32" s="47"/>
      <c r="R32" s="48"/>
    </row>
    <row r="33" s="1" customFormat="1" ht="14.4" customHeight="1">
      <c r="B33" s="46"/>
      <c r="C33" s="47"/>
      <c r="D33" s="47"/>
      <c r="E33" s="54" t="s">
        <v>47</v>
      </c>
      <c r="F33" s="55">
        <v>0.14999999999999999</v>
      </c>
      <c r="G33" s="161" t="s">
        <v>46</v>
      </c>
      <c r="H33" s="162">
        <f>(SUM(BF98:BF105)+SUM(BF123:BF272))</f>
        <v>0</v>
      </c>
      <c r="I33" s="47"/>
      <c r="J33" s="47"/>
      <c r="K33" s="47"/>
      <c r="L33" s="47"/>
      <c r="M33" s="162">
        <f>ROUND((SUM(BF98:BF105)+SUM(BF123:BF272)), 2)*F33</f>
        <v>0</v>
      </c>
      <c r="N33" s="47"/>
      <c r="O33" s="47"/>
      <c r="P33" s="47"/>
      <c r="Q33" s="47"/>
      <c r="R33" s="48"/>
    </row>
    <row r="34" hidden="1" s="1" customFormat="1" ht="14.4" customHeight="1">
      <c r="B34" s="46"/>
      <c r="C34" s="47"/>
      <c r="D34" s="47"/>
      <c r="E34" s="54" t="s">
        <v>48</v>
      </c>
      <c r="F34" s="55">
        <v>0.20999999999999999</v>
      </c>
      <c r="G34" s="161" t="s">
        <v>46</v>
      </c>
      <c r="H34" s="162">
        <f>(SUM(BG98:BG105)+SUM(BG123:BG272))</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(SUM(BH98:BH105)+SUM(BH123:BH272))</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(SUM(BI98:BI105)+SUM(BI123:BI272))</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SO01-050.01 - Ústřední vytápění</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N123</f>
        <v>0</v>
      </c>
      <c r="O88" s="174"/>
      <c r="P88" s="174"/>
      <c r="Q88" s="174"/>
      <c r="R88" s="48"/>
      <c r="T88" s="171"/>
      <c r="U88" s="171"/>
      <c r="AU88" s="22" t="s">
        <v>158</v>
      </c>
    </row>
    <row r="89" s="6" customFormat="1" ht="24.96" customHeight="1">
      <c r="B89" s="175"/>
      <c r="C89" s="176"/>
      <c r="D89" s="177" t="s">
        <v>2430</v>
      </c>
      <c r="E89" s="176"/>
      <c r="F89" s="176"/>
      <c r="G89" s="176"/>
      <c r="H89" s="176"/>
      <c r="I89" s="176"/>
      <c r="J89" s="176"/>
      <c r="K89" s="176"/>
      <c r="L89" s="176"/>
      <c r="M89" s="176"/>
      <c r="N89" s="178">
        <f>N124</f>
        <v>0</v>
      </c>
      <c r="O89" s="176"/>
      <c r="P89" s="176"/>
      <c r="Q89" s="176"/>
      <c r="R89" s="179"/>
      <c r="T89" s="180"/>
      <c r="U89" s="180"/>
    </row>
    <row r="90" s="6" customFormat="1" ht="24.96" customHeight="1">
      <c r="B90" s="175"/>
      <c r="C90" s="176"/>
      <c r="D90" s="177" t="s">
        <v>2431</v>
      </c>
      <c r="E90" s="176"/>
      <c r="F90" s="176"/>
      <c r="G90" s="176"/>
      <c r="H90" s="176"/>
      <c r="I90" s="176"/>
      <c r="J90" s="176"/>
      <c r="K90" s="176"/>
      <c r="L90" s="176"/>
      <c r="M90" s="176"/>
      <c r="N90" s="178">
        <f>N129</f>
        <v>0</v>
      </c>
      <c r="O90" s="176"/>
      <c r="P90" s="176"/>
      <c r="Q90" s="176"/>
      <c r="R90" s="179"/>
      <c r="T90" s="180"/>
      <c r="U90" s="180"/>
    </row>
    <row r="91" s="6" customFormat="1" ht="24.96" customHeight="1">
      <c r="B91" s="175"/>
      <c r="C91" s="176"/>
      <c r="D91" s="177" t="s">
        <v>2432</v>
      </c>
      <c r="E91" s="176"/>
      <c r="F91" s="176"/>
      <c r="G91" s="176"/>
      <c r="H91" s="176"/>
      <c r="I91" s="176"/>
      <c r="J91" s="176"/>
      <c r="K91" s="176"/>
      <c r="L91" s="176"/>
      <c r="M91" s="176"/>
      <c r="N91" s="178">
        <f>N146</f>
        <v>0</v>
      </c>
      <c r="O91" s="176"/>
      <c r="P91" s="176"/>
      <c r="Q91" s="176"/>
      <c r="R91" s="179"/>
      <c r="T91" s="180"/>
      <c r="U91" s="180"/>
    </row>
    <row r="92" s="6" customFormat="1" ht="24.96" customHeight="1">
      <c r="B92" s="175"/>
      <c r="C92" s="176"/>
      <c r="D92" s="177" t="s">
        <v>2433</v>
      </c>
      <c r="E92" s="176"/>
      <c r="F92" s="176"/>
      <c r="G92" s="176"/>
      <c r="H92" s="176"/>
      <c r="I92" s="176"/>
      <c r="J92" s="176"/>
      <c r="K92" s="176"/>
      <c r="L92" s="176"/>
      <c r="M92" s="176"/>
      <c r="N92" s="178">
        <f>N162</f>
        <v>0</v>
      </c>
      <c r="O92" s="176"/>
      <c r="P92" s="176"/>
      <c r="Q92" s="176"/>
      <c r="R92" s="179"/>
      <c r="T92" s="180"/>
      <c r="U92" s="180"/>
    </row>
    <row r="93" s="6" customFormat="1" ht="24.96" customHeight="1">
      <c r="B93" s="175"/>
      <c r="C93" s="176"/>
      <c r="D93" s="177" t="s">
        <v>2434</v>
      </c>
      <c r="E93" s="176"/>
      <c r="F93" s="176"/>
      <c r="G93" s="176"/>
      <c r="H93" s="176"/>
      <c r="I93" s="176"/>
      <c r="J93" s="176"/>
      <c r="K93" s="176"/>
      <c r="L93" s="176"/>
      <c r="M93" s="176"/>
      <c r="N93" s="178">
        <f>N213</f>
        <v>0</v>
      </c>
      <c r="O93" s="176"/>
      <c r="P93" s="176"/>
      <c r="Q93" s="176"/>
      <c r="R93" s="179"/>
      <c r="T93" s="180"/>
      <c r="U93" s="180"/>
    </row>
    <row r="94" s="6" customFormat="1" ht="24.96" customHeight="1">
      <c r="B94" s="175"/>
      <c r="C94" s="176"/>
      <c r="D94" s="177" t="s">
        <v>2435</v>
      </c>
      <c r="E94" s="176"/>
      <c r="F94" s="176"/>
      <c r="G94" s="176"/>
      <c r="H94" s="176"/>
      <c r="I94" s="176"/>
      <c r="J94" s="176"/>
      <c r="K94" s="176"/>
      <c r="L94" s="176"/>
      <c r="M94" s="176"/>
      <c r="N94" s="178">
        <f>N225</f>
        <v>0</v>
      </c>
      <c r="O94" s="176"/>
      <c r="P94" s="176"/>
      <c r="Q94" s="176"/>
      <c r="R94" s="179"/>
      <c r="T94" s="180"/>
      <c r="U94" s="180"/>
    </row>
    <row r="95" s="6" customFormat="1" ht="24.96" customHeight="1">
      <c r="B95" s="175"/>
      <c r="C95" s="176"/>
      <c r="D95" s="177" t="s">
        <v>2436</v>
      </c>
      <c r="E95" s="176"/>
      <c r="F95" s="176"/>
      <c r="G95" s="176"/>
      <c r="H95" s="176"/>
      <c r="I95" s="176"/>
      <c r="J95" s="176"/>
      <c r="K95" s="176"/>
      <c r="L95" s="176"/>
      <c r="M95" s="176"/>
      <c r="N95" s="178">
        <f>N242</f>
        <v>0</v>
      </c>
      <c r="O95" s="176"/>
      <c r="P95" s="176"/>
      <c r="Q95" s="176"/>
      <c r="R95" s="179"/>
      <c r="T95" s="180"/>
      <c r="U95" s="180"/>
    </row>
    <row r="96" s="6" customFormat="1" ht="24.96" customHeight="1">
      <c r="B96" s="175"/>
      <c r="C96" s="176"/>
      <c r="D96" s="177" t="s">
        <v>2437</v>
      </c>
      <c r="E96" s="176"/>
      <c r="F96" s="176"/>
      <c r="G96" s="176"/>
      <c r="H96" s="176"/>
      <c r="I96" s="176"/>
      <c r="J96" s="176"/>
      <c r="K96" s="176"/>
      <c r="L96" s="176"/>
      <c r="M96" s="176"/>
      <c r="N96" s="178">
        <f>N257</f>
        <v>0</v>
      </c>
      <c r="O96" s="176"/>
      <c r="P96" s="176"/>
      <c r="Q96" s="176"/>
      <c r="R96" s="179"/>
      <c r="T96" s="180"/>
      <c r="U96" s="180"/>
    </row>
    <row r="97" s="1" customFormat="1" ht="21.84" customHeight="1">
      <c r="B97" s="46"/>
      <c r="C97" s="47"/>
      <c r="D97" s="47"/>
      <c r="E97" s="47"/>
      <c r="F97" s="47"/>
      <c r="G97" s="47"/>
      <c r="H97" s="47"/>
      <c r="I97" s="47"/>
      <c r="J97" s="47"/>
      <c r="K97" s="47"/>
      <c r="L97" s="47"/>
      <c r="M97" s="47"/>
      <c r="N97" s="47"/>
      <c r="O97" s="47"/>
      <c r="P97" s="47"/>
      <c r="Q97" s="47"/>
      <c r="R97" s="48"/>
      <c r="T97" s="171"/>
      <c r="U97" s="171"/>
    </row>
    <row r="98" s="1" customFormat="1" ht="29.28" customHeight="1">
      <c r="B98" s="46"/>
      <c r="C98" s="173" t="s">
        <v>184</v>
      </c>
      <c r="D98" s="47"/>
      <c r="E98" s="47"/>
      <c r="F98" s="47"/>
      <c r="G98" s="47"/>
      <c r="H98" s="47"/>
      <c r="I98" s="47"/>
      <c r="J98" s="47"/>
      <c r="K98" s="47"/>
      <c r="L98" s="47"/>
      <c r="M98" s="47"/>
      <c r="N98" s="174">
        <f>ROUND(N99+N100+N101+N102+N103+N104,2)</f>
        <v>0</v>
      </c>
      <c r="O98" s="185"/>
      <c r="P98" s="185"/>
      <c r="Q98" s="185"/>
      <c r="R98" s="48"/>
      <c r="T98" s="186"/>
      <c r="U98" s="187" t="s">
        <v>44</v>
      </c>
    </row>
    <row r="99" s="1" customFormat="1" ht="18" customHeight="1">
      <c r="B99" s="46"/>
      <c r="C99" s="47"/>
      <c r="D99" s="143" t="s">
        <v>185</v>
      </c>
      <c r="E99" s="136"/>
      <c r="F99" s="136"/>
      <c r="G99" s="136"/>
      <c r="H99" s="136"/>
      <c r="I99" s="47"/>
      <c r="J99" s="47"/>
      <c r="K99" s="47"/>
      <c r="L99" s="47"/>
      <c r="M99" s="47"/>
      <c r="N99" s="137">
        <f>ROUND(N88*T99,2)</f>
        <v>0</v>
      </c>
      <c r="O99" s="138"/>
      <c r="P99" s="138"/>
      <c r="Q99" s="138"/>
      <c r="R99" s="48"/>
      <c r="S99" s="188"/>
      <c r="T99" s="189"/>
      <c r="U99" s="190" t="s">
        <v>45</v>
      </c>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91" t="s">
        <v>132</v>
      </c>
      <c r="AZ99" s="188"/>
      <c r="BA99" s="188"/>
      <c r="BB99" s="188"/>
      <c r="BC99" s="188"/>
      <c r="BD99" s="188"/>
      <c r="BE99" s="192">
        <f>IF(U99="základní",N99,0)</f>
        <v>0</v>
      </c>
      <c r="BF99" s="192">
        <f>IF(U99="snížená",N99,0)</f>
        <v>0</v>
      </c>
      <c r="BG99" s="192">
        <f>IF(U99="zákl. přenesená",N99,0)</f>
        <v>0</v>
      </c>
      <c r="BH99" s="192">
        <f>IF(U99="sníž. přenesená",N99,0)</f>
        <v>0</v>
      </c>
      <c r="BI99" s="192">
        <f>IF(U99="nulová",N99,0)</f>
        <v>0</v>
      </c>
      <c r="BJ99" s="191" t="s">
        <v>88</v>
      </c>
      <c r="BK99" s="188"/>
      <c r="BL99" s="188"/>
      <c r="BM99" s="188"/>
    </row>
    <row r="100" s="1" customFormat="1" ht="18" customHeight="1">
      <c r="B100" s="46"/>
      <c r="C100" s="47"/>
      <c r="D100" s="143" t="s">
        <v>186</v>
      </c>
      <c r="E100" s="136"/>
      <c r="F100" s="136"/>
      <c r="G100" s="136"/>
      <c r="H100" s="136"/>
      <c r="I100" s="47"/>
      <c r="J100" s="47"/>
      <c r="K100" s="47"/>
      <c r="L100" s="47"/>
      <c r="M100" s="47"/>
      <c r="N100" s="137">
        <f>ROUND(N88*T100,2)</f>
        <v>0</v>
      </c>
      <c r="O100" s="138"/>
      <c r="P100" s="138"/>
      <c r="Q100" s="138"/>
      <c r="R100" s="48"/>
      <c r="S100" s="188"/>
      <c r="T100" s="189"/>
      <c r="U100" s="190" t="s">
        <v>45</v>
      </c>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91" t="s">
        <v>132</v>
      </c>
      <c r="AZ100" s="188"/>
      <c r="BA100" s="188"/>
      <c r="BB100" s="188"/>
      <c r="BC100" s="188"/>
      <c r="BD100" s="188"/>
      <c r="BE100" s="192">
        <f>IF(U100="základní",N100,0)</f>
        <v>0</v>
      </c>
      <c r="BF100" s="192">
        <f>IF(U100="snížená",N100,0)</f>
        <v>0</v>
      </c>
      <c r="BG100" s="192">
        <f>IF(U100="zákl. přenesená",N100,0)</f>
        <v>0</v>
      </c>
      <c r="BH100" s="192">
        <f>IF(U100="sníž. přenesená",N100,0)</f>
        <v>0</v>
      </c>
      <c r="BI100" s="192">
        <f>IF(U100="nulová",N100,0)</f>
        <v>0</v>
      </c>
      <c r="BJ100" s="191" t="s">
        <v>88</v>
      </c>
      <c r="BK100" s="188"/>
      <c r="BL100" s="188"/>
      <c r="BM100" s="188"/>
    </row>
    <row r="101" s="1" customFormat="1" ht="18" customHeight="1">
      <c r="B101" s="46"/>
      <c r="C101" s="47"/>
      <c r="D101" s="143" t="s">
        <v>187</v>
      </c>
      <c r="E101" s="136"/>
      <c r="F101" s="136"/>
      <c r="G101" s="136"/>
      <c r="H101" s="136"/>
      <c r="I101" s="47"/>
      <c r="J101" s="47"/>
      <c r="K101" s="47"/>
      <c r="L101" s="47"/>
      <c r="M101" s="47"/>
      <c r="N101" s="137">
        <f>ROUND(N88*T101,2)</f>
        <v>0</v>
      </c>
      <c r="O101" s="138"/>
      <c r="P101" s="138"/>
      <c r="Q101" s="138"/>
      <c r="R101" s="48"/>
      <c r="S101" s="188"/>
      <c r="T101" s="189"/>
      <c r="U101" s="190" t="s">
        <v>45</v>
      </c>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91" t="s">
        <v>132</v>
      </c>
      <c r="AZ101" s="188"/>
      <c r="BA101" s="188"/>
      <c r="BB101" s="188"/>
      <c r="BC101" s="188"/>
      <c r="BD101" s="188"/>
      <c r="BE101" s="192">
        <f>IF(U101="základní",N101,0)</f>
        <v>0</v>
      </c>
      <c r="BF101" s="192">
        <f>IF(U101="snížená",N101,0)</f>
        <v>0</v>
      </c>
      <c r="BG101" s="192">
        <f>IF(U101="zákl. přenesená",N101,0)</f>
        <v>0</v>
      </c>
      <c r="BH101" s="192">
        <f>IF(U101="sníž. přenesená",N101,0)</f>
        <v>0</v>
      </c>
      <c r="BI101" s="192">
        <f>IF(U101="nulová",N101,0)</f>
        <v>0</v>
      </c>
      <c r="BJ101" s="191" t="s">
        <v>88</v>
      </c>
      <c r="BK101" s="188"/>
      <c r="BL101" s="188"/>
      <c r="BM101" s="188"/>
    </row>
    <row r="102" s="1" customFormat="1" ht="18" customHeight="1">
      <c r="B102" s="46"/>
      <c r="C102" s="47"/>
      <c r="D102" s="143" t="s">
        <v>188</v>
      </c>
      <c r="E102" s="136"/>
      <c r="F102" s="136"/>
      <c r="G102" s="136"/>
      <c r="H102" s="136"/>
      <c r="I102" s="47"/>
      <c r="J102" s="47"/>
      <c r="K102" s="47"/>
      <c r="L102" s="47"/>
      <c r="M102" s="47"/>
      <c r="N102" s="137">
        <f>ROUND(N88*T102,2)</f>
        <v>0</v>
      </c>
      <c r="O102" s="138"/>
      <c r="P102" s="138"/>
      <c r="Q102" s="138"/>
      <c r="R102" s="48"/>
      <c r="S102" s="188"/>
      <c r="T102" s="189"/>
      <c r="U102" s="190" t="s">
        <v>45</v>
      </c>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91" t="s">
        <v>132</v>
      </c>
      <c r="AZ102" s="188"/>
      <c r="BA102" s="188"/>
      <c r="BB102" s="188"/>
      <c r="BC102" s="188"/>
      <c r="BD102" s="188"/>
      <c r="BE102" s="192">
        <f>IF(U102="základní",N102,0)</f>
        <v>0</v>
      </c>
      <c r="BF102" s="192">
        <f>IF(U102="snížená",N102,0)</f>
        <v>0</v>
      </c>
      <c r="BG102" s="192">
        <f>IF(U102="zákl. přenesená",N102,0)</f>
        <v>0</v>
      </c>
      <c r="BH102" s="192">
        <f>IF(U102="sníž. přenesená",N102,0)</f>
        <v>0</v>
      </c>
      <c r="BI102" s="192">
        <f>IF(U102="nulová",N102,0)</f>
        <v>0</v>
      </c>
      <c r="BJ102" s="191" t="s">
        <v>88</v>
      </c>
      <c r="BK102" s="188"/>
      <c r="BL102" s="188"/>
      <c r="BM102" s="188"/>
    </row>
    <row r="103" s="1" customFormat="1" ht="18" customHeight="1">
      <c r="B103" s="46"/>
      <c r="C103" s="47"/>
      <c r="D103" s="143" t="s">
        <v>189</v>
      </c>
      <c r="E103" s="136"/>
      <c r="F103" s="136"/>
      <c r="G103" s="136"/>
      <c r="H103" s="136"/>
      <c r="I103" s="47"/>
      <c r="J103" s="47"/>
      <c r="K103" s="47"/>
      <c r="L103" s="47"/>
      <c r="M103" s="47"/>
      <c r="N103" s="137">
        <f>ROUND(N88*T103,2)</f>
        <v>0</v>
      </c>
      <c r="O103" s="138"/>
      <c r="P103" s="138"/>
      <c r="Q103" s="138"/>
      <c r="R103" s="48"/>
      <c r="S103" s="188"/>
      <c r="T103" s="189"/>
      <c r="U103" s="190" t="s">
        <v>45</v>
      </c>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91" t="s">
        <v>132</v>
      </c>
      <c r="AZ103" s="188"/>
      <c r="BA103" s="188"/>
      <c r="BB103" s="188"/>
      <c r="BC103" s="188"/>
      <c r="BD103" s="188"/>
      <c r="BE103" s="192">
        <f>IF(U103="základní",N103,0)</f>
        <v>0</v>
      </c>
      <c r="BF103" s="192">
        <f>IF(U103="snížená",N103,0)</f>
        <v>0</v>
      </c>
      <c r="BG103" s="192">
        <f>IF(U103="zákl. přenesená",N103,0)</f>
        <v>0</v>
      </c>
      <c r="BH103" s="192">
        <f>IF(U103="sníž. přenesená",N103,0)</f>
        <v>0</v>
      </c>
      <c r="BI103" s="192">
        <f>IF(U103="nulová",N103,0)</f>
        <v>0</v>
      </c>
      <c r="BJ103" s="191" t="s">
        <v>88</v>
      </c>
      <c r="BK103" s="188"/>
      <c r="BL103" s="188"/>
      <c r="BM103" s="188"/>
    </row>
    <row r="104" s="1" customFormat="1" ht="18" customHeight="1">
      <c r="B104" s="46"/>
      <c r="C104" s="47"/>
      <c r="D104" s="136" t="s">
        <v>190</v>
      </c>
      <c r="E104" s="47"/>
      <c r="F104" s="47"/>
      <c r="G104" s="47"/>
      <c r="H104" s="47"/>
      <c r="I104" s="47"/>
      <c r="J104" s="47"/>
      <c r="K104" s="47"/>
      <c r="L104" s="47"/>
      <c r="M104" s="47"/>
      <c r="N104" s="137">
        <f>ROUND(N88*T104,2)</f>
        <v>0</v>
      </c>
      <c r="O104" s="138"/>
      <c r="P104" s="138"/>
      <c r="Q104" s="138"/>
      <c r="R104" s="48"/>
      <c r="S104" s="188"/>
      <c r="T104" s="193"/>
      <c r="U104" s="194" t="s">
        <v>45</v>
      </c>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91" t="s">
        <v>191</v>
      </c>
      <c r="AZ104" s="188"/>
      <c r="BA104" s="188"/>
      <c r="BB104" s="188"/>
      <c r="BC104" s="188"/>
      <c r="BD104" s="188"/>
      <c r="BE104" s="192">
        <f>IF(U104="základní",N104,0)</f>
        <v>0</v>
      </c>
      <c r="BF104" s="192">
        <f>IF(U104="snížená",N104,0)</f>
        <v>0</v>
      </c>
      <c r="BG104" s="192">
        <f>IF(U104="zákl. přenesená",N104,0)</f>
        <v>0</v>
      </c>
      <c r="BH104" s="192">
        <f>IF(U104="sníž. přenesená",N104,0)</f>
        <v>0</v>
      </c>
      <c r="BI104" s="192">
        <f>IF(U104="nulová",N104,0)</f>
        <v>0</v>
      </c>
      <c r="BJ104" s="191" t="s">
        <v>88</v>
      </c>
      <c r="BK104" s="188"/>
      <c r="BL104" s="188"/>
      <c r="BM104" s="188"/>
    </row>
    <row r="105" s="1" customFormat="1">
      <c r="B105" s="46"/>
      <c r="C105" s="47"/>
      <c r="D105" s="47"/>
      <c r="E105" s="47"/>
      <c r="F105" s="47"/>
      <c r="G105" s="47"/>
      <c r="H105" s="47"/>
      <c r="I105" s="47"/>
      <c r="J105" s="47"/>
      <c r="K105" s="47"/>
      <c r="L105" s="47"/>
      <c r="M105" s="47"/>
      <c r="N105" s="47"/>
      <c r="O105" s="47"/>
      <c r="P105" s="47"/>
      <c r="Q105" s="47"/>
      <c r="R105" s="48"/>
      <c r="T105" s="171"/>
      <c r="U105" s="171"/>
    </row>
    <row r="106" s="1" customFormat="1" ht="29.28" customHeight="1">
      <c r="B106" s="46"/>
      <c r="C106" s="150" t="s">
        <v>143</v>
      </c>
      <c r="D106" s="151"/>
      <c r="E106" s="151"/>
      <c r="F106" s="151"/>
      <c r="G106" s="151"/>
      <c r="H106" s="151"/>
      <c r="I106" s="151"/>
      <c r="J106" s="151"/>
      <c r="K106" s="151"/>
      <c r="L106" s="152">
        <f>ROUND(SUM(N88+N98),2)</f>
        <v>0</v>
      </c>
      <c r="M106" s="152"/>
      <c r="N106" s="152"/>
      <c r="O106" s="152"/>
      <c r="P106" s="152"/>
      <c r="Q106" s="152"/>
      <c r="R106" s="48"/>
      <c r="T106" s="171"/>
      <c r="U106" s="171"/>
    </row>
    <row r="107" s="1" customFormat="1" ht="6.96" customHeight="1">
      <c r="B107" s="75"/>
      <c r="C107" s="76"/>
      <c r="D107" s="76"/>
      <c r="E107" s="76"/>
      <c r="F107" s="76"/>
      <c r="G107" s="76"/>
      <c r="H107" s="76"/>
      <c r="I107" s="76"/>
      <c r="J107" s="76"/>
      <c r="K107" s="76"/>
      <c r="L107" s="76"/>
      <c r="M107" s="76"/>
      <c r="N107" s="76"/>
      <c r="O107" s="76"/>
      <c r="P107" s="76"/>
      <c r="Q107" s="76"/>
      <c r="R107" s="77"/>
      <c r="T107" s="171"/>
      <c r="U107" s="171"/>
    </row>
    <row r="111" s="1" customFormat="1" ht="6.96" customHeight="1">
      <c r="B111" s="78"/>
      <c r="C111" s="79"/>
      <c r="D111" s="79"/>
      <c r="E111" s="79"/>
      <c r="F111" s="79"/>
      <c r="G111" s="79"/>
      <c r="H111" s="79"/>
      <c r="I111" s="79"/>
      <c r="J111" s="79"/>
      <c r="K111" s="79"/>
      <c r="L111" s="79"/>
      <c r="M111" s="79"/>
      <c r="N111" s="79"/>
      <c r="O111" s="79"/>
      <c r="P111" s="79"/>
      <c r="Q111" s="79"/>
      <c r="R111" s="80"/>
    </row>
    <row r="112" s="1" customFormat="1" ht="36.96" customHeight="1">
      <c r="B112" s="46"/>
      <c r="C112" s="27" t="s">
        <v>192</v>
      </c>
      <c r="D112" s="47"/>
      <c r="E112" s="47"/>
      <c r="F112" s="47"/>
      <c r="G112" s="47"/>
      <c r="H112" s="47"/>
      <c r="I112" s="47"/>
      <c r="J112" s="47"/>
      <c r="K112" s="47"/>
      <c r="L112" s="47"/>
      <c r="M112" s="47"/>
      <c r="N112" s="47"/>
      <c r="O112" s="47"/>
      <c r="P112" s="47"/>
      <c r="Q112" s="47"/>
      <c r="R112" s="48"/>
    </row>
    <row r="113" s="1" customFormat="1" ht="6.96" customHeight="1">
      <c r="B113" s="46"/>
      <c r="C113" s="47"/>
      <c r="D113" s="47"/>
      <c r="E113" s="47"/>
      <c r="F113" s="47"/>
      <c r="G113" s="47"/>
      <c r="H113" s="47"/>
      <c r="I113" s="47"/>
      <c r="J113" s="47"/>
      <c r="K113" s="47"/>
      <c r="L113" s="47"/>
      <c r="M113" s="47"/>
      <c r="N113" s="47"/>
      <c r="O113" s="47"/>
      <c r="P113" s="47"/>
      <c r="Q113" s="47"/>
      <c r="R113" s="48"/>
    </row>
    <row r="114" s="1" customFormat="1" ht="30" customHeight="1">
      <c r="B114" s="46"/>
      <c r="C114" s="38" t="s">
        <v>19</v>
      </c>
      <c r="D114" s="47"/>
      <c r="E114" s="47"/>
      <c r="F114" s="155" t="str">
        <f>F6</f>
        <v>ZŠ Waldorfská - provedení nového pavilonu</v>
      </c>
      <c r="G114" s="38"/>
      <c r="H114" s="38"/>
      <c r="I114" s="38"/>
      <c r="J114" s="38"/>
      <c r="K114" s="38"/>
      <c r="L114" s="38"/>
      <c r="M114" s="38"/>
      <c r="N114" s="38"/>
      <c r="O114" s="38"/>
      <c r="P114" s="38"/>
      <c r="Q114" s="47"/>
      <c r="R114" s="48"/>
    </row>
    <row r="115" s="1" customFormat="1" ht="36.96" customHeight="1">
      <c r="B115" s="46"/>
      <c r="C115" s="85" t="s">
        <v>151</v>
      </c>
      <c r="D115" s="47"/>
      <c r="E115" s="47"/>
      <c r="F115" s="87" t="str">
        <f>F7</f>
        <v>SO01-050.01 - Ústřední vytápění</v>
      </c>
      <c r="G115" s="47"/>
      <c r="H115" s="47"/>
      <c r="I115" s="47"/>
      <c r="J115" s="47"/>
      <c r="K115" s="47"/>
      <c r="L115" s="47"/>
      <c r="M115" s="47"/>
      <c r="N115" s="47"/>
      <c r="O115" s="47"/>
      <c r="P115" s="47"/>
      <c r="Q115" s="47"/>
      <c r="R115" s="48"/>
    </row>
    <row r="116" s="1" customFormat="1" ht="6.96" customHeight="1">
      <c r="B116" s="46"/>
      <c r="C116" s="47"/>
      <c r="D116" s="47"/>
      <c r="E116" s="47"/>
      <c r="F116" s="47"/>
      <c r="G116" s="47"/>
      <c r="H116" s="47"/>
      <c r="I116" s="47"/>
      <c r="J116" s="47"/>
      <c r="K116" s="47"/>
      <c r="L116" s="47"/>
      <c r="M116" s="47"/>
      <c r="N116" s="47"/>
      <c r="O116" s="47"/>
      <c r="P116" s="47"/>
      <c r="Q116" s="47"/>
      <c r="R116" s="48"/>
    </row>
    <row r="117" s="1" customFormat="1" ht="18" customHeight="1">
      <c r="B117" s="46"/>
      <c r="C117" s="38" t="s">
        <v>24</v>
      </c>
      <c r="D117" s="47"/>
      <c r="E117" s="47"/>
      <c r="F117" s="33" t="str">
        <f>F9</f>
        <v>Praha</v>
      </c>
      <c r="G117" s="47"/>
      <c r="H117" s="47"/>
      <c r="I117" s="47"/>
      <c r="J117" s="47"/>
      <c r="K117" s="38" t="s">
        <v>26</v>
      </c>
      <c r="L117" s="47"/>
      <c r="M117" s="90" t="str">
        <f>IF(O9="","",O9)</f>
        <v>8. 3. 2018</v>
      </c>
      <c r="N117" s="90"/>
      <c r="O117" s="90"/>
      <c r="P117" s="90"/>
      <c r="Q117" s="47"/>
      <c r="R117" s="48"/>
    </row>
    <row r="118" s="1" customFormat="1" ht="6.96" customHeight="1">
      <c r="B118" s="46"/>
      <c r="C118" s="47"/>
      <c r="D118" s="47"/>
      <c r="E118" s="47"/>
      <c r="F118" s="47"/>
      <c r="G118" s="47"/>
      <c r="H118" s="47"/>
      <c r="I118" s="47"/>
      <c r="J118" s="47"/>
      <c r="K118" s="47"/>
      <c r="L118" s="47"/>
      <c r="M118" s="47"/>
      <c r="N118" s="47"/>
      <c r="O118" s="47"/>
      <c r="P118" s="47"/>
      <c r="Q118" s="47"/>
      <c r="R118" s="48"/>
    </row>
    <row r="119" s="1" customFormat="1">
      <c r="B119" s="46"/>
      <c r="C119" s="38" t="s">
        <v>28</v>
      </c>
      <c r="D119" s="47"/>
      <c r="E119" s="47"/>
      <c r="F119" s="33" t="str">
        <f>E12</f>
        <v>Městská část Praha 5</v>
      </c>
      <c r="G119" s="47"/>
      <c r="H119" s="47"/>
      <c r="I119" s="47"/>
      <c r="J119" s="47"/>
      <c r="K119" s="38" t="s">
        <v>34</v>
      </c>
      <c r="L119" s="47"/>
      <c r="M119" s="33" t="str">
        <f>E18</f>
        <v>Karlínblok</v>
      </c>
      <c r="N119" s="33"/>
      <c r="O119" s="33"/>
      <c r="P119" s="33"/>
      <c r="Q119" s="33"/>
      <c r="R119" s="48"/>
    </row>
    <row r="120" s="1" customFormat="1" ht="14.4" customHeight="1">
      <c r="B120" s="46"/>
      <c r="C120" s="38" t="s">
        <v>32</v>
      </c>
      <c r="D120" s="47"/>
      <c r="E120" s="47"/>
      <c r="F120" s="33" t="str">
        <f>IF(E15="","",E15)</f>
        <v>Vyplň údaj</v>
      </c>
      <c r="G120" s="47"/>
      <c r="H120" s="47"/>
      <c r="I120" s="47"/>
      <c r="J120" s="47"/>
      <c r="K120" s="38" t="s">
        <v>37</v>
      </c>
      <c r="L120" s="47"/>
      <c r="M120" s="33" t="str">
        <f>E21</f>
        <v>QSB</v>
      </c>
      <c r="N120" s="33"/>
      <c r="O120" s="33"/>
      <c r="P120" s="33"/>
      <c r="Q120" s="33"/>
      <c r="R120" s="48"/>
    </row>
    <row r="121" s="1" customFormat="1" ht="10.32" customHeight="1">
      <c r="B121" s="46"/>
      <c r="C121" s="47"/>
      <c r="D121" s="47"/>
      <c r="E121" s="47"/>
      <c r="F121" s="47"/>
      <c r="G121" s="47"/>
      <c r="H121" s="47"/>
      <c r="I121" s="47"/>
      <c r="J121" s="47"/>
      <c r="K121" s="47"/>
      <c r="L121" s="47"/>
      <c r="M121" s="47"/>
      <c r="N121" s="47"/>
      <c r="O121" s="47"/>
      <c r="P121" s="47"/>
      <c r="Q121" s="47"/>
      <c r="R121" s="48"/>
    </row>
    <row r="122" s="8" customFormat="1" ht="29.28" customHeight="1">
      <c r="B122" s="195"/>
      <c r="C122" s="196" t="s">
        <v>193</v>
      </c>
      <c r="D122" s="197" t="s">
        <v>194</v>
      </c>
      <c r="E122" s="197" t="s">
        <v>62</v>
      </c>
      <c r="F122" s="197" t="s">
        <v>195</v>
      </c>
      <c r="G122" s="197"/>
      <c r="H122" s="197"/>
      <c r="I122" s="197"/>
      <c r="J122" s="197" t="s">
        <v>196</v>
      </c>
      <c r="K122" s="197" t="s">
        <v>197</v>
      </c>
      <c r="L122" s="197" t="s">
        <v>198</v>
      </c>
      <c r="M122" s="197"/>
      <c r="N122" s="197" t="s">
        <v>156</v>
      </c>
      <c r="O122" s="197"/>
      <c r="P122" s="197"/>
      <c r="Q122" s="198"/>
      <c r="R122" s="199"/>
      <c r="T122" s="106" t="s">
        <v>199</v>
      </c>
      <c r="U122" s="107" t="s">
        <v>44</v>
      </c>
      <c r="V122" s="107" t="s">
        <v>200</v>
      </c>
      <c r="W122" s="107" t="s">
        <v>201</v>
      </c>
      <c r="X122" s="107" t="s">
        <v>202</v>
      </c>
      <c r="Y122" s="107" t="s">
        <v>203</v>
      </c>
      <c r="Z122" s="107" t="s">
        <v>204</v>
      </c>
      <c r="AA122" s="108" t="s">
        <v>205</v>
      </c>
    </row>
    <row r="123" s="1" customFormat="1" ht="29.28" customHeight="1">
      <c r="B123" s="46"/>
      <c r="C123" s="110" t="s">
        <v>153</v>
      </c>
      <c r="D123" s="47"/>
      <c r="E123" s="47"/>
      <c r="F123" s="47"/>
      <c r="G123" s="47"/>
      <c r="H123" s="47"/>
      <c r="I123" s="47"/>
      <c r="J123" s="47"/>
      <c r="K123" s="47"/>
      <c r="L123" s="47"/>
      <c r="M123" s="47"/>
      <c r="N123" s="200">
        <f>BK123</f>
        <v>0</v>
      </c>
      <c r="O123" s="201"/>
      <c r="P123" s="201"/>
      <c r="Q123" s="201"/>
      <c r="R123" s="48"/>
      <c r="T123" s="109"/>
      <c r="U123" s="67"/>
      <c r="V123" s="67"/>
      <c r="W123" s="202">
        <f>W124+W129+W146+W162+W213+W225+W242+W257+W273</f>
        <v>0</v>
      </c>
      <c r="X123" s="67"/>
      <c r="Y123" s="202">
        <f>Y124+Y129+Y146+Y162+Y213+Y225+Y242+Y257+Y273</f>
        <v>0</v>
      </c>
      <c r="Z123" s="67"/>
      <c r="AA123" s="203">
        <f>AA124+AA129+AA146+AA162+AA213+AA225+AA242+AA257+AA273</f>
        <v>0</v>
      </c>
      <c r="AT123" s="22" t="s">
        <v>79</v>
      </c>
      <c r="AU123" s="22" t="s">
        <v>158</v>
      </c>
      <c r="BK123" s="204">
        <f>BK124+BK129+BK146+BK162+BK213+BK225+BK242+BK257+BK273</f>
        <v>0</v>
      </c>
    </row>
    <row r="124" s="9" customFormat="1" ht="37.44001" customHeight="1">
      <c r="B124" s="205"/>
      <c r="C124" s="206"/>
      <c r="D124" s="207" t="s">
        <v>2430</v>
      </c>
      <c r="E124" s="207"/>
      <c r="F124" s="207"/>
      <c r="G124" s="207"/>
      <c r="H124" s="207"/>
      <c r="I124" s="207"/>
      <c r="J124" s="207"/>
      <c r="K124" s="207"/>
      <c r="L124" s="207"/>
      <c r="M124" s="207"/>
      <c r="N124" s="263">
        <f>BK124</f>
        <v>0</v>
      </c>
      <c r="O124" s="264"/>
      <c r="P124" s="264"/>
      <c r="Q124" s="264"/>
      <c r="R124" s="209"/>
      <c r="T124" s="210"/>
      <c r="U124" s="206"/>
      <c r="V124" s="206"/>
      <c r="W124" s="211">
        <f>SUM(W125:W128)</f>
        <v>0</v>
      </c>
      <c r="X124" s="206"/>
      <c r="Y124" s="211">
        <f>SUM(Y125:Y128)</f>
        <v>0</v>
      </c>
      <c r="Z124" s="206"/>
      <c r="AA124" s="212">
        <f>SUM(AA125:AA128)</f>
        <v>0</v>
      </c>
      <c r="AR124" s="213" t="s">
        <v>149</v>
      </c>
      <c r="AT124" s="214" t="s">
        <v>79</v>
      </c>
      <c r="AU124" s="214" t="s">
        <v>80</v>
      </c>
      <c r="AY124" s="213" t="s">
        <v>206</v>
      </c>
      <c r="BK124" s="215">
        <f>SUM(BK125:BK128)</f>
        <v>0</v>
      </c>
    </row>
    <row r="125" s="1" customFormat="1" ht="51" customHeight="1">
      <c r="B125" s="46"/>
      <c r="C125" s="219" t="s">
        <v>88</v>
      </c>
      <c r="D125" s="219" t="s">
        <v>207</v>
      </c>
      <c r="E125" s="220" t="s">
        <v>2438</v>
      </c>
      <c r="F125" s="221" t="s">
        <v>2439</v>
      </c>
      <c r="G125" s="221"/>
      <c r="H125" s="221"/>
      <c r="I125" s="221"/>
      <c r="J125" s="222" t="s">
        <v>1134</v>
      </c>
      <c r="K125" s="223">
        <v>2</v>
      </c>
      <c r="L125" s="224">
        <v>0</v>
      </c>
      <c r="M125" s="225"/>
      <c r="N125" s="226">
        <f>ROUND(L125*K125,2)</f>
        <v>0</v>
      </c>
      <c r="O125" s="226"/>
      <c r="P125" s="226"/>
      <c r="Q125" s="226"/>
      <c r="R125" s="48"/>
      <c r="T125" s="227" t="s">
        <v>22</v>
      </c>
      <c r="U125" s="56" t="s">
        <v>45</v>
      </c>
      <c r="V125" s="47"/>
      <c r="W125" s="228">
        <f>V125*K125</f>
        <v>0</v>
      </c>
      <c r="X125" s="228">
        <v>0</v>
      </c>
      <c r="Y125" s="228">
        <f>X125*K125</f>
        <v>0</v>
      </c>
      <c r="Z125" s="228">
        <v>0</v>
      </c>
      <c r="AA125" s="229">
        <f>Z125*K125</f>
        <v>0</v>
      </c>
      <c r="AR125" s="22" t="s">
        <v>278</v>
      </c>
      <c r="AT125" s="22" t="s">
        <v>207</v>
      </c>
      <c r="AU125" s="22" t="s">
        <v>88</v>
      </c>
      <c r="AY125" s="22" t="s">
        <v>206</v>
      </c>
      <c r="BE125" s="142">
        <f>IF(U125="základní",N125,0)</f>
        <v>0</v>
      </c>
      <c r="BF125" s="142">
        <f>IF(U125="snížená",N125,0)</f>
        <v>0</v>
      </c>
      <c r="BG125" s="142">
        <f>IF(U125="zákl. přenesená",N125,0)</f>
        <v>0</v>
      </c>
      <c r="BH125" s="142">
        <f>IF(U125="sníž. přenesená",N125,0)</f>
        <v>0</v>
      </c>
      <c r="BI125" s="142">
        <f>IF(U125="nulová",N125,0)</f>
        <v>0</v>
      </c>
      <c r="BJ125" s="22" t="s">
        <v>88</v>
      </c>
      <c r="BK125" s="142">
        <f>ROUND(L125*K125,2)</f>
        <v>0</v>
      </c>
      <c r="BL125" s="22" t="s">
        <v>278</v>
      </c>
      <c r="BM125" s="22" t="s">
        <v>2440</v>
      </c>
    </row>
    <row r="126" s="1" customFormat="1" ht="36" customHeight="1">
      <c r="B126" s="46"/>
      <c r="C126" s="47"/>
      <c r="D126" s="47"/>
      <c r="E126" s="47"/>
      <c r="F126" s="250" t="s">
        <v>2439</v>
      </c>
      <c r="G126" s="67"/>
      <c r="H126" s="67"/>
      <c r="I126" s="67"/>
      <c r="J126" s="47"/>
      <c r="K126" s="47"/>
      <c r="L126" s="47"/>
      <c r="M126" s="47"/>
      <c r="N126" s="47"/>
      <c r="O126" s="47"/>
      <c r="P126" s="47"/>
      <c r="Q126" s="47"/>
      <c r="R126" s="48"/>
      <c r="T126" s="189"/>
      <c r="U126" s="47"/>
      <c r="V126" s="47"/>
      <c r="W126" s="47"/>
      <c r="X126" s="47"/>
      <c r="Y126" s="47"/>
      <c r="Z126" s="47"/>
      <c r="AA126" s="100"/>
      <c r="AT126" s="22" t="s">
        <v>268</v>
      </c>
      <c r="AU126" s="22" t="s">
        <v>88</v>
      </c>
    </row>
    <row r="127" s="1" customFormat="1" ht="16.5" customHeight="1">
      <c r="B127" s="46"/>
      <c r="C127" s="219" t="s">
        <v>149</v>
      </c>
      <c r="D127" s="219" t="s">
        <v>207</v>
      </c>
      <c r="E127" s="220" t="s">
        <v>2441</v>
      </c>
      <c r="F127" s="221" t="s">
        <v>2442</v>
      </c>
      <c r="G127" s="221"/>
      <c r="H127" s="221"/>
      <c r="I127" s="221"/>
      <c r="J127" s="222" t="s">
        <v>1134</v>
      </c>
      <c r="K127" s="223">
        <v>2</v>
      </c>
      <c r="L127" s="224">
        <v>0</v>
      </c>
      <c r="M127" s="225"/>
      <c r="N127" s="226">
        <f>ROUND(L127*K127,2)</f>
        <v>0</v>
      </c>
      <c r="O127" s="226"/>
      <c r="P127" s="226"/>
      <c r="Q127" s="226"/>
      <c r="R127" s="48"/>
      <c r="T127" s="227" t="s">
        <v>22</v>
      </c>
      <c r="U127" s="56" t="s">
        <v>45</v>
      </c>
      <c r="V127" s="47"/>
      <c r="W127" s="228">
        <f>V127*K127</f>
        <v>0</v>
      </c>
      <c r="X127" s="228">
        <v>0</v>
      </c>
      <c r="Y127" s="228">
        <f>X127*K127</f>
        <v>0</v>
      </c>
      <c r="Z127" s="228">
        <v>0</v>
      </c>
      <c r="AA127" s="229">
        <f>Z127*K127</f>
        <v>0</v>
      </c>
      <c r="AR127" s="22" t="s">
        <v>278</v>
      </c>
      <c r="AT127" s="22" t="s">
        <v>207</v>
      </c>
      <c r="AU127" s="22" t="s">
        <v>88</v>
      </c>
      <c r="AY127" s="22" t="s">
        <v>206</v>
      </c>
      <c r="BE127" s="142">
        <f>IF(U127="základní",N127,0)</f>
        <v>0</v>
      </c>
      <c r="BF127" s="142">
        <f>IF(U127="snížená",N127,0)</f>
        <v>0</v>
      </c>
      <c r="BG127" s="142">
        <f>IF(U127="zákl. přenesená",N127,0)</f>
        <v>0</v>
      </c>
      <c r="BH127" s="142">
        <f>IF(U127="sníž. přenesená",N127,0)</f>
        <v>0</v>
      </c>
      <c r="BI127" s="142">
        <f>IF(U127="nulová",N127,0)</f>
        <v>0</v>
      </c>
      <c r="BJ127" s="22" t="s">
        <v>88</v>
      </c>
      <c r="BK127" s="142">
        <f>ROUND(L127*K127,2)</f>
        <v>0</v>
      </c>
      <c r="BL127" s="22" t="s">
        <v>278</v>
      </c>
      <c r="BM127" s="22" t="s">
        <v>2443</v>
      </c>
    </row>
    <row r="128" s="1" customFormat="1" ht="216" customHeight="1">
      <c r="B128" s="46"/>
      <c r="C128" s="47"/>
      <c r="D128" s="47"/>
      <c r="E128" s="47"/>
      <c r="F128" s="250" t="s">
        <v>2444</v>
      </c>
      <c r="G128" s="67"/>
      <c r="H128" s="67"/>
      <c r="I128" s="67"/>
      <c r="J128" s="47"/>
      <c r="K128" s="47"/>
      <c r="L128" s="47"/>
      <c r="M128" s="47"/>
      <c r="N128" s="47"/>
      <c r="O128" s="47"/>
      <c r="P128" s="47"/>
      <c r="Q128" s="47"/>
      <c r="R128" s="48"/>
      <c r="T128" s="189"/>
      <c r="U128" s="47"/>
      <c r="V128" s="47"/>
      <c r="W128" s="47"/>
      <c r="X128" s="47"/>
      <c r="Y128" s="47"/>
      <c r="Z128" s="47"/>
      <c r="AA128" s="100"/>
      <c r="AT128" s="22" t="s">
        <v>268</v>
      </c>
      <c r="AU128" s="22" t="s">
        <v>88</v>
      </c>
    </row>
    <row r="129" s="9" customFormat="1" ht="37.44001" customHeight="1">
      <c r="B129" s="205"/>
      <c r="C129" s="206"/>
      <c r="D129" s="207" t="s">
        <v>2431</v>
      </c>
      <c r="E129" s="207"/>
      <c r="F129" s="207"/>
      <c r="G129" s="207"/>
      <c r="H129" s="207"/>
      <c r="I129" s="207"/>
      <c r="J129" s="207"/>
      <c r="K129" s="207"/>
      <c r="L129" s="207"/>
      <c r="M129" s="207"/>
      <c r="N129" s="263">
        <f>BK129</f>
        <v>0</v>
      </c>
      <c r="O129" s="264"/>
      <c r="P129" s="264"/>
      <c r="Q129" s="264"/>
      <c r="R129" s="209"/>
      <c r="T129" s="210"/>
      <c r="U129" s="206"/>
      <c r="V129" s="206"/>
      <c r="W129" s="211">
        <f>SUM(W130:W145)</f>
        <v>0</v>
      </c>
      <c r="X129" s="206"/>
      <c r="Y129" s="211">
        <f>SUM(Y130:Y145)</f>
        <v>0</v>
      </c>
      <c r="Z129" s="206"/>
      <c r="AA129" s="212">
        <f>SUM(AA130:AA145)</f>
        <v>0</v>
      </c>
      <c r="AR129" s="213" t="s">
        <v>149</v>
      </c>
      <c r="AT129" s="214" t="s">
        <v>79</v>
      </c>
      <c r="AU129" s="214" t="s">
        <v>80</v>
      </c>
      <c r="AY129" s="213" t="s">
        <v>206</v>
      </c>
      <c r="BK129" s="215">
        <f>SUM(BK130:BK145)</f>
        <v>0</v>
      </c>
    </row>
    <row r="130" s="1" customFormat="1" ht="25.5" customHeight="1">
      <c r="B130" s="46"/>
      <c r="C130" s="219" t="s">
        <v>218</v>
      </c>
      <c r="D130" s="219" t="s">
        <v>207</v>
      </c>
      <c r="E130" s="220" t="s">
        <v>2445</v>
      </c>
      <c r="F130" s="221" t="s">
        <v>2446</v>
      </c>
      <c r="G130" s="221"/>
      <c r="H130" s="221"/>
      <c r="I130" s="221"/>
      <c r="J130" s="222" t="s">
        <v>1134</v>
      </c>
      <c r="K130" s="223">
        <v>1</v>
      </c>
      <c r="L130" s="224">
        <v>0</v>
      </c>
      <c r="M130" s="225"/>
      <c r="N130" s="226">
        <f>ROUND(L130*K130,2)</f>
        <v>0</v>
      </c>
      <c r="O130" s="226"/>
      <c r="P130" s="226"/>
      <c r="Q130" s="226"/>
      <c r="R130" s="48"/>
      <c r="T130" s="227" t="s">
        <v>22</v>
      </c>
      <c r="U130" s="56" t="s">
        <v>45</v>
      </c>
      <c r="V130" s="47"/>
      <c r="W130" s="228">
        <f>V130*K130</f>
        <v>0</v>
      </c>
      <c r="X130" s="228">
        <v>0</v>
      </c>
      <c r="Y130" s="228">
        <f>X130*K130</f>
        <v>0</v>
      </c>
      <c r="Z130" s="228">
        <v>0</v>
      </c>
      <c r="AA130" s="229">
        <f>Z130*K130</f>
        <v>0</v>
      </c>
      <c r="AR130" s="22" t="s">
        <v>278</v>
      </c>
      <c r="AT130" s="22" t="s">
        <v>207</v>
      </c>
      <c r="AU130" s="22" t="s">
        <v>88</v>
      </c>
      <c r="AY130" s="22" t="s">
        <v>206</v>
      </c>
      <c r="BE130" s="142">
        <f>IF(U130="základní",N130,0)</f>
        <v>0</v>
      </c>
      <c r="BF130" s="142">
        <f>IF(U130="snížená",N130,0)</f>
        <v>0</v>
      </c>
      <c r="BG130" s="142">
        <f>IF(U130="zákl. přenesená",N130,0)</f>
        <v>0</v>
      </c>
      <c r="BH130" s="142">
        <f>IF(U130="sníž. přenesená",N130,0)</f>
        <v>0</v>
      </c>
      <c r="BI130" s="142">
        <f>IF(U130="nulová",N130,0)</f>
        <v>0</v>
      </c>
      <c r="BJ130" s="22" t="s">
        <v>88</v>
      </c>
      <c r="BK130" s="142">
        <f>ROUND(L130*K130,2)</f>
        <v>0</v>
      </c>
      <c r="BL130" s="22" t="s">
        <v>278</v>
      </c>
      <c r="BM130" s="22" t="s">
        <v>2447</v>
      </c>
    </row>
    <row r="131" s="1" customFormat="1" ht="16.5" customHeight="1">
      <c r="B131" s="46"/>
      <c r="C131" s="219" t="s">
        <v>211</v>
      </c>
      <c r="D131" s="219" t="s">
        <v>207</v>
      </c>
      <c r="E131" s="220" t="s">
        <v>2448</v>
      </c>
      <c r="F131" s="221" t="s">
        <v>2449</v>
      </c>
      <c r="G131" s="221"/>
      <c r="H131" s="221"/>
      <c r="I131" s="221"/>
      <c r="J131" s="222" t="s">
        <v>1134</v>
      </c>
      <c r="K131" s="223">
        <v>2</v>
      </c>
      <c r="L131" s="224">
        <v>0</v>
      </c>
      <c r="M131" s="225"/>
      <c r="N131" s="226">
        <f>ROUND(L131*K131,2)</f>
        <v>0</v>
      </c>
      <c r="O131" s="226"/>
      <c r="P131" s="226"/>
      <c r="Q131" s="226"/>
      <c r="R131" s="48"/>
      <c r="T131" s="227" t="s">
        <v>22</v>
      </c>
      <c r="U131" s="56" t="s">
        <v>45</v>
      </c>
      <c r="V131" s="47"/>
      <c r="W131" s="228">
        <f>V131*K131</f>
        <v>0</v>
      </c>
      <c r="X131" s="228">
        <v>0</v>
      </c>
      <c r="Y131" s="228">
        <f>X131*K131</f>
        <v>0</v>
      </c>
      <c r="Z131" s="228">
        <v>0</v>
      </c>
      <c r="AA131" s="229">
        <f>Z131*K131</f>
        <v>0</v>
      </c>
      <c r="AR131" s="22" t="s">
        <v>278</v>
      </c>
      <c r="AT131" s="22" t="s">
        <v>207</v>
      </c>
      <c r="AU131" s="22" t="s">
        <v>88</v>
      </c>
      <c r="AY131" s="22" t="s">
        <v>206</v>
      </c>
      <c r="BE131" s="142">
        <f>IF(U131="základní",N131,0)</f>
        <v>0</v>
      </c>
      <c r="BF131" s="142">
        <f>IF(U131="snížená",N131,0)</f>
        <v>0</v>
      </c>
      <c r="BG131" s="142">
        <f>IF(U131="zákl. přenesená",N131,0)</f>
        <v>0</v>
      </c>
      <c r="BH131" s="142">
        <f>IF(U131="sníž. přenesená",N131,0)</f>
        <v>0</v>
      </c>
      <c r="BI131" s="142">
        <f>IF(U131="nulová",N131,0)</f>
        <v>0</v>
      </c>
      <c r="BJ131" s="22" t="s">
        <v>88</v>
      </c>
      <c r="BK131" s="142">
        <f>ROUND(L131*K131,2)</f>
        <v>0</v>
      </c>
      <c r="BL131" s="22" t="s">
        <v>278</v>
      </c>
      <c r="BM131" s="22" t="s">
        <v>2450</v>
      </c>
    </row>
    <row r="132" s="1" customFormat="1" ht="25.5" customHeight="1">
      <c r="B132" s="46"/>
      <c r="C132" s="219" t="s">
        <v>226</v>
      </c>
      <c r="D132" s="219" t="s">
        <v>207</v>
      </c>
      <c r="E132" s="220" t="s">
        <v>2451</v>
      </c>
      <c r="F132" s="221" t="s">
        <v>2452</v>
      </c>
      <c r="G132" s="221"/>
      <c r="H132" s="221"/>
      <c r="I132" s="221"/>
      <c r="J132" s="222" t="s">
        <v>1134</v>
      </c>
      <c r="K132" s="223">
        <v>1</v>
      </c>
      <c r="L132" s="224">
        <v>0</v>
      </c>
      <c r="M132" s="225"/>
      <c r="N132" s="226">
        <f>ROUND(L132*K132,2)</f>
        <v>0</v>
      </c>
      <c r="O132" s="226"/>
      <c r="P132" s="226"/>
      <c r="Q132" s="226"/>
      <c r="R132" s="48"/>
      <c r="T132" s="227" t="s">
        <v>22</v>
      </c>
      <c r="U132" s="56" t="s">
        <v>45</v>
      </c>
      <c r="V132" s="47"/>
      <c r="W132" s="228">
        <f>V132*K132</f>
        <v>0</v>
      </c>
      <c r="X132" s="228">
        <v>0</v>
      </c>
      <c r="Y132" s="228">
        <f>X132*K132</f>
        <v>0</v>
      </c>
      <c r="Z132" s="228">
        <v>0</v>
      </c>
      <c r="AA132" s="229">
        <f>Z132*K132</f>
        <v>0</v>
      </c>
      <c r="AR132" s="22" t="s">
        <v>278</v>
      </c>
      <c r="AT132" s="22" t="s">
        <v>207</v>
      </c>
      <c r="AU132" s="22" t="s">
        <v>88</v>
      </c>
      <c r="AY132" s="22" t="s">
        <v>206</v>
      </c>
      <c r="BE132" s="142">
        <f>IF(U132="základní",N132,0)</f>
        <v>0</v>
      </c>
      <c r="BF132" s="142">
        <f>IF(U132="snížená",N132,0)</f>
        <v>0</v>
      </c>
      <c r="BG132" s="142">
        <f>IF(U132="zákl. přenesená",N132,0)</f>
        <v>0</v>
      </c>
      <c r="BH132" s="142">
        <f>IF(U132="sníž. přenesená",N132,0)</f>
        <v>0</v>
      </c>
      <c r="BI132" s="142">
        <f>IF(U132="nulová",N132,0)</f>
        <v>0</v>
      </c>
      <c r="BJ132" s="22" t="s">
        <v>88</v>
      </c>
      <c r="BK132" s="142">
        <f>ROUND(L132*K132,2)</f>
        <v>0</v>
      </c>
      <c r="BL132" s="22" t="s">
        <v>278</v>
      </c>
      <c r="BM132" s="22" t="s">
        <v>2453</v>
      </c>
    </row>
    <row r="133" s="1" customFormat="1" ht="16.5" customHeight="1">
      <c r="B133" s="46"/>
      <c r="C133" s="219" t="s">
        <v>231</v>
      </c>
      <c r="D133" s="219" t="s">
        <v>207</v>
      </c>
      <c r="E133" s="220" t="s">
        <v>2454</v>
      </c>
      <c r="F133" s="221" t="s">
        <v>2455</v>
      </c>
      <c r="G133" s="221"/>
      <c r="H133" s="221"/>
      <c r="I133" s="221"/>
      <c r="J133" s="222" t="s">
        <v>1134</v>
      </c>
      <c r="K133" s="223">
        <v>1</v>
      </c>
      <c r="L133" s="224">
        <v>0</v>
      </c>
      <c r="M133" s="225"/>
      <c r="N133" s="226">
        <f>ROUND(L133*K133,2)</f>
        <v>0</v>
      </c>
      <c r="O133" s="226"/>
      <c r="P133" s="226"/>
      <c r="Q133" s="226"/>
      <c r="R133" s="48"/>
      <c r="T133" s="227" t="s">
        <v>22</v>
      </c>
      <c r="U133" s="56" t="s">
        <v>45</v>
      </c>
      <c r="V133" s="47"/>
      <c r="W133" s="228">
        <f>V133*K133</f>
        <v>0</v>
      </c>
      <c r="X133" s="228">
        <v>0</v>
      </c>
      <c r="Y133" s="228">
        <f>X133*K133</f>
        <v>0</v>
      </c>
      <c r="Z133" s="228">
        <v>0</v>
      </c>
      <c r="AA133" s="229">
        <f>Z133*K133</f>
        <v>0</v>
      </c>
      <c r="AR133" s="22" t="s">
        <v>278</v>
      </c>
      <c r="AT133" s="22" t="s">
        <v>207</v>
      </c>
      <c r="AU133" s="22" t="s">
        <v>88</v>
      </c>
      <c r="AY133" s="22" t="s">
        <v>206</v>
      </c>
      <c r="BE133" s="142">
        <f>IF(U133="základní",N133,0)</f>
        <v>0</v>
      </c>
      <c r="BF133" s="142">
        <f>IF(U133="snížená",N133,0)</f>
        <v>0</v>
      </c>
      <c r="BG133" s="142">
        <f>IF(U133="zákl. přenesená",N133,0)</f>
        <v>0</v>
      </c>
      <c r="BH133" s="142">
        <f>IF(U133="sníž. přenesená",N133,0)</f>
        <v>0</v>
      </c>
      <c r="BI133" s="142">
        <f>IF(U133="nulová",N133,0)</f>
        <v>0</v>
      </c>
      <c r="BJ133" s="22" t="s">
        <v>88</v>
      </c>
      <c r="BK133" s="142">
        <f>ROUND(L133*K133,2)</f>
        <v>0</v>
      </c>
      <c r="BL133" s="22" t="s">
        <v>278</v>
      </c>
      <c r="BM133" s="22" t="s">
        <v>2456</v>
      </c>
    </row>
    <row r="134" s="1" customFormat="1" ht="25.5" customHeight="1">
      <c r="B134" s="46"/>
      <c r="C134" s="219" t="s">
        <v>235</v>
      </c>
      <c r="D134" s="219" t="s">
        <v>207</v>
      </c>
      <c r="E134" s="220" t="s">
        <v>2457</v>
      </c>
      <c r="F134" s="221" t="s">
        <v>2458</v>
      </c>
      <c r="G134" s="221"/>
      <c r="H134" s="221"/>
      <c r="I134" s="221"/>
      <c r="J134" s="222" t="s">
        <v>1134</v>
      </c>
      <c r="K134" s="223">
        <v>1</v>
      </c>
      <c r="L134" s="224">
        <v>0</v>
      </c>
      <c r="M134" s="225"/>
      <c r="N134" s="226">
        <f>ROUND(L134*K134,2)</f>
        <v>0</v>
      </c>
      <c r="O134" s="226"/>
      <c r="P134" s="226"/>
      <c r="Q134" s="226"/>
      <c r="R134" s="48"/>
      <c r="T134" s="227" t="s">
        <v>22</v>
      </c>
      <c r="U134" s="56" t="s">
        <v>45</v>
      </c>
      <c r="V134" s="47"/>
      <c r="W134" s="228">
        <f>V134*K134</f>
        <v>0</v>
      </c>
      <c r="X134" s="228">
        <v>0</v>
      </c>
      <c r="Y134" s="228">
        <f>X134*K134</f>
        <v>0</v>
      </c>
      <c r="Z134" s="228">
        <v>0</v>
      </c>
      <c r="AA134" s="229">
        <f>Z134*K134</f>
        <v>0</v>
      </c>
      <c r="AR134" s="22" t="s">
        <v>278</v>
      </c>
      <c r="AT134" s="22" t="s">
        <v>207</v>
      </c>
      <c r="AU134" s="22" t="s">
        <v>88</v>
      </c>
      <c r="AY134" s="22" t="s">
        <v>206</v>
      </c>
      <c r="BE134" s="142">
        <f>IF(U134="základní",N134,0)</f>
        <v>0</v>
      </c>
      <c r="BF134" s="142">
        <f>IF(U134="snížená",N134,0)</f>
        <v>0</v>
      </c>
      <c r="BG134" s="142">
        <f>IF(U134="zákl. přenesená",N134,0)</f>
        <v>0</v>
      </c>
      <c r="BH134" s="142">
        <f>IF(U134="sníž. přenesená",N134,0)</f>
        <v>0</v>
      </c>
      <c r="BI134" s="142">
        <f>IF(U134="nulová",N134,0)</f>
        <v>0</v>
      </c>
      <c r="BJ134" s="22" t="s">
        <v>88</v>
      </c>
      <c r="BK134" s="142">
        <f>ROUND(L134*K134,2)</f>
        <v>0</v>
      </c>
      <c r="BL134" s="22" t="s">
        <v>278</v>
      </c>
      <c r="BM134" s="22" t="s">
        <v>2459</v>
      </c>
    </row>
    <row r="135" s="1" customFormat="1" ht="25.5" customHeight="1">
      <c r="B135" s="46"/>
      <c r="C135" s="219" t="s">
        <v>240</v>
      </c>
      <c r="D135" s="219" t="s">
        <v>207</v>
      </c>
      <c r="E135" s="220" t="s">
        <v>2460</v>
      </c>
      <c r="F135" s="221" t="s">
        <v>2461</v>
      </c>
      <c r="G135" s="221"/>
      <c r="H135" s="221"/>
      <c r="I135" s="221"/>
      <c r="J135" s="222" t="s">
        <v>1134</v>
      </c>
      <c r="K135" s="223">
        <v>1</v>
      </c>
      <c r="L135" s="224">
        <v>0</v>
      </c>
      <c r="M135" s="225"/>
      <c r="N135" s="226">
        <f>ROUND(L135*K135,2)</f>
        <v>0</v>
      </c>
      <c r="O135" s="226"/>
      <c r="P135" s="226"/>
      <c r="Q135" s="226"/>
      <c r="R135" s="48"/>
      <c r="T135" s="227" t="s">
        <v>22</v>
      </c>
      <c r="U135" s="56" t="s">
        <v>45</v>
      </c>
      <c r="V135" s="47"/>
      <c r="W135" s="228">
        <f>V135*K135</f>
        <v>0</v>
      </c>
      <c r="X135" s="228">
        <v>0</v>
      </c>
      <c r="Y135" s="228">
        <f>X135*K135</f>
        <v>0</v>
      </c>
      <c r="Z135" s="228">
        <v>0</v>
      </c>
      <c r="AA135" s="229">
        <f>Z135*K135</f>
        <v>0</v>
      </c>
      <c r="AR135" s="22" t="s">
        <v>278</v>
      </c>
      <c r="AT135" s="22" t="s">
        <v>207</v>
      </c>
      <c r="AU135" s="22" t="s">
        <v>88</v>
      </c>
      <c r="AY135" s="22" t="s">
        <v>206</v>
      </c>
      <c r="BE135" s="142">
        <f>IF(U135="základní",N135,0)</f>
        <v>0</v>
      </c>
      <c r="BF135" s="142">
        <f>IF(U135="snížená",N135,0)</f>
        <v>0</v>
      </c>
      <c r="BG135" s="142">
        <f>IF(U135="zákl. přenesená",N135,0)</f>
        <v>0</v>
      </c>
      <c r="BH135" s="142">
        <f>IF(U135="sníž. přenesená",N135,0)</f>
        <v>0</v>
      </c>
      <c r="BI135" s="142">
        <f>IF(U135="nulová",N135,0)</f>
        <v>0</v>
      </c>
      <c r="BJ135" s="22" t="s">
        <v>88</v>
      </c>
      <c r="BK135" s="142">
        <f>ROUND(L135*K135,2)</f>
        <v>0</v>
      </c>
      <c r="BL135" s="22" t="s">
        <v>278</v>
      </c>
      <c r="BM135" s="22" t="s">
        <v>2462</v>
      </c>
    </row>
    <row r="136" s="1" customFormat="1" ht="16.5" customHeight="1">
      <c r="B136" s="46"/>
      <c r="C136" s="219" t="s">
        <v>245</v>
      </c>
      <c r="D136" s="219" t="s">
        <v>207</v>
      </c>
      <c r="E136" s="220" t="s">
        <v>2463</v>
      </c>
      <c r="F136" s="221" t="s">
        <v>2464</v>
      </c>
      <c r="G136" s="221"/>
      <c r="H136" s="221"/>
      <c r="I136" s="221"/>
      <c r="J136" s="222" t="s">
        <v>1134</v>
      </c>
      <c r="K136" s="223">
        <v>0</v>
      </c>
      <c r="L136" s="224">
        <v>0</v>
      </c>
      <c r="M136" s="225"/>
      <c r="N136" s="226">
        <f>ROUND(L136*K136,2)</f>
        <v>0</v>
      </c>
      <c r="O136" s="226"/>
      <c r="P136" s="226"/>
      <c r="Q136" s="226"/>
      <c r="R136" s="48"/>
      <c r="T136" s="227" t="s">
        <v>22</v>
      </c>
      <c r="U136" s="56" t="s">
        <v>45</v>
      </c>
      <c r="V136" s="47"/>
      <c r="W136" s="228">
        <f>V136*K136</f>
        <v>0</v>
      </c>
      <c r="X136" s="228">
        <v>0</v>
      </c>
      <c r="Y136" s="228">
        <f>X136*K136</f>
        <v>0</v>
      </c>
      <c r="Z136" s="228">
        <v>0</v>
      </c>
      <c r="AA136" s="229">
        <f>Z136*K136</f>
        <v>0</v>
      </c>
      <c r="AR136" s="22" t="s">
        <v>278</v>
      </c>
      <c r="AT136" s="22" t="s">
        <v>207</v>
      </c>
      <c r="AU136" s="22" t="s">
        <v>88</v>
      </c>
      <c r="AY136" s="22" t="s">
        <v>206</v>
      </c>
      <c r="BE136" s="142">
        <f>IF(U136="základní",N136,0)</f>
        <v>0</v>
      </c>
      <c r="BF136" s="142">
        <f>IF(U136="snížená",N136,0)</f>
        <v>0</v>
      </c>
      <c r="BG136" s="142">
        <f>IF(U136="zákl. přenesená",N136,0)</f>
        <v>0</v>
      </c>
      <c r="BH136" s="142">
        <f>IF(U136="sníž. přenesená",N136,0)</f>
        <v>0</v>
      </c>
      <c r="BI136" s="142">
        <f>IF(U136="nulová",N136,0)</f>
        <v>0</v>
      </c>
      <c r="BJ136" s="22" t="s">
        <v>88</v>
      </c>
      <c r="BK136" s="142">
        <f>ROUND(L136*K136,2)</f>
        <v>0</v>
      </c>
      <c r="BL136" s="22" t="s">
        <v>278</v>
      </c>
      <c r="BM136" s="22" t="s">
        <v>2465</v>
      </c>
    </row>
    <row r="137" s="1" customFormat="1" ht="25.5" customHeight="1">
      <c r="B137" s="46"/>
      <c r="C137" s="219" t="s">
        <v>249</v>
      </c>
      <c r="D137" s="219" t="s">
        <v>207</v>
      </c>
      <c r="E137" s="220" t="s">
        <v>2466</v>
      </c>
      <c r="F137" s="221" t="s">
        <v>2467</v>
      </c>
      <c r="G137" s="221"/>
      <c r="H137" s="221"/>
      <c r="I137" s="221"/>
      <c r="J137" s="222" t="s">
        <v>1134</v>
      </c>
      <c r="K137" s="223">
        <v>2</v>
      </c>
      <c r="L137" s="224">
        <v>0</v>
      </c>
      <c r="M137" s="225"/>
      <c r="N137" s="226">
        <f>ROUND(L137*K137,2)</f>
        <v>0</v>
      </c>
      <c r="O137" s="226"/>
      <c r="P137" s="226"/>
      <c r="Q137" s="226"/>
      <c r="R137" s="48"/>
      <c r="T137" s="227" t="s">
        <v>22</v>
      </c>
      <c r="U137" s="56" t="s">
        <v>45</v>
      </c>
      <c r="V137" s="47"/>
      <c r="W137" s="228">
        <f>V137*K137</f>
        <v>0</v>
      </c>
      <c r="X137" s="228">
        <v>0</v>
      </c>
      <c r="Y137" s="228">
        <f>X137*K137</f>
        <v>0</v>
      </c>
      <c r="Z137" s="228">
        <v>0</v>
      </c>
      <c r="AA137" s="229">
        <f>Z137*K137</f>
        <v>0</v>
      </c>
      <c r="AR137" s="22" t="s">
        <v>278</v>
      </c>
      <c r="AT137" s="22" t="s">
        <v>207</v>
      </c>
      <c r="AU137" s="22" t="s">
        <v>88</v>
      </c>
      <c r="AY137" s="22" t="s">
        <v>206</v>
      </c>
      <c r="BE137" s="142">
        <f>IF(U137="základní",N137,0)</f>
        <v>0</v>
      </c>
      <c r="BF137" s="142">
        <f>IF(U137="snížená",N137,0)</f>
        <v>0</v>
      </c>
      <c r="BG137" s="142">
        <f>IF(U137="zákl. přenesená",N137,0)</f>
        <v>0</v>
      </c>
      <c r="BH137" s="142">
        <f>IF(U137="sníž. přenesená",N137,0)</f>
        <v>0</v>
      </c>
      <c r="BI137" s="142">
        <f>IF(U137="nulová",N137,0)</f>
        <v>0</v>
      </c>
      <c r="BJ137" s="22" t="s">
        <v>88</v>
      </c>
      <c r="BK137" s="142">
        <f>ROUND(L137*K137,2)</f>
        <v>0</v>
      </c>
      <c r="BL137" s="22" t="s">
        <v>278</v>
      </c>
      <c r="BM137" s="22" t="s">
        <v>2468</v>
      </c>
    </row>
    <row r="138" s="1" customFormat="1" ht="38.25" customHeight="1">
      <c r="B138" s="46"/>
      <c r="C138" s="219" t="s">
        <v>253</v>
      </c>
      <c r="D138" s="219" t="s">
        <v>207</v>
      </c>
      <c r="E138" s="220" t="s">
        <v>2469</v>
      </c>
      <c r="F138" s="221" t="s">
        <v>2470</v>
      </c>
      <c r="G138" s="221"/>
      <c r="H138" s="221"/>
      <c r="I138" s="221"/>
      <c r="J138" s="222" t="s">
        <v>1134</v>
      </c>
      <c r="K138" s="223">
        <v>1</v>
      </c>
      <c r="L138" s="224">
        <v>0</v>
      </c>
      <c r="M138" s="225"/>
      <c r="N138" s="226">
        <f>ROUND(L138*K138,2)</f>
        <v>0</v>
      </c>
      <c r="O138" s="226"/>
      <c r="P138" s="226"/>
      <c r="Q138" s="226"/>
      <c r="R138" s="48"/>
      <c r="T138" s="227" t="s">
        <v>22</v>
      </c>
      <c r="U138" s="56" t="s">
        <v>45</v>
      </c>
      <c r="V138" s="47"/>
      <c r="W138" s="228">
        <f>V138*K138</f>
        <v>0</v>
      </c>
      <c r="X138" s="228">
        <v>0</v>
      </c>
      <c r="Y138" s="228">
        <f>X138*K138</f>
        <v>0</v>
      </c>
      <c r="Z138" s="228">
        <v>0</v>
      </c>
      <c r="AA138" s="229">
        <f>Z138*K138</f>
        <v>0</v>
      </c>
      <c r="AR138" s="22" t="s">
        <v>278</v>
      </c>
      <c r="AT138" s="22" t="s">
        <v>207</v>
      </c>
      <c r="AU138" s="22" t="s">
        <v>88</v>
      </c>
      <c r="AY138" s="22" t="s">
        <v>206</v>
      </c>
      <c r="BE138" s="142">
        <f>IF(U138="základní",N138,0)</f>
        <v>0</v>
      </c>
      <c r="BF138" s="142">
        <f>IF(U138="snížená",N138,0)</f>
        <v>0</v>
      </c>
      <c r="BG138" s="142">
        <f>IF(U138="zákl. přenesená",N138,0)</f>
        <v>0</v>
      </c>
      <c r="BH138" s="142">
        <f>IF(U138="sníž. přenesená",N138,0)</f>
        <v>0</v>
      </c>
      <c r="BI138" s="142">
        <f>IF(U138="nulová",N138,0)</f>
        <v>0</v>
      </c>
      <c r="BJ138" s="22" t="s">
        <v>88</v>
      </c>
      <c r="BK138" s="142">
        <f>ROUND(L138*K138,2)</f>
        <v>0</v>
      </c>
      <c r="BL138" s="22" t="s">
        <v>278</v>
      </c>
      <c r="BM138" s="22" t="s">
        <v>2471</v>
      </c>
    </row>
    <row r="139" s="1" customFormat="1" ht="25.5" customHeight="1">
      <c r="B139" s="46"/>
      <c r="C139" s="219" t="s">
        <v>257</v>
      </c>
      <c r="D139" s="219" t="s">
        <v>207</v>
      </c>
      <c r="E139" s="220" t="s">
        <v>2472</v>
      </c>
      <c r="F139" s="221" t="s">
        <v>2473</v>
      </c>
      <c r="G139" s="221"/>
      <c r="H139" s="221"/>
      <c r="I139" s="221"/>
      <c r="J139" s="222" t="s">
        <v>1134</v>
      </c>
      <c r="K139" s="223">
        <v>1</v>
      </c>
      <c r="L139" s="224">
        <v>0</v>
      </c>
      <c r="M139" s="225"/>
      <c r="N139" s="226">
        <f>ROUND(L139*K139,2)</f>
        <v>0</v>
      </c>
      <c r="O139" s="226"/>
      <c r="P139" s="226"/>
      <c r="Q139" s="226"/>
      <c r="R139" s="48"/>
      <c r="T139" s="227" t="s">
        <v>22</v>
      </c>
      <c r="U139" s="56" t="s">
        <v>45</v>
      </c>
      <c r="V139" s="47"/>
      <c r="W139" s="228">
        <f>V139*K139</f>
        <v>0</v>
      </c>
      <c r="X139" s="228">
        <v>0</v>
      </c>
      <c r="Y139" s="228">
        <f>X139*K139</f>
        <v>0</v>
      </c>
      <c r="Z139" s="228">
        <v>0</v>
      </c>
      <c r="AA139" s="229">
        <f>Z139*K139</f>
        <v>0</v>
      </c>
      <c r="AR139" s="22" t="s">
        <v>278</v>
      </c>
      <c r="AT139" s="22" t="s">
        <v>207</v>
      </c>
      <c r="AU139" s="22" t="s">
        <v>88</v>
      </c>
      <c r="AY139" s="22" t="s">
        <v>206</v>
      </c>
      <c r="BE139" s="142">
        <f>IF(U139="základní",N139,0)</f>
        <v>0</v>
      </c>
      <c r="BF139" s="142">
        <f>IF(U139="snížená",N139,0)</f>
        <v>0</v>
      </c>
      <c r="BG139" s="142">
        <f>IF(U139="zákl. přenesená",N139,0)</f>
        <v>0</v>
      </c>
      <c r="BH139" s="142">
        <f>IF(U139="sníž. přenesená",N139,0)</f>
        <v>0</v>
      </c>
      <c r="BI139" s="142">
        <f>IF(U139="nulová",N139,0)</f>
        <v>0</v>
      </c>
      <c r="BJ139" s="22" t="s">
        <v>88</v>
      </c>
      <c r="BK139" s="142">
        <f>ROUND(L139*K139,2)</f>
        <v>0</v>
      </c>
      <c r="BL139" s="22" t="s">
        <v>278</v>
      </c>
      <c r="BM139" s="22" t="s">
        <v>2474</v>
      </c>
    </row>
    <row r="140" s="1" customFormat="1" ht="25.5" customHeight="1">
      <c r="B140" s="46"/>
      <c r="C140" s="219" t="s">
        <v>262</v>
      </c>
      <c r="D140" s="219" t="s">
        <v>207</v>
      </c>
      <c r="E140" s="220" t="s">
        <v>2475</v>
      </c>
      <c r="F140" s="221" t="s">
        <v>2476</v>
      </c>
      <c r="G140" s="221"/>
      <c r="H140" s="221"/>
      <c r="I140" s="221"/>
      <c r="J140" s="222" t="s">
        <v>1134</v>
      </c>
      <c r="K140" s="223">
        <v>1</v>
      </c>
      <c r="L140" s="224">
        <v>0</v>
      </c>
      <c r="M140" s="225"/>
      <c r="N140" s="226">
        <f>ROUND(L140*K140,2)</f>
        <v>0</v>
      </c>
      <c r="O140" s="226"/>
      <c r="P140" s="226"/>
      <c r="Q140" s="226"/>
      <c r="R140" s="48"/>
      <c r="T140" s="227" t="s">
        <v>22</v>
      </c>
      <c r="U140" s="56" t="s">
        <v>45</v>
      </c>
      <c r="V140" s="47"/>
      <c r="W140" s="228">
        <f>V140*K140</f>
        <v>0</v>
      </c>
      <c r="X140" s="228">
        <v>0</v>
      </c>
      <c r="Y140" s="228">
        <f>X140*K140</f>
        <v>0</v>
      </c>
      <c r="Z140" s="228">
        <v>0</v>
      </c>
      <c r="AA140" s="229">
        <f>Z140*K140</f>
        <v>0</v>
      </c>
      <c r="AR140" s="22" t="s">
        <v>278</v>
      </c>
      <c r="AT140" s="22" t="s">
        <v>207</v>
      </c>
      <c r="AU140" s="22" t="s">
        <v>88</v>
      </c>
      <c r="AY140" s="22" t="s">
        <v>206</v>
      </c>
      <c r="BE140" s="142">
        <f>IF(U140="základní",N140,0)</f>
        <v>0</v>
      </c>
      <c r="BF140" s="142">
        <f>IF(U140="snížená",N140,0)</f>
        <v>0</v>
      </c>
      <c r="BG140" s="142">
        <f>IF(U140="zákl. přenesená",N140,0)</f>
        <v>0</v>
      </c>
      <c r="BH140" s="142">
        <f>IF(U140="sníž. přenesená",N140,0)</f>
        <v>0</v>
      </c>
      <c r="BI140" s="142">
        <f>IF(U140="nulová",N140,0)</f>
        <v>0</v>
      </c>
      <c r="BJ140" s="22" t="s">
        <v>88</v>
      </c>
      <c r="BK140" s="142">
        <f>ROUND(L140*K140,2)</f>
        <v>0</v>
      </c>
      <c r="BL140" s="22" t="s">
        <v>278</v>
      </c>
      <c r="BM140" s="22" t="s">
        <v>2477</v>
      </c>
    </row>
    <row r="141" s="1" customFormat="1" ht="25.5" customHeight="1">
      <c r="B141" s="46"/>
      <c r="C141" s="219" t="s">
        <v>269</v>
      </c>
      <c r="D141" s="219" t="s">
        <v>207</v>
      </c>
      <c r="E141" s="220" t="s">
        <v>2478</v>
      </c>
      <c r="F141" s="221" t="s">
        <v>2479</v>
      </c>
      <c r="G141" s="221"/>
      <c r="H141" s="221"/>
      <c r="I141" s="221"/>
      <c r="J141" s="222" t="s">
        <v>1134</v>
      </c>
      <c r="K141" s="223">
        <v>1</v>
      </c>
      <c r="L141" s="224">
        <v>0</v>
      </c>
      <c r="M141" s="225"/>
      <c r="N141" s="226">
        <f>ROUND(L141*K141,2)</f>
        <v>0</v>
      </c>
      <c r="O141" s="226"/>
      <c r="P141" s="226"/>
      <c r="Q141" s="226"/>
      <c r="R141" s="48"/>
      <c r="T141" s="227" t="s">
        <v>22</v>
      </c>
      <c r="U141" s="56" t="s">
        <v>45</v>
      </c>
      <c r="V141" s="47"/>
      <c r="W141" s="228">
        <f>V141*K141</f>
        <v>0</v>
      </c>
      <c r="X141" s="228">
        <v>0</v>
      </c>
      <c r="Y141" s="228">
        <f>X141*K141</f>
        <v>0</v>
      </c>
      <c r="Z141" s="228">
        <v>0</v>
      </c>
      <c r="AA141" s="229">
        <f>Z141*K141</f>
        <v>0</v>
      </c>
      <c r="AR141" s="22" t="s">
        <v>278</v>
      </c>
      <c r="AT141" s="22" t="s">
        <v>207</v>
      </c>
      <c r="AU141" s="22" t="s">
        <v>88</v>
      </c>
      <c r="AY141" s="22" t="s">
        <v>206</v>
      </c>
      <c r="BE141" s="142">
        <f>IF(U141="základní",N141,0)</f>
        <v>0</v>
      </c>
      <c r="BF141" s="142">
        <f>IF(U141="snížená",N141,0)</f>
        <v>0</v>
      </c>
      <c r="BG141" s="142">
        <f>IF(U141="zákl. přenesená",N141,0)</f>
        <v>0</v>
      </c>
      <c r="BH141" s="142">
        <f>IF(U141="sníž. přenesená",N141,0)</f>
        <v>0</v>
      </c>
      <c r="BI141" s="142">
        <f>IF(U141="nulová",N141,0)</f>
        <v>0</v>
      </c>
      <c r="BJ141" s="22" t="s">
        <v>88</v>
      </c>
      <c r="BK141" s="142">
        <f>ROUND(L141*K141,2)</f>
        <v>0</v>
      </c>
      <c r="BL141" s="22" t="s">
        <v>278</v>
      </c>
      <c r="BM141" s="22" t="s">
        <v>2480</v>
      </c>
    </row>
    <row r="142" s="1" customFormat="1" ht="38.25" customHeight="1">
      <c r="B142" s="46"/>
      <c r="C142" s="219" t="s">
        <v>11</v>
      </c>
      <c r="D142" s="219" t="s">
        <v>207</v>
      </c>
      <c r="E142" s="220" t="s">
        <v>2481</v>
      </c>
      <c r="F142" s="221" t="s">
        <v>2482</v>
      </c>
      <c r="G142" s="221"/>
      <c r="H142" s="221"/>
      <c r="I142" s="221"/>
      <c r="J142" s="222" t="s">
        <v>1134</v>
      </c>
      <c r="K142" s="223">
        <v>10</v>
      </c>
      <c r="L142" s="224">
        <v>0</v>
      </c>
      <c r="M142" s="225"/>
      <c r="N142" s="226">
        <f>ROUND(L142*K142,2)</f>
        <v>0</v>
      </c>
      <c r="O142" s="226"/>
      <c r="P142" s="226"/>
      <c r="Q142" s="226"/>
      <c r="R142" s="48"/>
      <c r="T142" s="227" t="s">
        <v>22</v>
      </c>
      <c r="U142" s="56" t="s">
        <v>45</v>
      </c>
      <c r="V142" s="47"/>
      <c r="W142" s="228">
        <f>V142*K142</f>
        <v>0</v>
      </c>
      <c r="X142" s="228">
        <v>0</v>
      </c>
      <c r="Y142" s="228">
        <f>X142*K142</f>
        <v>0</v>
      </c>
      <c r="Z142" s="228">
        <v>0</v>
      </c>
      <c r="AA142" s="229">
        <f>Z142*K142</f>
        <v>0</v>
      </c>
      <c r="AR142" s="22" t="s">
        <v>278</v>
      </c>
      <c r="AT142" s="22" t="s">
        <v>207</v>
      </c>
      <c r="AU142" s="22" t="s">
        <v>88</v>
      </c>
      <c r="AY142" s="22" t="s">
        <v>206</v>
      </c>
      <c r="BE142" s="142">
        <f>IF(U142="základní",N142,0)</f>
        <v>0</v>
      </c>
      <c r="BF142" s="142">
        <f>IF(U142="snížená",N142,0)</f>
        <v>0</v>
      </c>
      <c r="BG142" s="142">
        <f>IF(U142="zákl. přenesená",N142,0)</f>
        <v>0</v>
      </c>
      <c r="BH142" s="142">
        <f>IF(U142="sníž. přenesená",N142,0)</f>
        <v>0</v>
      </c>
      <c r="BI142" s="142">
        <f>IF(U142="nulová",N142,0)</f>
        <v>0</v>
      </c>
      <c r="BJ142" s="22" t="s">
        <v>88</v>
      </c>
      <c r="BK142" s="142">
        <f>ROUND(L142*K142,2)</f>
        <v>0</v>
      </c>
      <c r="BL142" s="22" t="s">
        <v>278</v>
      </c>
      <c r="BM142" s="22" t="s">
        <v>2483</v>
      </c>
    </row>
    <row r="143" s="1" customFormat="1" ht="120" customHeight="1">
      <c r="B143" s="46"/>
      <c r="C143" s="47"/>
      <c r="D143" s="47"/>
      <c r="E143" s="47"/>
      <c r="F143" s="250" t="s">
        <v>2484</v>
      </c>
      <c r="G143" s="67"/>
      <c r="H143" s="67"/>
      <c r="I143" s="67"/>
      <c r="J143" s="47"/>
      <c r="K143" s="47"/>
      <c r="L143" s="47"/>
      <c r="M143" s="47"/>
      <c r="N143" s="47"/>
      <c r="O143" s="47"/>
      <c r="P143" s="47"/>
      <c r="Q143" s="47"/>
      <c r="R143" s="48"/>
      <c r="T143" s="189"/>
      <c r="U143" s="47"/>
      <c r="V143" s="47"/>
      <c r="W143" s="47"/>
      <c r="X143" s="47"/>
      <c r="Y143" s="47"/>
      <c r="Z143" s="47"/>
      <c r="AA143" s="100"/>
      <c r="AT143" s="22" t="s">
        <v>268</v>
      </c>
      <c r="AU143" s="22" t="s">
        <v>88</v>
      </c>
    </row>
    <row r="144" s="1" customFormat="1" ht="38.25" customHeight="1">
      <c r="B144" s="46"/>
      <c r="C144" s="219" t="s">
        <v>278</v>
      </c>
      <c r="D144" s="219" t="s">
        <v>207</v>
      </c>
      <c r="E144" s="220" t="s">
        <v>2485</v>
      </c>
      <c r="F144" s="221" t="s">
        <v>2486</v>
      </c>
      <c r="G144" s="221"/>
      <c r="H144" s="221"/>
      <c r="I144" s="221"/>
      <c r="J144" s="222" t="s">
        <v>1134</v>
      </c>
      <c r="K144" s="223">
        <v>50</v>
      </c>
      <c r="L144" s="224">
        <v>0</v>
      </c>
      <c r="M144" s="225"/>
      <c r="N144" s="226">
        <f>ROUND(L144*K144,2)</f>
        <v>0</v>
      </c>
      <c r="O144" s="226"/>
      <c r="P144" s="226"/>
      <c r="Q144" s="226"/>
      <c r="R144" s="48"/>
      <c r="T144" s="227" t="s">
        <v>22</v>
      </c>
      <c r="U144" s="56" t="s">
        <v>45</v>
      </c>
      <c r="V144" s="47"/>
      <c r="W144" s="228">
        <f>V144*K144</f>
        <v>0</v>
      </c>
      <c r="X144" s="228">
        <v>0</v>
      </c>
      <c r="Y144" s="228">
        <f>X144*K144</f>
        <v>0</v>
      </c>
      <c r="Z144" s="228">
        <v>0</v>
      </c>
      <c r="AA144" s="229">
        <f>Z144*K144</f>
        <v>0</v>
      </c>
      <c r="AR144" s="22" t="s">
        <v>278</v>
      </c>
      <c r="AT144" s="22" t="s">
        <v>207</v>
      </c>
      <c r="AU144" s="22" t="s">
        <v>88</v>
      </c>
      <c r="AY144" s="22" t="s">
        <v>206</v>
      </c>
      <c r="BE144" s="142">
        <f>IF(U144="základní",N144,0)</f>
        <v>0</v>
      </c>
      <c r="BF144" s="142">
        <f>IF(U144="snížená",N144,0)</f>
        <v>0</v>
      </c>
      <c r="BG144" s="142">
        <f>IF(U144="zákl. přenesená",N144,0)</f>
        <v>0</v>
      </c>
      <c r="BH144" s="142">
        <f>IF(U144="sníž. přenesená",N144,0)</f>
        <v>0</v>
      </c>
      <c r="BI144" s="142">
        <f>IF(U144="nulová",N144,0)</f>
        <v>0</v>
      </c>
      <c r="BJ144" s="22" t="s">
        <v>88</v>
      </c>
      <c r="BK144" s="142">
        <f>ROUND(L144*K144,2)</f>
        <v>0</v>
      </c>
      <c r="BL144" s="22" t="s">
        <v>278</v>
      </c>
      <c r="BM144" s="22" t="s">
        <v>2487</v>
      </c>
    </row>
    <row r="145" s="1" customFormat="1" ht="144" customHeight="1">
      <c r="B145" s="46"/>
      <c r="C145" s="47"/>
      <c r="D145" s="47"/>
      <c r="E145" s="47"/>
      <c r="F145" s="250" t="s">
        <v>2488</v>
      </c>
      <c r="G145" s="67"/>
      <c r="H145" s="67"/>
      <c r="I145" s="67"/>
      <c r="J145" s="47"/>
      <c r="K145" s="47"/>
      <c r="L145" s="47"/>
      <c r="M145" s="47"/>
      <c r="N145" s="47"/>
      <c r="O145" s="47"/>
      <c r="P145" s="47"/>
      <c r="Q145" s="47"/>
      <c r="R145" s="48"/>
      <c r="T145" s="189"/>
      <c r="U145" s="47"/>
      <c r="V145" s="47"/>
      <c r="W145" s="47"/>
      <c r="X145" s="47"/>
      <c r="Y145" s="47"/>
      <c r="Z145" s="47"/>
      <c r="AA145" s="100"/>
      <c r="AT145" s="22" t="s">
        <v>268</v>
      </c>
      <c r="AU145" s="22" t="s">
        <v>88</v>
      </c>
    </row>
    <row r="146" s="9" customFormat="1" ht="37.44001" customHeight="1">
      <c r="B146" s="205"/>
      <c r="C146" s="206"/>
      <c r="D146" s="207" t="s">
        <v>2432</v>
      </c>
      <c r="E146" s="207"/>
      <c r="F146" s="207"/>
      <c r="G146" s="207"/>
      <c r="H146" s="207"/>
      <c r="I146" s="207"/>
      <c r="J146" s="207"/>
      <c r="K146" s="207"/>
      <c r="L146" s="207"/>
      <c r="M146" s="207"/>
      <c r="N146" s="263">
        <f>BK146</f>
        <v>0</v>
      </c>
      <c r="O146" s="264"/>
      <c r="P146" s="264"/>
      <c r="Q146" s="264"/>
      <c r="R146" s="209"/>
      <c r="T146" s="210"/>
      <c r="U146" s="206"/>
      <c r="V146" s="206"/>
      <c r="W146" s="211">
        <f>SUM(W147:W161)</f>
        <v>0</v>
      </c>
      <c r="X146" s="206"/>
      <c r="Y146" s="211">
        <f>SUM(Y147:Y161)</f>
        <v>0</v>
      </c>
      <c r="Z146" s="206"/>
      <c r="AA146" s="212">
        <f>SUM(AA147:AA161)</f>
        <v>0</v>
      </c>
      <c r="AR146" s="213" t="s">
        <v>149</v>
      </c>
      <c r="AT146" s="214" t="s">
        <v>79</v>
      </c>
      <c r="AU146" s="214" t="s">
        <v>80</v>
      </c>
      <c r="AY146" s="213" t="s">
        <v>206</v>
      </c>
      <c r="BK146" s="215">
        <f>SUM(BK147:BK161)</f>
        <v>0</v>
      </c>
    </row>
    <row r="147" s="1" customFormat="1" ht="16.5" customHeight="1">
      <c r="B147" s="46"/>
      <c r="C147" s="219" t="s">
        <v>283</v>
      </c>
      <c r="D147" s="219" t="s">
        <v>207</v>
      </c>
      <c r="E147" s="220" t="s">
        <v>2489</v>
      </c>
      <c r="F147" s="221" t="s">
        <v>2490</v>
      </c>
      <c r="G147" s="221"/>
      <c r="H147" s="221"/>
      <c r="I147" s="221"/>
      <c r="J147" s="222" t="s">
        <v>243</v>
      </c>
      <c r="K147" s="223">
        <v>25</v>
      </c>
      <c r="L147" s="224">
        <v>0</v>
      </c>
      <c r="M147" s="225"/>
      <c r="N147" s="226">
        <f>ROUND(L147*K147,2)</f>
        <v>0</v>
      </c>
      <c r="O147" s="226"/>
      <c r="P147" s="226"/>
      <c r="Q147" s="226"/>
      <c r="R147" s="48"/>
      <c r="T147" s="227" t="s">
        <v>22</v>
      </c>
      <c r="U147" s="56" t="s">
        <v>45</v>
      </c>
      <c r="V147" s="47"/>
      <c r="W147" s="228">
        <f>V147*K147</f>
        <v>0</v>
      </c>
      <c r="X147" s="228">
        <v>0</v>
      </c>
      <c r="Y147" s="228">
        <f>X147*K147</f>
        <v>0</v>
      </c>
      <c r="Z147" s="228">
        <v>0</v>
      </c>
      <c r="AA147" s="229">
        <f>Z147*K147</f>
        <v>0</v>
      </c>
      <c r="AR147" s="22" t="s">
        <v>278</v>
      </c>
      <c r="AT147" s="22" t="s">
        <v>207</v>
      </c>
      <c r="AU147" s="22" t="s">
        <v>88</v>
      </c>
      <c r="AY147" s="22" t="s">
        <v>206</v>
      </c>
      <c r="BE147" s="142">
        <f>IF(U147="základní",N147,0)</f>
        <v>0</v>
      </c>
      <c r="BF147" s="142">
        <f>IF(U147="snížená",N147,0)</f>
        <v>0</v>
      </c>
      <c r="BG147" s="142">
        <f>IF(U147="zákl. přenesená",N147,0)</f>
        <v>0</v>
      </c>
      <c r="BH147" s="142">
        <f>IF(U147="sníž. přenesená",N147,0)</f>
        <v>0</v>
      </c>
      <c r="BI147" s="142">
        <f>IF(U147="nulová",N147,0)</f>
        <v>0</v>
      </c>
      <c r="BJ147" s="22" t="s">
        <v>88</v>
      </c>
      <c r="BK147" s="142">
        <f>ROUND(L147*K147,2)</f>
        <v>0</v>
      </c>
      <c r="BL147" s="22" t="s">
        <v>278</v>
      </c>
      <c r="BM147" s="22" t="s">
        <v>2491</v>
      </c>
    </row>
    <row r="148" s="1" customFormat="1" ht="120" customHeight="1">
      <c r="B148" s="46"/>
      <c r="C148" s="47"/>
      <c r="D148" s="47"/>
      <c r="E148" s="47"/>
      <c r="F148" s="250" t="s">
        <v>2492</v>
      </c>
      <c r="G148" s="67"/>
      <c r="H148" s="67"/>
      <c r="I148" s="67"/>
      <c r="J148" s="47"/>
      <c r="K148" s="47"/>
      <c r="L148" s="47"/>
      <c r="M148" s="47"/>
      <c r="N148" s="47"/>
      <c r="O148" s="47"/>
      <c r="P148" s="47"/>
      <c r="Q148" s="47"/>
      <c r="R148" s="48"/>
      <c r="T148" s="189"/>
      <c r="U148" s="47"/>
      <c r="V148" s="47"/>
      <c r="W148" s="47"/>
      <c r="X148" s="47"/>
      <c r="Y148" s="47"/>
      <c r="Z148" s="47"/>
      <c r="AA148" s="100"/>
      <c r="AT148" s="22" t="s">
        <v>268</v>
      </c>
      <c r="AU148" s="22" t="s">
        <v>88</v>
      </c>
    </row>
    <row r="149" s="1" customFormat="1" ht="16.5" customHeight="1">
      <c r="B149" s="46"/>
      <c r="C149" s="219" t="s">
        <v>290</v>
      </c>
      <c r="D149" s="219" t="s">
        <v>207</v>
      </c>
      <c r="E149" s="220" t="s">
        <v>2493</v>
      </c>
      <c r="F149" s="221" t="s">
        <v>2494</v>
      </c>
      <c r="G149" s="221"/>
      <c r="H149" s="221"/>
      <c r="I149" s="221"/>
      <c r="J149" s="222" t="s">
        <v>243</v>
      </c>
      <c r="K149" s="223">
        <v>70</v>
      </c>
      <c r="L149" s="224">
        <v>0</v>
      </c>
      <c r="M149" s="225"/>
      <c r="N149" s="226">
        <f>ROUND(L149*K149,2)</f>
        <v>0</v>
      </c>
      <c r="O149" s="226"/>
      <c r="P149" s="226"/>
      <c r="Q149" s="226"/>
      <c r="R149" s="48"/>
      <c r="T149" s="227" t="s">
        <v>22</v>
      </c>
      <c r="U149" s="56" t="s">
        <v>45</v>
      </c>
      <c r="V149" s="47"/>
      <c r="W149" s="228">
        <f>V149*K149</f>
        <v>0</v>
      </c>
      <c r="X149" s="228">
        <v>0</v>
      </c>
      <c r="Y149" s="228">
        <f>X149*K149</f>
        <v>0</v>
      </c>
      <c r="Z149" s="228">
        <v>0</v>
      </c>
      <c r="AA149" s="229">
        <f>Z149*K149</f>
        <v>0</v>
      </c>
      <c r="AR149" s="22" t="s">
        <v>278</v>
      </c>
      <c r="AT149" s="22" t="s">
        <v>207</v>
      </c>
      <c r="AU149" s="22" t="s">
        <v>88</v>
      </c>
      <c r="AY149" s="22" t="s">
        <v>206</v>
      </c>
      <c r="BE149" s="142">
        <f>IF(U149="základní",N149,0)</f>
        <v>0</v>
      </c>
      <c r="BF149" s="142">
        <f>IF(U149="snížená",N149,0)</f>
        <v>0</v>
      </c>
      <c r="BG149" s="142">
        <f>IF(U149="zákl. přenesená",N149,0)</f>
        <v>0</v>
      </c>
      <c r="BH149" s="142">
        <f>IF(U149="sníž. přenesená",N149,0)</f>
        <v>0</v>
      </c>
      <c r="BI149" s="142">
        <f>IF(U149="nulová",N149,0)</f>
        <v>0</v>
      </c>
      <c r="BJ149" s="22" t="s">
        <v>88</v>
      </c>
      <c r="BK149" s="142">
        <f>ROUND(L149*K149,2)</f>
        <v>0</v>
      </c>
      <c r="BL149" s="22" t="s">
        <v>278</v>
      </c>
      <c r="BM149" s="22" t="s">
        <v>2495</v>
      </c>
    </row>
    <row r="150" s="1" customFormat="1" ht="120" customHeight="1">
      <c r="B150" s="46"/>
      <c r="C150" s="47"/>
      <c r="D150" s="47"/>
      <c r="E150" s="47"/>
      <c r="F150" s="250" t="s">
        <v>2492</v>
      </c>
      <c r="G150" s="67"/>
      <c r="H150" s="67"/>
      <c r="I150" s="67"/>
      <c r="J150" s="47"/>
      <c r="K150" s="47"/>
      <c r="L150" s="47"/>
      <c r="M150" s="47"/>
      <c r="N150" s="47"/>
      <c r="O150" s="47"/>
      <c r="P150" s="47"/>
      <c r="Q150" s="47"/>
      <c r="R150" s="48"/>
      <c r="T150" s="189"/>
      <c r="U150" s="47"/>
      <c r="V150" s="47"/>
      <c r="W150" s="47"/>
      <c r="X150" s="47"/>
      <c r="Y150" s="47"/>
      <c r="Z150" s="47"/>
      <c r="AA150" s="100"/>
      <c r="AT150" s="22" t="s">
        <v>268</v>
      </c>
      <c r="AU150" s="22" t="s">
        <v>88</v>
      </c>
    </row>
    <row r="151" s="1" customFormat="1" ht="16.5" customHeight="1">
      <c r="B151" s="46"/>
      <c r="C151" s="219" t="s">
        <v>296</v>
      </c>
      <c r="D151" s="219" t="s">
        <v>207</v>
      </c>
      <c r="E151" s="220" t="s">
        <v>2496</v>
      </c>
      <c r="F151" s="221" t="s">
        <v>2497</v>
      </c>
      <c r="G151" s="221"/>
      <c r="H151" s="221"/>
      <c r="I151" s="221"/>
      <c r="J151" s="222" t="s">
        <v>243</v>
      </c>
      <c r="K151" s="223">
        <v>50</v>
      </c>
      <c r="L151" s="224">
        <v>0</v>
      </c>
      <c r="M151" s="225"/>
      <c r="N151" s="226">
        <f>ROUND(L151*K151,2)</f>
        <v>0</v>
      </c>
      <c r="O151" s="226"/>
      <c r="P151" s="226"/>
      <c r="Q151" s="226"/>
      <c r="R151" s="48"/>
      <c r="T151" s="227" t="s">
        <v>22</v>
      </c>
      <c r="U151" s="56" t="s">
        <v>45</v>
      </c>
      <c r="V151" s="47"/>
      <c r="W151" s="228">
        <f>V151*K151</f>
        <v>0</v>
      </c>
      <c r="X151" s="228">
        <v>0</v>
      </c>
      <c r="Y151" s="228">
        <f>X151*K151</f>
        <v>0</v>
      </c>
      <c r="Z151" s="228">
        <v>0</v>
      </c>
      <c r="AA151" s="229">
        <f>Z151*K151</f>
        <v>0</v>
      </c>
      <c r="AR151" s="22" t="s">
        <v>278</v>
      </c>
      <c r="AT151" s="22" t="s">
        <v>207</v>
      </c>
      <c r="AU151" s="22" t="s">
        <v>88</v>
      </c>
      <c r="AY151" s="22" t="s">
        <v>206</v>
      </c>
      <c r="BE151" s="142">
        <f>IF(U151="základní",N151,0)</f>
        <v>0</v>
      </c>
      <c r="BF151" s="142">
        <f>IF(U151="snížená",N151,0)</f>
        <v>0</v>
      </c>
      <c r="BG151" s="142">
        <f>IF(U151="zákl. přenesená",N151,0)</f>
        <v>0</v>
      </c>
      <c r="BH151" s="142">
        <f>IF(U151="sníž. přenesená",N151,0)</f>
        <v>0</v>
      </c>
      <c r="BI151" s="142">
        <f>IF(U151="nulová",N151,0)</f>
        <v>0</v>
      </c>
      <c r="BJ151" s="22" t="s">
        <v>88</v>
      </c>
      <c r="BK151" s="142">
        <f>ROUND(L151*K151,2)</f>
        <v>0</v>
      </c>
      <c r="BL151" s="22" t="s">
        <v>278</v>
      </c>
      <c r="BM151" s="22" t="s">
        <v>2498</v>
      </c>
    </row>
    <row r="152" s="1" customFormat="1" ht="120" customHeight="1">
      <c r="B152" s="46"/>
      <c r="C152" s="47"/>
      <c r="D152" s="47"/>
      <c r="E152" s="47"/>
      <c r="F152" s="250" t="s">
        <v>2492</v>
      </c>
      <c r="G152" s="67"/>
      <c r="H152" s="67"/>
      <c r="I152" s="67"/>
      <c r="J152" s="47"/>
      <c r="K152" s="47"/>
      <c r="L152" s="47"/>
      <c r="M152" s="47"/>
      <c r="N152" s="47"/>
      <c r="O152" s="47"/>
      <c r="P152" s="47"/>
      <c r="Q152" s="47"/>
      <c r="R152" s="48"/>
      <c r="T152" s="189"/>
      <c r="U152" s="47"/>
      <c r="V152" s="47"/>
      <c r="W152" s="47"/>
      <c r="X152" s="47"/>
      <c r="Y152" s="47"/>
      <c r="Z152" s="47"/>
      <c r="AA152" s="100"/>
      <c r="AT152" s="22" t="s">
        <v>268</v>
      </c>
      <c r="AU152" s="22" t="s">
        <v>88</v>
      </c>
    </row>
    <row r="153" s="1" customFormat="1" ht="16.5" customHeight="1">
      <c r="B153" s="46"/>
      <c r="C153" s="219" t="s">
        <v>301</v>
      </c>
      <c r="D153" s="219" t="s">
        <v>207</v>
      </c>
      <c r="E153" s="220" t="s">
        <v>2499</v>
      </c>
      <c r="F153" s="221" t="s">
        <v>2500</v>
      </c>
      <c r="G153" s="221"/>
      <c r="H153" s="221"/>
      <c r="I153" s="221"/>
      <c r="J153" s="222" t="s">
        <v>243</v>
      </c>
      <c r="K153" s="223">
        <v>10</v>
      </c>
      <c r="L153" s="224">
        <v>0</v>
      </c>
      <c r="M153" s="225"/>
      <c r="N153" s="226">
        <f>ROUND(L153*K153,2)</f>
        <v>0</v>
      </c>
      <c r="O153" s="226"/>
      <c r="P153" s="226"/>
      <c r="Q153" s="226"/>
      <c r="R153" s="48"/>
      <c r="T153" s="227" t="s">
        <v>22</v>
      </c>
      <c r="U153" s="56" t="s">
        <v>45</v>
      </c>
      <c r="V153" s="47"/>
      <c r="W153" s="228">
        <f>V153*K153</f>
        <v>0</v>
      </c>
      <c r="X153" s="228">
        <v>0</v>
      </c>
      <c r="Y153" s="228">
        <f>X153*K153</f>
        <v>0</v>
      </c>
      <c r="Z153" s="228">
        <v>0</v>
      </c>
      <c r="AA153" s="229">
        <f>Z153*K153</f>
        <v>0</v>
      </c>
      <c r="AR153" s="22" t="s">
        <v>278</v>
      </c>
      <c r="AT153" s="22" t="s">
        <v>207</v>
      </c>
      <c r="AU153" s="22" t="s">
        <v>88</v>
      </c>
      <c r="AY153" s="22" t="s">
        <v>206</v>
      </c>
      <c r="BE153" s="142">
        <f>IF(U153="základní",N153,0)</f>
        <v>0</v>
      </c>
      <c r="BF153" s="142">
        <f>IF(U153="snížená",N153,0)</f>
        <v>0</v>
      </c>
      <c r="BG153" s="142">
        <f>IF(U153="zákl. přenesená",N153,0)</f>
        <v>0</v>
      </c>
      <c r="BH153" s="142">
        <f>IF(U153="sníž. přenesená",N153,0)</f>
        <v>0</v>
      </c>
      <c r="BI153" s="142">
        <f>IF(U153="nulová",N153,0)</f>
        <v>0</v>
      </c>
      <c r="BJ153" s="22" t="s">
        <v>88</v>
      </c>
      <c r="BK153" s="142">
        <f>ROUND(L153*K153,2)</f>
        <v>0</v>
      </c>
      <c r="BL153" s="22" t="s">
        <v>278</v>
      </c>
      <c r="BM153" s="22" t="s">
        <v>2501</v>
      </c>
    </row>
    <row r="154" s="1" customFormat="1" ht="120" customHeight="1">
      <c r="B154" s="46"/>
      <c r="C154" s="47"/>
      <c r="D154" s="47"/>
      <c r="E154" s="47"/>
      <c r="F154" s="250" t="s">
        <v>2492</v>
      </c>
      <c r="G154" s="67"/>
      <c r="H154" s="67"/>
      <c r="I154" s="67"/>
      <c r="J154" s="47"/>
      <c r="K154" s="47"/>
      <c r="L154" s="47"/>
      <c r="M154" s="47"/>
      <c r="N154" s="47"/>
      <c r="O154" s="47"/>
      <c r="P154" s="47"/>
      <c r="Q154" s="47"/>
      <c r="R154" s="48"/>
      <c r="T154" s="189"/>
      <c r="U154" s="47"/>
      <c r="V154" s="47"/>
      <c r="W154" s="47"/>
      <c r="X154" s="47"/>
      <c r="Y154" s="47"/>
      <c r="Z154" s="47"/>
      <c r="AA154" s="100"/>
      <c r="AT154" s="22" t="s">
        <v>268</v>
      </c>
      <c r="AU154" s="22" t="s">
        <v>88</v>
      </c>
    </row>
    <row r="155" s="1" customFormat="1" ht="16.5" customHeight="1">
      <c r="B155" s="46"/>
      <c r="C155" s="219" t="s">
        <v>10</v>
      </c>
      <c r="D155" s="219" t="s">
        <v>207</v>
      </c>
      <c r="E155" s="220" t="s">
        <v>2502</v>
      </c>
      <c r="F155" s="221" t="s">
        <v>2503</v>
      </c>
      <c r="G155" s="221"/>
      <c r="H155" s="221"/>
      <c r="I155" s="221"/>
      <c r="J155" s="222" t="s">
        <v>243</v>
      </c>
      <c r="K155" s="223">
        <v>60</v>
      </c>
      <c r="L155" s="224">
        <v>0</v>
      </c>
      <c r="M155" s="225"/>
      <c r="N155" s="226">
        <f>ROUND(L155*K155,2)</f>
        <v>0</v>
      </c>
      <c r="O155" s="226"/>
      <c r="P155" s="226"/>
      <c r="Q155" s="226"/>
      <c r="R155" s="48"/>
      <c r="T155" s="227" t="s">
        <v>22</v>
      </c>
      <c r="U155" s="56" t="s">
        <v>45</v>
      </c>
      <c r="V155" s="47"/>
      <c r="W155" s="228">
        <f>V155*K155</f>
        <v>0</v>
      </c>
      <c r="X155" s="228">
        <v>0</v>
      </c>
      <c r="Y155" s="228">
        <f>X155*K155</f>
        <v>0</v>
      </c>
      <c r="Z155" s="228">
        <v>0</v>
      </c>
      <c r="AA155" s="229">
        <f>Z155*K155</f>
        <v>0</v>
      </c>
      <c r="AR155" s="22" t="s">
        <v>278</v>
      </c>
      <c r="AT155" s="22" t="s">
        <v>207</v>
      </c>
      <c r="AU155" s="22" t="s">
        <v>88</v>
      </c>
      <c r="AY155" s="22" t="s">
        <v>206</v>
      </c>
      <c r="BE155" s="142">
        <f>IF(U155="základní",N155,0)</f>
        <v>0</v>
      </c>
      <c r="BF155" s="142">
        <f>IF(U155="snížená",N155,0)</f>
        <v>0</v>
      </c>
      <c r="BG155" s="142">
        <f>IF(U155="zákl. přenesená",N155,0)</f>
        <v>0</v>
      </c>
      <c r="BH155" s="142">
        <f>IF(U155="sníž. přenesená",N155,0)</f>
        <v>0</v>
      </c>
      <c r="BI155" s="142">
        <f>IF(U155="nulová",N155,0)</f>
        <v>0</v>
      </c>
      <c r="BJ155" s="22" t="s">
        <v>88</v>
      </c>
      <c r="BK155" s="142">
        <f>ROUND(L155*K155,2)</f>
        <v>0</v>
      </c>
      <c r="BL155" s="22" t="s">
        <v>278</v>
      </c>
      <c r="BM155" s="22" t="s">
        <v>2504</v>
      </c>
    </row>
    <row r="156" s="1" customFormat="1" ht="120" customHeight="1">
      <c r="B156" s="46"/>
      <c r="C156" s="47"/>
      <c r="D156" s="47"/>
      <c r="E156" s="47"/>
      <c r="F156" s="250" t="s">
        <v>2492</v>
      </c>
      <c r="G156" s="67"/>
      <c r="H156" s="67"/>
      <c r="I156" s="67"/>
      <c r="J156" s="47"/>
      <c r="K156" s="47"/>
      <c r="L156" s="47"/>
      <c r="M156" s="47"/>
      <c r="N156" s="47"/>
      <c r="O156" s="47"/>
      <c r="P156" s="47"/>
      <c r="Q156" s="47"/>
      <c r="R156" s="48"/>
      <c r="T156" s="189"/>
      <c r="U156" s="47"/>
      <c r="V156" s="47"/>
      <c r="W156" s="47"/>
      <c r="X156" s="47"/>
      <c r="Y156" s="47"/>
      <c r="Z156" s="47"/>
      <c r="AA156" s="100"/>
      <c r="AT156" s="22" t="s">
        <v>268</v>
      </c>
      <c r="AU156" s="22" t="s">
        <v>88</v>
      </c>
    </row>
    <row r="157" s="1" customFormat="1" ht="16.5" customHeight="1">
      <c r="B157" s="46"/>
      <c r="C157" s="219" t="s">
        <v>313</v>
      </c>
      <c r="D157" s="219" t="s">
        <v>207</v>
      </c>
      <c r="E157" s="220" t="s">
        <v>2505</v>
      </c>
      <c r="F157" s="221" t="s">
        <v>2506</v>
      </c>
      <c r="G157" s="221"/>
      <c r="H157" s="221"/>
      <c r="I157" s="221"/>
      <c r="J157" s="222" t="s">
        <v>243</v>
      </c>
      <c r="K157" s="223">
        <v>30</v>
      </c>
      <c r="L157" s="224">
        <v>0</v>
      </c>
      <c r="M157" s="225"/>
      <c r="N157" s="226">
        <f>ROUND(L157*K157,2)</f>
        <v>0</v>
      </c>
      <c r="O157" s="226"/>
      <c r="P157" s="226"/>
      <c r="Q157" s="226"/>
      <c r="R157" s="48"/>
      <c r="T157" s="227" t="s">
        <v>22</v>
      </c>
      <c r="U157" s="56" t="s">
        <v>45</v>
      </c>
      <c r="V157" s="47"/>
      <c r="W157" s="228">
        <f>V157*K157</f>
        <v>0</v>
      </c>
      <c r="X157" s="228">
        <v>0</v>
      </c>
      <c r="Y157" s="228">
        <f>X157*K157</f>
        <v>0</v>
      </c>
      <c r="Z157" s="228">
        <v>0</v>
      </c>
      <c r="AA157" s="229">
        <f>Z157*K157</f>
        <v>0</v>
      </c>
      <c r="AR157" s="22" t="s">
        <v>278</v>
      </c>
      <c r="AT157" s="22" t="s">
        <v>207</v>
      </c>
      <c r="AU157" s="22" t="s">
        <v>88</v>
      </c>
      <c r="AY157" s="22" t="s">
        <v>206</v>
      </c>
      <c r="BE157" s="142">
        <f>IF(U157="základní",N157,0)</f>
        <v>0</v>
      </c>
      <c r="BF157" s="142">
        <f>IF(U157="snížená",N157,0)</f>
        <v>0</v>
      </c>
      <c r="BG157" s="142">
        <f>IF(U157="zákl. přenesená",N157,0)</f>
        <v>0</v>
      </c>
      <c r="BH157" s="142">
        <f>IF(U157="sníž. přenesená",N157,0)</f>
        <v>0</v>
      </c>
      <c r="BI157" s="142">
        <f>IF(U157="nulová",N157,0)</f>
        <v>0</v>
      </c>
      <c r="BJ157" s="22" t="s">
        <v>88</v>
      </c>
      <c r="BK157" s="142">
        <f>ROUND(L157*K157,2)</f>
        <v>0</v>
      </c>
      <c r="BL157" s="22" t="s">
        <v>278</v>
      </c>
      <c r="BM157" s="22" t="s">
        <v>2507</v>
      </c>
    </row>
    <row r="158" s="1" customFormat="1" ht="120" customHeight="1">
      <c r="B158" s="46"/>
      <c r="C158" s="47"/>
      <c r="D158" s="47"/>
      <c r="E158" s="47"/>
      <c r="F158" s="250" t="s">
        <v>2492</v>
      </c>
      <c r="G158" s="67"/>
      <c r="H158" s="67"/>
      <c r="I158" s="67"/>
      <c r="J158" s="47"/>
      <c r="K158" s="47"/>
      <c r="L158" s="47"/>
      <c r="M158" s="47"/>
      <c r="N158" s="47"/>
      <c r="O158" s="47"/>
      <c r="P158" s="47"/>
      <c r="Q158" s="47"/>
      <c r="R158" s="48"/>
      <c r="T158" s="189"/>
      <c r="U158" s="47"/>
      <c r="V158" s="47"/>
      <c r="W158" s="47"/>
      <c r="X158" s="47"/>
      <c r="Y158" s="47"/>
      <c r="Z158" s="47"/>
      <c r="AA158" s="100"/>
      <c r="AT158" s="22" t="s">
        <v>268</v>
      </c>
      <c r="AU158" s="22" t="s">
        <v>88</v>
      </c>
    </row>
    <row r="159" s="1" customFormat="1" ht="25.5" customHeight="1">
      <c r="B159" s="46"/>
      <c r="C159" s="219" t="s">
        <v>318</v>
      </c>
      <c r="D159" s="219" t="s">
        <v>207</v>
      </c>
      <c r="E159" s="220" t="s">
        <v>2508</v>
      </c>
      <c r="F159" s="221" t="s">
        <v>2509</v>
      </c>
      <c r="G159" s="221"/>
      <c r="H159" s="221"/>
      <c r="I159" s="221"/>
      <c r="J159" s="222" t="s">
        <v>1134</v>
      </c>
      <c r="K159" s="223">
        <v>7</v>
      </c>
      <c r="L159" s="224">
        <v>0</v>
      </c>
      <c r="M159" s="225"/>
      <c r="N159" s="226">
        <f>ROUND(L159*K159,2)</f>
        <v>0</v>
      </c>
      <c r="O159" s="226"/>
      <c r="P159" s="226"/>
      <c r="Q159" s="226"/>
      <c r="R159" s="48"/>
      <c r="T159" s="227" t="s">
        <v>22</v>
      </c>
      <c r="U159" s="56" t="s">
        <v>45</v>
      </c>
      <c r="V159" s="47"/>
      <c r="W159" s="228">
        <f>V159*K159</f>
        <v>0</v>
      </c>
      <c r="X159" s="228">
        <v>0</v>
      </c>
      <c r="Y159" s="228">
        <f>X159*K159</f>
        <v>0</v>
      </c>
      <c r="Z159" s="228">
        <v>0</v>
      </c>
      <c r="AA159" s="229">
        <f>Z159*K159</f>
        <v>0</v>
      </c>
      <c r="AR159" s="22" t="s">
        <v>278</v>
      </c>
      <c r="AT159" s="22" t="s">
        <v>207</v>
      </c>
      <c r="AU159" s="22" t="s">
        <v>88</v>
      </c>
      <c r="AY159" s="22" t="s">
        <v>206</v>
      </c>
      <c r="BE159" s="142">
        <f>IF(U159="základní",N159,0)</f>
        <v>0</v>
      </c>
      <c r="BF159" s="142">
        <f>IF(U159="snížená",N159,0)</f>
        <v>0</v>
      </c>
      <c r="BG159" s="142">
        <f>IF(U159="zákl. přenesená",N159,0)</f>
        <v>0</v>
      </c>
      <c r="BH159" s="142">
        <f>IF(U159="sníž. přenesená",N159,0)</f>
        <v>0</v>
      </c>
      <c r="BI159" s="142">
        <f>IF(U159="nulová",N159,0)</f>
        <v>0</v>
      </c>
      <c r="BJ159" s="22" t="s">
        <v>88</v>
      </c>
      <c r="BK159" s="142">
        <f>ROUND(L159*K159,2)</f>
        <v>0</v>
      </c>
      <c r="BL159" s="22" t="s">
        <v>278</v>
      </c>
      <c r="BM159" s="22" t="s">
        <v>2510</v>
      </c>
    </row>
    <row r="160" s="1" customFormat="1" ht="25.5" customHeight="1">
      <c r="B160" s="46"/>
      <c r="C160" s="219" t="s">
        <v>323</v>
      </c>
      <c r="D160" s="219" t="s">
        <v>207</v>
      </c>
      <c r="E160" s="220" t="s">
        <v>2511</v>
      </c>
      <c r="F160" s="221" t="s">
        <v>2512</v>
      </c>
      <c r="G160" s="221"/>
      <c r="H160" s="221"/>
      <c r="I160" s="221"/>
      <c r="J160" s="222" t="s">
        <v>243</v>
      </c>
      <c r="K160" s="223">
        <v>155</v>
      </c>
      <c r="L160" s="224">
        <v>0</v>
      </c>
      <c r="M160" s="225"/>
      <c r="N160" s="226">
        <f>ROUND(L160*K160,2)</f>
        <v>0</v>
      </c>
      <c r="O160" s="226"/>
      <c r="P160" s="226"/>
      <c r="Q160" s="226"/>
      <c r="R160" s="48"/>
      <c r="T160" s="227" t="s">
        <v>22</v>
      </c>
      <c r="U160" s="56" t="s">
        <v>45</v>
      </c>
      <c r="V160" s="47"/>
      <c r="W160" s="228">
        <f>V160*K160</f>
        <v>0</v>
      </c>
      <c r="X160" s="228">
        <v>0</v>
      </c>
      <c r="Y160" s="228">
        <f>X160*K160</f>
        <v>0</v>
      </c>
      <c r="Z160" s="228">
        <v>0</v>
      </c>
      <c r="AA160" s="229">
        <f>Z160*K160</f>
        <v>0</v>
      </c>
      <c r="AR160" s="22" t="s">
        <v>278</v>
      </c>
      <c r="AT160" s="22" t="s">
        <v>207</v>
      </c>
      <c r="AU160" s="22" t="s">
        <v>88</v>
      </c>
      <c r="AY160" s="22" t="s">
        <v>206</v>
      </c>
      <c r="BE160" s="142">
        <f>IF(U160="základní",N160,0)</f>
        <v>0</v>
      </c>
      <c r="BF160" s="142">
        <f>IF(U160="snížená",N160,0)</f>
        <v>0</v>
      </c>
      <c r="BG160" s="142">
        <f>IF(U160="zákl. přenesená",N160,0)</f>
        <v>0</v>
      </c>
      <c r="BH160" s="142">
        <f>IF(U160="sníž. přenesená",N160,0)</f>
        <v>0</v>
      </c>
      <c r="BI160" s="142">
        <f>IF(U160="nulová",N160,0)</f>
        <v>0</v>
      </c>
      <c r="BJ160" s="22" t="s">
        <v>88</v>
      </c>
      <c r="BK160" s="142">
        <f>ROUND(L160*K160,2)</f>
        <v>0</v>
      </c>
      <c r="BL160" s="22" t="s">
        <v>278</v>
      </c>
      <c r="BM160" s="22" t="s">
        <v>2513</v>
      </c>
    </row>
    <row r="161" s="1" customFormat="1" ht="25.5" customHeight="1">
      <c r="B161" s="46"/>
      <c r="C161" s="219" t="s">
        <v>327</v>
      </c>
      <c r="D161" s="219" t="s">
        <v>207</v>
      </c>
      <c r="E161" s="220" t="s">
        <v>2514</v>
      </c>
      <c r="F161" s="221" t="s">
        <v>2515</v>
      </c>
      <c r="G161" s="221"/>
      <c r="H161" s="221"/>
      <c r="I161" s="221"/>
      <c r="J161" s="222" t="s">
        <v>243</v>
      </c>
      <c r="K161" s="223">
        <v>60</v>
      </c>
      <c r="L161" s="224">
        <v>0</v>
      </c>
      <c r="M161" s="225"/>
      <c r="N161" s="226">
        <f>ROUND(L161*K161,2)</f>
        <v>0</v>
      </c>
      <c r="O161" s="226"/>
      <c r="P161" s="226"/>
      <c r="Q161" s="226"/>
      <c r="R161" s="48"/>
      <c r="T161" s="227" t="s">
        <v>22</v>
      </c>
      <c r="U161" s="56" t="s">
        <v>45</v>
      </c>
      <c r="V161" s="47"/>
      <c r="W161" s="228">
        <f>V161*K161</f>
        <v>0</v>
      </c>
      <c r="X161" s="228">
        <v>0</v>
      </c>
      <c r="Y161" s="228">
        <f>X161*K161</f>
        <v>0</v>
      </c>
      <c r="Z161" s="228">
        <v>0</v>
      </c>
      <c r="AA161" s="229">
        <f>Z161*K161</f>
        <v>0</v>
      </c>
      <c r="AR161" s="22" t="s">
        <v>278</v>
      </c>
      <c r="AT161" s="22" t="s">
        <v>207</v>
      </c>
      <c r="AU161" s="22" t="s">
        <v>88</v>
      </c>
      <c r="AY161" s="22" t="s">
        <v>206</v>
      </c>
      <c r="BE161" s="142">
        <f>IF(U161="základní",N161,0)</f>
        <v>0</v>
      </c>
      <c r="BF161" s="142">
        <f>IF(U161="snížená",N161,0)</f>
        <v>0</v>
      </c>
      <c r="BG161" s="142">
        <f>IF(U161="zákl. přenesená",N161,0)</f>
        <v>0</v>
      </c>
      <c r="BH161" s="142">
        <f>IF(U161="sníž. přenesená",N161,0)</f>
        <v>0</v>
      </c>
      <c r="BI161" s="142">
        <f>IF(U161="nulová",N161,0)</f>
        <v>0</v>
      </c>
      <c r="BJ161" s="22" t="s">
        <v>88</v>
      </c>
      <c r="BK161" s="142">
        <f>ROUND(L161*K161,2)</f>
        <v>0</v>
      </c>
      <c r="BL161" s="22" t="s">
        <v>278</v>
      </c>
      <c r="BM161" s="22" t="s">
        <v>2516</v>
      </c>
    </row>
    <row r="162" s="9" customFormat="1" ht="37.44001" customHeight="1">
      <c r="B162" s="205"/>
      <c r="C162" s="206"/>
      <c r="D162" s="207" t="s">
        <v>2433</v>
      </c>
      <c r="E162" s="207"/>
      <c r="F162" s="207"/>
      <c r="G162" s="207"/>
      <c r="H162" s="207"/>
      <c r="I162" s="207"/>
      <c r="J162" s="207"/>
      <c r="K162" s="207"/>
      <c r="L162" s="207"/>
      <c r="M162" s="207"/>
      <c r="N162" s="265">
        <f>BK162</f>
        <v>0</v>
      </c>
      <c r="O162" s="266"/>
      <c r="P162" s="266"/>
      <c r="Q162" s="266"/>
      <c r="R162" s="209"/>
      <c r="T162" s="210"/>
      <c r="U162" s="206"/>
      <c r="V162" s="206"/>
      <c r="W162" s="211">
        <f>SUM(W163:W212)</f>
        <v>0</v>
      </c>
      <c r="X162" s="206"/>
      <c r="Y162" s="211">
        <f>SUM(Y163:Y212)</f>
        <v>0</v>
      </c>
      <c r="Z162" s="206"/>
      <c r="AA162" s="212">
        <f>SUM(AA163:AA212)</f>
        <v>0</v>
      </c>
      <c r="AR162" s="213" t="s">
        <v>149</v>
      </c>
      <c r="AT162" s="214" t="s">
        <v>79</v>
      </c>
      <c r="AU162" s="214" t="s">
        <v>80</v>
      </c>
      <c r="AY162" s="213" t="s">
        <v>206</v>
      </c>
      <c r="BK162" s="215">
        <f>SUM(BK163:BK212)</f>
        <v>0</v>
      </c>
    </row>
    <row r="163" s="1" customFormat="1" ht="38.25" customHeight="1">
      <c r="B163" s="46"/>
      <c r="C163" s="219" t="s">
        <v>331</v>
      </c>
      <c r="D163" s="219" t="s">
        <v>207</v>
      </c>
      <c r="E163" s="220" t="s">
        <v>2517</v>
      </c>
      <c r="F163" s="221" t="s">
        <v>2518</v>
      </c>
      <c r="G163" s="221"/>
      <c r="H163" s="221"/>
      <c r="I163" s="221"/>
      <c r="J163" s="222" t="s">
        <v>1134</v>
      </c>
      <c r="K163" s="223">
        <v>12</v>
      </c>
      <c r="L163" s="224">
        <v>0</v>
      </c>
      <c r="M163" s="225"/>
      <c r="N163" s="226">
        <f>ROUND(L163*K163,2)</f>
        <v>0</v>
      </c>
      <c r="O163" s="226"/>
      <c r="P163" s="226"/>
      <c r="Q163" s="226"/>
      <c r="R163" s="48"/>
      <c r="T163" s="227" t="s">
        <v>22</v>
      </c>
      <c r="U163" s="56" t="s">
        <v>45</v>
      </c>
      <c r="V163" s="47"/>
      <c r="W163" s="228">
        <f>V163*K163</f>
        <v>0</v>
      </c>
      <c r="X163" s="228">
        <v>0</v>
      </c>
      <c r="Y163" s="228">
        <f>X163*K163</f>
        <v>0</v>
      </c>
      <c r="Z163" s="228">
        <v>0</v>
      </c>
      <c r="AA163" s="229">
        <f>Z163*K163</f>
        <v>0</v>
      </c>
      <c r="AR163" s="22" t="s">
        <v>278</v>
      </c>
      <c r="AT163" s="22" t="s">
        <v>207</v>
      </c>
      <c r="AU163" s="22" t="s">
        <v>88</v>
      </c>
      <c r="AY163" s="22" t="s">
        <v>206</v>
      </c>
      <c r="BE163" s="142">
        <f>IF(U163="základní",N163,0)</f>
        <v>0</v>
      </c>
      <c r="BF163" s="142">
        <f>IF(U163="snížená",N163,0)</f>
        <v>0</v>
      </c>
      <c r="BG163" s="142">
        <f>IF(U163="zákl. přenesená",N163,0)</f>
        <v>0</v>
      </c>
      <c r="BH163" s="142">
        <f>IF(U163="sníž. přenesená",N163,0)</f>
        <v>0</v>
      </c>
      <c r="BI163" s="142">
        <f>IF(U163="nulová",N163,0)</f>
        <v>0</v>
      </c>
      <c r="BJ163" s="22" t="s">
        <v>88</v>
      </c>
      <c r="BK163" s="142">
        <f>ROUND(L163*K163,2)</f>
        <v>0</v>
      </c>
      <c r="BL163" s="22" t="s">
        <v>278</v>
      </c>
      <c r="BM163" s="22" t="s">
        <v>2519</v>
      </c>
    </row>
    <row r="164" s="1" customFormat="1" ht="132" customHeight="1">
      <c r="B164" s="46"/>
      <c r="C164" s="47"/>
      <c r="D164" s="47"/>
      <c r="E164" s="47"/>
      <c r="F164" s="250" t="s">
        <v>2520</v>
      </c>
      <c r="G164" s="67"/>
      <c r="H164" s="67"/>
      <c r="I164" s="67"/>
      <c r="J164" s="47"/>
      <c r="K164" s="47"/>
      <c r="L164" s="47"/>
      <c r="M164" s="47"/>
      <c r="N164" s="47"/>
      <c r="O164" s="47"/>
      <c r="P164" s="47"/>
      <c r="Q164" s="47"/>
      <c r="R164" s="48"/>
      <c r="T164" s="189"/>
      <c r="U164" s="47"/>
      <c r="V164" s="47"/>
      <c r="W164" s="47"/>
      <c r="X164" s="47"/>
      <c r="Y164" s="47"/>
      <c r="Z164" s="47"/>
      <c r="AA164" s="100"/>
      <c r="AT164" s="22" t="s">
        <v>268</v>
      </c>
      <c r="AU164" s="22" t="s">
        <v>88</v>
      </c>
    </row>
    <row r="165" s="1" customFormat="1" ht="25.5" customHeight="1">
      <c r="B165" s="46"/>
      <c r="C165" s="219" t="s">
        <v>337</v>
      </c>
      <c r="D165" s="219" t="s">
        <v>207</v>
      </c>
      <c r="E165" s="220" t="s">
        <v>2521</v>
      </c>
      <c r="F165" s="221" t="s">
        <v>2522</v>
      </c>
      <c r="G165" s="221"/>
      <c r="H165" s="221"/>
      <c r="I165" s="221"/>
      <c r="J165" s="222" t="s">
        <v>1134</v>
      </c>
      <c r="K165" s="223">
        <v>7</v>
      </c>
      <c r="L165" s="224">
        <v>0</v>
      </c>
      <c r="M165" s="225"/>
      <c r="N165" s="226">
        <f>ROUND(L165*K165,2)</f>
        <v>0</v>
      </c>
      <c r="O165" s="226"/>
      <c r="P165" s="226"/>
      <c r="Q165" s="226"/>
      <c r="R165" s="48"/>
      <c r="T165" s="227" t="s">
        <v>22</v>
      </c>
      <c r="U165" s="56" t="s">
        <v>45</v>
      </c>
      <c r="V165" s="47"/>
      <c r="W165" s="228">
        <f>V165*K165</f>
        <v>0</v>
      </c>
      <c r="X165" s="228">
        <v>0</v>
      </c>
      <c r="Y165" s="228">
        <f>X165*K165</f>
        <v>0</v>
      </c>
      <c r="Z165" s="228">
        <v>0</v>
      </c>
      <c r="AA165" s="229">
        <f>Z165*K165</f>
        <v>0</v>
      </c>
      <c r="AR165" s="22" t="s">
        <v>278</v>
      </c>
      <c r="AT165" s="22" t="s">
        <v>207</v>
      </c>
      <c r="AU165" s="22" t="s">
        <v>88</v>
      </c>
      <c r="AY165" s="22" t="s">
        <v>206</v>
      </c>
      <c r="BE165" s="142">
        <f>IF(U165="základní",N165,0)</f>
        <v>0</v>
      </c>
      <c r="BF165" s="142">
        <f>IF(U165="snížená",N165,0)</f>
        <v>0</v>
      </c>
      <c r="BG165" s="142">
        <f>IF(U165="zákl. přenesená",N165,0)</f>
        <v>0</v>
      </c>
      <c r="BH165" s="142">
        <f>IF(U165="sníž. přenesená",N165,0)</f>
        <v>0</v>
      </c>
      <c r="BI165" s="142">
        <f>IF(U165="nulová",N165,0)</f>
        <v>0</v>
      </c>
      <c r="BJ165" s="22" t="s">
        <v>88</v>
      </c>
      <c r="BK165" s="142">
        <f>ROUND(L165*K165,2)</f>
        <v>0</v>
      </c>
      <c r="BL165" s="22" t="s">
        <v>278</v>
      </c>
      <c r="BM165" s="22" t="s">
        <v>2523</v>
      </c>
    </row>
    <row r="166" s="1" customFormat="1" ht="132" customHeight="1">
      <c r="B166" s="46"/>
      <c r="C166" s="47"/>
      <c r="D166" s="47"/>
      <c r="E166" s="47"/>
      <c r="F166" s="250" t="s">
        <v>2520</v>
      </c>
      <c r="G166" s="67"/>
      <c r="H166" s="67"/>
      <c r="I166" s="67"/>
      <c r="J166" s="47"/>
      <c r="K166" s="47"/>
      <c r="L166" s="47"/>
      <c r="M166" s="47"/>
      <c r="N166" s="47"/>
      <c r="O166" s="47"/>
      <c r="P166" s="47"/>
      <c r="Q166" s="47"/>
      <c r="R166" s="48"/>
      <c r="T166" s="189"/>
      <c r="U166" s="47"/>
      <c r="V166" s="47"/>
      <c r="W166" s="47"/>
      <c r="X166" s="47"/>
      <c r="Y166" s="47"/>
      <c r="Z166" s="47"/>
      <c r="AA166" s="100"/>
      <c r="AT166" s="22" t="s">
        <v>268</v>
      </c>
      <c r="AU166" s="22" t="s">
        <v>88</v>
      </c>
    </row>
    <row r="167" s="1" customFormat="1" ht="25.5" customHeight="1">
      <c r="B167" s="46"/>
      <c r="C167" s="219" t="s">
        <v>342</v>
      </c>
      <c r="D167" s="219" t="s">
        <v>207</v>
      </c>
      <c r="E167" s="220" t="s">
        <v>2524</v>
      </c>
      <c r="F167" s="221" t="s">
        <v>2525</v>
      </c>
      <c r="G167" s="221"/>
      <c r="H167" s="221"/>
      <c r="I167" s="221"/>
      <c r="J167" s="222" t="s">
        <v>1134</v>
      </c>
      <c r="K167" s="223">
        <v>30</v>
      </c>
      <c r="L167" s="224">
        <v>0</v>
      </c>
      <c r="M167" s="225"/>
      <c r="N167" s="226">
        <f>ROUND(L167*K167,2)</f>
        <v>0</v>
      </c>
      <c r="O167" s="226"/>
      <c r="P167" s="226"/>
      <c r="Q167" s="226"/>
      <c r="R167" s="48"/>
      <c r="T167" s="227" t="s">
        <v>22</v>
      </c>
      <c r="U167" s="56" t="s">
        <v>45</v>
      </c>
      <c r="V167" s="47"/>
      <c r="W167" s="228">
        <f>V167*K167</f>
        <v>0</v>
      </c>
      <c r="X167" s="228">
        <v>0</v>
      </c>
      <c r="Y167" s="228">
        <f>X167*K167</f>
        <v>0</v>
      </c>
      <c r="Z167" s="228">
        <v>0</v>
      </c>
      <c r="AA167" s="229">
        <f>Z167*K167</f>
        <v>0</v>
      </c>
      <c r="AR167" s="22" t="s">
        <v>278</v>
      </c>
      <c r="AT167" s="22" t="s">
        <v>207</v>
      </c>
      <c r="AU167" s="22" t="s">
        <v>88</v>
      </c>
      <c r="AY167" s="22" t="s">
        <v>206</v>
      </c>
      <c r="BE167" s="142">
        <f>IF(U167="základní",N167,0)</f>
        <v>0</v>
      </c>
      <c r="BF167" s="142">
        <f>IF(U167="snížená",N167,0)</f>
        <v>0</v>
      </c>
      <c r="BG167" s="142">
        <f>IF(U167="zákl. přenesená",N167,0)</f>
        <v>0</v>
      </c>
      <c r="BH167" s="142">
        <f>IF(U167="sníž. přenesená",N167,0)</f>
        <v>0</v>
      </c>
      <c r="BI167" s="142">
        <f>IF(U167="nulová",N167,0)</f>
        <v>0</v>
      </c>
      <c r="BJ167" s="22" t="s">
        <v>88</v>
      </c>
      <c r="BK167" s="142">
        <f>ROUND(L167*K167,2)</f>
        <v>0</v>
      </c>
      <c r="BL167" s="22" t="s">
        <v>278</v>
      </c>
      <c r="BM167" s="22" t="s">
        <v>2526</v>
      </c>
    </row>
    <row r="168" s="1" customFormat="1" ht="132" customHeight="1">
      <c r="B168" s="46"/>
      <c r="C168" s="47"/>
      <c r="D168" s="47"/>
      <c r="E168" s="47"/>
      <c r="F168" s="250" t="s">
        <v>2520</v>
      </c>
      <c r="G168" s="67"/>
      <c r="H168" s="67"/>
      <c r="I168" s="67"/>
      <c r="J168" s="47"/>
      <c r="K168" s="47"/>
      <c r="L168" s="47"/>
      <c r="M168" s="47"/>
      <c r="N168" s="47"/>
      <c r="O168" s="47"/>
      <c r="P168" s="47"/>
      <c r="Q168" s="47"/>
      <c r="R168" s="48"/>
      <c r="T168" s="189"/>
      <c r="U168" s="47"/>
      <c r="V168" s="47"/>
      <c r="W168" s="47"/>
      <c r="X168" s="47"/>
      <c r="Y168" s="47"/>
      <c r="Z168" s="47"/>
      <c r="AA168" s="100"/>
      <c r="AT168" s="22" t="s">
        <v>268</v>
      </c>
      <c r="AU168" s="22" t="s">
        <v>88</v>
      </c>
    </row>
    <row r="169" s="1" customFormat="1" ht="25.5" customHeight="1">
      <c r="B169" s="46"/>
      <c r="C169" s="219" t="s">
        <v>348</v>
      </c>
      <c r="D169" s="219" t="s">
        <v>207</v>
      </c>
      <c r="E169" s="220" t="s">
        <v>2527</v>
      </c>
      <c r="F169" s="221" t="s">
        <v>2528</v>
      </c>
      <c r="G169" s="221"/>
      <c r="H169" s="221"/>
      <c r="I169" s="221"/>
      <c r="J169" s="222" t="s">
        <v>1134</v>
      </c>
      <c r="K169" s="223">
        <v>3</v>
      </c>
      <c r="L169" s="224">
        <v>0</v>
      </c>
      <c r="M169" s="225"/>
      <c r="N169" s="226">
        <f>ROUND(L169*K169,2)</f>
        <v>0</v>
      </c>
      <c r="O169" s="226"/>
      <c r="P169" s="226"/>
      <c r="Q169" s="226"/>
      <c r="R169" s="48"/>
      <c r="T169" s="227" t="s">
        <v>22</v>
      </c>
      <c r="U169" s="56" t="s">
        <v>45</v>
      </c>
      <c r="V169" s="47"/>
      <c r="W169" s="228">
        <f>V169*K169</f>
        <v>0</v>
      </c>
      <c r="X169" s="228">
        <v>0</v>
      </c>
      <c r="Y169" s="228">
        <f>X169*K169</f>
        <v>0</v>
      </c>
      <c r="Z169" s="228">
        <v>0</v>
      </c>
      <c r="AA169" s="229">
        <f>Z169*K169</f>
        <v>0</v>
      </c>
      <c r="AR169" s="22" t="s">
        <v>278</v>
      </c>
      <c r="AT169" s="22" t="s">
        <v>207</v>
      </c>
      <c r="AU169" s="22" t="s">
        <v>88</v>
      </c>
      <c r="AY169" s="22" t="s">
        <v>206</v>
      </c>
      <c r="BE169" s="142">
        <f>IF(U169="základní",N169,0)</f>
        <v>0</v>
      </c>
      <c r="BF169" s="142">
        <f>IF(U169="snížená",N169,0)</f>
        <v>0</v>
      </c>
      <c r="BG169" s="142">
        <f>IF(U169="zákl. přenesená",N169,0)</f>
        <v>0</v>
      </c>
      <c r="BH169" s="142">
        <f>IF(U169="sníž. přenesená",N169,0)</f>
        <v>0</v>
      </c>
      <c r="BI169" s="142">
        <f>IF(U169="nulová",N169,0)</f>
        <v>0</v>
      </c>
      <c r="BJ169" s="22" t="s">
        <v>88</v>
      </c>
      <c r="BK169" s="142">
        <f>ROUND(L169*K169,2)</f>
        <v>0</v>
      </c>
      <c r="BL169" s="22" t="s">
        <v>278</v>
      </c>
      <c r="BM169" s="22" t="s">
        <v>2529</v>
      </c>
    </row>
    <row r="170" s="1" customFormat="1" ht="132" customHeight="1">
      <c r="B170" s="46"/>
      <c r="C170" s="47"/>
      <c r="D170" s="47"/>
      <c r="E170" s="47"/>
      <c r="F170" s="250" t="s">
        <v>2520</v>
      </c>
      <c r="G170" s="67"/>
      <c r="H170" s="67"/>
      <c r="I170" s="67"/>
      <c r="J170" s="47"/>
      <c r="K170" s="47"/>
      <c r="L170" s="47"/>
      <c r="M170" s="47"/>
      <c r="N170" s="47"/>
      <c r="O170" s="47"/>
      <c r="P170" s="47"/>
      <c r="Q170" s="47"/>
      <c r="R170" s="48"/>
      <c r="T170" s="189"/>
      <c r="U170" s="47"/>
      <c r="V170" s="47"/>
      <c r="W170" s="47"/>
      <c r="X170" s="47"/>
      <c r="Y170" s="47"/>
      <c r="Z170" s="47"/>
      <c r="AA170" s="100"/>
      <c r="AT170" s="22" t="s">
        <v>268</v>
      </c>
      <c r="AU170" s="22" t="s">
        <v>88</v>
      </c>
    </row>
    <row r="171" s="1" customFormat="1" ht="25.5" customHeight="1">
      <c r="B171" s="46"/>
      <c r="C171" s="219" t="s">
        <v>354</v>
      </c>
      <c r="D171" s="219" t="s">
        <v>207</v>
      </c>
      <c r="E171" s="220" t="s">
        <v>2530</v>
      </c>
      <c r="F171" s="221" t="s">
        <v>2531</v>
      </c>
      <c r="G171" s="221"/>
      <c r="H171" s="221"/>
      <c r="I171" s="221"/>
      <c r="J171" s="222" t="s">
        <v>1134</v>
      </c>
      <c r="K171" s="223">
        <v>5</v>
      </c>
      <c r="L171" s="224">
        <v>0</v>
      </c>
      <c r="M171" s="225"/>
      <c r="N171" s="226">
        <f>ROUND(L171*K171,2)</f>
        <v>0</v>
      </c>
      <c r="O171" s="226"/>
      <c r="P171" s="226"/>
      <c r="Q171" s="226"/>
      <c r="R171" s="48"/>
      <c r="T171" s="227" t="s">
        <v>22</v>
      </c>
      <c r="U171" s="56" t="s">
        <v>45</v>
      </c>
      <c r="V171" s="47"/>
      <c r="W171" s="228">
        <f>V171*K171</f>
        <v>0</v>
      </c>
      <c r="X171" s="228">
        <v>0</v>
      </c>
      <c r="Y171" s="228">
        <f>X171*K171</f>
        <v>0</v>
      </c>
      <c r="Z171" s="228">
        <v>0</v>
      </c>
      <c r="AA171" s="229">
        <f>Z171*K171</f>
        <v>0</v>
      </c>
      <c r="AR171" s="22" t="s">
        <v>278</v>
      </c>
      <c r="AT171" s="22" t="s">
        <v>207</v>
      </c>
      <c r="AU171" s="22" t="s">
        <v>88</v>
      </c>
      <c r="AY171" s="22" t="s">
        <v>206</v>
      </c>
      <c r="BE171" s="142">
        <f>IF(U171="základní",N171,0)</f>
        <v>0</v>
      </c>
      <c r="BF171" s="142">
        <f>IF(U171="snížená",N171,0)</f>
        <v>0</v>
      </c>
      <c r="BG171" s="142">
        <f>IF(U171="zákl. přenesená",N171,0)</f>
        <v>0</v>
      </c>
      <c r="BH171" s="142">
        <f>IF(U171="sníž. přenesená",N171,0)</f>
        <v>0</v>
      </c>
      <c r="BI171" s="142">
        <f>IF(U171="nulová",N171,0)</f>
        <v>0</v>
      </c>
      <c r="BJ171" s="22" t="s">
        <v>88</v>
      </c>
      <c r="BK171" s="142">
        <f>ROUND(L171*K171,2)</f>
        <v>0</v>
      </c>
      <c r="BL171" s="22" t="s">
        <v>278</v>
      </c>
      <c r="BM171" s="22" t="s">
        <v>2532</v>
      </c>
    </row>
    <row r="172" s="1" customFormat="1" ht="132" customHeight="1">
      <c r="B172" s="46"/>
      <c r="C172" s="47"/>
      <c r="D172" s="47"/>
      <c r="E172" s="47"/>
      <c r="F172" s="250" t="s">
        <v>2520</v>
      </c>
      <c r="G172" s="67"/>
      <c r="H172" s="67"/>
      <c r="I172" s="67"/>
      <c r="J172" s="47"/>
      <c r="K172" s="47"/>
      <c r="L172" s="47"/>
      <c r="M172" s="47"/>
      <c r="N172" s="47"/>
      <c r="O172" s="47"/>
      <c r="P172" s="47"/>
      <c r="Q172" s="47"/>
      <c r="R172" s="48"/>
      <c r="T172" s="189"/>
      <c r="U172" s="47"/>
      <c r="V172" s="47"/>
      <c r="W172" s="47"/>
      <c r="X172" s="47"/>
      <c r="Y172" s="47"/>
      <c r="Z172" s="47"/>
      <c r="AA172" s="100"/>
      <c r="AT172" s="22" t="s">
        <v>268</v>
      </c>
      <c r="AU172" s="22" t="s">
        <v>88</v>
      </c>
    </row>
    <row r="173" s="1" customFormat="1" ht="25.5" customHeight="1">
      <c r="B173" s="46"/>
      <c r="C173" s="219" t="s">
        <v>362</v>
      </c>
      <c r="D173" s="219" t="s">
        <v>207</v>
      </c>
      <c r="E173" s="220" t="s">
        <v>2533</v>
      </c>
      <c r="F173" s="221" t="s">
        <v>2534</v>
      </c>
      <c r="G173" s="221"/>
      <c r="H173" s="221"/>
      <c r="I173" s="221"/>
      <c r="J173" s="222" t="s">
        <v>1134</v>
      </c>
      <c r="K173" s="223">
        <v>2</v>
      </c>
      <c r="L173" s="224">
        <v>0</v>
      </c>
      <c r="M173" s="225"/>
      <c r="N173" s="226">
        <f>ROUND(L173*K173,2)</f>
        <v>0</v>
      </c>
      <c r="O173" s="226"/>
      <c r="P173" s="226"/>
      <c r="Q173" s="226"/>
      <c r="R173" s="48"/>
      <c r="T173" s="227" t="s">
        <v>22</v>
      </c>
      <c r="U173" s="56" t="s">
        <v>45</v>
      </c>
      <c r="V173" s="47"/>
      <c r="W173" s="228">
        <f>V173*K173</f>
        <v>0</v>
      </c>
      <c r="X173" s="228">
        <v>0</v>
      </c>
      <c r="Y173" s="228">
        <f>X173*K173</f>
        <v>0</v>
      </c>
      <c r="Z173" s="228">
        <v>0</v>
      </c>
      <c r="AA173" s="229">
        <f>Z173*K173</f>
        <v>0</v>
      </c>
      <c r="AR173" s="22" t="s">
        <v>278</v>
      </c>
      <c r="AT173" s="22" t="s">
        <v>207</v>
      </c>
      <c r="AU173" s="22" t="s">
        <v>88</v>
      </c>
      <c r="AY173" s="22" t="s">
        <v>206</v>
      </c>
      <c r="BE173" s="142">
        <f>IF(U173="základní",N173,0)</f>
        <v>0</v>
      </c>
      <c r="BF173" s="142">
        <f>IF(U173="snížená",N173,0)</f>
        <v>0</v>
      </c>
      <c r="BG173" s="142">
        <f>IF(U173="zákl. přenesená",N173,0)</f>
        <v>0</v>
      </c>
      <c r="BH173" s="142">
        <f>IF(U173="sníž. přenesená",N173,0)</f>
        <v>0</v>
      </c>
      <c r="BI173" s="142">
        <f>IF(U173="nulová",N173,0)</f>
        <v>0</v>
      </c>
      <c r="BJ173" s="22" t="s">
        <v>88</v>
      </c>
      <c r="BK173" s="142">
        <f>ROUND(L173*K173,2)</f>
        <v>0</v>
      </c>
      <c r="BL173" s="22" t="s">
        <v>278</v>
      </c>
      <c r="BM173" s="22" t="s">
        <v>2535</v>
      </c>
    </row>
    <row r="174" s="1" customFormat="1" ht="132" customHeight="1">
      <c r="B174" s="46"/>
      <c r="C174" s="47"/>
      <c r="D174" s="47"/>
      <c r="E174" s="47"/>
      <c r="F174" s="250" t="s">
        <v>2520</v>
      </c>
      <c r="G174" s="67"/>
      <c r="H174" s="67"/>
      <c r="I174" s="67"/>
      <c r="J174" s="47"/>
      <c r="K174" s="47"/>
      <c r="L174" s="47"/>
      <c r="M174" s="47"/>
      <c r="N174" s="47"/>
      <c r="O174" s="47"/>
      <c r="P174" s="47"/>
      <c r="Q174" s="47"/>
      <c r="R174" s="48"/>
      <c r="T174" s="189"/>
      <c r="U174" s="47"/>
      <c r="V174" s="47"/>
      <c r="W174" s="47"/>
      <c r="X174" s="47"/>
      <c r="Y174" s="47"/>
      <c r="Z174" s="47"/>
      <c r="AA174" s="100"/>
      <c r="AT174" s="22" t="s">
        <v>268</v>
      </c>
      <c r="AU174" s="22" t="s">
        <v>88</v>
      </c>
    </row>
    <row r="175" s="1" customFormat="1" ht="25.5" customHeight="1">
      <c r="B175" s="46"/>
      <c r="C175" s="219" t="s">
        <v>367</v>
      </c>
      <c r="D175" s="219" t="s">
        <v>207</v>
      </c>
      <c r="E175" s="220" t="s">
        <v>2536</v>
      </c>
      <c r="F175" s="221" t="s">
        <v>2537</v>
      </c>
      <c r="G175" s="221"/>
      <c r="H175" s="221"/>
      <c r="I175" s="221"/>
      <c r="J175" s="222" t="s">
        <v>1134</v>
      </c>
      <c r="K175" s="223">
        <v>3</v>
      </c>
      <c r="L175" s="224">
        <v>0</v>
      </c>
      <c r="M175" s="225"/>
      <c r="N175" s="226">
        <f>ROUND(L175*K175,2)</f>
        <v>0</v>
      </c>
      <c r="O175" s="226"/>
      <c r="P175" s="226"/>
      <c r="Q175" s="226"/>
      <c r="R175" s="48"/>
      <c r="T175" s="227" t="s">
        <v>22</v>
      </c>
      <c r="U175" s="56" t="s">
        <v>45</v>
      </c>
      <c r="V175" s="47"/>
      <c r="W175" s="228">
        <f>V175*K175</f>
        <v>0</v>
      </c>
      <c r="X175" s="228">
        <v>0</v>
      </c>
      <c r="Y175" s="228">
        <f>X175*K175</f>
        <v>0</v>
      </c>
      <c r="Z175" s="228">
        <v>0</v>
      </c>
      <c r="AA175" s="229">
        <f>Z175*K175</f>
        <v>0</v>
      </c>
      <c r="AR175" s="22" t="s">
        <v>278</v>
      </c>
      <c r="AT175" s="22" t="s">
        <v>207</v>
      </c>
      <c r="AU175" s="22" t="s">
        <v>88</v>
      </c>
      <c r="AY175" s="22" t="s">
        <v>206</v>
      </c>
      <c r="BE175" s="142">
        <f>IF(U175="základní",N175,0)</f>
        <v>0</v>
      </c>
      <c r="BF175" s="142">
        <f>IF(U175="snížená",N175,0)</f>
        <v>0</v>
      </c>
      <c r="BG175" s="142">
        <f>IF(U175="zákl. přenesená",N175,0)</f>
        <v>0</v>
      </c>
      <c r="BH175" s="142">
        <f>IF(U175="sníž. přenesená",N175,0)</f>
        <v>0</v>
      </c>
      <c r="BI175" s="142">
        <f>IF(U175="nulová",N175,0)</f>
        <v>0</v>
      </c>
      <c r="BJ175" s="22" t="s">
        <v>88</v>
      </c>
      <c r="BK175" s="142">
        <f>ROUND(L175*K175,2)</f>
        <v>0</v>
      </c>
      <c r="BL175" s="22" t="s">
        <v>278</v>
      </c>
      <c r="BM175" s="22" t="s">
        <v>2538</v>
      </c>
    </row>
    <row r="176" s="1" customFormat="1" ht="60" customHeight="1">
      <c r="B176" s="46"/>
      <c r="C176" s="47"/>
      <c r="D176" s="47"/>
      <c r="E176" s="47"/>
      <c r="F176" s="250" t="s">
        <v>2539</v>
      </c>
      <c r="G176" s="67"/>
      <c r="H176" s="67"/>
      <c r="I176" s="67"/>
      <c r="J176" s="47"/>
      <c r="K176" s="47"/>
      <c r="L176" s="47"/>
      <c r="M176" s="47"/>
      <c r="N176" s="47"/>
      <c r="O176" s="47"/>
      <c r="P176" s="47"/>
      <c r="Q176" s="47"/>
      <c r="R176" s="48"/>
      <c r="T176" s="189"/>
      <c r="U176" s="47"/>
      <c r="V176" s="47"/>
      <c r="W176" s="47"/>
      <c r="X176" s="47"/>
      <c r="Y176" s="47"/>
      <c r="Z176" s="47"/>
      <c r="AA176" s="100"/>
      <c r="AT176" s="22" t="s">
        <v>268</v>
      </c>
      <c r="AU176" s="22" t="s">
        <v>88</v>
      </c>
    </row>
    <row r="177" s="1" customFormat="1" ht="25.5" customHeight="1">
      <c r="B177" s="46"/>
      <c r="C177" s="219" t="s">
        <v>373</v>
      </c>
      <c r="D177" s="219" t="s">
        <v>207</v>
      </c>
      <c r="E177" s="220" t="s">
        <v>2540</v>
      </c>
      <c r="F177" s="221" t="s">
        <v>2541</v>
      </c>
      <c r="G177" s="221"/>
      <c r="H177" s="221"/>
      <c r="I177" s="221"/>
      <c r="J177" s="222" t="s">
        <v>1134</v>
      </c>
      <c r="K177" s="223">
        <v>1</v>
      </c>
      <c r="L177" s="224">
        <v>0</v>
      </c>
      <c r="M177" s="225"/>
      <c r="N177" s="226">
        <f>ROUND(L177*K177,2)</f>
        <v>0</v>
      </c>
      <c r="O177" s="226"/>
      <c r="P177" s="226"/>
      <c r="Q177" s="226"/>
      <c r="R177" s="48"/>
      <c r="T177" s="227" t="s">
        <v>22</v>
      </c>
      <c r="U177" s="56" t="s">
        <v>45</v>
      </c>
      <c r="V177" s="47"/>
      <c r="W177" s="228">
        <f>V177*K177</f>
        <v>0</v>
      </c>
      <c r="X177" s="228">
        <v>0</v>
      </c>
      <c r="Y177" s="228">
        <f>X177*K177</f>
        <v>0</v>
      </c>
      <c r="Z177" s="228">
        <v>0</v>
      </c>
      <c r="AA177" s="229">
        <f>Z177*K177</f>
        <v>0</v>
      </c>
      <c r="AR177" s="22" t="s">
        <v>278</v>
      </c>
      <c r="AT177" s="22" t="s">
        <v>207</v>
      </c>
      <c r="AU177" s="22" t="s">
        <v>88</v>
      </c>
      <c r="AY177" s="22" t="s">
        <v>206</v>
      </c>
      <c r="BE177" s="142">
        <f>IF(U177="základní",N177,0)</f>
        <v>0</v>
      </c>
      <c r="BF177" s="142">
        <f>IF(U177="snížená",N177,0)</f>
        <v>0</v>
      </c>
      <c r="BG177" s="142">
        <f>IF(U177="zákl. přenesená",N177,0)</f>
        <v>0</v>
      </c>
      <c r="BH177" s="142">
        <f>IF(U177="sníž. přenesená",N177,0)</f>
        <v>0</v>
      </c>
      <c r="BI177" s="142">
        <f>IF(U177="nulová",N177,0)</f>
        <v>0</v>
      </c>
      <c r="BJ177" s="22" t="s">
        <v>88</v>
      </c>
      <c r="BK177" s="142">
        <f>ROUND(L177*K177,2)</f>
        <v>0</v>
      </c>
      <c r="BL177" s="22" t="s">
        <v>278</v>
      </c>
      <c r="BM177" s="22" t="s">
        <v>2542</v>
      </c>
    </row>
    <row r="178" s="1" customFormat="1" ht="60" customHeight="1">
      <c r="B178" s="46"/>
      <c r="C178" s="47"/>
      <c r="D178" s="47"/>
      <c r="E178" s="47"/>
      <c r="F178" s="250" t="s">
        <v>2543</v>
      </c>
      <c r="G178" s="67"/>
      <c r="H178" s="67"/>
      <c r="I178" s="67"/>
      <c r="J178" s="47"/>
      <c r="K178" s="47"/>
      <c r="L178" s="47"/>
      <c r="M178" s="47"/>
      <c r="N178" s="47"/>
      <c r="O178" s="47"/>
      <c r="P178" s="47"/>
      <c r="Q178" s="47"/>
      <c r="R178" s="48"/>
      <c r="T178" s="189"/>
      <c r="U178" s="47"/>
      <c r="V178" s="47"/>
      <c r="W178" s="47"/>
      <c r="X178" s="47"/>
      <c r="Y178" s="47"/>
      <c r="Z178" s="47"/>
      <c r="AA178" s="100"/>
      <c r="AT178" s="22" t="s">
        <v>268</v>
      </c>
      <c r="AU178" s="22" t="s">
        <v>88</v>
      </c>
    </row>
    <row r="179" s="1" customFormat="1" ht="25.5" customHeight="1">
      <c r="B179" s="46"/>
      <c r="C179" s="219" t="s">
        <v>378</v>
      </c>
      <c r="D179" s="219" t="s">
        <v>207</v>
      </c>
      <c r="E179" s="220" t="s">
        <v>2544</v>
      </c>
      <c r="F179" s="221" t="s">
        <v>2545</v>
      </c>
      <c r="G179" s="221"/>
      <c r="H179" s="221"/>
      <c r="I179" s="221"/>
      <c r="J179" s="222" t="s">
        <v>1134</v>
      </c>
      <c r="K179" s="223">
        <v>1</v>
      </c>
      <c r="L179" s="224">
        <v>0</v>
      </c>
      <c r="M179" s="225"/>
      <c r="N179" s="226">
        <f>ROUND(L179*K179,2)</f>
        <v>0</v>
      </c>
      <c r="O179" s="226"/>
      <c r="P179" s="226"/>
      <c r="Q179" s="226"/>
      <c r="R179" s="48"/>
      <c r="T179" s="227" t="s">
        <v>22</v>
      </c>
      <c r="U179" s="56" t="s">
        <v>45</v>
      </c>
      <c r="V179" s="47"/>
      <c r="W179" s="228">
        <f>V179*K179</f>
        <v>0</v>
      </c>
      <c r="X179" s="228">
        <v>0</v>
      </c>
      <c r="Y179" s="228">
        <f>X179*K179</f>
        <v>0</v>
      </c>
      <c r="Z179" s="228">
        <v>0</v>
      </c>
      <c r="AA179" s="229">
        <f>Z179*K179</f>
        <v>0</v>
      </c>
      <c r="AR179" s="22" t="s">
        <v>278</v>
      </c>
      <c r="AT179" s="22" t="s">
        <v>207</v>
      </c>
      <c r="AU179" s="22" t="s">
        <v>88</v>
      </c>
      <c r="AY179" s="22" t="s">
        <v>206</v>
      </c>
      <c r="BE179" s="142">
        <f>IF(U179="základní",N179,0)</f>
        <v>0</v>
      </c>
      <c r="BF179" s="142">
        <f>IF(U179="snížená",N179,0)</f>
        <v>0</v>
      </c>
      <c r="BG179" s="142">
        <f>IF(U179="zákl. přenesená",N179,0)</f>
        <v>0</v>
      </c>
      <c r="BH179" s="142">
        <f>IF(U179="sníž. přenesená",N179,0)</f>
        <v>0</v>
      </c>
      <c r="BI179" s="142">
        <f>IF(U179="nulová",N179,0)</f>
        <v>0</v>
      </c>
      <c r="BJ179" s="22" t="s">
        <v>88</v>
      </c>
      <c r="BK179" s="142">
        <f>ROUND(L179*K179,2)</f>
        <v>0</v>
      </c>
      <c r="BL179" s="22" t="s">
        <v>278</v>
      </c>
      <c r="BM179" s="22" t="s">
        <v>2546</v>
      </c>
    </row>
    <row r="180" s="1" customFormat="1" ht="60" customHeight="1">
      <c r="B180" s="46"/>
      <c r="C180" s="47"/>
      <c r="D180" s="47"/>
      <c r="E180" s="47"/>
      <c r="F180" s="250" t="s">
        <v>2543</v>
      </c>
      <c r="G180" s="67"/>
      <c r="H180" s="67"/>
      <c r="I180" s="67"/>
      <c r="J180" s="47"/>
      <c r="K180" s="47"/>
      <c r="L180" s="47"/>
      <c r="M180" s="47"/>
      <c r="N180" s="47"/>
      <c r="O180" s="47"/>
      <c r="P180" s="47"/>
      <c r="Q180" s="47"/>
      <c r="R180" s="48"/>
      <c r="T180" s="189"/>
      <c r="U180" s="47"/>
      <c r="V180" s="47"/>
      <c r="W180" s="47"/>
      <c r="X180" s="47"/>
      <c r="Y180" s="47"/>
      <c r="Z180" s="47"/>
      <c r="AA180" s="100"/>
      <c r="AT180" s="22" t="s">
        <v>268</v>
      </c>
      <c r="AU180" s="22" t="s">
        <v>88</v>
      </c>
    </row>
    <row r="181" s="1" customFormat="1" ht="25.5" customHeight="1">
      <c r="B181" s="46"/>
      <c r="C181" s="219" t="s">
        <v>384</v>
      </c>
      <c r="D181" s="219" t="s">
        <v>207</v>
      </c>
      <c r="E181" s="220" t="s">
        <v>2547</v>
      </c>
      <c r="F181" s="221" t="s">
        <v>2548</v>
      </c>
      <c r="G181" s="221"/>
      <c r="H181" s="221"/>
      <c r="I181" s="221"/>
      <c r="J181" s="222" t="s">
        <v>1134</v>
      </c>
      <c r="K181" s="223">
        <v>6</v>
      </c>
      <c r="L181" s="224">
        <v>0</v>
      </c>
      <c r="M181" s="225"/>
      <c r="N181" s="226">
        <f>ROUND(L181*K181,2)</f>
        <v>0</v>
      </c>
      <c r="O181" s="226"/>
      <c r="P181" s="226"/>
      <c r="Q181" s="226"/>
      <c r="R181" s="48"/>
      <c r="T181" s="227" t="s">
        <v>22</v>
      </c>
      <c r="U181" s="56" t="s">
        <v>45</v>
      </c>
      <c r="V181" s="47"/>
      <c r="W181" s="228">
        <f>V181*K181</f>
        <v>0</v>
      </c>
      <c r="X181" s="228">
        <v>0</v>
      </c>
      <c r="Y181" s="228">
        <f>X181*K181</f>
        <v>0</v>
      </c>
      <c r="Z181" s="228">
        <v>0</v>
      </c>
      <c r="AA181" s="229">
        <f>Z181*K181</f>
        <v>0</v>
      </c>
      <c r="AR181" s="22" t="s">
        <v>278</v>
      </c>
      <c r="AT181" s="22" t="s">
        <v>207</v>
      </c>
      <c r="AU181" s="22" t="s">
        <v>88</v>
      </c>
      <c r="AY181" s="22" t="s">
        <v>206</v>
      </c>
      <c r="BE181" s="142">
        <f>IF(U181="základní",N181,0)</f>
        <v>0</v>
      </c>
      <c r="BF181" s="142">
        <f>IF(U181="snížená",N181,0)</f>
        <v>0</v>
      </c>
      <c r="BG181" s="142">
        <f>IF(U181="zákl. přenesená",N181,0)</f>
        <v>0</v>
      </c>
      <c r="BH181" s="142">
        <f>IF(U181="sníž. přenesená",N181,0)</f>
        <v>0</v>
      </c>
      <c r="BI181" s="142">
        <f>IF(U181="nulová",N181,0)</f>
        <v>0</v>
      </c>
      <c r="BJ181" s="22" t="s">
        <v>88</v>
      </c>
      <c r="BK181" s="142">
        <f>ROUND(L181*K181,2)</f>
        <v>0</v>
      </c>
      <c r="BL181" s="22" t="s">
        <v>278</v>
      </c>
      <c r="BM181" s="22" t="s">
        <v>2549</v>
      </c>
    </row>
    <row r="182" s="1" customFormat="1" ht="60" customHeight="1">
      <c r="B182" s="46"/>
      <c r="C182" s="47"/>
      <c r="D182" s="47"/>
      <c r="E182" s="47"/>
      <c r="F182" s="250" t="s">
        <v>2543</v>
      </c>
      <c r="G182" s="67"/>
      <c r="H182" s="67"/>
      <c r="I182" s="67"/>
      <c r="J182" s="47"/>
      <c r="K182" s="47"/>
      <c r="L182" s="47"/>
      <c r="M182" s="47"/>
      <c r="N182" s="47"/>
      <c r="O182" s="47"/>
      <c r="P182" s="47"/>
      <c r="Q182" s="47"/>
      <c r="R182" s="48"/>
      <c r="T182" s="189"/>
      <c r="U182" s="47"/>
      <c r="V182" s="47"/>
      <c r="W182" s="47"/>
      <c r="X182" s="47"/>
      <c r="Y182" s="47"/>
      <c r="Z182" s="47"/>
      <c r="AA182" s="100"/>
      <c r="AT182" s="22" t="s">
        <v>268</v>
      </c>
      <c r="AU182" s="22" t="s">
        <v>88</v>
      </c>
    </row>
    <row r="183" s="1" customFormat="1" ht="25.5" customHeight="1">
      <c r="B183" s="46"/>
      <c r="C183" s="219" t="s">
        <v>388</v>
      </c>
      <c r="D183" s="219" t="s">
        <v>207</v>
      </c>
      <c r="E183" s="220" t="s">
        <v>2550</v>
      </c>
      <c r="F183" s="221" t="s">
        <v>2551</v>
      </c>
      <c r="G183" s="221"/>
      <c r="H183" s="221"/>
      <c r="I183" s="221"/>
      <c r="J183" s="222" t="s">
        <v>1134</v>
      </c>
      <c r="K183" s="223">
        <v>3</v>
      </c>
      <c r="L183" s="224">
        <v>0</v>
      </c>
      <c r="M183" s="225"/>
      <c r="N183" s="226">
        <f>ROUND(L183*K183,2)</f>
        <v>0</v>
      </c>
      <c r="O183" s="226"/>
      <c r="P183" s="226"/>
      <c r="Q183" s="226"/>
      <c r="R183" s="48"/>
      <c r="T183" s="227" t="s">
        <v>22</v>
      </c>
      <c r="U183" s="56" t="s">
        <v>45</v>
      </c>
      <c r="V183" s="47"/>
      <c r="W183" s="228">
        <f>V183*K183</f>
        <v>0</v>
      </c>
      <c r="X183" s="228">
        <v>0</v>
      </c>
      <c r="Y183" s="228">
        <f>X183*K183</f>
        <v>0</v>
      </c>
      <c r="Z183" s="228">
        <v>0</v>
      </c>
      <c r="AA183" s="229">
        <f>Z183*K183</f>
        <v>0</v>
      </c>
      <c r="AR183" s="22" t="s">
        <v>278</v>
      </c>
      <c r="AT183" s="22" t="s">
        <v>207</v>
      </c>
      <c r="AU183" s="22" t="s">
        <v>88</v>
      </c>
      <c r="AY183" s="22" t="s">
        <v>206</v>
      </c>
      <c r="BE183" s="142">
        <f>IF(U183="základní",N183,0)</f>
        <v>0</v>
      </c>
      <c r="BF183" s="142">
        <f>IF(U183="snížená",N183,0)</f>
        <v>0</v>
      </c>
      <c r="BG183" s="142">
        <f>IF(U183="zákl. přenesená",N183,0)</f>
        <v>0</v>
      </c>
      <c r="BH183" s="142">
        <f>IF(U183="sníž. přenesená",N183,0)</f>
        <v>0</v>
      </c>
      <c r="BI183" s="142">
        <f>IF(U183="nulová",N183,0)</f>
        <v>0</v>
      </c>
      <c r="BJ183" s="22" t="s">
        <v>88</v>
      </c>
      <c r="BK183" s="142">
        <f>ROUND(L183*K183,2)</f>
        <v>0</v>
      </c>
      <c r="BL183" s="22" t="s">
        <v>278</v>
      </c>
      <c r="BM183" s="22" t="s">
        <v>2552</v>
      </c>
    </row>
    <row r="184" s="1" customFormat="1" ht="60" customHeight="1">
      <c r="B184" s="46"/>
      <c r="C184" s="47"/>
      <c r="D184" s="47"/>
      <c r="E184" s="47"/>
      <c r="F184" s="250" t="s">
        <v>2543</v>
      </c>
      <c r="G184" s="67"/>
      <c r="H184" s="67"/>
      <c r="I184" s="67"/>
      <c r="J184" s="47"/>
      <c r="K184" s="47"/>
      <c r="L184" s="47"/>
      <c r="M184" s="47"/>
      <c r="N184" s="47"/>
      <c r="O184" s="47"/>
      <c r="P184" s="47"/>
      <c r="Q184" s="47"/>
      <c r="R184" s="48"/>
      <c r="T184" s="189"/>
      <c r="U184" s="47"/>
      <c r="V184" s="47"/>
      <c r="W184" s="47"/>
      <c r="X184" s="47"/>
      <c r="Y184" s="47"/>
      <c r="Z184" s="47"/>
      <c r="AA184" s="100"/>
      <c r="AT184" s="22" t="s">
        <v>268</v>
      </c>
      <c r="AU184" s="22" t="s">
        <v>88</v>
      </c>
    </row>
    <row r="185" s="1" customFormat="1" ht="25.5" customHeight="1">
      <c r="B185" s="46"/>
      <c r="C185" s="219" t="s">
        <v>394</v>
      </c>
      <c r="D185" s="219" t="s">
        <v>207</v>
      </c>
      <c r="E185" s="220" t="s">
        <v>2553</v>
      </c>
      <c r="F185" s="221" t="s">
        <v>2554</v>
      </c>
      <c r="G185" s="221"/>
      <c r="H185" s="221"/>
      <c r="I185" s="221"/>
      <c r="J185" s="222" t="s">
        <v>1134</v>
      </c>
      <c r="K185" s="223">
        <v>1</v>
      </c>
      <c r="L185" s="224">
        <v>0</v>
      </c>
      <c r="M185" s="225"/>
      <c r="N185" s="226">
        <f>ROUND(L185*K185,2)</f>
        <v>0</v>
      </c>
      <c r="O185" s="226"/>
      <c r="P185" s="226"/>
      <c r="Q185" s="226"/>
      <c r="R185" s="48"/>
      <c r="T185" s="227" t="s">
        <v>22</v>
      </c>
      <c r="U185" s="56" t="s">
        <v>45</v>
      </c>
      <c r="V185" s="47"/>
      <c r="W185" s="228">
        <f>V185*K185</f>
        <v>0</v>
      </c>
      <c r="X185" s="228">
        <v>0</v>
      </c>
      <c r="Y185" s="228">
        <f>X185*K185</f>
        <v>0</v>
      </c>
      <c r="Z185" s="228">
        <v>0</v>
      </c>
      <c r="AA185" s="229">
        <f>Z185*K185</f>
        <v>0</v>
      </c>
      <c r="AR185" s="22" t="s">
        <v>278</v>
      </c>
      <c r="AT185" s="22" t="s">
        <v>207</v>
      </c>
      <c r="AU185" s="22" t="s">
        <v>88</v>
      </c>
      <c r="AY185" s="22" t="s">
        <v>206</v>
      </c>
      <c r="BE185" s="142">
        <f>IF(U185="základní",N185,0)</f>
        <v>0</v>
      </c>
      <c r="BF185" s="142">
        <f>IF(U185="snížená",N185,0)</f>
        <v>0</v>
      </c>
      <c r="BG185" s="142">
        <f>IF(U185="zákl. přenesená",N185,0)</f>
        <v>0</v>
      </c>
      <c r="BH185" s="142">
        <f>IF(U185="sníž. přenesená",N185,0)</f>
        <v>0</v>
      </c>
      <c r="BI185" s="142">
        <f>IF(U185="nulová",N185,0)</f>
        <v>0</v>
      </c>
      <c r="BJ185" s="22" t="s">
        <v>88</v>
      </c>
      <c r="BK185" s="142">
        <f>ROUND(L185*K185,2)</f>
        <v>0</v>
      </c>
      <c r="BL185" s="22" t="s">
        <v>278</v>
      </c>
      <c r="BM185" s="22" t="s">
        <v>2555</v>
      </c>
    </row>
    <row r="186" s="1" customFormat="1" ht="60" customHeight="1">
      <c r="B186" s="46"/>
      <c r="C186" s="47"/>
      <c r="D186" s="47"/>
      <c r="E186" s="47"/>
      <c r="F186" s="250" t="s">
        <v>2543</v>
      </c>
      <c r="G186" s="67"/>
      <c r="H186" s="67"/>
      <c r="I186" s="67"/>
      <c r="J186" s="47"/>
      <c r="K186" s="47"/>
      <c r="L186" s="47"/>
      <c r="M186" s="47"/>
      <c r="N186" s="47"/>
      <c r="O186" s="47"/>
      <c r="P186" s="47"/>
      <c r="Q186" s="47"/>
      <c r="R186" s="48"/>
      <c r="T186" s="189"/>
      <c r="U186" s="47"/>
      <c r="V186" s="47"/>
      <c r="W186" s="47"/>
      <c r="X186" s="47"/>
      <c r="Y186" s="47"/>
      <c r="Z186" s="47"/>
      <c r="AA186" s="100"/>
      <c r="AT186" s="22" t="s">
        <v>268</v>
      </c>
      <c r="AU186" s="22" t="s">
        <v>88</v>
      </c>
    </row>
    <row r="187" s="1" customFormat="1" ht="16.5" customHeight="1">
      <c r="B187" s="46"/>
      <c r="C187" s="219" t="s">
        <v>401</v>
      </c>
      <c r="D187" s="219" t="s">
        <v>207</v>
      </c>
      <c r="E187" s="220" t="s">
        <v>2556</v>
      </c>
      <c r="F187" s="221" t="s">
        <v>2557</v>
      </c>
      <c r="G187" s="221"/>
      <c r="H187" s="221"/>
      <c r="I187" s="221"/>
      <c r="J187" s="222" t="s">
        <v>1134</v>
      </c>
      <c r="K187" s="223">
        <v>1</v>
      </c>
      <c r="L187" s="224">
        <v>0</v>
      </c>
      <c r="M187" s="225"/>
      <c r="N187" s="226">
        <f>ROUND(L187*K187,2)</f>
        <v>0</v>
      </c>
      <c r="O187" s="226"/>
      <c r="P187" s="226"/>
      <c r="Q187" s="226"/>
      <c r="R187" s="48"/>
      <c r="T187" s="227" t="s">
        <v>22</v>
      </c>
      <c r="U187" s="56" t="s">
        <v>45</v>
      </c>
      <c r="V187" s="47"/>
      <c r="W187" s="228">
        <f>V187*K187</f>
        <v>0</v>
      </c>
      <c r="X187" s="228">
        <v>0</v>
      </c>
      <c r="Y187" s="228">
        <f>X187*K187</f>
        <v>0</v>
      </c>
      <c r="Z187" s="228">
        <v>0</v>
      </c>
      <c r="AA187" s="229">
        <f>Z187*K187</f>
        <v>0</v>
      </c>
      <c r="AR187" s="22" t="s">
        <v>278</v>
      </c>
      <c r="AT187" s="22" t="s">
        <v>207</v>
      </c>
      <c r="AU187" s="22" t="s">
        <v>88</v>
      </c>
      <c r="AY187" s="22" t="s">
        <v>206</v>
      </c>
      <c r="BE187" s="142">
        <f>IF(U187="základní",N187,0)</f>
        <v>0</v>
      </c>
      <c r="BF187" s="142">
        <f>IF(U187="snížená",N187,0)</f>
        <v>0</v>
      </c>
      <c r="BG187" s="142">
        <f>IF(U187="zákl. přenesená",N187,0)</f>
        <v>0</v>
      </c>
      <c r="BH187" s="142">
        <f>IF(U187="sníž. přenesená",N187,0)</f>
        <v>0</v>
      </c>
      <c r="BI187" s="142">
        <f>IF(U187="nulová",N187,0)</f>
        <v>0</v>
      </c>
      <c r="BJ187" s="22" t="s">
        <v>88</v>
      </c>
      <c r="BK187" s="142">
        <f>ROUND(L187*K187,2)</f>
        <v>0</v>
      </c>
      <c r="BL187" s="22" t="s">
        <v>278</v>
      </c>
      <c r="BM187" s="22" t="s">
        <v>2558</v>
      </c>
    </row>
    <row r="188" s="1" customFormat="1" ht="24" customHeight="1">
      <c r="B188" s="46"/>
      <c r="C188" s="47"/>
      <c r="D188" s="47"/>
      <c r="E188" s="47"/>
      <c r="F188" s="250" t="s">
        <v>2559</v>
      </c>
      <c r="G188" s="67"/>
      <c r="H188" s="67"/>
      <c r="I188" s="67"/>
      <c r="J188" s="47"/>
      <c r="K188" s="47"/>
      <c r="L188" s="47"/>
      <c r="M188" s="47"/>
      <c r="N188" s="47"/>
      <c r="O188" s="47"/>
      <c r="P188" s="47"/>
      <c r="Q188" s="47"/>
      <c r="R188" s="48"/>
      <c r="T188" s="189"/>
      <c r="U188" s="47"/>
      <c r="V188" s="47"/>
      <c r="W188" s="47"/>
      <c r="X188" s="47"/>
      <c r="Y188" s="47"/>
      <c r="Z188" s="47"/>
      <c r="AA188" s="100"/>
      <c r="AT188" s="22" t="s">
        <v>268</v>
      </c>
      <c r="AU188" s="22" t="s">
        <v>88</v>
      </c>
    </row>
    <row r="189" s="1" customFormat="1" ht="16.5" customHeight="1">
      <c r="B189" s="46"/>
      <c r="C189" s="219" t="s">
        <v>405</v>
      </c>
      <c r="D189" s="219" t="s">
        <v>207</v>
      </c>
      <c r="E189" s="220" t="s">
        <v>2560</v>
      </c>
      <c r="F189" s="221" t="s">
        <v>2561</v>
      </c>
      <c r="G189" s="221"/>
      <c r="H189" s="221"/>
      <c r="I189" s="221"/>
      <c r="J189" s="222" t="s">
        <v>1134</v>
      </c>
      <c r="K189" s="223">
        <v>1</v>
      </c>
      <c r="L189" s="224">
        <v>0</v>
      </c>
      <c r="M189" s="225"/>
      <c r="N189" s="226">
        <f>ROUND(L189*K189,2)</f>
        <v>0</v>
      </c>
      <c r="O189" s="226"/>
      <c r="P189" s="226"/>
      <c r="Q189" s="226"/>
      <c r="R189" s="48"/>
      <c r="T189" s="227" t="s">
        <v>22</v>
      </c>
      <c r="U189" s="56" t="s">
        <v>45</v>
      </c>
      <c r="V189" s="47"/>
      <c r="W189" s="228">
        <f>V189*K189</f>
        <v>0</v>
      </c>
      <c r="X189" s="228">
        <v>0</v>
      </c>
      <c r="Y189" s="228">
        <f>X189*K189</f>
        <v>0</v>
      </c>
      <c r="Z189" s="228">
        <v>0</v>
      </c>
      <c r="AA189" s="229">
        <f>Z189*K189</f>
        <v>0</v>
      </c>
      <c r="AR189" s="22" t="s">
        <v>278</v>
      </c>
      <c r="AT189" s="22" t="s">
        <v>207</v>
      </c>
      <c r="AU189" s="22" t="s">
        <v>88</v>
      </c>
      <c r="AY189" s="22" t="s">
        <v>206</v>
      </c>
      <c r="BE189" s="142">
        <f>IF(U189="základní",N189,0)</f>
        <v>0</v>
      </c>
      <c r="BF189" s="142">
        <f>IF(U189="snížená",N189,0)</f>
        <v>0</v>
      </c>
      <c r="BG189" s="142">
        <f>IF(U189="zákl. přenesená",N189,0)</f>
        <v>0</v>
      </c>
      <c r="BH189" s="142">
        <f>IF(U189="sníž. přenesená",N189,0)</f>
        <v>0</v>
      </c>
      <c r="BI189" s="142">
        <f>IF(U189="nulová",N189,0)</f>
        <v>0</v>
      </c>
      <c r="BJ189" s="22" t="s">
        <v>88</v>
      </c>
      <c r="BK189" s="142">
        <f>ROUND(L189*K189,2)</f>
        <v>0</v>
      </c>
      <c r="BL189" s="22" t="s">
        <v>278</v>
      </c>
      <c r="BM189" s="22" t="s">
        <v>2562</v>
      </c>
    </row>
    <row r="190" s="1" customFormat="1" ht="24" customHeight="1">
      <c r="B190" s="46"/>
      <c r="C190" s="47"/>
      <c r="D190" s="47"/>
      <c r="E190" s="47"/>
      <c r="F190" s="250" t="s">
        <v>2559</v>
      </c>
      <c r="G190" s="67"/>
      <c r="H190" s="67"/>
      <c r="I190" s="67"/>
      <c r="J190" s="47"/>
      <c r="K190" s="47"/>
      <c r="L190" s="47"/>
      <c r="M190" s="47"/>
      <c r="N190" s="47"/>
      <c r="O190" s="47"/>
      <c r="P190" s="47"/>
      <c r="Q190" s="47"/>
      <c r="R190" s="48"/>
      <c r="T190" s="189"/>
      <c r="U190" s="47"/>
      <c r="V190" s="47"/>
      <c r="W190" s="47"/>
      <c r="X190" s="47"/>
      <c r="Y190" s="47"/>
      <c r="Z190" s="47"/>
      <c r="AA190" s="100"/>
      <c r="AT190" s="22" t="s">
        <v>268</v>
      </c>
      <c r="AU190" s="22" t="s">
        <v>88</v>
      </c>
    </row>
    <row r="191" s="1" customFormat="1" ht="16.5" customHeight="1">
      <c r="B191" s="46"/>
      <c r="C191" s="219" t="s">
        <v>407</v>
      </c>
      <c r="D191" s="219" t="s">
        <v>207</v>
      </c>
      <c r="E191" s="220" t="s">
        <v>2563</v>
      </c>
      <c r="F191" s="221" t="s">
        <v>2564</v>
      </c>
      <c r="G191" s="221"/>
      <c r="H191" s="221"/>
      <c r="I191" s="221"/>
      <c r="J191" s="222" t="s">
        <v>1134</v>
      </c>
      <c r="K191" s="223">
        <v>1</v>
      </c>
      <c r="L191" s="224">
        <v>0</v>
      </c>
      <c r="M191" s="225"/>
      <c r="N191" s="226">
        <f>ROUND(L191*K191,2)</f>
        <v>0</v>
      </c>
      <c r="O191" s="226"/>
      <c r="P191" s="226"/>
      <c r="Q191" s="226"/>
      <c r="R191" s="48"/>
      <c r="T191" s="227" t="s">
        <v>22</v>
      </c>
      <c r="U191" s="56" t="s">
        <v>45</v>
      </c>
      <c r="V191" s="47"/>
      <c r="W191" s="228">
        <f>V191*K191</f>
        <v>0</v>
      </c>
      <c r="X191" s="228">
        <v>0</v>
      </c>
      <c r="Y191" s="228">
        <f>X191*K191</f>
        <v>0</v>
      </c>
      <c r="Z191" s="228">
        <v>0</v>
      </c>
      <c r="AA191" s="229">
        <f>Z191*K191</f>
        <v>0</v>
      </c>
      <c r="AR191" s="22" t="s">
        <v>278</v>
      </c>
      <c r="AT191" s="22" t="s">
        <v>207</v>
      </c>
      <c r="AU191" s="22" t="s">
        <v>88</v>
      </c>
      <c r="AY191" s="22" t="s">
        <v>206</v>
      </c>
      <c r="BE191" s="142">
        <f>IF(U191="základní",N191,0)</f>
        <v>0</v>
      </c>
      <c r="BF191" s="142">
        <f>IF(U191="snížená",N191,0)</f>
        <v>0</v>
      </c>
      <c r="BG191" s="142">
        <f>IF(U191="zákl. přenesená",N191,0)</f>
        <v>0</v>
      </c>
      <c r="BH191" s="142">
        <f>IF(U191="sníž. přenesená",N191,0)</f>
        <v>0</v>
      </c>
      <c r="BI191" s="142">
        <f>IF(U191="nulová",N191,0)</f>
        <v>0</v>
      </c>
      <c r="BJ191" s="22" t="s">
        <v>88</v>
      </c>
      <c r="BK191" s="142">
        <f>ROUND(L191*K191,2)</f>
        <v>0</v>
      </c>
      <c r="BL191" s="22" t="s">
        <v>278</v>
      </c>
      <c r="BM191" s="22" t="s">
        <v>2565</v>
      </c>
    </row>
    <row r="192" s="1" customFormat="1" ht="24" customHeight="1">
      <c r="B192" s="46"/>
      <c r="C192" s="47"/>
      <c r="D192" s="47"/>
      <c r="E192" s="47"/>
      <c r="F192" s="250" t="s">
        <v>2559</v>
      </c>
      <c r="G192" s="67"/>
      <c r="H192" s="67"/>
      <c r="I192" s="67"/>
      <c r="J192" s="47"/>
      <c r="K192" s="47"/>
      <c r="L192" s="47"/>
      <c r="M192" s="47"/>
      <c r="N192" s="47"/>
      <c r="O192" s="47"/>
      <c r="P192" s="47"/>
      <c r="Q192" s="47"/>
      <c r="R192" s="48"/>
      <c r="T192" s="189"/>
      <c r="U192" s="47"/>
      <c r="V192" s="47"/>
      <c r="W192" s="47"/>
      <c r="X192" s="47"/>
      <c r="Y192" s="47"/>
      <c r="Z192" s="47"/>
      <c r="AA192" s="100"/>
      <c r="AT192" s="22" t="s">
        <v>268</v>
      </c>
      <c r="AU192" s="22" t="s">
        <v>88</v>
      </c>
    </row>
    <row r="193" s="1" customFormat="1" ht="16.5" customHeight="1">
      <c r="B193" s="46"/>
      <c r="C193" s="219" t="s">
        <v>412</v>
      </c>
      <c r="D193" s="219" t="s">
        <v>207</v>
      </c>
      <c r="E193" s="220" t="s">
        <v>2566</v>
      </c>
      <c r="F193" s="221" t="s">
        <v>2567</v>
      </c>
      <c r="G193" s="221"/>
      <c r="H193" s="221"/>
      <c r="I193" s="221"/>
      <c r="J193" s="222" t="s">
        <v>1134</v>
      </c>
      <c r="K193" s="223">
        <v>1</v>
      </c>
      <c r="L193" s="224">
        <v>0</v>
      </c>
      <c r="M193" s="225"/>
      <c r="N193" s="226">
        <f>ROUND(L193*K193,2)</f>
        <v>0</v>
      </c>
      <c r="O193" s="226"/>
      <c r="P193" s="226"/>
      <c r="Q193" s="226"/>
      <c r="R193" s="48"/>
      <c r="T193" s="227" t="s">
        <v>22</v>
      </c>
      <c r="U193" s="56" t="s">
        <v>45</v>
      </c>
      <c r="V193" s="47"/>
      <c r="W193" s="228">
        <f>V193*K193</f>
        <v>0</v>
      </c>
      <c r="X193" s="228">
        <v>0</v>
      </c>
      <c r="Y193" s="228">
        <f>X193*K193</f>
        <v>0</v>
      </c>
      <c r="Z193" s="228">
        <v>0</v>
      </c>
      <c r="AA193" s="229">
        <f>Z193*K193</f>
        <v>0</v>
      </c>
      <c r="AR193" s="22" t="s">
        <v>278</v>
      </c>
      <c r="AT193" s="22" t="s">
        <v>207</v>
      </c>
      <c r="AU193" s="22" t="s">
        <v>88</v>
      </c>
      <c r="AY193" s="22" t="s">
        <v>206</v>
      </c>
      <c r="BE193" s="142">
        <f>IF(U193="základní",N193,0)</f>
        <v>0</v>
      </c>
      <c r="BF193" s="142">
        <f>IF(U193="snížená",N193,0)</f>
        <v>0</v>
      </c>
      <c r="BG193" s="142">
        <f>IF(U193="zákl. přenesená",N193,0)</f>
        <v>0</v>
      </c>
      <c r="BH193" s="142">
        <f>IF(U193="sníž. přenesená",N193,0)</f>
        <v>0</v>
      </c>
      <c r="BI193" s="142">
        <f>IF(U193="nulová",N193,0)</f>
        <v>0</v>
      </c>
      <c r="BJ193" s="22" t="s">
        <v>88</v>
      </c>
      <c r="BK193" s="142">
        <f>ROUND(L193*K193,2)</f>
        <v>0</v>
      </c>
      <c r="BL193" s="22" t="s">
        <v>278</v>
      </c>
      <c r="BM193" s="22" t="s">
        <v>2568</v>
      </c>
    </row>
    <row r="194" s="1" customFormat="1" ht="24" customHeight="1">
      <c r="B194" s="46"/>
      <c r="C194" s="47"/>
      <c r="D194" s="47"/>
      <c r="E194" s="47"/>
      <c r="F194" s="250" t="s">
        <v>2559</v>
      </c>
      <c r="G194" s="67"/>
      <c r="H194" s="67"/>
      <c r="I194" s="67"/>
      <c r="J194" s="47"/>
      <c r="K194" s="47"/>
      <c r="L194" s="47"/>
      <c r="M194" s="47"/>
      <c r="N194" s="47"/>
      <c r="O194" s="47"/>
      <c r="P194" s="47"/>
      <c r="Q194" s="47"/>
      <c r="R194" s="48"/>
      <c r="T194" s="189"/>
      <c r="U194" s="47"/>
      <c r="V194" s="47"/>
      <c r="W194" s="47"/>
      <c r="X194" s="47"/>
      <c r="Y194" s="47"/>
      <c r="Z194" s="47"/>
      <c r="AA194" s="100"/>
      <c r="AT194" s="22" t="s">
        <v>268</v>
      </c>
      <c r="AU194" s="22" t="s">
        <v>88</v>
      </c>
    </row>
    <row r="195" s="1" customFormat="1" ht="16.5" customHeight="1">
      <c r="B195" s="46"/>
      <c r="C195" s="219" t="s">
        <v>416</v>
      </c>
      <c r="D195" s="219" t="s">
        <v>207</v>
      </c>
      <c r="E195" s="220" t="s">
        <v>2569</v>
      </c>
      <c r="F195" s="221" t="s">
        <v>2570</v>
      </c>
      <c r="G195" s="221"/>
      <c r="H195" s="221"/>
      <c r="I195" s="221"/>
      <c r="J195" s="222" t="s">
        <v>1134</v>
      </c>
      <c r="K195" s="223">
        <v>1</v>
      </c>
      <c r="L195" s="224">
        <v>0</v>
      </c>
      <c r="M195" s="225"/>
      <c r="N195" s="226">
        <f>ROUND(L195*K195,2)</f>
        <v>0</v>
      </c>
      <c r="O195" s="226"/>
      <c r="P195" s="226"/>
      <c r="Q195" s="226"/>
      <c r="R195" s="48"/>
      <c r="T195" s="227" t="s">
        <v>22</v>
      </c>
      <c r="U195" s="56" t="s">
        <v>45</v>
      </c>
      <c r="V195" s="47"/>
      <c r="W195" s="228">
        <f>V195*K195</f>
        <v>0</v>
      </c>
      <c r="X195" s="228">
        <v>0</v>
      </c>
      <c r="Y195" s="228">
        <f>X195*K195</f>
        <v>0</v>
      </c>
      <c r="Z195" s="228">
        <v>0</v>
      </c>
      <c r="AA195" s="229">
        <f>Z195*K195</f>
        <v>0</v>
      </c>
      <c r="AR195" s="22" t="s">
        <v>278</v>
      </c>
      <c r="AT195" s="22" t="s">
        <v>207</v>
      </c>
      <c r="AU195" s="22" t="s">
        <v>88</v>
      </c>
      <c r="AY195" s="22" t="s">
        <v>206</v>
      </c>
      <c r="BE195" s="142">
        <f>IF(U195="základní",N195,0)</f>
        <v>0</v>
      </c>
      <c r="BF195" s="142">
        <f>IF(U195="snížená",N195,0)</f>
        <v>0</v>
      </c>
      <c r="BG195" s="142">
        <f>IF(U195="zákl. přenesená",N195,0)</f>
        <v>0</v>
      </c>
      <c r="BH195" s="142">
        <f>IF(U195="sníž. přenesená",N195,0)</f>
        <v>0</v>
      </c>
      <c r="BI195" s="142">
        <f>IF(U195="nulová",N195,0)</f>
        <v>0</v>
      </c>
      <c r="BJ195" s="22" t="s">
        <v>88</v>
      </c>
      <c r="BK195" s="142">
        <f>ROUND(L195*K195,2)</f>
        <v>0</v>
      </c>
      <c r="BL195" s="22" t="s">
        <v>278</v>
      </c>
      <c r="BM195" s="22" t="s">
        <v>2571</v>
      </c>
    </row>
    <row r="196" s="1" customFormat="1" ht="16.5" customHeight="1">
      <c r="B196" s="46"/>
      <c r="C196" s="47"/>
      <c r="D196" s="47"/>
      <c r="E196" s="47"/>
      <c r="F196" s="250" t="s">
        <v>2572</v>
      </c>
      <c r="G196" s="67"/>
      <c r="H196" s="67"/>
      <c r="I196" s="67"/>
      <c r="J196" s="47"/>
      <c r="K196" s="47"/>
      <c r="L196" s="47"/>
      <c r="M196" s="47"/>
      <c r="N196" s="47"/>
      <c r="O196" s="47"/>
      <c r="P196" s="47"/>
      <c r="Q196" s="47"/>
      <c r="R196" s="48"/>
      <c r="T196" s="189"/>
      <c r="U196" s="47"/>
      <c r="V196" s="47"/>
      <c r="W196" s="47"/>
      <c r="X196" s="47"/>
      <c r="Y196" s="47"/>
      <c r="Z196" s="47"/>
      <c r="AA196" s="100"/>
      <c r="AT196" s="22" t="s">
        <v>268</v>
      </c>
      <c r="AU196" s="22" t="s">
        <v>88</v>
      </c>
    </row>
    <row r="197" s="1" customFormat="1" ht="16.5" customHeight="1">
      <c r="B197" s="46"/>
      <c r="C197" s="219" t="s">
        <v>420</v>
      </c>
      <c r="D197" s="219" t="s">
        <v>207</v>
      </c>
      <c r="E197" s="220" t="s">
        <v>2573</v>
      </c>
      <c r="F197" s="221" t="s">
        <v>2574</v>
      </c>
      <c r="G197" s="221"/>
      <c r="H197" s="221"/>
      <c r="I197" s="221"/>
      <c r="J197" s="222" t="s">
        <v>1134</v>
      </c>
      <c r="K197" s="223">
        <v>4</v>
      </c>
      <c r="L197" s="224">
        <v>0</v>
      </c>
      <c r="M197" s="225"/>
      <c r="N197" s="226">
        <f>ROUND(L197*K197,2)</f>
        <v>0</v>
      </c>
      <c r="O197" s="226"/>
      <c r="P197" s="226"/>
      <c r="Q197" s="226"/>
      <c r="R197" s="48"/>
      <c r="T197" s="227" t="s">
        <v>22</v>
      </c>
      <c r="U197" s="56" t="s">
        <v>45</v>
      </c>
      <c r="V197" s="47"/>
      <c r="W197" s="228">
        <f>V197*K197</f>
        <v>0</v>
      </c>
      <c r="X197" s="228">
        <v>0</v>
      </c>
      <c r="Y197" s="228">
        <f>X197*K197</f>
        <v>0</v>
      </c>
      <c r="Z197" s="228">
        <v>0</v>
      </c>
      <c r="AA197" s="229">
        <f>Z197*K197</f>
        <v>0</v>
      </c>
      <c r="AR197" s="22" t="s">
        <v>278</v>
      </c>
      <c r="AT197" s="22" t="s">
        <v>207</v>
      </c>
      <c r="AU197" s="22" t="s">
        <v>88</v>
      </c>
      <c r="AY197" s="22" t="s">
        <v>206</v>
      </c>
      <c r="BE197" s="142">
        <f>IF(U197="základní",N197,0)</f>
        <v>0</v>
      </c>
      <c r="BF197" s="142">
        <f>IF(U197="snížená",N197,0)</f>
        <v>0</v>
      </c>
      <c r="BG197" s="142">
        <f>IF(U197="zákl. přenesená",N197,0)</f>
        <v>0</v>
      </c>
      <c r="BH197" s="142">
        <f>IF(U197="sníž. přenesená",N197,0)</f>
        <v>0</v>
      </c>
      <c r="BI197" s="142">
        <f>IF(U197="nulová",N197,0)</f>
        <v>0</v>
      </c>
      <c r="BJ197" s="22" t="s">
        <v>88</v>
      </c>
      <c r="BK197" s="142">
        <f>ROUND(L197*K197,2)</f>
        <v>0</v>
      </c>
      <c r="BL197" s="22" t="s">
        <v>278</v>
      </c>
      <c r="BM197" s="22" t="s">
        <v>2575</v>
      </c>
    </row>
    <row r="198" s="1" customFormat="1" ht="16.5" customHeight="1">
      <c r="B198" s="46"/>
      <c r="C198" s="47"/>
      <c r="D198" s="47"/>
      <c r="E198" s="47"/>
      <c r="F198" s="250" t="s">
        <v>2572</v>
      </c>
      <c r="G198" s="67"/>
      <c r="H198" s="67"/>
      <c r="I198" s="67"/>
      <c r="J198" s="47"/>
      <c r="K198" s="47"/>
      <c r="L198" s="47"/>
      <c r="M198" s="47"/>
      <c r="N198" s="47"/>
      <c r="O198" s="47"/>
      <c r="P198" s="47"/>
      <c r="Q198" s="47"/>
      <c r="R198" s="48"/>
      <c r="T198" s="189"/>
      <c r="U198" s="47"/>
      <c r="V198" s="47"/>
      <c r="W198" s="47"/>
      <c r="X198" s="47"/>
      <c r="Y198" s="47"/>
      <c r="Z198" s="47"/>
      <c r="AA198" s="100"/>
      <c r="AT198" s="22" t="s">
        <v>268</v>
      </c>
      <c r="AU198" s="22" t="s">
        <v>88</v>
      </c>
    </row>
    <row r="199" s="1" customFormat="1" ht="16.5" customHeight="1">
      <c r="B199" s="46"/>
      <c r="C199" s="219" t="s">
        <v>424</v>
      </c>
      <c r="D199" s="219" t="s">
        <v>207</v>
      </c>
      <c r="E199" s="220" t="s">
        <v>2576</v>
      </c>
      <c r="F199" s="221" t="s">
        <v>2577</v>
      </c>
      <c r="G199" s="221"/>
      <c r="H199" s="221"/>
      <c r="I199" s="221"/>
      <c r="J199" s="222" t="s">
        <v>1134</v>
      </c>
      <c r="K199" s="223">
        <v>1</v>
      </c>
      <c r="L199" s="224">
        <v>0</v>
      </c>
      <c r="M199" s="225"/>
      <c r="N199" s="226">
        <f>ROUND(L199*K199,2)</f>
        <v>0</v>
      </c>
      <c r="O199" s="226"/>
      <c r="P199" s="226"/>
      <c r="Q199" s="226"/>
      <c r="R199" s="48"/>
      <c r="T199" s="227" t="s">
        <v>22</v>
      </c>
      <c r="U199" s="56" t="s">
        <v>45</v>
      </c>
      <c r="V199" s="47"/>
      <c r="W199" s="228">
        <f>V199*K199</f>
        <v>0</v>
      </c>
      <c r="X199" s="228">
        <v>0</v>
      </c>
      <c r="Y199" s="228">
        <f>X199*K199</f>
        <v>0</v>
      </c>
      <c r="Z199" s="228">
        <v>0</v>
      </c>
      <c r="AA199" s="229">
        <f>Z199*K199</f>
        <v>0</v>
      </c>
      <c r="AR199" s="22" t="s">
        <v>278</v>
      </c>
      <c r="AT199" s="22" t="s">
        <v>207</v>
      </c>
      <c r="AU199" s="22" t="s">
        <v>88</v>
      </c>
      <c r="AY199" s="22" t="s">
        <v>206</v>
      </c>
      <c r="BE199" s="142">
        <f>IF(U199="základní",N199,0)</f>
        <v>0</v>
      </c>
      <c r="BF199" s="142">
        <f>IF(U199="snížená",N199,0)</f>
        <v>0</v>
      </c>
      <c r="BG199" s="142">
        <f>IF(U199="zákl. přenesená",N199,0)</f>
        <v>0</v>
      </c>
      <c r="BH199" s="142">
        <f>IF(U199="sníž. přenesená",N199,0)</f>
        <v>0</v>
      </c>
      <c r="BI199" s="142">
        <f>IF(U199="nulová",N199,0)</f>
        <v>0</v>
      </c>
      <c r="BJ199" s="22" t="s">
        <v>88</v>
      </c>
      <c r="BK199" s="142">
        <f>ROUND(L199*K199,2)</f>
        <v>0</v>
      </c>
      <c r="BL199" s="22" t="s">
        <v>278</v>
      </c>
      <c r="BM199" s="22" t="s">
        <v>2578</v>
      </c>
    </row>
    <row r="200" s="1" customFormat="1" ht="16.5" customHeight="1">
      <c r="B200" s="46"/>
      <c r="C200" s="47"/>
      <c r="D200" s="47"/>
      <c r="E200" s="47"/>
      <c r="F200" s="250" t="s">
        <v>2572</v>
      </c>
      <c r="G200" s="67"/>
      <c r="H200" s="67"/>
      <c r="I200" s="67"/>
      <c r="J200" s="47"/>
      <c r="K200" s="47"/>
      <c r="L200" s="47"/>
      <c r="M200" s="47"/>
      <c r="N200" s="47"/>
      <c r="O200" s="47"/>
      <c r="P200" s="47"/>
      <c r="Q200" s="47"/>
      <c r="R200" s="48"/>
      <c r="T200" s="189"/>
      <c r="U200" s="47"/>
      <c r="V200" s="47"/>
      <c r="W200" s="47"/>
      <c r="X200" s="47"/>
      <c r="Y200" s="47"/>
      <c r="Z200" s="47"/>
      <c r="AA200" s="100"/>
      <c r="AT200" s="22" t="s">
        <v>268</v>
      </c>
      <c r="AU200" s="22" t="s">
        <v>88</v>
      </c>
    </row>
    <row r="201" s="1" customFormat="1" ht="16.5" customHeight="1">
      <c r="B201" s="46"/>
      <c r="C201" s="219" t="s">
        <v>428</v>
      </c>
      <c r="D201" s="219" t="s">
        <v>207</v>
      </c>
      <c r="E201" s="220" t="s">
        <v>2579</v>
      </c>
      <c r="F201" s="221" t="s">
        <v>2580</v>
      </c>
      <c r="G201" s="221"/>
      <c r="H201" s="221"/>
      <c r="I201" s="221"/>
      <c r="J201" s="222" t="s">
        <v>1134</v>
      </c>
      <c r="K201" s="223">
        <v>1</v>
      </c>
      <c r="L201" s="224">
        <v>0</v>
      </c>
      <c r="M201" s="225"/>
      <c r="N201" s="226">
        <f>ROUND(L201*K201,2)</f>
        <v>0</v>
      </c>
      <c r="O201" s="226"/>
      <c r="P201" s="226"/>
      <c r="Q201" s="226"/>
      <c r="R201" s="48"/>
      <c r="T201" s="227" t="s">
        <v>22</v>
      </c>
      <c r="U201" s="56" t="s">
        <v>45</v>
      </c>
      <c r="V201" s="47"/>
      <c r="W201" s="228">
        <f>V201*K201</f>
        <v>0</v>
      </c>
      <c r="X201" s="228">
        <v>0</v>
      </c>
      <c r="Y201" s="228">
        <f>X201*K201</f>
        <v>0</v>
      </c>
      <c r="Z201" s="228">
        <v>0</v>
      </c>
      <c r="AA201" s="229">
        <f>Z201*K201</f>
        <v>0</v>
      </c>
      <c r="AR201" s="22" t="s">
        <v>278</v>
      </c>
      <c r="AT201" s="22" t="s">
        <v>207</v>
      </c>
      <c r="AU201" s="22" t="s">
        <v>88</v>
      </c>
      <c r="AY201" s="22" t="s">
        <v>206</v>
      </c>
      <c r="BE201" s="142">
        <f>IF(U201="základní",N201,0)</f>
        <v>0</v>
      </c>
      <c r="BF201" s="142">
        <f>IF(U201="snížená",N201,0)</f>
        <v>0</v>
      </c>
      <c r="BG201" s="142">
        <f>IF(U201="zákl. přenesená",N201,0)</f>
        <v>0</v>
      </c>
      <c r="BH201" s="142">
        <f>IF(U201="sníž. přenesená",N201,0)</f>
        <v>0</v>
      </c>
      <c r="BI201" s="142">
        <f>IF(U201="nulová",N201,0)</f>
        <v>0</v>
      </c>
      <c r="BJ201" s="22" t="s">
        <v>88</v>
      </c>
      <c r="BK201" s="142">
        <f>ROUND(L201*K201,2)</f>
        <v>0</v>
      </c>
      <c r="BL201" s="22" t="s">
        <v>278</v>
      </c>
      <c r="BM201" s="22" t="s">
        <v>2581</v>
      </c>
    </row>
    <row r="202" s="1" customFormat="1" ht="16.5" customHeight="1">
      <c r="B202" s="46"/>
      <c r="C202" s="47"/>
      <c r="D202" s="47"/>
      <c r="E202" s="47"/>
      <c r="F202" s="250" t="s">
        <v>2572</v>
      </c>
      <c r="G202" s="67"/>
      <c r="H202" s="67"/>
      <c r="I202" s="67"/>
      <c r="J202" s="47"/>
      <c r="K202" s="47"/>
      <c r="L202" s="47"/>
      <c r="M202" s="47"/>
      <c r="N202" s="47"/>
      <c r="O202" s="47"/>
      <c r="P202" s="47"/>
      <c r="Q202" s="47"/>
      <c r="R202" s="48"/>
      <c r="T202" s="189"/>
      <c r="U202" s="47"/>
      <c r="V202" s="47"/>
      <c r="W202" s="47"/>
      <c r="X202" s="47"/>
      <c r="Y202" s="47"/>
      <c r="Z202" s="47"/>
      <c r="AA202" s="100"/>
      <c r="AT202" s="22" t="s">
        <v>268</v>
      </c>
      <c r="AU202" s="22" t="s">
        <v>88</v>
      </c>
    </row>
    <row r="203" s="1" customFormat="1" ht="16.5" customHeight="1">
      <c r="B203" s="46"/>
      <c r="C203" s="219" t="s">
        <v>433</v>
      </c>
      <c r="D203" s="219" t="s">
        <v>207</v>
      </c>
      <c r="E203" s="220" t="s">
        <v>2582</v>
      </c>
      <c r="F203" s="221" t="s">
        <v>2583</v>
      </c>
      <c r="G203" s="221"/>
      <c r="H203" s="221"/>
      <c r="I203" s="221"/>
      <c r="J203" s="222" t="s">
        <v>1134</v>
      </c>
      <c r="K203" s="223">
        <v>2</v>
      </c>
      <c r="L203" s="224">
        <v>0</v>
      </c>
      <c r="M203" s="225"/>
      <c r="N203" s="226">
        <f>ROUND(L203*K203,2)</f>
        <v>0</v>
      </c>
      <c r="O203" s="226"/>
      <c r="P203" s="226"/>
      <c r="Q203" s="226"/>
      <c r="R203" s="48"/>
      <c r="T203" s="227" t="s">
        <v>22</v>
      </c>
      <c r="U203" s="56" t="s">
        <v>45</v>
      </c>
      <c r="V203" s="47"/>
      <c r="W203" s="228">
        <f>V203*K203</f>
        <v>0</v>
      </c>
      <c r="X203" s="228">
        <v>0</v>
      </c>
      <c r="Y203" s="228">
        <f>X203*K203</f>
        <v>0</v>
      </c>
      <c r="Z203" s="228">
        <v>0</v>
      </c>
      <c r="AA203" s="229">
        <f>Z203*K203</f>
        <v>0</v>
      </c>
      <c r="AR203" s="22" t="s">
        <v>278</v>
      </c>
      <c r="AT203" s="22" t="s">
        <v>207</v>
      </c>
      <c r="AU203" s="22" t="s">
        <v>88</v>
      </c>
      <c r="AY203" s="22" t="s">
        <v>206</v>
      </c>
      <c r="BE203" s="142">
        <f>IF(U203="základní",N203,0)</f>
        <v>0</v>
      </c>
      <c r="BF203" s="142">
        <f>IF(U203="snížená",N203,0)</f>
        <v>0</v>
      </c>
      <c r="BG203" s="142">
        <f>IF(U203="zákl. přenesená",N203,0)</f>
        <v>0</v>
      </c>
      <c r="BH203" s="142">
        <f>IF(U203="sníž. přenesená",N203,0)</f>
        <v>0</v>
      </c>
      <c r="BI203" s="142">
        <f>IF(U203="nulová",N203,0)</f>
        <v>0</v>
      </c>
      <c r="BJ203" s="22" t="s">
        <v>88</v>
      </c>
      <c r="BK203" s="142">
        <f>ROUND(L203*K203,2)</f>
        <v>0</v>
      </c>
      <c r="BL203" s="22" t="s">
        <v>278</v>
      </c>
      <c r="BM203" s="22" t="s">
        <v>2584</v>
      </c>
    </row>
    <row r="204" s="1" customFormat="1" ht="16.5" customHeight="1">
      <c r="B204" s="46"/>
      <c r="C204" s="47"/>
      <c r="D204" s="47"/>
      <c r="E204" s="47"/>
      <c r="F204" s="250" t="s">
        <v>2585</v>
      </c>
      <c r="G204" s="67"/>
      <c r="H204" s="67"/>
      <c r="I204" s="67"/>
      <c r="J204" s="47"/>
      <c r="K204" s="47"/>
      <c r="L204" s="47"/>
      <c r="M204" s="47"/>
      <c r="N204" s="47"/>
      <c r="O204" s="47"/>
      <c r="P204" s="47"/>
      <c r="Q204" s="47"/>
      <c r="R204" s="48"/>
      <c r="T204" s="189"/>
      <c r="U204" s="47"/>
      <c r="V204" s="47"/>
      <c r="W204" s="47"/>
      <c r="X204" s="47"/>
      <c r="Y204" s="47"/>
      <c r="Z204" s="47"/>
      <c r="AA204" s="100"/>
      <c r="AT204" s="22" t="s">
        <v>268</v>
      </c>
      <c r="AU204" s="22" t="s">
        <v>88</v>
      </c>
    </row>
    <row r="205" s="1" customFormat="1" ht="25.5" customHeight="1">
      <c r="B205" s="46"/>
      <c r="C205" s="219" t="s">
        <v>437</v>
      </c>
      <c r="D205" s="219" t="s">
        <v>207</v>
      </c>
      <c r="E205" s="220" t="s">
        <v>2586</v>
      </c>
      <c r="F205" s="221" t="s">
        <v>2587</v>
      </c>
      <c r="G205" s="221"/>
      <c r="H205" s="221"/>
      <c r="I205" s="221"/>
      <c r="J205" s="222" t="s">
        <v>1134</v>
      </c>
      <c r="K205" s="223">
        <v>2</v>
      </c>
      <c r="L205" s="224">
        <v>0</v>
      </c>
      <c r="M205" s="225"/>
      <c r="N205" s="226">
        <f>ROUND(L205*K205,2)</f>
        <v>0</v>
      </c>
      <c r="O205" s="226"/>
      <c r="P205" s="226"/>
      <c r="Q205" s="226"/>
      <c r="R205" s="48"/>
      <c r="T205" s="227" t="s">
        <v>22</v>
      </c>
      <c r="U205" s="56" t="s">
        <v>45</v>
      </c>
      <c r="V205" s="47"/>
      <c r="W205" s="228">
        <f>V205*K205</f>
        <v>0</v>
      </c>
      <c r="X205" s="228">
        <v>0</v>
      </c>
      <c r="Y205" s="228">
        <f>X205*K205</f>
        <v>0</v>
      </c>
      <c r="Z205" s="228">
        <v>0</v>
      </c>
      <c r="AA205" s="229">
        <f>Z205*K205</f>
        <v>0</v>
      </c>
      <c r="AR205" s="22" t="s">
        <v>278</v>
      </c>
      <c r="AT205" s="22" t="s">
        <v>207</v>
      </c>
      <c r="AU205" s="22" t="s">
        <v>88</v>
      </c>
      <c r="AY205" s="22" t="s">
        <v>206</v>
      </c>
      <c r="BE205" s="142">
        <f>IF(U205="základní",N205,0)</f>
        <v>0</v>
      </c>
      <c r="BF205" s="142">
        <f>IF(U205="snížená",N205,0)</f>
        <v>0</v>
      </c>
      <c r="BG205" s="142">
        <f>IF(U205="zákl. přenesená",N205,0)</f>
        <v>0</v>
      </c>
      <c r="BH205" s="142">
        <f>IF(U205="sníž. přenesená",N205,0)</f>
        <v>0</v>
      </c>
      <c r="BI205" s="142">
        <f>IF(U205="nulová",N205,0)</f>
        <v>0</v>
      </c>
      <c r="BJ205" s="22" t="s">
        <v>88</v>
      </c>
      <c r="BK205" s="142">
        <f>ROUND(L205*K205,2)</f>
        <v>0</v>
      </c>
      <c r="BL205" s="22" t="s">
        <v>278</v>
      </c>
      <c r="BM205" s="22" t="s">
        <v>2588</v>
      </c>
    </row>
    <row r="206" s="1" customFormat="1" ht="36" customHeight="1">
      <c r="B206" s="46"/>
      <c r="C206" s="47"/>
      <c r="D206" s="47"/>
      <c r="E206" s="47"/>
      <c r="F206" s="250" t="s">
        <v>2589</v>
      </c>
      <c r="G206" s="67"/>
      <c r="H206" s="67"/>
      <c r="I206" s="67"/>
      <c r="J206" s="47"/>
      <c r="K206" s="47"/>
      <c r="L206" s="47"/>
      <c r="M206" s="47"/>
      <c r="N206" s="47"/>
      <c r="O206" s="47"/>
      <c r="P206" s="47"/>
      <c r="Q206" s="47"/>
      <c r="R206" s="48"/>
      <c r="T206" s="189"/>
      <c r="U206" s="47"/>
      <c r="V206" s="47"/>
      <c r="W206" s="47"/>
      <c r="X206" s="47"/>
      <c r="Y206" s="47"/>
      <c r="Z206" s="47"/>
      <c r="AA206" s="100"/>
      <c r="AT206" s="22" t="s">
        <v>268</v>
      </c>
      <c r="AU206" s="22" t="s">
        <v>88</v>
      </c>
    </row>
    <row r="207" s="1" customFormat="1" ht="25.5" customHeight="1">
      <c r="B207" s="46"/>
      <c r="C207" s="219" t="s">
        <v>442</v>
      </c>
      <c r="D207" s="219" t="s">
        <v>207</v>
      </c>
      <c r="E207" s="220" t="s">
        <v>2590</v>
      </c>
      <c r="F207" s="221" t="s">
        <v>2591</v>
      </c>
      <c r="G207" s="221"/>
      <c r="H207" s="221"/>
      <c r="I207" s="221"/>
      <c r="J207" s="222" t="s">
        <v>1134</v>
      </c>
      <c r="K207" s="223">
        <v>2</v>
      </c>
      <c r="L207" s="224">
        <v>0</v>
      </c>
      <c r="M207" s="225"/>
      <c r="N207" s="226">
        <f>ROUND(L207*K207,2)</f>
        <v>0</v>
      </c>
      <c r="O207" s="226"/>
      <c r="P207" s="226"/>
      <c r="Q207" s="226"/>
      <c r="R207" s="48"/>
      <c r="T207" s="227" t="s">
        <v>22</v>
      </c>
      <c r="U207" s="56" t="s">
        <v>45</v>
      </c>
      <c r="V207" s="47"/>
      <c r="W207" s="228">
        <f>V207*K207</f>
        <v>0</v>
      </c>
      <c r="X207" s="228">
        <v>0</v>
      </c>
      <c r="Y207" s="228">
        <f>X207*K207</f>
        <v>0</v>
      </c>
      <c r="Z207" s="228">
        <v>0</v>
      </c>
      <c r="AA207" s="229">
        <f>Z207*K207</f>
        <v>0</v>
      </c>
      <c r="AR207" s="22" t="s">
        <v>278</v>
      </c>
      <c r="AT207" s="22" t="s">
        <v>207</v>
      </c>
      <c r="AU207" s="22" t="s">
        <v>88</v>
      </c>
      <c r="AY207" s="22" t="s">
        <v>206</v>
      </c>
      <c r="BE207" s="142">
        <f>IF(U207="základní",N207,0)</f>
        <v>0</v>
      </c>
      <c r="BF207" s="142">
        <f>IF(U207="snížená",N207,0)</f>
        <v>0</v>
      </c>
      <c r="BG207" s="142">
        <f>IF(U207="zákl. přenesená",N207,0)</f>
        <v>0</v>
      </c>
      <c r="BH207" s="142">
        <f>IF(U207="sníž. přenesená",N207,0)</f>
        <v>0</v>
      </c>
      <c r="BI207" s="142">
        <f>IF(U207="nulová",N207,0)</f>
        <v>0</v>
      </c>
      <c r="BJ207" s="22" t="s">
        <v>88</v>
      </c>
      <c r="BK207" s="142">
        <f>ROUND(L207*K207,2)</f>
        <v>0</v>
      </c>
      <c r="BL207" s="22" t="s">
        <v>278</v>
      </c>
      <c r="BM207" s="22" t="s">
        <v>2592</v>
      </c>
    </row>
    <row r="208" s="1" customFormat="1" ht="36" customHeight="1">
      <c r="B208" s="46"/>
      <c r="C208" s="47"/>
      <c r="D208" s="47"/>
      <c r="E208" s="47"/>
      <c r="F208" s="250" t="s">
        <v>2589</v>
      </c>
      <c r="G208" s="67"/>
      <c r="H208" s="67"/>
      <c r="I208" s="67"/>
      <c r="J208" s="47"/>
      <c r="K208" s="47"/>
      <c r="L208" s="47"/>
      <c r="M208" s="47"/>
      <c r="N208" s="47"/>
      <c r="O208" s="47"/>
      <c r="P208" s="47"/>
      <c r="Q208" s="47"/>
      <c r="R208" s="48"/>
      <c r="T208" s="189"/>
      <c r="U208" s="47"/>
      <c r="V208" s="47"/>
      <c r="W208" s="47"/>
      <c r="X208" s="47"/>
      <c r="Y208" s="47"/>
      <c r="Z208" s="47"/>
      <c r="AA208" s="100"/>
      <c r="AT208" s="22" t="s">
        <v>268</v>
      </c>
      <c r="AU208" s="22" t="s">
        <v>88</v>
      </c>
    </row>
    <row r="209" s="1" customFormat="1" ht="25.5" customHeight="1">
      <c r="B209" s="46"/>
      <c r="C209" s="219" t="s">
        <v>446</v>
      </c>
      <c r="D209" s="219" t="s">
        <v>207</v>
      </c>
      <c r="E209" s="220" t="s">
        <v>2593</v>
      </c>
      <c r="F209" s="221" t="s">
        <v>2594</v>
      </c>
      <c r="G209" s="221"/>
      <c r="H209" s="221"/>
      <c r="I209" s="221"/>
      <c r="J209" s="222" t="s">
        <v>1134</v>
      </c>
      <c r="K209" s="223">
        <v>3</v>
      </c>
      <c r="L209" s="224">
        <v>0</v>
      </c>
      <c r="M209" s="225"/>
      <c r="N209" s="226">
        <f>ROUND(L209*K209,2)</f>
        <v>0</v>
      </c>
      <c r="O209" s="226"/>
      <c r="P209" s="226"/>
      <c r="Q209" s="226"/>
      <c r="R209" s="48"/>
      <c r="T209" s="227" t="s">
        <v>22</v>
      </c>
      <c r="U209" s="56" t="s">
        <v>45</v>
      </c>
      <c r="V209" s="47"/>
      <c r="W209" s="228">
        <f>V209*K209</f>
        <v>0</v>
      </c>
      <c r="X209" s="228">
        <v>0</v>
      </c>
      <c r="Y209" s="228">
        <f>X209*K209</f>
        <v>0</v>
      </c>
      <c r="Z209" s="228">
        <v>0</v>
      </c>
      <c r="AA209" s="229">
        <f>Z209*K209</f>
        <v>0</v>
      </c>
      <c r="AR209" s="22" t="s">
        <v>278</v>
      </c>
      <c r="AT209" s="22" t="s">
        <v>207</v>
      </c>
      <c r="AU209" s="22" t="s">
        <v>88</v>
      </c>
      <c r="AY209" s="22" t="s">
        <v>206</v>
      </c>
      <c r="BE209" s="142">
        <f>IF(U209="základní",N209,0)</f>
        <v>0</v>
      </c>
      <c r="BF209" s="142">
        <f>IF(U209="snížená",N209,0)</f>
        <v>0</v>
      </c>
      <c r="BG209" s="142">
        <f>IF(U209="zákl. přenesená",N209,0)</f>
        <v>0</v>
      </c>
      <c r="BH209" s="142">
        <f>IF(U209="sníž. přenesená",N209,0)</f>
        <v>0</v>
      </c>
      <c r="BI209" s="142">
        <f>IF(U209="nulová",N209,0)</f>
        <v>0</v>
      </c>
      <c r="BJ209" s="22" t="s">
        <v>88</v>
      </c>
      <c r="BK209" s="142">
        <f>ROUND(L209*K209,2)</f>
        <v>0</v>
      </c>
      <c r="BL209" s="22" t="s">
        <v>278</v>
      </c>
      <c r="BM209" s="22" t="s">
        <v>2595</v>
      </c>
    </row>
    <row r="210" s="1" customFormat="1" ht="38.25" customHeight="1">
      <c r="B210" s="46"/>
      <c r="C210" s="219" t="s">
        <v>450</v>
      </c>
      <c r="D210" s="219" t="s">
        <v>207</v>
      </c>
      <c r="E210" s="220" t="s">
        <v>2596</v>
      </c>
      <c r="F210" s="221" t="s">
        <v>2597</v>
      </c>
      <c r="G210" s="221"/>
      <c r="H210" s="221"/>
      <c r="I210" s="221"/>
      <c r="J210" s="222" t="s">
        <v>1134</v>
      </c>
      <c r="K210" s="223">
        <v>10</v>
      </c>
      <c r="L210" s="224">
        <v>0</v>
      </c>
      <c r="M210" s="225"/>
      <c r="N210" s="226">
        <f>ROUND(L210*K210,2)</f>
        <v>0</v>
      </c>
      <c r="O210" s="226"/>
      <c r="P210" s="226"/>
      <c r="Q210" s="226"/>
      <c r="R210" s="48"/>
      <c r="T210" s="227" t="s">
        <v>22</v>
      </c>
      <c r="U210" s="56" t="s">
        <v>45</v>
      </c>
      <c r="V210" s="47"/>
      <c r="W210" s="228">
        <f>V210*K210</f>
        <v>0</v>
      </c>
      <c r="X210" s="228">
        <v>0</v>
      </c>
      <c r="Y210" s="228">
        <f>X210*K210</f>
        <v>0</v>
      </c>
      <c r="Z210" s="228">
        <v>0</v>
      </c>
      <c r="AA210" s="229">
        <f>Z210*K210</f>
        <v>0</v>
      </c>
      <c r="AR210" s="22" t="s">
        <v>278</v>
      </c>
      <c r="AT210" s="22" t="s">
        <v>207</v>
      </c>
      <c r="AU210" s="22" t="s">
        <v>88</v>
      </c>
      <c r="AY210" s="22" t="s">
        <v>206</v>
      </c>
      <c r="BE210" s="142">
        <f>IF(U210="základní",N210,0)</f>
        <v>0</v>
      </c>
      <c r="BF210" s="142">
        <f>IF(U210="snížená",N210,0)</f>
        <v>0</v>
      </c>
      <c r="BG210" s="142">
        <f>IF(U210="zákl. přenesená",N210,0)</f>
        <v>0</v>
      </c>
      <c r="BH210" s="142">
        <f>IF(U210="sníž. přenesená",N210,0)</f>
        <v>0</v>
      </c>
      <c r="BI210" s="142">
        <f>IF(U210="nulová",N210,0)</f>
        <v>0</v>
      </c>
      <c r="BJ210" s="22" t="s">
        <v>88</v>
      </c>
      <c r="BK210" s="142">
        <f>ROUND(L210*K210,2)</f>
        <v>0</v>
      </c>
      <c r="BL210" s="22" t="s">
        <v>278</v>
      </c>
      <c r="BM210" s="22" t="s">
        <v>2598</v>
      </c>
    </row>
    <row r="211" s="1" customFormat="1" ht="60" customHeight="1">
      <c r="B211" s="46"/>
      <c r="C211" s="47"/>
      <c r="D211" s="47"/>
      <c r="E211" s="47"/>
      <c r="F211" s="250" t="s">
        <v>2599</v>
      </c>
      <c r="G211" s="67"/>
      <c r="H211" s="67"/>
      <c r="I211" s="67"/>
      <c r="J211" s="47"/>
      <c r="K211" s="47"/>
      <c r="L211" s="47"/>
      <c r="M211" s="47"/>
      <c r="N211" s="47"/>
      <c r="O211" s="47"/>
      <c r="P211" s="47"/>
      <c r="Q211" s="47"/>
      <c r="R211" s="48"/>
      <c r="T211" s="189"/>
      <c r="U211" s="47"/>
      <c r="V211" s="47"/>
      <c r="W211" s="47"/>
      <c r="X211" s="47"/>
      <c r="Y211" s="47"/>
      <c r="Z211" s="47"/>
      <c r="AA211" s="100"/>
      <c r="AT211" s="22" t="s">
        <v>268</v>
      </c>
      <c r="AU211" s="22" t="s">
        <v>88</v>
      </c>
    </row>
    <row r="212" s="1" customFormat="1" ht="38.25" customHeight="1">
      <c r="B212" s="46"/>
      <c r="C212" s="219" t="s">
        <v>454</v>
      </c>
      <c r="D212" s="219" t="s">
        <v>207</v>
      </c>
      <c r="E212" s="220" t="s">
        <v>2600</v>
      </c>
      <c r="F212" s="221" t="s">
        <v>2601</v>
      </c>
      <c r="G212" s="221"/>
      <c r="H212" s="221"/>
      <c r="I212" s="221"/>
      <c r="J212" s="222" t="s">
        <v>1134</v>
      </c>
      <c r="K212" s="223">
        <v>8</v>
      </c>
      <c r="L212" s="224">
        <v>0</v>
      </c>
      <c r="M212" s="225"/>
      <c r="N212" s="226">
        <f>ROUND(L212*K212,2)</f>
        <v>0</v>
      </c>
      <c r="O212" s="226"/>
      <c r="P212" s="226"/>
      <c r="Q212" s="226"/>
      <c r="R212" s="48"/>
      <c r="T212" s="227" t="s">
        <v>22</v>
      </c>
      <c r="U212" s="56" t="s">
        <v>45</v>
      </c>
      <c r="V212" s="47"/>
      <c r="W212" s="228">
        <f>V212*K212</f>
        <v>0</v>
      </c>
      <c r="X212" s="228">
        <v>0</v>
      </c>
      <c r="Y212" s="228">
        <f>X212*K212</f>
        <v>0</v>
      </c>
      <c r="Z212" s="228">
        <v>0</v>
      </c>
      <c r="AA212" s="229">
        <f>Z212*K212</f>
        <v>0</v>
      </c>
      <c r="AR212" s="22" t="s">
        <v>278</v>
      </c>
      <c r="AT212" s="22" t="s">
        <v>207</v>
      </c>
      <c r="AU212" s="22" t="s">
        <v>88</v>
      </c>
      <c r="AY212" s="22" t="s">
        <v>206</v>
      </c>
      <c r="BE212" s="142">
        <f>IF(U212="základní",N212,0)</f>
        <v>0</v>
      </c>
      <c r="BF212" s="142">
        <f>IF(U212="snížená",N212,0)</f>
        <v>0</v>
      </c>
      <c r="BG212" s="142">
        <f>IF(U212="zákl. přenesená",N212,0)</f>
        <v>0</v>
      </c>
      <c r="BH212" s="142">
        <f>IF(U212="sníž. přenesená",N212,0)</f>
        <v>0</v>
      </c>
      <c r="BI212" s="142">
        <f>IF(U212="nulová",N212,0)</f>
        <v>0</v>
      </c>
      <c r="BJ212" s="22" t="s">
        <v>88</v>
      </c>
      <c r="BK212" s="142">
        <f>ROUND(L212*K212,2)</f>
        <v>0</v>
      </c>
      <c r="BL212" s="22" t="s">
        <v>278</v>
      </c>
      <c r="BM212" s="22" t="s">
        <v>2602</v>
      </c>
    </row>
    <row r="213" s="9" customFormat="1" ht="37.44001" customHeight="1">
      <c r="B213" s="205"/>
      <c r="C213" s="206"/>
      <c r="D213" s="207" t="s">
        <v>2434</v>
      </c>
      <c r="E213" s="207"/>
      <c r="F213" s="207"/>
      <c r="G213" s="207"/>
      <c r="H213" s="207"/>
      <c r="I213" s="207"/>
      <c r="J213" s="207"/>
      <c r="K213" s="207"/>
      <c r="L213" s="207"/>
      <c r="M213" s="207"/>
      <c r="N213" s="265">
        <f>BK213</f>
        <v>0</v>
      </c>
      <c r="O213" s="266"/>
      <c r="P213" s="266"/>
      <c r="Q213" s="266"/>
      <c r="R213" s="209"/>
      <c r="T213" s="210"/>
      <c r="U213" s="206"/>
      <c r="V213" s="206"/>
      <c r="W213" s="211">
        <f>SUM(W214:W224)</f>
        <v>0</v>
      </c>
      <c r="X213" s="206"/>
      <c r="Y213" s="211">
        <f>SUM(Y214:Y224)</f>
        <v>0</v>
      </c>
      <c r="Z213" s="206"/>
      <c r="AA213" s="212">
        <f>SUM(AA214:AA224)</f>
        <v>0</v>
      </c>
      <c r="AR213" s="213" t="s">
        <v>149</v>
      </c>
      <c r="AT213" s="214" t="s">
        <v>79</v>
      </c>
      <c r="AU213" s="214" t="s">
        <v>80</v>
      </c>
      <c r="AY213" s="213" t="s">
        <v>206</v>
      </c>
      <c r="BK213" s="215">
        <f>SUM(BK214:BK224)</f>
        <v>0</v>
      </c>
    </row>
    <row r="214" s="1" customFormat="1" ht="16.5" customHeight="1">
      <c r="B214" s="46"/>
      <c r="C214" s="219" t="s">
        <v>459</v>
      </c>
      <c r="D214" s="219" t="s">
        <v>207</v>
      </c>
      <c r="E214" s="220" t="s">
        <v>2603</v>
      </c>
      <c r="F214" s="221" t="s">
        <v>2604</v>
      </c>
      <c r="G214" s="221"/>
      <c r="H214" s="221"/>
      <c r="I214" s="221"/>
      <c r="J214" s="222" t="s">
        <v>260</v>
      </c>
      <c r="K214" s="223">
        <v>829</v>
      </c>
      <c r="L214" s="224">
        <v>0</v>
      </c>
      <c r="M214" s="225"/>
      <c r="N214" s="226">
        <f>ROUND(L214*K214,2)</f>
        <v>0</v>
      </c>
      <c r="O214" s="226"/>
      <c r="P214" s="226"/>
      <c r="Q214" s="226"/>
      <c r="R214" s="48"/>
      <c r="T214" s="227" t="s">
        <v>22</v>
      </c>
      <c r="U214" s="56" t="s">
        <v>45</v>
      </c>
      <c r="V214" s="47"/>
      <c r="W214" s="228">
        <f>V214*K214</f>
        <v>0</v>
      </c>
      <c r="X214" s="228">
        <v>0</v>
      </c>
      <c r="Y214" s="228">
        <f>X214*K214</f>
        <v>0</v>
      </c>
      <c r="Z214" s="228">
        <v>0</v>
      </c>
      <c r="AA214" s="229">
        <f>Z214*K214</f>
        <v>0</v>
      </c>
      <c r="AR214" s="22" t="s">
        <v>278</v>
      </c>
      <c r="AT214" s="22" t="s">
        <v>207</v>
      </c>
      <c r="AU214" s="22" t="s">
        <v>88</v>
      </c>
      <c r="AY214" s="22" t="s">
        <v>206</v>
      </c>
      <c r="BE214" s="142">
        <f>IF(U214="základní",N214,0)</f>
        <v>0</v>
      </c>
      <c r="BF214" s="142">
        <f>IF(U214="snížená",N214,0)</f>
        <v>0</v>
      </c>
      <c r="BG214" s="142">
        <f>IF(U214="zákl. přenesená",N214,0)</f>
        <v>0</v>
      </c>
      <c r="BH214" s="142">
        <f>IF(U214="sníž. přenesená",N214,0)</f>
        <v>0</v>
      </c>
      <c r="BI214" s="142">
        <f>IF(U214="nulová",N214,0)</f>
        <v>0</v>
      </c>
      <c r="BJ214" s="22" t="s">
        <v>88</v>
      </c>
      <c r="BK214" s="142">
        <f>ROUND(L214*K214,2)</f>
        <v>0</v>
      </c>
      <c r="BL214" s="22" t="s">
        <v>278</v>
      </c>
      <c r="BM214" s="22" t="s">
        <v>2605</v>
      </c>
    </row>
    <row r="215" s="1" customFormat="1" ht="72" customHeight="1">
      <c r="B215" s="46"/>
      <c r="C215" s="47"/>
      <c r="D215" s="47"/>
      <c r="E215" s="47"/>
      <c r="F215" s="250" t="s">
        <v>2606</v>
      </c>
      <c r="G215" s="67"/>
      <c r="H215" s="67"/>
      <c r="I215" s="67"/>
      <c r="J215" s="47"/>
      <c r="K215" s="47"/>
      <c r="L215" s="47"/>
      <c r="M215" s="47"/>
      <c r="N215" s="47"/>
      <c r="O215" s="47"/>
      <c r="P215" s="47"/>
      <c r="Q215" s="47"/>
      <c r="R215" s="48"/>
      <c r="T215" s="189"/>
      <c r="U215" s="47"/>
      <c r="V215" s="47"/>
      <c r="W215" s="47"/>
      <c r="X215" s="47"/>
      <c r="Y215" s="47"/>
      <c r="Z215" s="47"/>
      <c r="AA215" s="100"/>
      <c r="AT215" s="22" t="s">
        <v>268</v>
      </c>
      <c r="AU215" s="22" t="s">
        <v>88</v>
      </c>
    </row>
    <row r="216" s="1" customFormat="1" ht="16.5" customHeight="1">
      <c r="B216" s="46"/>
      <c r="C216" s="219" t="s">
        <v>463</v>
      </c>
      <c r="D216" s="219" t="s">
        <v>207</v>
      </c>
      <c r="E216" s="220" t="s">
        <v>2607</v>
      </c>
      <c r="F216" s="221" t="s">
        <v>2608</v>
      </c>
      <c r="G216" s="221"/>
      <c r="H216" s="221"/>
      <c r="I216" s="221"/>
      <c r="J216" s="222" t="s">
        <v>1134</v>
      </c>
      <c r="K216" s="223">
        <v>1</v>
      </c>
      <c r="L216" s="224">
        <v>0</v>
      </c>
      <c r="M216" s="225"/>
      <c r="N216" s="226">
        <f>ROUND(L216*K216,2)</f>
        <v>0</v>
      </c>
      <c r="O216" s="226"/>
      <c r="P216" s="226"/>
      <c r="Q216" s="226"/>
      <c r="R216" s="48"/>
      <c r="T216" s="227" t="s">
        <v>22</v>
      </c>
      <c r="U216" s="56" t="s">
        <v>45</v>
      </c>
      <c r="V216" s="47"/>
      <c r="W216" s="228">
        <f>V216*K216</f>
        <v>0</v>
      </c>
      <c r="X216" s="228">
        <v>0</v>
      </c>
      <c r="Y216" s="228">
        <f>X216*K216</f>
        <v>0</v>
      </c>
      <c r="Z216" s="228">
        <v>0</v>
      </c>
      <c r="AA216" s="229">
        <f>Z216*K216</f>
        <v>0</v>
      </c>
      <c r="AR216" s="22" t="s">
        <v>278</v>
      </c>
      <c r="AT216" s="22" t="s">
        <v>207</v>
      </c>
      <c r="AU216" s="22" t="s">
        <v>88</v>
      </c>
      <c r="AY216" s="22" t="s">
        <v>206</v>
      </c>
      <c r="BE216" s="142">
        <f>IF(U216="základní",N216,0)</f>
        <v>0</v>
      </c>
      <c r="BF216" s="142">
        <f>IF(U216="snížená",N216,0)</f>
        <v>0</v>
      </c>
      <c r="BG216" s="142">
        <f>IF(U216="zákl. přenesená",N216,0)</f>
        <v>0</v>
      </c>
      <c r="BH216" s="142">
        <f>IF(U216="sníž. přenesená",N216,0)</f>
        <v>0</v>
      </c>
      <c r="BI216" s="142">
        <f>IF(U216="nulová",N216,0)</f>
        <v>0</v>
      </c>
      <c r="BJ216" s="22" t="s">
        <v>88</v>
      </c>
      <c r="BK216" s="142">
        <f>ROUND(L216*K216,2)</f>
        <v>0</v>
      </c>
      <c r="BL216" s="22" t="s">
        <v>278</v>
      </c>
      <c r="BM216" s="22" t="s">
        <v>2609</v>
      </c>
    </row>
    <row r="217" s="1" customFormat="1" ht="60" customHeight="1">
      <c r="B217" s="46"/>
      <c r="C217" s="47"/>
      <c r="D217" s="47"/>
      <c r="E217" s="47"/>
      <c r="F217" s="250" t="s">
        <v>2610</v>
      </c>
      <c r="G217" s="67"/>
      <c r="H217" s="67"/>
      <c r="I217" s="67"/>
      <c r="J217" s="47"/>
      <c r="K217" s="47"/>
      <c r="L217" s="47"/>
      <c r="M217" s="47"/>
      <c r="N217" s="47"/>
      <c r="O217" s="47"/>
      <c r="P217" s="47"/>
      <c r="Q217" s="47"/>
      <c r="R217" s="48"/>
      <c r="T217" s="189"/>
      <c r="U217" s="47"/>
      <c r="V217" s="47"/>
      <c r="W217" s="47"/>
      <c r="X217" s="47"/>
      <c r="Y217" s="47"/>
      <c r="Z217" s="47"/>
      <c r="AA217" s="100"/>
      <c r="AT217" s="22" t="s">
        <v>268</v>
      </c>
      <c r="AU217" s="22" t="s">
        <v>88</v>
      </c>
    </row>
    <row r="218" s="1" customFormat="1" ht="16.5" customHeight="1">
      <c r="B218" s="46"/>
      <c r="C218" s="219" t="s">
        <v>468</v>
      </c>
      <c r="D218" s="219" t="s">
        <v>207</v>
      </c>
      <c r="E218" s="220" t="s">
        <v>2611</v>
      </c>
      <c r="F218" s="221" t="s">
        <v>2612</v>
      </c>
      <c r="G218" s="221"/>
      <c r="H218" s="221"/>
      <c r="I218" s="221"/>
      <c r="J218" s="222" t="s">
        <v>1134</v>
      </c>
      <c r="K218" s="223">
        <v>2</v>
      </c>
      <c r="L218" s="224">
        <v>0</v>
      </c>
      <c r="M218" s="225"/>
      <c r="N218" s="226">
        <f>ROUND(L218*K218,2)</f>
        <v>0</v>
      </c>
      <c r="O218" s="226"/>
      <c r="P218" s="226"/>
      <c r="Q218" s="226"/>
      <c r="R218" s="48"/>
      <c r="T218" s="227" t="s">
        <v>22</v>
      </c>
      <c r="U218" s="56" t="s">
        <v>45</v>
      </c>
      <c r="V218" s="47"/>
      <c r="W218" s="228">
        <f>V218*K218</f>
        <v>0</v>
      </c>
      <c r="X218" s="228">
        <v>0</v>
      </c>
      <c r="Y218" s="228">
        <f>X218*K218</f>
        <v>0</v>
      </c>
      <c r="Z218" s="228">
        <v>0</v>
      </c>
      <c r="AA218" s="229">
        <f>Z218*K218</f>
        <v>0</v>
      </c>
      <c r="AR218" s="22" t="s">
        <v>278</v>
      </c>
      <c r="AT218" s="22" t="s">
        <v>207</v>
      </c>
      <c r="AU218" s="22" t="s">
        <v>88</v>
      </c>
      <c r="AY218" s="22" t="s">
        <v>206</v>
      </c>
      <c r="BE218" s="142">
        <f>IF(U218="základní",N218,0)</f>
        <v>0</v>
      </c>
      <c r="BF218" s="142">
        <f>IF(U218="snížená",N218,0)</f>
        <v>0</v>
      </c>
      <c r="BG218" s="142">
        <f>IF(U218="zákl. přenesená",N218,0)</f>
        <v>0</v>
      </c>
      <c r="BH218" s="142">
        <f>IF(U218="sníž. přenesená",N218,0)</f>
        <v>0</v>
      </c>
      <c r="BI218" s="142">
        <f>IF(U218="nulová",N218,0)</f>
        <v>0</v>
      </c>
      <c r="BJ218" s="22" t="s">
        <v>88</v>
      </c>
      <c r="BK218" s="142">
        <f>ROUND(L218*K218,2)</f>
        <v>0</v>
      </c>
      <c r="BL218" s="22" t="s">
        <v>278</v>
      </c>
      <c r="BM218" s="22" t="s">
        <v>2613</v>
      </c>
    </row>
    <row r="219" s="1" customFormat="1" ht="60" customHeight="1">
      <c r="B219" s="46"/>
      <c r="C219" s="47"/>
      <c r="D219" s="47"/>
      <c r="E219" s="47"/>
      <c r="F219" s="250" t="s">
        <v>2614</v>
      </c>
      <c r="G219" s="67"/>
      <c r="H219" s="67"/>
      <c r="I219" s="67"/>
      <c r="J219" s="47"/>
      <c r="K219" s="47"/>
      <c r="L219" s="47"/>
      <c r="M219" s="47"/>
      <c r="N219" s="47"/>
      <c r="O219" s="47"/>
      <c r="P219" s="47"/>
      <c r="Q219" s="47"/>
      <c r="R219" s="48"/>
      <c r="T219" s="189"/>
      <c r="U219" s="47"/>
      <c r="V219" s="47"/>
      <c r="W219" s="47"/>
      <c r="X219" s="47"/>
      <c r="Y219" s="47"/>
      <c r="Z219" s="47"/>
      <c r="AA219" s="100"/>
      <c r="AT219" s="22" t="s">
        <v>268</v>
      </c>
      <c r="AU219" s="22" t="s">
        <v>88</v>
      </c>
    </row>
    <row r="220" s="1" customFormat="1" ht="16.5" customHeight="1">
      <c r="B220" s="46"/>
      <c r="C220" s="219" t="s">
        <v>472</v>
      </c>
      <c r="D220" s="219" t="s">
        <v>207</v>
      </c>
      <c r="E220" s="220" t="s">
        <v>2615</v>
      </c>
      <c r="F220" s="221" t="s">
        <v>2616</v>
      </c>
      <c r="G220" s="221"/>
      <c r="H220" s="221"/>
      <c r="I220" s="221"/>
      <c r="J220" s="222" t="s">
        <v>1134</v>
      </c>
      <c r="K220" s="223">
        <v>4</v>
      </c>
      <c r="L220" s="224">
        <v>0</v>
      </c>
      <c r="M220" s="225"/>
      <c r="N220" s="226">
        <f>ROUND(L220*K220,2)</f>
        <v>0</v>
      </c>
      <c r="O220" s="226"/>
      <c r="P220" s="226"/>
      <c r="Q220" s="226"/>
      <c r="R220" s="48"/>
      <c r="T220" s="227" t="s">
        <v>22</v>
      </c>
      <c r="U220" s="56" t="s">
        <v>45</v>
      </c>
      <c r="V220" s="47"/>
      <c r="W220" s="228">
        <f>V220*K220</f>
        <v>0</v>
      </c>
      <c r="X220" s="228">
        <v>0</v>
      </c>
      <c r="Y220" s="228">
        <f>X220*K220</f>
        <v>0</v>
      </c>
      <c r="Z220" s="228">
        <v>0</v>
      </c>
      <c r="AA220" s="229">
        <f>Z220*K220</f>
        <v>0</v>
      </c>
      <c r="AR220" s="22" t="s">
        <v>278</v>
      </c>
      <c r="AT220" s="22" t="s">
        <v>207</v>
      </c>
      <c r="AU220" s="22" t="s">
        <v>88</v>
      </c>
      <c r="AY220" s="22" t="s">
        <v>206</v>
      </c>
      <c r="BE220" s="142">
        <f>IF(U220="základní",N220,0)</f>
        <v>0</v>
      </c>
      <c r="BF220" s="142">
        <f>IF(U220="snížená",N220,0)</f>
        <v>0</v>
      </c>
      <c r="BG220" s="142">
        <f>IF(U220="zákl. přenesená",N220,0)</f>
        <v>0</v>
      </c>
      <c r="BH220" s="142">
        <f>IF(U220="sníž. přenesená",N220,0)</f>
        <v>0</v>
      </c>
      <c r="BI220" s="142">
        <f>IF(U220="nulová",N220,0)</f>
        <v>0</v>
      </c>
      <c r="BJ220" s="22" t="s">
        <v>88</v>
      </c>
      <c r="BK220" s="142">
        <f>ROUND(L220*K220,2)</f>
        <v>0</v>
      </c>
      <c r="BL220" s="22" t="s">
        <v>278</v>
      </c>
      <c r="BM220" s="22" t="s">
        <v>2617</v>
      </c>
    </row>
    <row r="221" s="1" customFormat="1" ht="60" customHeight="1">
      <c r="B221" s="46"/>
      <c r="C221" s="47"/>
      <c r="D221" s="47"/>
      <c r="E221" s="47"/>
      <c r="F221" s="250" t="s">
        <v>2618</v>
      </c>
      <c r="G221" s="67"/>
      <c r="H221" s="67"/>
      <c r="I221" s="67"/>
      <c r="J221" s="47"/>
      <c r="K221" s="47"/>
      <c r="L221" s="47"/>
      <c r="M221" s="47"/>
      <c r="N221" s="47"/>
      <c r="O221" s="47"/>
      <c r="P221" s="47"/>
      <c r="Q221" s="47"/>
      <c r="R221" s="48"/>
      <c r="T221" s="189"/>
      <c r="U221" s="47"/>
      <c r="V221" s="47"/>
      <c r="W221" s="47"/>
      <c r="X221" s="47"/>
      <c r="Y221" s="47"/>
      <c r="Z221" s="47"/>
      <c r="AA221" s="100"/>
      <c r="AT221" s="22" t="s">
        <v>268</v>
      </c>
      <c r="AU221" s="22" t="s">
        <v>88</v>
      </c>
    </row>
    <row r="222" s="1" customFormat="1" ht="16.5" customHeight="1">
      <c r="B222" s="46"/>
      <c r="C222" s="219" t="s">
        <v>479</v>
      </c>
      <c r="D222" s="219" t="s">
        <v>207</v>
      </c>
      <c r="E222" s="220" t="s">
        <v>2619</v>
      </c>
      <c r="F222" s="221" t="s">
        <v>2620</v>
      </c>
      <c r="G222" s="221"/>
      <c r="H222" s="221"/>
      <c r="I222" s="221"/>
      <c r="J222" s="222" t="s">
        <v>1134</v>
      </c>
      <c r="K222" s="223">
        <v>7</v>
      </c>
      <c r="L222" s="224">
        <v>0</v>
      </c>
      <c r="M222" s="225"/>
      <c r="N222" s="226">
        <f>ROUND(L222*K222,2)</f>
        <v>0</v>
      </c>
      <c r="O222" s="226"/>
      <c r="P222" s="226"/>
      <c r="Q222" s="226"/>
      <c r="R222" s="48"/>
      <c r="T222" s="227" t="s">
        <v>22</v>
      </c>
      <c r="U222" s="56" t="s">
        <v>45</v>
      </c>
      <c r="V222" s="47"/>
      <c r="W222" s="228">
        <f>V222*K222</f>
        <v>0</v>
      </c>
      <c r="X222" s="228">
        <v>0</v>
      </c>
      <c r="Y222" s="228">
        <f>X222*K222</f>
        <v>0</v>
      </c>
      <c r="Z222" s="228">
        <v>0</v>
      </c>
      <c r="AA222" s="229">
        <f>Z222*K222</f>
        <v>0</v>
      </c>
      <c r="AR222" s="22" t="s">
        <v>278</v>
      </c>
      <c r="AT222" s="22" t="s">
        <v>207</v>
      </c>
      <c r="AU222" s="22" t="s">
        <v>88</v>
      </c>
      <c r="AY222" s="22" t="s">
        <v>206</v>
      </c>
      <c r="BE222" s="142">
        <f>IF(U222="základní",N222,0)</f>
        <v>0</v>
      </c>
      <c r="BF222" s="142">
        <f>IF(U222="snížená",N222,0)</f>
        <v>0</v>
      </c>
      <c r="BG222" s="142">
        <f>IF(U222="zákl. přenesená",N222,0)</f>
        <v>0</v>
      </c>
      <c r="BH222" s="142">
        <f>IF(U222="sníž. přenesená",N222,0)</f>
        <v>0</v>
      </c>
      <c r="BI222" s="142">
        <f>IF(U222="nulová",N222,0)</f>
        <v>0</v>
      </c>
      <c r="BJ222" s="22" t="s">
        <v>88</v>
      </c>
      <c r="BK222" s="142">
        <f>ROUND(L222*K222,2)</f>
        <v>0</v>
      </c>
      <c r="BL222" s="22" t="s">
        <v>278</v>
      </c>
      <c r="BM222" s="22" t="s">
        <v>2621</v>
      </c>
    </row>
    <row r="223" s="1" customFormat="1" ht="16.5" customHeight="1">
      <c r="B223" s="46"/>
      <c r="C223" s="219" t="s">
        <v>484</v>
      </c>
      <c r="D223" s="219" t="s">
        <v>207</v>
      </c>
      <c r="E223" s="220" t="s">
        <v>2622</v>
      </c>
      <c r="F223" s="221" t="s">
        <v>2623</v>
      </c>
      <c r="G223" s="221"/>
      <c r="H223" s="221"/>
      <c r="I223" s="221"/>
      <c r="J223" s="222" t="s">
        <v>243</v>
      </c>
      <c r="K223" s="223">
        <v>1150</v>
      </c>
      <c r="L223" s="224">
        <v>0</v>
      </c>
      <c r="M223" s="225"/>
      <c r="N223" s="226">
        <f>ROUND(L223*K223,2)</f>
        <v>0</v>
      </c>
      <c r="O223" s="226"/>
      <c r="P223" s="226"/>
      <c r="Q223" s="226"/>
      <c r="R223" s="48"/>
      <c r="T223" s="227" t="s">
        <v>22</v>
      </c>
      <c r="U223" s="56" t="s">
        <v>45</v>
      </c>
      <c r="V223" s="47"/>
      <c r="W223" s="228">
        <f>V223*K223</f>
        <v>0</v>
      </c>
      <c r="X223" s="228">
        <v>0</v>
      </c>
      <c r="Y223" s="228">
        <f>X223*K223</f>
        <v>0</v>
      </c>
      <c r="Z223" s="228">
        <v>0</v>
      </c>
      <c r="AA223" s="229">
        <f>Z223*K223</f>
        <v>0</v>
      </c>
      <c r="AR223" s="22" t="s">
        <v>278</v>
      </c>
      <c r="AT223" s="22" t="s">
        <v>207</v>
      </c>
      <c r="AU223" s="22" t="s">
        <v>88</v>
      </c>
      <c r="AY223" s="22" t="s">
        <v>206</v>
      </c>
      <c r="BE223" s="142">
        <f>IF(U223="základní",N223,0)</f>
        <v>0</v>
      </c>
      <c r="BF223" s="142">
        <f>IF(U223="snížená",N223,0)</f>
        <v>0</v>
      </c>
      <c r="BG223" s="142">
        <f>IF(U223="zákl. přenesená",N223,0)</f>
        <v>0</v>
      </c>
      <c r="BH223" s="142">
        <f>IF(U223="sníž. přenesená",N223,0)</f>
        <v>0</v>
      </c>
      <c r="BI223" s="142">
        <f>IF(U223="nulová",N223,0)</f>
        <v>0</v>
      </c>
      <c r="BJ223" s="22" t="s">
        <v>88</v>
      </c>
      <c r="BK223" s="142">
        <f>ROUND(L223*K223,2)</f>
        <v>0</v>
      </c>
      <c r="BL223" s="22" t="s">
        <v>278</v>
      </c>
      <c r="BM223" s="22" t="s">
        <v>2624</v>
      </c>
    </row>
    <row r="224" s="1" customFormat="1" ht="16.5" customHeight="1">
      <c r="B224" s="46"/>
      <c r="C224" s="219" t="s">
        <v>488</v>
      </c>
      <c r="D224" s="219" t="s">
        <v>207</v>
      </c>
      <c r="E224" s="220" t="s">
        <v>2625</v>
      </c>
      <c r="F224" s="221" t="s">
        <v>2626</v>
      </c>
      <c r="G224" s="221"/>
      <c r="H224" s="221"/>
      <c r="I224" s="221"/>
      <c r="J224" s="222" t="s">
        <v>650</v>
      </c>
      <c r="K224" s="223">
        <v>900</v>
      </c>
      <c r="L224" s="224">
        <v>0</v>
      </c>
      <c r="M224" s="225"/>
      <c r="N224" s="226">
        <f>ROUND(L224*K224,2)</f>
        <v>0</v>
      </c>
      <c r="O224" s="226"/>
      <c r="P224" s="226"/>
      <c r="Q224" s="226"/>
      <c r="R224" s="48"/>
      <c r="T224" s="227" t="s">
        <v>22</v>
      </c>
      <c r="U224" s="56" t="s">
        <v>45</v>
      </c>
      <c r="V224" s="47"/>
      <c r="W224" s="228">
        <f>V224*K224</f>
        <v>0</v>
      </c>
      <c r="X224" s="228">
        <v>0</v>
      </c>
      <c r="Y224" s="228">
        <f>X224*K224</f>
        <v>0</v>
      </c>
      <c r="Z224" s="228">
        <v>0</v>
      </c>
      <c r="AA224" s="229">
        <f>Z224*K224</f>
        <v>0</v>
      </c>
      <c r="AR224" s="22" t="s">
        <v>278</v>
      </c>
      <c r="AT224" s="22" t="s">
        <v>207</v>
      </c>
      <c r="AU224" s="22" t="s">
        <v>88</v>
      </c>
      <c r="AY224" s="22" t="s">
        <v>206</v>
      </c>
      <c r="BE224" s="142">
        <f>IF(U224="základní",N224,0)</f>
        <v>0</v>
      </c>
      <c r="BF224" s="142">
        <f>IF(U224="snížená",N224,0)</f>
        <v>0</v>
      </c>
      <c r="BG224" s="142">
        <f>IF(U224="zákl. přenesená",N224,0)</f>
        <v>0</v>
      </c>
      <c r="BH224" s="142">
        <f>IF(U224="sníž. přenesená",N224,0)</f>
        <v>0</v>
      </c>
      <c r="BI224" s="142">
        <f>IF(U224="nulová",N224,0)</f>
        <v>0</v>
      </c>
      <c r="BJ224" s="22" t="s">
        <v>88</v>
      </c>
      <c r="BK224" s="142">
        <f>ROUND(L224*K224,2)</f>
        <v>0</v>
      </c>
      <c r="BL224" s="22" t="s">
        <v>278</v>
      </c>
      <c r="BM224" s="22" t="s">
        <v>2627</v>
      </c>
    </row>
    <row r="225" s="9" customFormat="1" ht="37.44001" customHeight="1">
      <c r="B225" s="205"/>
      <c r="C225" s="206"/>
      <c r="D225" s="207" t="s">
        <v>2435</v>
      </c>
      <c r="E225" s="207"/>
      <c r="F225" s="207"/>
      <c r="G225" s="207"/>
      <c r="H225" s="207"/>
      <c r="I225" s="207"/>
      <c r="J225" s="207"/>
      <c r="K225" s="207"/>
      <c r="L225" s="207"/>
      <c r="M225" s="207"/>
      <c r="N225" s="265">
        <f>BK225</f>
        <v>0</v>
      </c>
      <c r="O225" s="266"/>
      <c r="P225" s="266"/>
      <c r="Q225" s="266"/>
      <c r="R225" s="209"/>
      <c r="T225" s="210"/>
      <c r="U225" s="206"/>
      <c r="V225" s="206"/>
      <c r="W225" s="211">
        <f>SUM(W226:W241)</f>
        <v>0</v>
      </c>
      <c r="X225" s="206"/>
      <c r="Y225" s="211">
        <f>SUM(Y226:Y241)</f>
        <v>0</v>
      </c>
      <c r="Z225" s="206"/>
      <c r="AA225" s="212">
        <f>SUM(AA226:AA241)</f>
        <v>0</v>
      </c>
      <c r="AR225" s="213" t="s">
        <v>149</v>
      </c>
      <c r="AT225" s="214" t="s">
        <v>79</v>
      </c>
      <c r="AU225" s="214" t="s">
        <v>80</v>
      </c>
      <c r="AY225" s="213" t="s">
        <v>206</v>
      </c>
      <c r="BK225" s="215">
        <f>SUM(BK226:BK241)</f>
        <v>0</v>
      </c>
    </row>
    <row r="226" s="1" customFormat="1" ht="25.5" customHeight="1">
      <c r="B226" s="46"/>
      <c r="C226" s="219" t="s">
        <v>492</v>
      </c>
      <c r="D226" s="219" t="s">
        <v>207</v>
      </c>
      <c r="E226" s="220" t="s">
        <v>2628</v>
      </c>
      <c r="F226" s="221" t="s">
        <v>2629</v>
      </c>
      <c r="G226" s="221"/>
      <c r="H226" s="221"/>
      <c r="I226" s="221"/>
      <c r="J226" s="222" t="s">
        <v>243</v>
      </c>
      <c r="K226" s="223">
        <v>25</v>
      </c>
      <c r="L226" s="224">
        <v>0</v>
      </c>
      <c r="M226" s="225"/>
      <c r="N226" s="226">
        <f>ROUND(L226*K226,2)</f>
        <v>0</v>
      </c>
      <c r="O226" s="226"/>
      <c r="P226" s="226"/>
      <c r="Q226" s="226"/>
      <c r="R226" s="48"/>
      <c r="T226" s="227" t="s">
        <v>22</v>
      </c>
      <c r="U226" s="56" t="s">
        <v>45</v>
      </c>
      <c r="V226" s="47"/>
      <c r="W226" s="228">
        <f>V226*K226</f>
        <v>0</v>
      </c>
      <c r="X226" s="228">
        <v>0</v>
      </c>
      <c r="Y226" s="228">
        <f>X226*K226</f>
        <v>0</v>
      </c>
      <c r="Z226" s="228">
        <v>0</v>
      </c>
      <c r="AA226" s="229">
        <f>Z226*K226</f>
        <v>0</v>
      </c>
      <c r="AR226" s="22" t="s">
        <v>278</v>
      </c>
      <c r="AT226" s="22" t="s">
        <v>207</v>
      </c>
      <c r="AU226" s="22" t="s">
        <v>88</v>
      </c>
      <c r="AY226" s="22" t="s">
        <v>206</v>
      </c>
      <c r="BE226" s="142">
        <f>IF(U226="základní",N226,0)</f>
        <v>0</v>
      </c>
      <c r="BF226" s="142">
        <f>IF(U226="snížená",N226,0)</f>
        <v>0</v>
      </c>
      <c r="BG226" s="142">
        <f>IF(U226="zákl. přenesená",N226,0)</f>
        <v>0</v>
      </c>
      <c r="BH226" s="142">
        <f>IF(U226="sníž. přenesená",N226,0)</f>
        <v>0</v>
      </c>
      <c r="BI226" s="142">
        <f>IF(U226="nulová",N226,0)</f>
        <v>0</v>
      </c>
      <c r="BJ226" s="22" t="s">
        <v>88</v>
      </c>
      <c r="BK226" s="142">
        <f>ROUND(L226*K226,2)</f>
        <v>0</v>
      </c>
      <c r="BL226" s="22" t="s">
        <v>278</v>
      </c>
      <c r="BM226" s="22" t="s">
        <v>2630</v>
      </c>
    </row>
    <row r="227" s="1" customFormat="1" ht="72" customHeight="1">
      <c r="B227" s="46"/>
      <c r="C227" s="47"/>
      <c r="D227" s="47"/>
      <c r="E227" s="47"/>
      <c r="F227" s="250" t="s">
        <v>2631</v>
      </c>
      <c r="G227" s="67"/>
      <c r="H227" s="67"/>
      <c r="I227" s="67"/>
      <c r="J227" s="47"/>
      <c r="K227" s="47"/>
      <c r="L227" s="47"/>
      <c r="M227" s="47"/>
      <c r="N227" s="47"/>
      <c r="O227" s="47"/>
      <c r="P227" s="47"/>
      <c r="Q227" s="47"/>
      <c r="R227" s="48"/>
      <c r="T227" s="189"/>
      <c r="U227" s="47"/>
      <c r="V227" s="47"/>
      <c r="W227" s="47"/>
      <c r="X227" s="47"/>
      <c r="Y227" s="47"/>
      <c r="Z227" s="47"/>
      <c r="AA227" s="100"/>
      <c r="AT227" s="22" t="s">
        <v>268</v>
      </c>
      <c r="AU227" s="22" t="s">
        <v>88</v>
      </c>
    </row>
    <row r="228" s="1" customFormat="1" ht="25.5" customHeight="1">
      <c r="B228" s="46"/>
      <c r="C228" s="219" t="s">
        <v>496</v>
      </c>
      <c r="D228" s="219" t="s">
        <v>207</v>
      </c>
      <c r="E228" s="220" t="s">
        <v>2632</v>
      </c>
      <c r="F228" s="221" t="s">
        <v>2633</v>
      </c>
      <c r="G228" s="221"/>
      <c r="H228" s="221"/>
      <c r="I228" s="221"/>
      <c r="J228" s="222" t="s">
        <v>243</v>
      </c>
      <c r="K228" s="223">
        <v>70</v>
      </c>
      <c r="L228" s="224">
        <v>0</v>
      </c>
      <c r="M228" s="225"/>
      <c r="N228" s="226">
        <f>ROUND(L228*K228,2)</f>
        <v>0</v>
      </c>
      <c r="O228" s="226"/>
      <c r="P228" s="226"/>
      <c r="Q228" s="226"/>
      <c r="R228" s="48"/>
      <c r="T228" s="227" t="s">
        <v>22</v>
      </c>
      <c r="U228" s="56" t="s">
        <v>45</v>
      </c>
      <c r="V228" s="47"/>
      <c r="W228" s="228">
        <f>V228*K228</f>
        <v>0</v>
      </c>
      <c r="X228" s="228">
        <v>0</v>
      </c>
      <c r="Y228" s="228">
        <f>X228*K228</f>
        <v>0</v>
      </c>
      <c r="Z228" s="228">
        <v>0</v>
      </c>
      <c r="AA228" s="229">
        <f>Z228*K228</f>
        <v>0</v>
      </c>
      <c r="AR228" s="22" t="s">
        <v>278</v>
      </c>
      <c r="AT228" s="22" t="s">
        <v>207</v>
      </c>
      <c r="AU228" s="22" t="s">
        <v>88</v>
      </c>
      <c r="AY228" s="22" t="s">
        <v>206</v>
      </c>
      <c r="BE228" s="142">
        <f>IF(U228="základní",N228,0)</f>
        <v>0</v>
      </c>
      <c r="BF228" s="142">
        <f>IF(U228="snížená",N228,0)</f>
        <v>0</v>
      </c>
      <c r="BG228" s="142">
        <f>IF(U228="zákl. přenesená",N228,0)</f>
        <v>0</v>
      </c>
      <c r="BH228" s="142">
        <f>IF(U228="sníž. přenesená",N228,0)</f>
        <v>0</v>
      </c>
      <c r="BI228" s="142">
        <f>IF(U228="nulová",N228,0)</f>
        <v>0</v>
      </c>
      <c r="BJ228" s="22" t="s">
        <v>88</v>
      </c>
      <c r="BK228" s="142">
        <f>ROUND(L228*K228,2)</f>
        <v>0</v>
      </c>
      <c r="BL228" s="22" t="s">
        <v>278</v>
      </c>
      <c r="BM228" s="22" t="s">
        <v>2634</v>
      </c>
    </row>
    <row r="229" s="1" customFormat="1" ht="72" customHeight="1">
      <c r="B229" s="46"/>
      <c r="C229" s="47"/>
      <c r="D229" s="47"/>
      <c r="E229" s="47"/>
      <c r="F229" s="250" t="s">
        <v>2631</v>
      </c>
      <c r="G229" s="67"/>
      <c r="H229" s="67"/>
      <c r="I229" s="67"/>
      <c r="J229" s="47"/>
      <c r="K229" s="47"/>
      <c r="L229" s="47"/>
      <c r="M229" s="47"/>
      <c r="N229" s="47"/>
      <c r="O229" s="47"/>
      <c r="P229" s="47"/>
      <c r="Q229" s="47"/>
      <c r="R229" s="48"/>
      <c r="T229" s="189"/>
      <c r="U229" s="47"/>
      <c r="V229" s="47"/>
      <c r="W229" s="47"/>
      <c r="X229" s="47"/>
      <c r="Y229" s="47"/>
      <c r="Z229" s="47"/>
      <c r="AA229" s="100"/>
      <c r="AT229" s="22" t="s">
        <v>268</v>
      </c>
      <c r="AU229" s="22" t="s">
        <v>88</v>
      </c>
    </row>
    <row r="230" s="1" customFormat="1" ht="25.5" customHeight="1">
      <c r="B230" s="46"/>
      <c r="C230" s="219" t="s">
        <v>500</v>
      </c>
      <c r="D230" s="219" t="s">
        <v>207</v>
      </c>
      <c r="E230" s="220" t="s">
        <v>2635</v>
      </c>
      <c r="F230" s="221" t="s">
        <v>2636</v>
      </c>
      <c r="G230" s="221"/>
      <c r="H230" s="221"/>
      <c r="I230" s="221"/>
      <c r="J230" s="222" t="s">
        <v>243</v>
      </c>
      <c r="K230" s="223">
        <v>50</v>
      </c>
      <c r="L230" s="224">
        <v>0</v>
      </c>
      <c r="M230" s="225"/>
      <c r="N230" s="226">
        <f>ROUND(L230*K230,2)</f>
        <v>0</v>
      </c>
      <c r="O230" s="226"/>
      <c r="P230" s="226"/>
      <c r="Q230" s="226"/>
      <c r="R230" s="48"/>
      <c r="T230" s="227" t="s">
        <v>22</v>
      </c>
      <c r="U230" s="56" t="s">
        <v>45</v>
      </c>
      <c r="V230" s="47"/>
      <c r="W230" s="228">
        <f>V230*K230</f>
        <v>0</v>
      </c>
      <c r="X230" s="228">
        <v>0</v>
      </c>
      <c r="Y230" s="228">
        <f>X230*K230</f>
        <v>0</v>
      </c>
      <c r="Z230" s="228">
        <v>0</v>
      </c>
      <c r="AA230" s="229">
        <f>Z230*K230</f>
        <v>0</v>
      </c>
      <c r="AR230" s="22" t="s">
        <v>278</v>
      </c>
      <c r="AT230" s="22" t="s">
        <v>207</v>
      </c>
      <c r="AU230" s="22" t="s">
        <v>88</v>
      </c>
      <c r="AY230" s="22" t="s">
        <v>206</v>
      </c>
      <c r="BE230" s="142">
        <f>IF(U230="základní",N230,0)</f>
        <v>0</v>
      </c>
      <c r="BF230" s="142">
        <f>IF(U230="snížená",N230,0)</f>
        <v>0</v>
      </c>
      <c r="BG230" s="142">
        <f>IF(U230="zákl. přenesená",N230,0)</f>
        <v>0</v>
      </c>
      <c r="BH230" s="142">
        <f>IF(U230="sníž. přenesená",N230,0)</f>
        <v>0</v>
      </c>
      <c r="BI230" s="142">
        <f>IF(U230="nulová",N230,0)</f>
        <v>0</v>
      </c>
      <c r="BJ230" s="22" t="s">
        <v>88</v>
      </c>
      <c r="BK230" s="142">
        <f>ROUND(L230*K230,2)</f>
        <v>0</v>
      </c>
      <c r="BL230" s="22" t="s">
        <v>278</v>
      </c>
      <c r="BM230" s="22" t="s">
        <v>2637</v>
      </c>
    </row>
    <row r="231" s="1" customFormat="1" ht="72" customHeight="1">
      <c r="B231" s="46"/>
      <c r="C231" s="47"/>
      <c r="D231" s="47"/>
      <c r="E231" s="47"/>
      <c r="F231" s="250" t="s">
        <v>2631</v>
      </c>
      <c r="G231" s="67"/>
      <c r="H231" s="67"/>
      <c r="I231" s="67"/>
      <c r="J231" s="47"/>
      <c r="K231" s="47"/>
      <c r="L231" s="47"/>
      <c r="M231" s="47"/>
      <c r="N231" s="47"/>
      <c r="O231" s="47"/>
      <c r="P231" s="47"/>
      <c r="Q231" s="47"/>
      <c r="R231" s="48"/>
      <c r="T231" s="189"/>
      <c r="U231" s="47"/>
      <c r="V231" s="47"/>
      <c r="W231" s="47"/>
      <c r="X231" s="47"/>
      <c r="Y231" s="47"/>
      <c r="Z231" s="47"/>
      <c r="AA231" s="100"/>
      <c r="AT231" s="22" t="s">
        <v>268</v>
      </c>
      <c r="AU231" s="22" t="s">
        <v>88</v>
      </c>
    </row>
    <row r="232" s="1" customFormat="1" ht="25.5" customHeight="1">
      <c r="B232" s="46"/>
      <c r="C232" s="219" t="s">
        <v>505</v>
      </c>
      <c r="D232" s="219" t="s">
        <v>207</v>
      </c>
      <c r="E232" s="220" t="s">
        <v>2638</v>
      </c>
      <c r="F232" s="221" t="s">
        <v>2639</v>
      </c>
      <c r="G232" s="221"/>
      <c r="H232" s="221"/>
      <c r="I232" s="221"/>
      <c r="J232" s="222" t="s">
        <v>243</v>
      </c>
      <c r="K232" s="223">
        <v>10</v>
      </c>
      <c r="L232" s="224">
        <v>0</v>
      </c>
      <c r="M232" s="225"/>
      <c r="N232" s="226">
        <f>ROUND(L232*K232,2)</f>
        <v>0</v>
      </c>
      <c r="O232" s="226"/>
      <c r="P232" s="226"/>
      <c r="Q232" s="226"/>
      <c r="R232" s="48"/>
      <c r="T232" s="227" t="s">
        <v>22</v>
      </c>
      <c r="U232" s="56" t="s">
        <v>45</v>
      </c>
      <c r="V232" s="47"/>
      <c r="W232" s="228">
        <f>V232*K232</f>
        <v>0</v>
      </c>
      <c r="X232" s="228">
        <v>0</v>
      </c>
      <c r="Y232" s="228">
        <f>X232*K232</f>
        <v>0</v>
      </c>
      <c r="Z232" s="228">
        <v>0</v>
      </c>
      <c r="AA232" s="229">
        <f>Z232*K232</f>
        <v>0</v>
      </c>
      <c r="AR232" s="22" t="s">
        <v>278</v>
      </c>
      <c r="AT232" s="22" t="s">
        <v>207</v>
      </c>
      <c r="AU232" s="22" t="s">
        <v>88</v>
      </c>
      <c r="AY232" s="22" t="s">
        <v>206</v>
      </c>
      <c r="BE232" s="142">
        <f>IF(U232="základní",N232,0)</f>
        <v>0</v>
      </c>
      <c r="BF232" s="142">
        <f>IF(U232="snížená",N232,0)</f>
        <v>0</v>
      </c>
      <c r="BG232" s="142">
        <f>IF(U232="zákl. přenesená",N232,0)</f>
        <v>0</v>
      </c>
      <c r="BH232" s="142">
        <f>IF(U232="sníž. přenesená",N232,0)</f>
        <v>0</v>
      </c>
      <c r="BI232" s="142">
        <f>IF(U232="nulová",N232,0)</f>
        <v>0</v>
      </c>
      <c r="BJ232" s="22" t="s">
        <v>88</v>
      </c>
      <c r="BK232" s="142">
        <f>ROUND(L232*K232,2)</f>
        <v>0</v>
      </c>
      <c r="BL232" s="22" t="s">
        <v>278</v>
      </c>
      <c r="BM232" s="22" t="s">
        <v>2640</v>
      </c>
    </row>
    <row r="233" s="1" customFormat="1" ht="72" customHeight="1">
      <c r="B233" s="46"/>
      <c r="C233" s="47"/>
      <c r="D233" s="47"/>
      <c r="E233" s="47"/>
      <c r="F233" s="250" t="s">
        <v>2631</v>
      </c>
      <c r="G233" s="67"/>
      <c r="H233" s="67"/>
      <c r="I233" s="67"/>
      <c r="J233" s="47"/>
      <c r="K233" s="47"/>
      <c r="L233" s="47"/>
      <c r="M233" s="47"/>
      <c r="N233" s="47"/>
      <c r="O233" s="47"/>
      <c r="P233" s="47"/>
      <c r="Q233" s="47"/>
      <c r="R233" s="48"/>
      <c r="T233" s="189"/>
      <c r="U233" s="47"/>
      <c r="V233" s="47"/>
      <c r="W233" s="47"/>
      <c r="X233" s="47"/>
      <c r="Y233" s="47"/>
      <c r="Z233" s="47"/>
      <c r="AA233" s="100"/>
      <c r="AT233" s="22" t="s">
        <v>268</v>
      </c>
      <c r="AU233" s="22" t="s">
        <v>88</v>
      </c>
    </row>
    <row r="234" s="1" customFormat="1" ht="25.5" customHeight="1">
      <c r="B234" s="46"/>
      <c r="C234" s="219" t="s">
        <v>510</v>
      </c>
      <c r="D234" s="219" t="s">
        <v>207</v>
      </c>
      <c r="E234" s="220" t="s">
        <v>2641</v>
      </c>
      <c r="F234" s="221" t="s">
        <v>2642</v>
      </c>
      <c r="G234" s="221"/>
      <c r="H234" s="221"/>
      <c r="I234" s="221"/>
      <c r="J234" s="222" t="s">
        <v>243</v>
      </c>
      <c r="K234" s="223">
        <v>60</v>
      </c>
      <c r="L234" s="224">
        <v>0</v>
      </c>
      <c r="M234" s="225"/>
      <c r="N234" s="226">
        <f>ROUND(L234*K234,2)</f>
        <v>0</v>
      </c>
      <c r="O234" s="226"/>
      <c r="P234" s="226"/>
      <c r="Q234" s="226"/>
      <c r="R234" s="48"/>
      <c r="T234" s="227" t="s">
        <v>22</v>
      </c>
      <c r="U234" s="56" t="s">
        <v>45</v>
      </c>
      <c r="V234" s="47"/>
      <c r="W234" s="228">
        <f>V234*K234</f>
        <v>0</v>
      </c>
      <c r="X234" s="228">
        <v>0</v>
      </c>
      <c r="Y234" s="228">
        <f>X234*K234</f>
        <v>0</v>
      </c>
      <c r="Z234" s="228">
        <v>0</v>
      </c>
      <c r="AA234" s="229">
        <f>Z234*K234</f>
        <v>0</v>
      </c>
      <c r="AR234" s="22" t="s">
        <v>278</v>
      </c>
      <c r="AT234" s="22" t="s">
        <v>207</v>
      </c>
      <c r="AU234" s="22" t="s">
        <v>88</v>
      </c>
      <c r="AY234" s="22" t="s">
        <v>206</v>
      </c>
      <c r="BE234" s="142">
        <f>IF(U234="základní",N234,0)</f>
        <v>0</v>
      </c>
      <c r="BF234" s="142">
        <f>IF(U234="snížená",N234,0)</f>
        <v>0</v>
      </c>
      <c r="BG234" s="142">
        <f>IF(U234="zákl. přenesená",N234,0)</f>
        <v>0</v>
      </c>
      <c r="BH234" s="142">
        <f>IF(U234="sníž. přenesená",N234,0)</f>
        <v>0</v>
      </c>
      <c r="BI234" s="142">
        <f>IF(U234="nulová",N234,0)</f>
        <v>0</v>
      </c>
      <c r="BJ234" s="22" t="s">
        <v>88</v>
      </c>
      <c r="BK234" s="142">
        <f>ROUND(L234*K234,2)</f>
        <v>0</v>
      </c>
      <c r="BL234" s="22" t="s">
        <v>278</v>
      </c>
      <c r="BM234" s="22" t="s">
        <v>2643</v>
      </c>
    </row>
    <row r="235" s="1" customFormat="1" ht="72" customHeight="1">
      <c r="B235" s="46"/>
      <c r="C235" s="47"/>
      <c r="D235" s="47"/>
      <c r="E235" s="47"/>
      <c r="F235" s="250" t="s">
        <v>2631</v>
      </c>
      <c r="G235" s="67"/>
      <c r="H235" s="67"/>
      <c r="I235" s="67"/>
      <c r="J235" s="47"/>
      <c r="K235" s="47"/>
      <c r="L235" s="47"/>
      <c r="M235" s="47"/>
      <c r="N235" s="47"/>
      <c r="O235" s="47"/>
      <c r="P235" s="47"/>
      <c r="Q235" s="47"/>
      <c r="R235" s="48"/>
      <c r="T235" s="189"/>
      <c r="U235" s="47"/>
      <c r="V235" s="47"/>
      <c r="W235" s="47"/>
      <c r="X235" s="47"/>
      <c r="Y235" s="47"/>
      <c r="Z235" s="47"/>
      <c r="AA235" s="100"/>
      <c r="AT235" s="22" t="s">
        <v>268</v>
      </c>
      <c r="AU235" s="22" t="s">
        <v>88</v>
      </c>
    </row>
    <row r="236" s="1" customFormat="1" ht="25.5" customHeight="1">
      <c r="B236" s="46"/>
      <c r="C236" s="219" t="s">
        <v>516</v>
      </c>
      <c r="D236" s="219" t="s">
        <v>207</v>
      </c>
      <c r="E236" s="220" t="s">
        <v>2644</v>
      </c>
      <c r="F236" s="221" t="s">
        <v>2645</v>
      </c>
      <c r="G236" s="221"/>
      <c r="H236" s="221"/>
      <c r="I236" s="221"/>
      <c r="J236" s="222" t="s">
        <v>243</v>
      </c>
      <c r="K236" s="223">
        <v>30</v>
      </c>
      <c r="L236" s="224">
        <v>0</v>
      </c>
      <c r="M236" s="225"/>
      <c r="N236" s="226">
        <f>ROUND(L236*K236,2)</f>
        <v>0</v>
      </c>
      <c r="O236" s="226"/>
      <c r="P236" s="226"/>
      <c r="Q236" s="226"/>
      <c r="R236" s="48"/>
      <c r="T236" s="227" t="s">
        <v>22</v>
      </c>
      <c r="U236" s="56" t="s">
        <v>45</v>
      </c>
      <c r="V236" s="47"/>
      <c r="W236" s="228">
        <f>V236*K236</f>
        <v>0</v>
      </c>
      <c r="X236" s="228">
        <v>0</v>
      </c>
      <c r="Y236" s="228">
        <f>X236*K236</f>
        <v>0</v>
      </c>
      <c r="Z236" s="228">
        <v>0</v>
      </c>
      <c r="AA236" s="229">
        <f>Z236*K236</f>
        <v>0</v>
      </c>
      <c r="AR236" s="22" t="s">
        <v>278</v>
      </c>
      <c r="AT236" s="22" t="s">
        <v>207</v>
      </c>
      <c r="AU236" s="22" t="s">
        <v>88</v>
      </c>
      <c r="AY236" s="22" t="s">
        <v>206</v>
      </c>
      <c r="BE236" s="142">
        <f>IF(U236="základní",N236,0)</f>
        <v>0</v>
      </c>
      <c r="BF236" s="142">
        <f>IF(U236="snížená",N236,0)</f>
        <v>0</v>
      </c>
      <c r="BG236" s="142">
        <f>IF(U236="zákl. přenesená",N236,0)</f>
        <v>0</v>
      </c>
      <c r="BH236" s="142">
        <f>IF(U236="sníž. přenesená",N236,0)</f>
        <v>0</v>
      </c>
      <c r="BI236" s="142">
        <f>IF(U236="nulová",N236,0)</f>
        <v>0</v>
      </c>
      <c r="BJ236" s="22" t="s">
        <v>88</v>
      </c>
      <c r="BK236" s="142">
        <f>ROUND(L236*K236,2)</f>
        <v>0</v>
      </c>
      <c r="BL236" s="22" t="s">
        <v>278</v>
      </c>
      <c r="BM236" s="22" t="s">
        <v>2646</v>
      </c>
    </row>
    <row r="237" s="1" customFormat="1" ht="72" customHeight="1">
      <c r="B237" s="46"/>
      <c r="C237" s="47"/>
      <c r="D237" s="47"/>
      <c r="E237" s="47"/>
      <c r="F237" s="250" t="s">
        <v>2631</v>
      </c>
      <c r="G237" s="67"/>
      <c r="H237" s="67"/>
      <c r="I237" s="67"/>
      <c r="J237" s="47"/>
      <c r="K237" s="47"/>
      <c r="L237" s="47"/>
      <c r="M237" s="47"/>
      <c r="N237" s="47"/>
      <c r="O237" s="47"/>
      <c r="P237" s="47"/>
      <c r="Q237" s="47"/>
      <c r="R237" s="48"/>
      <c r="T237" s="189"/>
      <c r="U237" s="47"/>
      <c r="V237" s="47"/>
      <c r="W237" s="47"/>
      <c r="X237" s="47"/>
      <c r="Y237" s="47"/>
      <c r="Z237" s="47"/>
      <c r="AA237" s="100"/>
      <c r="AT237" s="22" t="s">
        <v>268</v>
      </c>
      <c r="AU237" s="22" t="s">
        <v>88</v>
      </c>
    </row>
    <row r="238" s="1" customFormat="1" ht="16.5" customHeight="1">
      <c r="B238" s="46"/>
      <c r="C238" s="219" t="s">
        <v>521</v>
      </c>
      <c r="D238" s="219" t="s">
        <v>207</v>
      </c>
      <c r="E238" s="220" t="s">
        <v>2647</v>
      </c>
      <c r="F238" s="221" t="s">
        <v>2648</v>
      </c>
      <c r="G238" s="221"/>
      <c r="H238" s="221"/>
      <c r="I238" s="221"/>
      <c r="J238" s="222" t="s">
        <v>243</v>
      </c>
      <c r="K238" s="223">
        <v>5</v>
      </c>
      <c r="L238" s="224">
        <v>0</v>
      </c>
      <c r="M238" s="225"/>
      <c r="N238" s="226">
        <f>ROUND(L238*K238,2)</f>
        <v>0</v>
      </c>
      <c r="O238" s="226"/>
      <c r="P238" s="226"/>
      <c r="Q238" s="226"/>
      <c r="R238" s="48"/>
      <c r="T238" s="227" t="s">
        <v>22</v>
      </c>
      <c r="U238" s="56" t="s">
        <v>45</v>
      </c>
      <c r="V238" s="47"/>
      <c r="W238" s="228">
        <f>V238*K238</f>
        <v>0</v>
      </c>
      <c r="X238" s="228">
        <v>0</v>
      </c>
      <c r="Y238" s="228">
        <f>X238*K238</f>
        <v>0</v>
      </c>
      <c r="Z238" s="228">
        <v>0</v>
      </c>
      <c r="AA238" s="229">
        <f>Z238*K238</f>
        <v>0</v>
      </c>
      <c r="AR238" s="22" t="s">
        <v>278</v>
      </c>
      <c r="AT238" s="22" t="s">
        <v>207</v>
      </c>
      <c r="AU238" s="22" t="s">
        <v>88</v>
      </c>
      <c r="AY238" s="22" t="s">
        <v>206</v>
      </c>
      <c r="BE238" s="142">
        <f>IF(U238="základní",N238,0)</f>
        <v>0</v>
      </c>
      <c r="BF238" s="142">
        <f>IF(U238="snížená",N238,0)</f>
        <v>0</v>
      </c>
      <c r="BG238" s="142">
        <f>IF(U238="zákl. přenesená",N238,0)</f>
        <v>0</v>
      </c>
      <c r="BH238" s="142">
        <f>IF(U238="sníž. přenesená",N238,0)</f>
        <v>0</v>
      </c>
      <c r="BI238" s="142">
        <f>IF(U238="nulová",N238,0)</f>
        <v>0</v>
      </c>
      <c r="BJ238" s="22" t="s">
        <v>88</v>
      </c>
      <c r="BK238" s="142">
        <f>ROUND(L238*K238,2)</f>
        <v>0</v>
      </c>
      <c r="BL238" s="22" t="s">
        <v>278</v>
      </c>
      <c r="BM238" s="22" t="s">
        <v>2649</v>
      </c>
    </row>
    <row r="239" s="1" customFormat="1" ht="48" customHeight="1">
      <c r="B239" s="46"/>
      <c r="C239" s="47"/>
      <c r="D239" s="47"/>
      <c r="E239" s="47"/>
      <c r="F239" s="250" t="s">
        <v>2650</v>
      </c>
      <c r="G239" s="67"/>
      <c r="H239" s="67"/>
      <c r="I239" s="67"/>
      <c r="J239" s="47"/>
      <c r="K239" s="47"/>
      <c r="L239" s="47"/>
      <c r="M239" s="47"/>
      <c r="N239" s="47"/>
      <c r="O239" s="47"/>
      <c r="P239" s="47"/>
      <c r="Q239" s="47"/>
      <c r="R239" s="48"/>
      <c r="T239" s="189"/>
      <c r="U239" s="47"/>
      <c r="V239" s="47"/>
      <c r="W239" s="47"/>
      <c r="X239" s="47"/>
      <c r="Y239" s="47"/>
      <c r="Z239" s="47"/>
      <c r="AA239" s="100"/>
      <c r="AT239" s="22" t="s">
        <v>268</v>
      </c>
      <c r="AU239" s="22" t="s">
        <v>88</v>
      </c>
    </row>
    <row r="240" s="1" customFormat="1" ht="25.5" customHeight="1">
      <c r="B240" s="46"/>
      <c r="C240" s="219" t="s">
        <v>526</v>
      </c>
      <c r="D240" s="219" t="s">
        <v>207</v>
      </c>
      <c r="E240" s="220" t="s">
        <v>2651</v>
      </c>
      <c r="F240" s="221" t="s">
        <v>2652</v>
      </c>
      <c r="G240" s="221"/>
      <c r="H240" s="221"/>
      <c r="I240" s="221"/>
      <c r="J240" s="222" t="s">
        <v>243</v>
      </c>
      <c r="K240" s="223">
        <v>4</v>
      </c>
      <c r="L240" s="224">
        <v>0</v>
      </c>
      <c r="M240" s="225"/>
      <c r="N240" s="226">
        <f>ROUND(L240*K240,2)</f>
        <v>0</v>
      </c>
      <c r="O240" s="226"/>
      <c r="P240" s="226"/>
      <c r="Q240" s="226"/>
      <c r="R240" s="48"/>
      <c r="T240" s="227" t="s">
        <v>22</v>
      </c>
      <c r="U240" s="56" t="s">
        <v>45</v>
      </c>
      <c r="V240" s="47"/>
      <c r="W240" s="228">
        <f>V240*K240</f>
        <v>0</v>
      </c>
      <c r="X240" s="228">
        <v>0</v>
      </c>
      <c r="Y240" s="228">
        <f>X240*K240</f>
        <v>0</v>
      </c>
      <c r="Z240" s="228">
        <v>0</v>
      </c>
      <c r="AA240" s="229">
        <f>Z240*K240</f>
        <v>0</v>
      </c>
      <c r="AR240" s="22" t="s">
        <v>278</v>
      </c>
      <c r="AT240" s="22" t="s">
        <v>207</v>
      </c>
      <c r="AU240" s="22" t="s">
        <v>88</v>
      </c>
      <c r="AY240" s="22" t="s">
        <v>206</v>
      </c>
      <c r="BE240" s="142">
        <f>IF(U240="základní",N240,0)</f>
        <v>0</v>
      </c>
      <c r="BF240" s="142">
        <f>IF(U240="snížená",N240,0)</f>
        <v>0</v>
      </c>
      <c r="BG240" s="142">
        <f>IF(U240="zákl. přenesená",N240,0)</f>
        <v>0</v>
      </c>
      <c r="BH240" s="142">
        <f>IF(U240="sníž. přenesená",N240,0)</f>
        <v>0</v>
      </c>
      <c r="BI240" s="142">
        <f>IF(U240="nulová",N240,0)</f>
        <v>0</v>
      </c>
      <c r="BJ240" s="22" t="s">
        <v>88</v>
      </c>
      <c r="BK240" s="142">
        <f>ROUND(L240*K240,2)</f>
        <v>0</v>
      </c>
      <c r="BL240" s="22" t="s">
        <v>278</v>
      </c>
      <c r="BM240" s="22" t="s">
        <v>2653</v>
      </c>
    </row>
    <row r="241" s="1" customFormat="1" ht="48" customHeight="1">
      <c r="B241" s="46"/>
      <c r="C241" s="47"/>
      <c r="D241" s="47"/>
      <c r="E241" s="47"/>
      <c r="F241" s="250" t="s">
        <v>2650</v>
      </c>
      <c r="G241" s="67"/>
      <c r="H241" s="67"/>
      <c r="I241" s="67"/>
      <c r="J241" s="47"/>
      <c r="K241" s="47"/>
      <c r="L241" s="47"/>
      <c r="M241" s="47"/>
      <c r="N241" s="47"/>
      <c r="O241" s="47"/>
      <c r="P241" s="47"/>
      <c r="Q241" s="47"/>
      <c r="R241" s="48"/>
      <c r="T241" s="189"/>
      <c r="U241" s="47"/>
      <c r="V241" s="47"/>
      <c r="W241" s="47"/>
      <c r="X241" s="47"/>
      <c r="Y241" s="47"/>
      <c r="Z241" s="47"/>
      <c r="AA241" s="100"/>
      <c r="AT241" s="22" t="s">
        <v>268</v>
      </c>
      <c r="AU241" s="22" t="s">
        <v>88</v>
      </c>
    </row>
    <row r="242" s="9" customFormat="1" ht="37.44001" customHeight="1">
      <c r="B242" s="205"/>
      <c r="C242" s="206"/>
      <c r="D242" s="207" t="s">
        <v>2436</v>
      </c>
      <c r="E242" s="207"/>
      <c r="F242" s="207"/>
      <c r="G242" s="207"/>
      <c r="H242" s="207"/>
      <c r="I242" s="207"/>
      <c r="J242" s="207"/>
      <c r="K242" s="207"/>
      <c r="L242" s="207"/>
      <c r="M242" s="207"/>
      <c r="N242" s="263">
        <f>BK242</f>
        <v>0</v>
      </c>
      <c r="O242" s="264"/>
      <c r="P242" s="264"/>
      <c r="Q242" s="264"/>
      <c r="R242" s="209"/>
      <c r="T242" s="210"/>
      <c r="U242" s="206"/>
      <c r="V242" s="206"/>
      <c r="W242" s="211">
        <f>SUM(W243:W256)</f>
        <v>0</v>
      </c>
      <c r="X242" s="206"/>
      <c r="Y242" s="211">
        <f>SUM(Y243:Y256)</f>
        <v>0</v>
      </c>
      <c r="Z242" s="206"/>
      <c r="AA242" s="212">
        <f>SUM(AA243:AA256)</f>
        <v>0</v>
      </c>
      <c r="AR242" s="213" t="s">
        <v>149</v>
      </c>
      <c r="AT242" s="214" t="s">
        <v>79</v>
      </c>
      <c r="AU242" s="214" t="s">
        <v>80</v>
      </c>
      <c r="AY242" s="213" t="s">
        <v>206</v>
      </c>
      <c r="BK242" s="215">
        <f>SUM(BK243:BK256)</f>
        <v>0</v>
      </c>
    </row>
    <row r="243" s="1" customFormat="1" ht="25.5" customHeight="1">
      <c r="B243" s="46"/>
      <c r="C243" s="219" t="s">
        <v>531</v>
      </c>
      <c r="D243" s="219" t="s">
        <v>207</v>
      </c>
      <c r="E243" s="220" t="s">
        <v>2654</v>
      </c>
      <c r="F243" s="221" t="s">
        <v>2655</v>
      </c>
      <c r="G243" s="221"/>
      <c r="H243" s="221"/>
      <c r="I243" s="221"/>
      <c r="J243" s="222" t="s">
        <v>243</v>
      </c>
      <c r="K243" s="223">
        <v>25</v>
      </c>
      <c r="L243" s="224">
        <v>0</v>
      </c>
      <c r="M243" s="225"/>
      <c r="N243" s="226">
        <f>ROUND(L243*K243,2)</f>
        <v>0</v>
      </c>
      <c r="O243" s="226"/>
      <c r="P243" s="226"/>
      <c r="Q243" s="226"/>
      <c r="R243" s="48"/>
      <c r="T243" s="227" t="s">
        <v>22</v>
      </c>
      <c r="U243" s="56" t="s">
        <v>45</v>
      </c>
      <c r="V243" s="47"/>
      <c r="W243" s="228">
        <f>V243*K243</f>
        <v>0</v>
      </c>
      <c r="X243" s="228">
        <v>0</v>
      </c>
      <c r="Y243" s="228">
        <f>X243*K243</f>
        <v>0</v>
      </c>
      <c r="Z243" s="228">
        <v>0</v>
      </c>
      <c r="AA243" s="229">
        <f>Z243*K243</f>
        <v>0</v>
      </c>
      <c r="AR243" s="22" t="s">
        <v>278</v>
      </c>
      <c r="AT243" s="22" t="s">
        <v>207</v>
      </c>
      <c r="AU243" s="22" t="s">
        <v>88</v>
      </c>
      <c r="AY243" s="22" t="s">
        <v>206</v>
      </c>
      <c r="BE243" s="142">
        <f>IF(U243="základní",N243,0)</f>
        <v>0</v>
      </c>
      <c r="BF243" s="142">
        <f>IF(U243="snížená",N243,0)</f>
        <v>0</v>
      </c>
      <c r="BG243" s="142">
        <f>IF(U243="zákl. přenesená",N243,0)</f>
        <v>0</v>
      </c>
      <c r="BH243" s="142">
        <f>IF(U243="sníž. přenesená",N243,0)</f>
        <v>0</v>
      </c>
      <c r="BI243" s="142">
        <f>IF(U243="nulová",N243,0)</f>
        <v>0</v>
      </c>
      <c r="BJ243" s="22" t="s">
        <v>88</v>
      </c>
      <c r="BK243" s="142">
        <f>ROUND(L243*K243,2)</f>
        <v>0</v>
      </c>
      <c r="BL243" s="22" t="s">
        <v>278</v>
      </c>
      <c r="BM243" s="22" t="s">
        <v>2656</v>
      </c>
    </row>
    <row r="244" s="1" customFormat="1" ht="60" customHeight="1">
      <c r="B244" s="46"/>
      <c r="C244" s="47"/>
      <c r="D244" s="47"/>
      <c r="E244" s="47"/>
      <c r="F244" s="250" t="s">
        <v>2657</v>
      </c>
      <c r="G244" s="67"/>
      <c r="H244" s="67"/>
      <c r="I244" s="67"/>
      <c r="J244" s="47"/>
      <c r="K244" s="47"/>
      <c r="L244" s="47"/>
      <c r="M244" s="47"/>
      <c r="N244" s="47"/>
      <c r="O244" s="47"/>
      <c r="P244" s="47"/>
      <c r="Q244" s="47"/>
      <c r="R244" s="48"/>
      <c r="T244" s="189"/>
      <c r="U244" s="47"/>
      <c r="V244" s="47"/>
      <c r="W244" s="47"/>
      <c r="X244" s="47"/>
      <c r="Y244" s="47"/>
      <c r="Z244" s="47"/>
      <c r="AA244" s="100"/>
      <c r="AT244" s="22" t="s">
        <v>268</v>
      </c>
      <c r="AU244" s="22" t="s">
        <v>88</v>
      </c>
    </row>
    <row r="245" s="1" customFormat="1" ht="25.5" customHeight="1">
      <c r="B245" s="46"/>
      <c r="C245" s="219" t="s">
        <v>536</v>
      </c>
      <c r="D245" s="219" t="s">
        <v>207</v>
      </c>
      <c r="E245" s="220" t="s">
        <v>2658</v>
      </c>
      <c r="F245" s="221" t="s">
        <v>2659</v>
      </c>
      <c r="G245" s="221"/>
      <c r="H245" s="221"/>
      <c r="I245" s="221"/>
      <c r="J245" s="222" t="s">
        <v>243</v>
      </c>
      <c r="K245" s="223">
        <v>70</v>
      </c>
      <c r="L245" s="224">
        <v>0</v>
      </c>
      <c r="M245" s="225"/>
      <c r="N245" s="226">
        <f>ROUND(L245*K245,2)</f>
        <v>0</v>
      </c>
      <c r="O245" s="226"/>
      <c r="P245" s="226"/>
      <c r="Q245" s="226"/>
      <c r="R245" s="48"/>
      <c r="T245" s="227" t="s">
        <v>22</v>
      </c>
      <c r="U245" s="56" t="s">
        <v>45</v>
      </c>
      <c r="V245" s="47"/>
      <c r="W245" s="228">
        <f>V245*K245</f>
        <v>0</v>
      </c>
      <c r="X245" s="228">
        <v>0</v>
      </c>
      <c r="Y245" s="228">
        <f>X245*K245</f>
        <v>0</v>
      </c>
      <c r="Z245" s="228">
        <v>0</v>
      </c>
      <c r="AA245" s="229">
        <f>Z245*K245</f>
        <v>0</v>
      </c>
      <c r="AR245" s="22" t="s">
        <v>278</v>
      </c>
      <c r="AT245" s="22" t="s">
        <v>207</v>
      </c>
      <c r="AU245" s="22" t="s">
        <v>88</v>
      </c>
      <c r="AY245" s="22" t="s">
        <v>206</v>
      </c>
      <c r="BE245" s="142">
        <f>IF(U245="základní",N245,0)</f>
        <v>0</v>
      </c>
      <c r="BF245" s="142">
        <f>IF(U245="snížená",N245,0)</f>
        <v>0</v>
      </c>
      <c r="BG245" s="142">
        <f>IF(U245="zákl. přenesená",N245,0)</f>
        <v>0</v>
      </c>
      <c r="BH245" s="142">
        <f>IF(U245="sníž. přenesená",N245,0)</f>
        <v>0</v>
      </c>
      <c r="BI245" s="142">
        <f>IF(U245="nulová",N245,0)</f>
        <v>0</v>
      </c>
      <c r="BJ245" s="22" t="s">
        <v>88</v>
      </c>
      <c r="BK245" s="142">
        <f>ROUND(L245*K245,2)</f>
        <v>0</v>
      </c>
      <c r="BL245" s="22" t="s">
        <v>278</v>
      </c>
      <c r="BM245" s="22" t="s">
        <v>2660</v>
      </c>
    </row>
    <row r="246" s="1" customFormat="1" ht="60" customHeight="1">
      <c r="B246" s="46"/>
      <c r="C246" s="47"/>
      <c r="D246" s="47"/>
      <c r="E246" s="47"/>
      <c r="F246" s="250" t="s">
        <v>2657</v>
      </c>
      <c r="G246" s="67"/>
      <c r="H246" s="67"/>
      <c r="I246" s="67"/>
      <c r="J246" s="47"/>
      <c r="K246" s="47"/>
      <c r="L246" s="47"/>
      <c r="M246" s="47"/>
      <c r="N246" s="47"/>
      <c r="O246" s="47"/>
      <c r="P246" s="47"/>
      <c r="Q246" s="47"/>
      <c r="R246" s="48"/>
      <c r="T246" s="189"/>
      <c r="U246" s="47"/>
      <c r="V246" s="47"/>
      <c r="W246" s="47"/>
      <c r="X246" s="47"/>
      <c r="Y246" s="47"/>
      <c r="Z246" s="47"/>
      <c r="AA246" s="100"/>
      <c r="AT246" s="22" t="s">
        <v>268</v>
      </c>
      <c r="AU246" s="22" t="s">
        <v>88</v>
      </c>
    </row>
    <row r="247" s="1" customFormat="1" ht="25.5" customHeight="1">
      <c r="B247" s="46"/>
      <c r="C247" s="219" t="s">
        <v>541</v>
      </c>
      <c r="D247" s="219" t="s">
        <v>207</v>
      </c>
      <c r="E247" s="220" t="s">
        <v>2661</v>
      </c>
      <c r="F247" s="221" t="s">
        <v>2662</v>
      </c>
      <c r="G247" s="221"/>
      <c r="H247" s="221"/>
      <c r="I247" s="221"/>
      <c r="J247" s="222" t="s">
        <v>243</v>
      </c>
      <c r="K247" s="223">
        <v>50</v>
      </c>
      <c r="L247" s="224">
        <v>0</v>
      </c>
      <c r="M247" s="225"/>
      <c r="N247" s="226">
        <f>ROUND(L247*K247,2)</f>
        <v>0</v>
      </c>
      <c r="O247" s="226"/>
      <c r="P247" s="226"/>
      <c r="Q247" s="226"/>
      <c r="R247" s="48"/>
      <c r="T247" s="227" t="s">
        <v>22</v>
      </c>
      <c r="U247" s="56" t="s">
        <v>45</v>
      </c>
      <c r="V247" s="47"/>
      <c r="W247" s="228">
        <f>V247*K247</f>
        <v>0</v>
      </c>
      <c r="X247" s="228">
        <v>0</v>
      </c>
      <c r="Y247" s="228">
        <f>X247*K247</f>
        <v>0</v>
      </c>
      <c r="Z247" s="228">
        <v>0</v>
      </c>
      <c r="AA247" s="229">
        <f>Z247*K247</f>
        <v>0</v>
      </c>
      <c r="AR247" s="22" t="s">
        <v>278</v>
      </c>
      <c r="AT247" s="22" t="s">
        <v>207</v>
      </c>
      <c r="AU247" s="22" t="s">
        <v>88</v>
      </c>
      <c r="AY247" s="22" t="s">
        <v>206</v>
      </c>
      <c r="BE247" s="142">
        <f>IF(U247="základní",N247,0)</f>
        <v>0</v>
      </c>
      <c r="BF247" s="142">
        <f>IF(U247="snížená",N247,0)</f>
        <v>0</v>
      </c>
      <c r="BG247" s="142">
        <f>IF(U247="zákl. přenesená",N247,0)</f>
        <v>0</v>
      </c>
      <c r="BH247" s="142">
        <f>IF(U247="sníž. přenesená",N247,0)</f>
        <v>0</v>
      </c>
      <c r="BI247" s="142">
        <f>IF(U247="nulová",N247,0)</f>
        <v>0</v>
      </c>
      <c r="BJ247" s="22" t="s">
        <v>88</v>
      </c>
      <c r="BK247" s="142">
        <f>ROUND(L247*K247,2)</f>
        <v>0</v>
      </c>
      <c r="BL247" s="22" t="s">
        <v>278</v>
      </c>
      <c r="BM247" s="22" t="s">
        <v>2663</v>
      </c>
    </row>
    <row r="248" s="1" customFormat="1" ht="60" customHeight="1">
      <c r="B248" s="46"/>
      <c r="C248" s="47"/>
      <c r="D248" s="47"/>
      <c r="E248" s="47"/>
      <c r="F248" s="250" t="s">
        <v>2657</v>
      </c>
      <c r="G248" s="67"/>
      <c r="H248" s="67"/>
      <c r="I248" s="67"/>
      <c r="J248" s="47"/>
      <c r="K248" s="47"/>
      <c r="L248" s="47"/>
      <c r="M248" s="47"/>
      <c r="N248" s="47"/>
      <c r="O248" s="47"/>
      <c r="P248" s="47"/>
      <c r="Q248" s="47"/>
      <c r="R248" s="48"/>
      <c r="T248" s="189"/>
      <c r="U248" s="47"/>
      <c r="V248" s="47"/>
      <c r="W248" s="47"/>
      <c r="X248" s="47"/>
      <c r="Y248" s="47"/>
      <c r="Z248" s="47"/>
      <c r="AA248" s="100"/>
      <c r="AT248" s="22" t="s">
        <v>268</v>
      </c>
      <c r="AU248" s="22" t="s">
        <v>88</v>
      </c>
    </row>
    <row r="249" s="1" customFormat="1" ht="25.5" customHeight="1">
      <c r="B249" s="46"/>
      <c r="C249" s="219" t="s">
        <v>545</v>
      </c>
      <c r="D249" s="219" t="s">
        <v>207</v>
      </c>
      <c r="E249" s="220" t="s">
        <v>2664</v>
      </c>
      <c r="F249" s="221" t="s">
        <v>2665</v>
      </c>
      <c r="G249" s="221"/>
      <c r="H249" s="221"/>
      <c r="I249" s="221"/>
      <c r="J249" s="222" t="s">
        <v>243</v>
      </c>
      <c r="K249" s="223">
        <v>10</v>
      </c>
      <c r="L249" s="224">
        <v>0</v>
      </c>
      <c r="M249" s="225"/>
      <c r="N249" s="226">
        <f>ROUND(L249*K249,2)</f>
        <v>0</v>
      </c>
      <c r="O249" s="226"/>
      <c r="P249" s="226"/>
      <c r="Q249" s="226"/>
      <c r="R249" s="48"/>
      <c r="T249" s="227" t="s">
        <v>22</v>
      </c>
      <c r="U249" s="56" t="s">
        <v>45</v>
      </c>
      <c r="V249" s="47"/>
      <c r="W249" s="228">
        <f>V249*K249</f>
        <v>0</v>
      </c>
      <c r="X249" s="228">
        <v>0</v>
      </c>
      <c r="Y249" s="228">
        <f>X249*K249</f>
        <v>0</v>
      </c>
      <c r="Z249" s="228">
        <v>0</v>
      </c>
      <c r="AA249" s="229">
        <f>Z249*K249</f>
        <v>0</v>
      </c>
      <c r="AR249" s="22" t="s">
        <v>278</v>
      </c>
      <c r="AT249" s="22" t="s">
        <v>207</v>
      </c>
      <c r="AU249" s="22" t="s">
        <v>88</v>
      </c>
      <c r="AY249" s="22" t="s">
        <v>206</v>
      </c>
      <c r="BE249" s="142">
        <f>IF(U249="základní",N249,0)</f>
        <v>0</v>
      </c>
      <c r="BF249" s="142">
        <f>IF(U249="snížená",N249,0)</f>
        <v>0</v>
      </c>
      <c r="BG249" s="142">
        <f>IF(U249="zákl. přenesená",N249,0)</f>
        <v>0</v>
      </c>
      <c r="BH249" s="142">
        <f>IF(U249="sníž. přenesená",N249,0)</f>
        <v>0</v>
      </c>
      <c r="BI249" s="142">
        <f>IF(U249="nulová",N249,0)</f>
        <v>0</v>
      </c>
      <c r="BJ249" s="22" t="s">
        <v>88</v>
      </c>
      <c r="BK249" s="142">
        <f>ROUND(L249*K249,2)</f>
        <v>0</v>
      </c>
      <c r="BL249" s="22" t="s">
        <v>278</v>
      </c>
      <c r="BM249" s="22" t="s">
        <v>2666</v>
      </c>
    </row>
    <row r="250" s="1" customFormat="1" ht="60" customHeight="1">
      <c r="B250" s="46"/>
      <c r="C250" s="47"/>
      <c r="D250" s="47"/>
      <c r="E250" s="47"/>
      <c r="F250" s="250" t="s">
        <v>2657</v>
      </c>
      <c r="G250" s="67"/>
      <c r="H250" s="67"/>
      <c r="I250" s="67"/>
      <c r="J250" s="47"/>
      <c r="K250" s="47"/>
      <c r="L250" s="47"/>
      <c r="M250" s="47"/>
      <c r="N250" s="47"/>
      <c r="O250" s="47"/>
      <c r="P250" s="47"/>
      <c r="Q250" s="47"/>
      <c r="R250" s="48"/>
      <c r="T250" s="189"/>
      <c r="U250" s="47"/>
      <c r="V250" s="47"/>
      <c r="W250" s="47"/>
      <c r="X250" s="47"/>
      <c r="Y250" s="47"/>
      <c r="Z250" s="47"/>
      <c r="AA250" s="100"/>
      <c r="AT250" s="22" t="s">
        <v>268</v>
      </c>
      <c r="AU250" s="22" t="s">
        <v>88</v>
      </c>
    </row>
    <row r="251" s="1" customFormat="1" ht="25.5" customHeight="1">
      <c r="B251" s="46"/>
      <c r="C251" s="219" t="s">
        <v>550</v>
      </c>
      <c r="D251" s="219" t="s">
        <v>207</v>
      </c>
      <c r="E251" s="220" t="s">
        <v>2667</v>
      </c>
      <c r="F251" s="221" t="s">
        <v>2668</v>
      </c>
      <c r="G251" s="221"/>
      <c r="H251" s="221"/>
      <c r="I251" s="221"/>
      <c r="J251" s="222" t="s">
        <v>243</v>
      </c>
      <c r="K251" s="223">
        <v>60</v>
      </c>
      <c r="L251" s="224">
        <v>0</v>
      </c>
      <c r="M251" s="225"/>
      <c r="N251" s="226">
        <f>ROUND(L251*K251,2)</f>
        <v>0</v>
      </c>
      <c r="O251" s="226"/>
      <c r="P251" s="226"/>
      <c r="Q251" s="226"/>
      <c r="R251" s="48"/>
      <c r="T251" s="227" t="s">
        <v>22</v>
      </c>
      <c r="U251" s="56" t="s">
        <v>45</v>
      </c>
      <c r="V251" s="47"/>
      <c r="W251" s="228">
        <f>V251*K251</f>
        <v>0</v>
      </c>
      <c r="X251" s="228">
        <v>0</v>
      </c>
      <c r="Y251" s="228">
        <f>X251*K251</f>
        <v>0</v>
      </c>
      <c r="Z251" s="228">
        <v>0</v>
      </c>
      <c r="AA251" s="229">
        <f>Z251*K251</f>
        <v>0</v>
      </c>
      <c r="AR251" s="22" t="s">
        <v>278</v>
      </c>
      <c r="AT251" s="22" t="s">
        <v>207</v>
      </c>
      <c r="AU251" s="22" t="s">
        <v>88</v>
      </c>
      <c r="AY251" s="22" t="s">
        <v>206</v>
      </c>
      <c r="BE251" s="142">
        <f>IF(U251="základní",N251,0)</f>
        <v>0</v>
      </c>
      <c r="BF251" s="142">
        <f>IF(U251="snížená",N251,0)</f>
        <v>0</v>
      </c>
      <c r="BG251" s="142">
        <f>IF(U251="zákl. přenesená",N251,0)</f>
        <v>0</v>
      </c>
      <c r="BH251" s="142">
        <f>IF(U251="sníž. přenesená",N251,0)</f>
        <v>0</v>
      </c>
      <c r="BI251" s="142">
        <f>IF(U251="nulová",N251,0)</f>
        <v>0</v>
      </c>
      <c r="BJ251" s="22" t="s">
        <v>88</v>
      </c>
      <c r="BK251" s="142">
        <f>ROUND(L251*K251,2)</f>
        <v>0</v>
      </c>
      <c r="BL251" s="22" t="s">
        <v>278</v>
      </c>
      <c r="BM251" s="22" t="s">
        <v>2669</v>
      </c>
    </row>
    <row r="252" s="1" customFormat="1" ht="60" customHeight="1">
      <c r="B252" s="46"/>
      <c r="C252" s="47"/>
      <c r="D252" s="47"/>
      <c r="E252" s="47"/>
      <c r="F252" s="250" t="s">
        <v>2657</v>
      </c>
      <c r="G252" s="67"/>
      <c r="H252" s="67"/>
      <c r="I252" s="67"/>
      <c r="J252" s="47"/>
      <c r="K252" s="47"/>
      <c r="L252" s="47"/>
      <c r="M252" s="47"/>
      <c r="N252" s="47"/>
      <c r="O252" s="47"/>
      <c r="P252" s="47"/>
      <c r="Q252" s="47"/>
      <c r="R252" s="48"/>
      <c r="T252" s="189"/>
      <c r="U252" s="47"/>
      <c r="V252" s="47"/>
      <c r="W252" s="47"/>
      <c r="X252" s="47"/>
      <c r="Y252" s="47"/>
      <c r="Z252" s="47"/>
      <c r="AA252" s="100"/>
      <c r="AT252" s="22" t="s">
        <v>268</v>
      </c>
      <c r="AU252" s="22" t="s">
        <v>88</v>
      </c>
    </row>
    <row r="253" s="1" customFormat="1" ht="25.5" customHeight="1">
      <c r="B253" s="46"/>
      <c r="C253" s="219" t="s">
        <v>554</v>
      </c>
      <c r="D253" s="219" t="s">
        <v>207</v>
      </c>
      <c r="E253" s="220" t="s">
        <v>2670</v>
      </c>
      <c r="F253" s="221" t="s">
        <v>2671</v>
      </c>
      <c r="G253" s="221"/>
      <c r="H253" s="221"/>
      <c r="I253" s="221"/>
      <c r="J253" s="222" t="s">
        <v>243</v>
      </c>
      <c r="K253" s="223">
        <v>30</v>
      </c>
      <c r="L253" s="224">
        <v>0</v>
      </c>
      <c r="M253" s="225"/>
      <c r="N253" s="226">
        <f>ROUND(L253*K253,2)</f>
        <v>0</v>
      </c>
      <c r="O253" s="226"/>
      <c r="P253" s="226"/>
      <c r="Q253" s="226"/>
      <c r="R253" s="48"/>
      <c r="T253" s="227" t="s">
        <v>22</v>
      </c>
      <c r="U253" s="56" t="s">
        <v>45</v>
      </c>
      <c r="V253" s="47"/>
      <c r="W253" s="228">
        <f>V253*K253</f>
        <v>0</v>
      </c>
      <c r="X253" s="228">
        <v>0</v>
      </c>
      <c r="Y253" s="228">
        <f>X253*K253</f>
        <v>0</v>
      </c>
      <c r="Z253" s="228">
        <v>0</v>
      </c>
      <c r="AA253" s="229">
        <f>Z253*K253</f>
        <v>0</v>
      </c>
      <c r="AR253" s="22" t="s">
        <v>278</v>
      </c>
      <c r="AT253" s="22" t="s">
        <v>207</v>
      </c>
      <c r="AU253" s="22" t="s">
        <v>88</v>
      </c>
      <c r="AY253" s="22" t="s">
        <v>206</v>
      </c>
      <c r="BE253" s="142">
        <f>IF(U253="základní",N253,0)</f>
        <v>0</v>
      </c>
      <c r="BF253" s="142">
        <f>IF(U253="snížená",N253,0)</f>
        <v>0</v>
      </c>
      <c r="BG253" s="142">
        <f>IF(U253="zákl. přenesená",N253,0)</f>
        <v>0</v>
      </c>
      <c r="BH253" s="142">
        <f>IF(U253="sníž. přenesená",N253,0)</f>
        <v>0</v>
      </c>
      <c r="BI253" s="142">
        <f>IF(U253="nulová",N253,0)</f>
        <v>0</v>
      </c>
      <c r="BJ253" s="22" t="s">
        <v>88</v>
      </c>
      <c r="BK253" s="142">
        <f>ROUND(L253*K253,2)</f>
        <v>0</v>
      </c>
      <c r="BL253" s="22" t="s">
        <v>278</v>
      </c>
      <c r="BM253" s="22" t="s">
        <v>2672</v>
      </c>
    </row>
    <row r="254" s="1" customFormat="1" ht="60" customHeight="1">
      <c r="B254" s="46"/>
      <c r="C254" s="47"/>
      <c r="D254" s="47"/>
      <c r="E254" s="47"/>
      <c r="F254" s="250" t="s">
        <v>2657</v>
      </c>
      <c r="G254" s="67"/>
      <c r="H254" s="67"/>
      <c r="I254" s="67"/>
      <c r="J254" s="47"/>
      <c r="K254" s="47"/>
      <c r="L254" s="47"/>
      <c r="M254" s="47"/>
      <c r="N254" s="47"/>
      <c r="O254" s="47"/>
      <c r="P254" s="47"/>
      <c r="Q254" s="47"/>
      <c r="R254" s="48"/>
      <c r="T254" s="189"/>
      <c r="U254" s="47"/>
      <c r="V254" s="47"/>
      <c r="W254" s="47"/>
      <c r="X254" s="47"/>
      <c r="Y254" s="47"/>
      <c r="Z254" s="47"/>
      <c r="AA254" s="100"/>
      <c r="AT254" s="22" t="s">
        <v>268</v>
      </c>
      <c r="AU254" s="22" t="s">
        <v>88</v>
      </c>
    </row>
    <row r="255" s="1" customFormat="1" ht="25.5" customHeight="1">
      <c r="B255" s="46"/>
      <c r="C255" s="219" t="s">
        <v>558</v>
      </c>
      <c r="D255" s="219" t="s">
        <v>207</v>
      </c>
      <c r="E255" s="220" t="s">
        <v>2673</v>
      </c>
      <c r="F255" s="221" t="s">
        <v>2674</v>
      </c>
      <c r="G255" s="221"/>
      <c r="H255" s="221"/>
      <c r="I255" s="221"/>
      <c r="J255" s="222" t="s">
        <v>243</v>
      </c>
      <c r="K255" s="223">
        <v>5</v>
      </c>
      <c r="L255" s="224">
        <v>0</v>
      </c>
      <c r="M255" s="225"/>
      <c r="N255" s="226">
        <f>ROUND(L255*K255,2)</f>
        <v>0</v>
      </c>
      <c r="O255" s="226"/>
      <c r="P255" s="226"/>
      <c r="Q255" s="226"/>
      <c r="R255" s="48"/>
      <c r="T255" s="227" t="s">
        <v>22</v>
      </c>
      <c r="U255" s="56" t="s">
        <v>45</v>
      </c>
      <c r="V255" s="47"/>
      <c r="W255" s="228">
        <f>V255*K255</f>
        <v>0</v>
      </c>
      <c r="X255" s="228">
        <v>0</v>
      </c>
      <c r="Y255" s="228">
        <f>X255*K255</f>
        <v>0</v>
      </c>
      <c r="Z255" s="228">
        <v>0</v>
      </c>
      <c r="AA255" s="229">
        <f>Z255*K255</f>
        <v>0</v>
      </c>
      <c r="AR255" s="22" t="s">
        <v>278</v>
      </c>
      <c r="AT255" s="22" t="s">
        <v>207</v>
      </c>
      <c r="AU255" s="22" t="s">
        <v>88</v>
      </c>
      <c r="AY255" s="22" t="s">
        <v>206</v>
      </c>
      <c r="BE255" s="142">
        <f>IF(U255="základní",N255,0)</f>
        <v>0</v>
      </c>
      <c r="BF255" s="142">
        <f>IF(U255="snížená",N255,0)</f>
        <v>0</v>
      </c>
      <c r="BG255" s="142">
        <f>IF(U255="zákl. přenesená",N255,0)</f>
        <v>0</v>
      </c>
      <c r="BH255" s="142">
        <f>IF(U255="sníž. přenesená",N255,0)</f>
        <v>0</v>
      </c>
      <c r="BI255" s="142">
        <f>IF(U255="nulová",N255,0)</f>
        <v>0</v>
      </c>
      <c r="BJ255" s="22" t="s">
        <v>88</v>
      </c>
      <c r="BK255" s="142">
        <f>ROUND(L255*K255,2)</f>
        <v>0</v>
      </c>
      <c r="BL255" s="22" t="s">
        <v>278</v>
      </c>
      <c r="BM255" s="22" t="s">
        <v>2675</v>
      </c>
    </row>
    <row r="256" s="1" customFormat="1" ht="60" customHeight="1">
      <c r="B256" s="46"/>
      <c r="C256" s="47"/>
      <c r="D256" s="47"/>
      <c r="E256" s="47"/>
      <c r="F256" s="250" t="s">
        <v>2657</v>
      </c>
      <c r="G256" s="67"/>
      <c r="H256" s="67"/>
      <c r="I256" s="67"/>
      <c r="J256" s="47"/>
      <c r="K256" s="47"/>
      <c r="L256" s="47"/>
      <c r="M256" s="47"/>
      <c r="N256" s="47"/>
      <c r="O256" s="47"/>
      <c r="P256" s="47"/>
      <c r="Q256" s="47"/>
      <c r="R256" s="48"/>
      <c r="T256" s="189"/>
      <c r="U256" s="47"/>
      <c r="V256" s="47"/>
      <c r="W256" s="47"/>
      <c r="X256" s="47"/>
      <c r="Y256" s="47"/>
      <c r="Z256" s="47"/>
      <c r="AA256" s="100"/>
      <c r="AT256" s="22" t="s">
        <v>268</v>
      </c>
      <c r="AU256" s="22" t="s">
        <v>88</v>
      </c>
    </row>
    <row r="257" s="9" customFormat="1" ht="37.44001" customHeight="1">
      <c r="B257" s="205"/>
      <c r="C257" s="206"/>
      <c r="D257" s="207" t="s">
        <v>2437</v>
      </c>
      <c r="E257" s="207"/>
      <c r="F257" s="207"/>
      <c r="G257" s="207"/>
      <c r="H257" s="207"/>
      <c r="I257" s="207"/>
      <c r="J257" s="207"/>
      <c r="K257" s="207"/>
      <c r="L257" s="207"/>
      <c r="M257" s="207"/>
      <c r="N257" s="263">
        <f>BK257</f>
        <v>0</v>
      </c>
      <c r="O257" s="264"/>
      <c r="P257" s="264"/>
      <c r="Q257" s="264"/>
      <c r="R257" s="209"/>
      <c r="T257" s="210"/>
      <c r="U257" s="206"/>
      <c r="V257" s="206"/>
      <c r="W257" s="211">
        <f>SUM(W258:W272)</f>
        <v>0</v>
      </c>
      <c r="X257" s="206"/>
      <c r="Y257" s="211">
        <f>SUM(Y258:Y272)</f>
        <v>0</v>
      </c>
      <c r="Z257" s="206"/>
      <c r="AA257" s="212">
        <f>SUM(AA258:AA272)</f>
        <v>0</v>
      </c>
      <c r="AR257" s="213" t="s">
        <v>149</v>
      </c>
      <c r="AT257" s="214" t="s">
        <v>79</v>
      </c>
      <c r="AU257" s="214" t="s">
        <v>80</v>
      </c>
      <c r="AY257" s="213" t="s">
        <v>206</v>
      </c>
      <c r="BK257" s="215">
        <f>SUM(BK258:BK272)</f>
        <v>0</v>
      </c>
    </row>
    <row r="258" s="1" customFormat="1" ht="16.5" customHeight="1">
      <c r="B258" s="46"/>
      <c r="C258" s="219" t="s">
        <v>562</v>
      </c>
      <c r="D258" s="219" t="s">
        <v>207</v>
      </c>
      <c r="E258" s="220" t="s">
        <v>2676</v>
      </c>
      <c r="F258" s="221" t="s">
        <v>2677</v>
      </c>
      <c r="G258" s="221"/>
      <c r="H258" s="221"/>
      <c r="I258" s="221"/>
      <c r="J258" s="222" t="s">
        <v>243</v>
      </c>
      <c r="K258" s="223">
        <v>1075</v>
      </c>
      <c r="L258" s="224">
        <v>0</v>
      </c>
      <c r="M258" s="225"/>
      <c r="N258" s="226">
        <f>ROUND(L258*K258,2)</f>
        <v>0</v>
      </c>
      <c r="O258" s="226"/>
      <c r="P258" s="226"/>
      <c r="Q258" s="226"/>
      <c r="R258" s="48"/>
      <c r="T258" s="227" t="s">
        <v>22</v>
      </c>
      <c r="U258" s="56" t="s">
        <v>45</v>
      </c>
      <c r="V258" s="47"/>
      <c r="W258" s="228">
        <f>V258*K258</f>
        <v>0</v>
      </c>
      <c r="X258" s="228">
        <v>0</v>
      </c>
      <c r="Y258" s="228">
        <f>X258*K258</f>
        <v>0</v>
      </c>
      <c r="Z258" s="228">
        <v>0</v>
      </c>
      <c r="AA258" s="229">
        <f>Z258*K258</f>
        <v>0</v>
      </c>
      <c r="AR258" s="22" t="s">
        <v>278</v>
      </c>
      <c r="AT258" s="22" t="s">
        <v>207</v>
      </c>
      <c r="AU258" s="22" t="s">
        <v>88</v>
      </c>
      <c r="AY258" s="22" t="s">
        <v>206</v>
      </c>
      <c r="BE258" s="142">
        <f>IF(U258="základní",N258,0)</f>
        <v>0</v>
      </c>
      <c r="BF258" s="142">
        <f>IF(U258="snížená",N258,0)</f>
        <v>0</v>
      </c>
      <c r="BG258" s="142">
        <f>IF(U258="zákl. přenesená",N258,0)</f>
        <v>0</v>
      </c>
      <c r="BH258" s="142">
        <f>IF(U258="sníž. přenesená",N258,0)</f>
        <v>0</v>
      </c>
      <c r="BI258" s="142">
        <f>IF(U258="nulová",N258,0)</f>
        <v>0</v>
      </c>
      <c r="BJ258" s="22" t="s">
        <v>88</v>
      </c>
      <c r="BK258" s="142">
        <f>ROUND(L258*K258,2)</f>
        <v>0</v>
      </c>
      <c r="BL258" s="22" t="s">
        <v>278</v>
      </c>
      <c r="BM258" s="22" t="s">
        <v>2678</v>
      </c>
    </row>
    <row r="259" s="1" customFormat="1" ht="36" customHeight="1">
      <c r="B259" s="46"/>
      <c r="C259" s="47"/>
      <c r="D259" s="47"/>
      <c r="E259" s="47"/>
      <c r="F259" s="250" t="s">
        <v>2679</v>
      </c>
      <c r="G259" s="67"/>
      <c r="H259" s="67"/>
      <c r="I259" s="67"/>
      <c r="J259" s="47"/>
      <c r="K259" s="47"/>
      <c r="L259" s="47"/>
      <c r="M259" s="47"/>
      <c r="N259" s="47"/>
      <c r="O259" s="47"/>
      <c r="P259" s="47"/>
      <c r="Q259" s="47"/>
      <c r="R259" s="48"/>
      <c r="T259" s="189"/>
      <c r="U259" s="47"/>
      <c r="V259" s="47"/>
      <c r="W259" s="47"/>
      <c r="X259" s="47"/>
      <c r="Y259" s="47"/>
      <c r="Z259" s="47"/>
      <c r="AA259" s="100"/>
      <c r="AT259" s="22" t="s">
        <v>268</v>
      </c>
      <c r="AU259" s="22" t="s">
        <v>88</v>
      </c>
    </row>
    <row r="260" s="1" customFormat="1" ht="16.5" customHeight="1">
      <c r="B260" s="46"/>
      <c r="C260" s="219" t="s">
        <v>566</v>
      </c>
      <c r="D260" s="219" t="s">
        <v>207</v>
      </c>
      <c r="E260" s="220" t="s">
        <v>2680</v>
      </c>
      <c r="F260" s="221" t="s">
        <v>2681</v>
      </c>
      <c r="G260" s="221"/>
      <c r="H260" s="221"/>
      <c r="I260" s="221"/>
      <c r="J260" s="222" t="s">
        <v>1134</v>
      </c>
      <c r="K260" s="223">
        <v>19</v>
      </c>
      <c r="L260" s="224">
        <v>0</v>
      </c>
      <c r="M260" s="225"/>
      <c r="N260" s="226">
        <f>ROUND(L260*K260,2)</f>
        <v>0</v>
      </c>
      <c r="O260" s="226"/>
      <c r="P260" s="226"/>
      <c r="Q260" s="226"/>
      <c r="R260" s="48"/>
      <c r="T260" s="227" t="s">
        <v>22</v>
      </c>
      <c r="U260" s="56" t="s">
        <v>45</v>
      </c>
      <c r="V260" s="47"/>
      <c r="W260" s="228">
        <f>V260*K260</f>
        <v>0</v>
      </c>
      <c r="X260" s="228">
        <v>0</v>
      </c>
      <c r="Y260" s="228">
        <f>X260*K260</f>
        <v>0</v>
      </c>
      <c r="Z260" s="228">
        <v>0</v>
      </c>
      <c r="AA260" s="229">
        <f>Z260*K260</f>
        <v>0</v>
      </c>
      <c r="AR260" s="22" t="s">
        <v>278</v>
      </c>
      <c r="AT260" s="22" t="s">
        <v>207</v>
      </c>
      <c r="AU260" s="22" t="s">
        <v>88</v>
      </c>
      <c r="AY260" s="22" t="s">
        <v>206</v>
      </c>
      <c r="BE260" s="142">
        <f>IF(U260="základní",N260,0)</f>
        <v>0</v>
      </c>
      <c r="BF260" s="142">
        <f>IF(U260="snížená",N260,0)</f>
        <v>0</v>
      </c>
      <c r="BG260" s="142">
        <f>IF(U260="zákl. přenesená",N260,0)</f>
        <v>0</v>
      </c>
      <c r="BH260" s="142">
        <f>IF(U260="sníž. přenesená",N260,0)</f>
        <v>0</v>
      </c>
      <c r="BI260" s="142">
        <f>IF(U260="nulová",N260,0)</f>
        <v>0</v>
      </c>
      <c r="BJ260" s="22" t="s">
        <v>88</v>
      </c>
      <c r="BK260" s="142">
        <f>ROUND(L260*K260,2)</f>
        <v>0</v>
      </c>
      <c r="BL260" s="22" t="s">
        <v>278</v>
      </c>
      <c r="BM260" s="22" t="s">
        <v>2682</v>
      </c>
    </row>
    <row r="261" s="1" customFormat="1" ht="72" customHeight="1">
      <c r="B261" s="46"/>
      <c r="C261" s="47"/>
      <c r="D261" s="47"/>
      <c r="E261" s="47"/>
      <c r="F261" s="250" t="s">
        <v>2683</v>
      </c>
      <c r="G261" s="67"/>
      <c r="H261" s="67"/>
      <c r="I261" s="67"/>
      <c r="J261" s="47"/>
      <c r="K261" s="47"/>
      <c r="L261" s="47"/>
      <c r="M261" s="47"/>
      <c r="N261" s="47"/>
      <c r="O261" s="47"/>
      <c r="P261" s="47"/>
      <c r="Q261" s="47"/>
      <c r="R261" s="48"/>
      <c r="T261" s="189"/>
      <c r="U261" s="47"/>
      <c r="V261" s="47"/>
      <c r="W261" s="47"/>
      <c r="X261" s="47"/>
      <c r="Y261" s="47"/>
      <c r="Z261" s="47"/>
      <c r="AA261" s="100"/>
      <c r="AT261" s="22" t="s">
        <v>268</v>
      </c>
      <c r="AU261" s="22" t="s">
        <v>88</v>
      </c>
    </row>
    <row r="262" s="1" customFormat="1" ht="16.5" customHeight="1">
      <c r="B262" s="46"/>
      <c r="C262" s="219" t="s">
        <v>570</v>
      </c>
      <c r="D262" s="219" t="s">
        <v>207</v>
      </c>
      <c r="E262" s="220" t="s">
        <v>2684</v>
      </c>
      <c r="F262" s="221" t="s">
        <v>2685</v>
      </c>
      <c r="G262" s="221"/>
      <c r="H262" s="221"/>
      <c r="I262" s="221"/>
      <c r="J262" s="222" t="s">
        <v>1134</v>
      </c>
      <c r="K262" s="223">
        <v>62</v>
      </c>
      <c r="L262" s="224">
        <v>0</v>
      </c>
      <c r="M262" s="225"/>
      <c r="N262" s="226">
        <f>ROUND(L262*K262,2)</f>
        <v>0</v>
      </c>
      <c r="O262" s="226"/>
      <c r="P262" s="226"/>
      <c r="Q262" s="226"/>
      <c r="R262" s="48"/>
      <c r="T262" s="227" t="s">
        <v>22</v>
      </c>
      <c r="U262" s="56" t="s">
        <v>45</v>
      </c>
      <c r="V262" s="47"/>
      <c r="W262" s="228">
        <f>V262*K262</f>
        <v>0</v>
      </c>
      <c r="X262" s="228">
        <v>0</v>
      </c>
      <c r="Y262" s="228">
        <f>X262*K262</f>
        <v>0</v>
      </c>
      <c r="Z262" s="228">
        <v>0</v>
      </c>
      <c r="AA262" s="229">
        <f>Z262*K262</f>
        <v>0</v>
      </c>
      <c r="AR262" s="22" t="s">
        <v>278</v>
      </c>
      <c r="AT262" s="22" t="s">
        <v>207</v>
      </c>
      <c r="AU262" s="22" t="s">
        <v>88</v>
      </c>
      <c r="AY262" s="22" t="s">
        <v>206</v>
      </c>
      <c r="BE262" s="142">
        <f>IF(U262="základní",N262,0)</f>
        <v>0</v>
      </c>
      <c r="BF262" s="142">
        <f>IF(U262="snížená",N262,0)</f>
        <v>0</v>
      </c>
      <c r="BG262" s="142">
        <f>IF(U262="zákl. přenesená",N262,0)</f>
        <v>0</v>
      </c>
      <c r="BH262" s="142">
        <f>IF(U262="sníž. přenesená",N262,0)</f>
        <v>0</v>
      </c>
      <c r="BI262" s="142">
        <f>IF(U262="nulová",N262,0)</f>
        <v>0</v>
      </c>
      <c r="BJ262" s="22" t="s">
        <v>88</v>
      </c>
      <c r="BK262" s="142">
        <f>ROUND(L262*K262,2)</f>
        <v>0</v>
      </c>
      <c r="BL262" s="22" t="s">
        <v>278</v>
      </c>
      <c r="BM262" s="22" t="s">
        <v>2686</v>
      </c>
    </row>
    <row r="263" s="1" customFormat="1" ht="25.5" customHeight="1">
      <c r="B263" s="46"/>
      <c r="C263" s="219" t="s">
        <v>574</v>
      </c>
      <c r="D263" s="219" t="s">
        <v>207</v>
      </c>
      <c r="E263" s="220" t="s">
        <v>2687</v>
      </c>
      <c r="F263" s="221" t="s">
        <v>2688</v>
      </c>
      <c r="G263" s="221"/>
      <c r="H263" s="221"/>
      <c r="I263" s="221"/>
      <c r="J263" s="222" t="s">
        <v>1134</v>
      </c>
      <c r="K263" s="223">
        <v>2</v>
      </c>
      <c r="L263" s="224">
        <v>0</v>
      </c>
      <c r="M263" s="225"/>
      <c r="N263" s="226">
        <f>ROUND(L263*K263,2)</f>
        <v>0</v>
      </c>
      <c r="O263" s="226"/>
      <c r="P263" s="226"/>
      <c r="Q263" s="226"/>
      <c r="R263" s="48"/>
      <c r="T263" s="227" t="s">
        <v>22</v>
      </c>
      <c r="U263" s="56" t="s">
        <v>45</v>
      </c>
      <c r="V263" s="47"/>
      <c r="W263" s="228">
        <f>V263*K263</f>
        <v>0</v>
      </c>
      <c r="X263" s="228">
        <v>0</v>
      </c>
      <c r="Y263" s="228">
        <f>X263*K263</f>
        <v>0</v>
      </c>
      <c r="Z263" s="228">
        <v>0</v>
      </c>
      <c r="AA263" s="229">
        <f>Z263*K263</f>
        <v>0</v>
      </c>
      <c r="AR263" s="22" t="s">
        <v>278</v>
      </c>
      <c r="AT263" s="22" t="s">
        <v>207</v>
      </c>
      <c r="AU263" s="22" t="s">
        <v>88</v>
      </c>
      <c r="AY263" s="22" t="s">
        <v>206</v>
      </c>
      <c r="BE263" s="142">
        <f>IF(U263="základní",N263,0)</f>
        <v>0</v>
      </c>
      <c r="BF263" s="142">
        <f>IF(U263="snížená",N263,0)</f>
        <v>0</v>
      </c>
      <c r="BG263" s="142">
        <f>IF(U263="zákl. přenesená",N263,0)</f>
        <v>0</v>
      </c>
      <c r="BH263" s="142">
        <f>IF(U263="sníž. přenesená",N263,0)</f>
        <v>0</v>
      </c>
      <c r="BI263" s="142">
        <f>IF(U263="nulová",N263,0)</f>
        <v>0</v>
      </c>
      <c r="BJ263" s="22" t="s">
        <v>88</v>
      </c>
      <c r="BK263" s="142">
        <f>ROUND(L263*K263,2)</f>
        <v>0</v>
      </c>
      <c r="BL263" s="22" t="s">
        <v>278</v>
      </c>
      <c r="BM263" s="22" t="s">
        <v>2689</v>
      </c>
    </row>
    <row r="264" s="1" customFormat="1" ht="60" customHeight="1">
      <c r="B264" s="46"/>
      <c r="C264" s="47"/>
      <c r="D264" s="47"/>
      <c r="E264" s="47"/>
      <c r="F264" s="250" t="s">
        <v>2690</v>
      </c>
      <c r="G264" s="67"/>
      <c r="H264" s="67"/>
      <c r="I264" s="67"/>
      <c r="J264" s="47"/>
      <c r="K264" s="47"/>
      <c r="L264" s="47"/>
      <c r="M264" s="47"/>
      <c r="N264" s="47"/>
      <c r="O264" s="47"/>
      <c r="P264" s="47"/>
      <c r="Q264" s="47"/>
      <c r="R264" s="48"/>
      <c r="T264" s="189"/>
      <c r="U264" s="47"/>
      <c r="V264" s="47"/>
      <c r="W264" s="47"/>
      <c r="X264" s="47"/>
      <c r="Y264" s="47"/>
      <c r="Z264" s="47"/>
      <c r="AA264" s="100"/>
      <c r="AT264" s="22" t="s">
        <v>268</v>
      </c>
      <c r="AU264" s="22" t="s">
        <v>88</v>
      </c>
    </row>
    <row r="265" s="1" customFormat="1" ht="16.5" customHeight="1">
      <c r="B265" s="46"/>
      <c r="C265" s="219" t="s">
        <v>580</v>
      </c>
      <c r="D265" s="219" t="s">
        <v>207</v>
      </c>
      <c r="E265" s="220" t="s">
        <v>2691</v>
      </c>
      <c r="F265" s="221" t="s">
        <v>2692</v>
      </c>
      <c r="G265" s="221"/>
      <c r="H265" s="221"/>
      <c r="I265" s="221"/>
      <c r="J265" s="222" t="s">
        <v>650</v>
      </c>
      <c r="K265" s="223">
        <v>40</v>
      </c>
      <c r="L265" s="224">
        <v>0</v>
      </c>
      <c r="M265" s="225"/>
      <c r="N265" s="226">
        <f>ROUND(L265*K265,2)</f>
        <v>0</v>
      </c>
      <c r="O265" s="226"/>
      <c r="P265" s="226"/>
      <c r="Q265" s="226"/>
      <c r="R265" s="48"/>
      <c r="T265" s="227" t="s">
        <v>22</v>
      </c>
      <c r="U265" s="56" t="s">
        <v>45</v>
      </c>
      <c r="V265" s="47"/>
      <c r="W265" s="228">
        <f>V265*K265</f>
        <v>0</v>
      </c>
      <c r="X265" s="228">
        <v>0</v>
      </c>
      <c r="Y265" s="228">
        <f>X265*K265</f>
        <v>0</v>
      </c>
      <c r="Z265" s="228">
        <v>0</v>
      </c>
      <c r="AA265" s="229">
        <f>Z265*K265</f>
        <v>0</v>
      </c>
      <c r="AR265" s="22" t="s">
        <v>278</v>
      </c>
      <c r="AT265" s="22" t="s">
        <v>207</v>
      </c>
      <c r="AU265" s="22" t="s">
        <v>88</v>
      </c>
      <c r="AY265" s="22" t="s">
        <v>206</v>
      </c>
      <c r="BE265" s="142">
        <f>IF(U265="základní",N265,0)</f>
        <v>0</v>
      </c>
      <c r="BF265" s="142">
        <f>IF(U265="snížená",N265,0)</f>
        <v>0</v>
      </c>
      <c r="BG265" s="142">
        <f>IF(U265="zákl. přenesená",N265,0)</f>
        <v>0</v>
      </c>
      <c r="BH265" s="142">
        <f>IF(U265="sníž. přenesená",N265,0)</f>
        <v>0</v>
      </c>
      <c r="BI265" s="142">
        <f>IF(U265="nulová",N265,0)</f>
        <v>0</v>
      </c>
      <c r="BJ265" s="22" t="s">
        <v>88</v>
      </c>
      <c r="BK265" s="142">
        <f>ROUND(L265*K265,2)</f>
        <v>0</v>
      </c>
      <c r="BL265" s="22" t="s">
        <v>278</v>
      </c>
      <c r="BM265" s="22" t="s">
        <v>2693</v>
      </c>
    </row>
    <row r="266" s="1" customFormat="1" ht="25.5" customHeight="1">
      <c r="B266" s="46"/>
      <c r="C266" s="219" t="s">
        <v>584</v>
      </c>
      <c r="D266" s="219" t="s">
        <v>207</v>
      </c>
      <c r="E266" s="220" t="s">
        <v>2694</v>
      </c>
      <c r="F266" s="221" t="s">
        <v>2695</v>
      </c>
      <c r="G266" s="221"/>
      <c r="H266" s="221"/>
      <c r="I266" s="221"/>
      <c r="J266" s="222" t="s">
        <v>2696</v>
      </c>
      <c r="K266" s="223">
        <v>100</v>
      </c>
      <c r="L266" s="224">
        <v>0</v>
      </c>
      <c r="M266" s="225"/>
      <c r="N266" s="226">
        <f>ROUND(L266*K266,2)</f>
        <v>0</v>
      </c>
      <c r="O266" s="226"/>
      <c r="P266" s="226"/>
      <c r="Q266" s="226"/>
      <c r="R266" s="48"/>
      <c r="T266" s="227" t="s">
        <v>22</v>
      </c>
      <c r="U266" s="56" t="s">
        <v>45</v>
      </c>
      <c r="V266" s="47"/>
      <c r="W266" s="228">
        <f>V266*K266</f>
        <v>0</v>
      </c>
      <c r="X266" s="228">
        <v>0</v>
      </c>
      <c r="Y266" s="228">
        <f>X266*K266</f>
        <v>0</v>
      </c>
      <c r="Z266" s="228">
        <v>0</v>
      </c>
      <c r="AA266" s="229">
        <f>Z266*K266</f>
        <v>0</v>
      </c>
      <c r="AR266" s="22" t="s">
        <v>278</v>
      </c>
      <c r="AT266" s="22" t="s">
        <v>207</v>
      </c>
      <c r="AU266" s="22" t="s">
        <v>88</v>
      </c>
      <c r="AY266" s="22" t="s">
        <v>206</v>
      </c>
      <c r="BE266" s="142">
        <f>IF(U266="základní",N266,0)</f>
        <v>0</v>
      </c>
      <c r="BF266" s="142">
        <f>IF(U266="snížená",N266,0)</f>
        <v>0</v>
      </c>
      <c r="BG266" s="142">
        <f>IF(U266="zákl. přenesená",N266,0)</f>
        <v>0</v>
      </c>
      <c r="BH266" s="142">
        <f>IF(U266="sníž. přenesená",N266,0)</f>
        <v>0</v>
      </c>
      <c r="BI266" s="142">
        <f>IF(U266="nulová",N266,0)</f>
        <v>0</v>
      </c>
      <c r="BJ266" s="22" t="s">
        <v>88</v>
      </c>
      <c r="BK266" s="142">
        <f>ROUND(L266*K266,2)</f>
        <v>0</v>
      </c>
      <c r="BL266" s="22" t="s">
        <v>278</v>
      </c>
      <c r="BM266" s="22" t="s">
        <v>2697</v>
      </c>
    </row>
    <row r="267" s="1" customFormat="1" ht="96" customHeight="1">
      <c r="B267" s="46"/>
      <c r="C267" s="47"/>
      <c r="D267" s="47"/>
      <c r="E267" s="47"/>
      <c r="F267" s="250" t="s">
        <v>2698</v>
      </c>
      <c r="G267" s="67"/>
      <c r="H267" s="67"/>
      <c r="I267" s="67"/>
      <c r="J267" s="47"/>
      <c r="K267" s="47"/>
      <c r="L267" s="47"/>
      <c r="M267" s="47"/>
      <c r="N267" s="47"/>
      <c r="O267" s="47"/>
      <c r="P267" s="47"/>
      <c r="Q267" s="47"/>
      <c r="R267" s="48"/>
      <c r="T267" s="189"/>
      <c r="U267" s="47"/>
      <c r="V267" s="47"/>
      <c r="W267" s="47"/>
      <c r="X267" s="47"/>
      <c r="Y267" s="47"/>
      <c r="Z267" s="47"/>
      <c r="AA267" s="100"/>
      <c r="AT267" s="22" t="s">
        <v>268</v>
      </c>
      <c r="AU267" s="22" t="s">
        <v>88</v>
      </c>
    </row>
    <row r="268" s="1" customFormat="1" ht="16.5" customHeight="1">
      <c r="B268" s="46"/>
      <c r="C268" s="219" t="s">
        <v>589</v>
      </c>
      <c r="D268" s="219" t="s">
        <v>207</v>
      </c>
      <c r="E268" s="220" t="s">
        <v>2699</v>
      </c>
      <c r="F268" s="221" t="s">
        <v>2700</v>
      </c>
      <c r="G268" s="221"/>
      <c r="H268" s="221"/>
      <c r="I268" s="221"/>
      <c r="J268" s="222" t="s">
        <v>2696</v>
      </c>
      <c r="K268" s="223">
        <v>80</v>
      </c>
      <c r="L268" s="224">
        <v>0</v>
      </c>
      <c r="M268" s="225"/>
      <c r="N268" s="226">
        <f>ROUND(L268*K268,2)</f>
        <v>0</v>
      </c>
      <c r="O268" s="226"/>
      <c r="P268" s="226"/>
      <c r="Q268" s="226"/>
      <c r="R268" s="48"/>
      <c r="T268" s="227" t="s">
        <v>22</v>
      </c>
      <c r="U268" s="56" t="s">
        <v>45</v>
      </c>
      <c r="V268" s="47"/>
      <c r="W268" s="228">
        <f>V268*K268</f>
        <v>0</v>
      </c>
      <c r="X268" s="228">
        <v>0</v>
      </c>
      <c r="Y268" s="228">
        <f>X268*K268</f>
        <v>0</v>
      </c>
      <c r="Z268" s="228">
        <v>0</v>
      </c>
      <c r="AA268" s="229">
        <f>Z268*K268</f>
        <v>0</v>
      </c>
      <c r="AR268" s="22" t="s">
        <v>278</v>
      </c>
      <c r="AT268" s="22" t="s">
        <v>207</v>
      </c>
      <c r="AU268" s="22" t="s">
        <v>88</v>
      </c>
      <c r="AY268" s="22" t="s">
        <v>206</v>
      </c>
      <c r="BE268" s="142">
        <f>IF(U268="základní",N268,0)</f>
        <v>0</v>
      </c>
      <c r="BF268" s="142">
        <f>IF(U268="snížená",N268,0)</f>
        <v>0</v>
      </c>
      <c r="BG268" s="142">
        <f>IF(U268="zákl. přenesená",N268,0)</f>
        <v>0</v>
      </c>
      <c r="BH268" s="142">
        <f>IF(U268="sníž. přenesená",N268,0)</f>
        <v>0</v>
      </c>
      <c r="BI268" s="142">
        <f>IF(U268="nulová",N268,0)</f>
        <v>0</v>
      </c>
      <c r="BJ268" s="22" t="s">
        <v>88</v>
      </c>
      <c r="BK268" s="142">
        <f>ROUND(L268*K268,2)</f>
        <v>0</v>
      </c>
      <c r="BL268" s="22" t="s">
        <v>278</v>
      </c>
      <c r="BM268" s="22" t="s">
        <v>2701</v>
      </c>
    </row>
    <row r="269" s="1" customFormat="1" ht="24" customHeight="1">
      <c r="B269" s="46"/>
      <c r="C269" s="47"/>
      <c r="D269" s="47"/>
      <c r="E269" s="47"/>
      <c r="F269" s="250" t="s">
        <v>2702</v>
      </c>
      <c r="G269" s="67"/>
      <c r="H269" s="67"/>
      <c r="I269" s="67"/>
      <c r="J269" s="47"/>
      <c r="K269" s="47"/>
      <c r="L269" s="47"/>
      <c r="M269" s="47"/>
      <c r="N269" s="47"/>
      <c r="O269" s="47"/>
      <c r="P269" s="47"/>
      <c r="Q269" s="47"/>
      <c r="R269" s="48"/>
      <c r="T269" s="189"/>
      <c r="U269" s="47"/>
      <c r="V269" s="47"/>
      <c r="W269" s="47"/>
      <c r="X269" s="47"/>
      <c r="Y269" s="47"/>
      <c r="Z269" s="47"/>
      <c r="AA269" s="100"/>
      <c r="AT269" s="22" t="s">
        <v>268</v>
      </c>
      <c r="AU269" s="22" t="s">
        <v>88</v>
      </c>
    </row>
    <row r="270" s="1" customFormat="1" ht="25.5" customHeight="1">
      <c r="B270" s="46"/>
      <c r="C270" s="219" t="s">
        <v>593</v>
      </c>
      <c r="D270" s="219" t="s">
        <v>207</v>
      </c>
      <c r="E270" s="220" t="s">
        <v>2703</v>
      </c>
      <c r="F270" s="221" t="s">
        <v>2704</v>
      </c>
      <c r="G270" s="221"/>
      <c r="H270" s="221"/>
      <c r="I270" s="221"/>
      <c r="J270" s="222" t="s">
        <v>243</v>
      </c>
      <c r="K270" s="223">
        <v>1075</v>
      </c>
      <c r="L270" s="224">
        <v>0</v>
      </c>
      <c r="M270" s="225"/>
      <c r="N270" s="226">
        <f>ROUND(L270*K270,2)</f>
        <v>0</v>
      </c>
      <c r="O270" s="226"/>
      <c r="P270" s="226"/>
      <c r="Q270" s="226"/>
      <c r="R270" s="48"/>
      <c r="T270" s="227" t="s">
        <v>22</v>
      </c>
      <c r="U270" s="56" t="s">
        <v>45</v>
      </c>
      <c r="V270" s="47"/>
      <c r="W270" s="228">
        <f>V270*K270</f>
        <v>0</v>
      </c>
      <c r="X270" s="228">
        <v>0</v>
      </c>
      <c r="Y270" s="228">
        <f>X270*K270</f>
        <v>0</v>
      </c>
      <c r="Z270" s="228">
        <v>0</v>
      </c>
      <c r="AA270" s="229">
        <f>Z270*K270</f>
        <v>0</v>
      </c>
      <c r="AR270" s="22" t="s">
        <v>278</v>
      </c>
      <c r="AT270" s="22" t="s">
        <v>207</v>
      </c>
      <c r="AU270" s="22" t="s">
        <v>88</v>
      </c>
      <c r="AY270" s="22" t="s">
        <v>206</v>
      </c>
      <c r="BE270" s="142">
        <f>IF(U270="základní",N270,0)</f>
        <v>0</v>
      </c>
      <c r="BF270" s="142">
        <f>IF(U270="snížená",N270,0)</f>
        <v>0</v>
      </c>
      <c r="BG270" s="142">
        <f>IF(U270="zákl. přenesená",N270,0)</f>
        <v>0</v>
      </c>
      <c r="BH270" s="142">
        <f>IF(U270="sníž. přenesená",N270,0)</f>
        <v>0</v>
      </c>
      <c r="BI270" s="142">
        <f>IF(U270="nulová",N270,0)</f>
        <v>0</v>
      </c>
      <c r="BJ270" s="22" t="s">
        <v>88</v>
      </c>
      <c r="BK270" s="142">
        <f>ROUND(L270*K270,2)</f>
        <v>0</v>
      </c>
      <c r="BL270" s="22" t="s">
        <v>278</v>
      </c>
      <c r="BM270" s="22" t="s">
        <v>2705</v>
      </c>
    </row>
    <row r="271" s="1" customFormat="1" ht="16.5" customHeight="1">
      <c r="B271" s="46"/>
      <c r="C271" s="219" t="s">
        <v>597</v>
      </c>
      <c r="D271" s="219" t="s">
        <v>207</v>
      </c>
      <c r="E271" s="220" t="s">
        <v>2706</v>
      </c>
      <c r="F271" s="221" t="s">
        <v>2707</v>
      </c>
      <c r="G271" s="221"/>
      <c r="H271" s="221"/>
      <c r="I271" s="221"/>
      <c r="J271" s="222" t="s">
        <v>1134</v>
      </c>
      <c r="K271" s="223">
        <v>1</v>
      </c>
      <c r="L271" s="224">
        <v>0</v>
      </c>
      <c r="M271" s="225"/>
      <c r="N271" s="226">
        <f>ROUND(L271*K271,2)</f>
        <v>0</v>
      </c>
      <c r="O271" s="226"/>
      <c r="P271" s="226"/>
      <c r="Q271" s="226"/>
      <c r="R271" s="48"/>
      <c r="T271" s="227" t="s">
        <v>22</v>
      </c>
      <c r="U271" s="56" t="s">
        <v>45</v>
      </c>
      <c r="V271" s="47"/>
      <c r="W271" s="228">
        <f>V271*K271</f>
        <v>0</v>
      </c>
      <c r="X271" s="228">
        <v>0</v>
      </c>
      <c r="Y271" s="228">
        <f>X271*K271</f>
        <v>0</v>
      </c>
      <c r="Z271" s="228">
        <v>0</v>
      </c>
      <c r="AA271" s="229">
        <f>Z271*K271</f>
        <v>0</v>
      </c>
      <c r="AR271" s="22" t="s">
        <v>278</v>
      </c>
      <c r="AT271" s="22" t="s">
        <v>207</v>
      </c>
      <c r="AU271" s="22" t="s">
        <v>88</v>
      </c>
      <c r="AY271" s="22" t="s">
        <v>206</v>
      </c>
      <c r="BE271" s="142">
        <f>IF(U271="základní",N271,0)</f>
        <v>0</v>
      </c>
      <c r="BF271" s="142">
        <f>IF(U271="snížená",N271,0)</f>
        <v>0</v>
      </c>
      <c r="BG271" s="142">
        <f>IF(U271="zákl. přenesená",N271,0)</f>
        <v>0</v>
      </c>
      <c r="BH271" s="142">
        <f>IF(U271="sníž. přenesená",N271,0)</f>
        <v>0</v>
      </c>
      <c r="BI271" s="142">
        <f>IF(U271="nulová",N271,0)</f>
        <v>0</v>
      </c>
      <c r="BJ271" s="22" t="s">
        <v>88</v>
      </c>
      <c r="BK271" s="142">
        <f>ROUND(L271*K271,2)</f>
        <v>0</v>
      </c>
      <c r="BL271" s="22" t="s">
        <v>278</v>
      </c>
      <c r="BM271" s="22" t="s">
        <v>2708</v>
      </c>
    </row>
    <row r="272" s="1" customFormat="1" ht="36" customHeight="1">
      <c r="B272" s="46"/>
      <c r="C272" s="47"/>
      <c r="D272" s="47"/>
      <c r="E272" s="47"/>
      <c r="F272" s="250" t="s">
        <v>2709</v>
      </c>
      <c r="G272" s="67"/>
      <c r="H272" s="67"/>
      <c r="I272" s="67"/>
      <c r="J272" s="47"/>
      <c r="K272" s="47"/>
      <c r="L272" s="47"/>
      <c r="M272" s="47"/>
      <c r="N272" s="47"/>
      <c r="O272" s="47"/>
      <c r="P272" s="47"/>
      <c r="Q272" s="47"/>
      <c r="R272" s="48"/>
      <c r="T272" s="189"/>
      <c r="U272" s="47"/>
      <c r="V272" s="47"/>
      <c r="W272" s="47"/>
      <c r="X272" s="47"/>
      <c r="Y272" s="47"/>
      <c r="Z272" s="47"/>
      <c r="AA272" s="100"/>
      <c r="AT272" s="22" t="s">
        <v>268</v>
      </c>
      <c r="AU272" s="22" t="s">
        <v>88</v>
      </c>
    </row>
    <row r="273" s="1" customFormat="1" ht="49.92" customHeight="1">
      <c r="B273" s="46"/>
      <c r="C273" s="47"/>
      <c r="D273" s="207" t="s">
        <v>1656</v>
      </c>
      <c r="E273" s="47"/>
      <c r="F273" s="47"/>
      <c r="G273" s="47"/>
      <c r="H273" s="47"/>
      <c r="I273" s="47"/>
      <c r="J273" s="47"/>
      <c r="K273" s="47"/>
      <c r="L273" s="47"/>
      <c r="M273" s="47"/>
      <c r="N273" s="208">
        <f>BK273</f>
        <v>0</v>
      </c>
      <c r="O273" s="178"/>
      <c r="P273" s="178"/>
      <c r="Q273" s="178"/>
      <c r="R273" s="48"/>
      <c r="T273" s="193"/>
      <c r="U273" s="72"/>
      <c r="V273" s="72"/>
      <c r="W273" s="72"/>
      <c r="X273" s="72"/>
      <c r="Y273" s="72"/>
      <c r="Z273" s="72"/>
      <c r="AA273" s="74"/>
      <c r="AT273" s="22" t="s">
        <v>79</v>
      </c>
      <c r="AU273" s="22" t="s">
        <v>80</v>
      </c>
      <c r="AY273" s="22" t="s">
        <v>1657</v>
      </c>
      <c r="BK273" s="142">
        <v>0</v>
      </c>
    </row>
    <row r="274" s="1" customFormat="1" ht="6.96" customHeight="1">
      <c r="B274" s="75"/>
      <c r="C274" s="76"/>
      <c r="D274" s="76"/>
      <c r="E274" s="76"/>
      <c r="F274" s="76"/>
      <c r="G274" s="76"/>
      <c r="H274" s="76"/>
      <c r="I274" s="76"/>
      <c r="J274" s="76"/>
      <c r="K274" s="76"/>
      <c r="L274" s="76"/>
      <c r="M274" s="76"/>
      <c r="N274" s="76"/>
      <c r="O274" s="76"/>
      <c r="P274" s="76"/>
      <c r="Q274" s="76"/>
      <c r="R274" s="77"/>
    </row>
  </sheetData>
  <sheetProtection sheet="1" formatColumns="0" formatRows="0" objects="1" scenarios="1" spinCount="10" saltValue="bHxRVwtrN43OLnVP45B+kl1lg/UaI34FlzemsLZjs2REvQdIhfzycIfjmarOtp/yXchq7s0laaLjS6aM0oNU5w==" hashValue="5CPLgazAj0VThtS4kiepfLgMOKoaTE2mu7l1jXBgUzt7oEvl6dQDtwCBC44MqRHZ+AX0DGMMTDOiFhbJzrgQ/Q==" algorithmName="SHA-512" password="CC35"/>
  <mergeCells count="385">
    <mergeCell ref="F270:I270"/>
    <mergeCell ref="F267:I267"/>
    <mergeCell ref="F268:I268"/>
    <mergeCell ref="L268:M268"/>
    <mergeCell ref="N268:Q268"/>
    <mergeCell ref="F269:I269"/>
    <mergeCell ref="L270:M270"/>
    <mergeCell ref="N270:Q270"/>
    <mergeCell ref="F271:I271"/>
    <mergeCell ref="L271:M271"/>
    <mergeCell ref="N271:Q271"/>
    <mergeCell ref="F272:I272"/>
    <mergeCell ref="N273:Q273"/>
    <mergeCell ref="F251:I251"/>
    <mergeCell ref="F254:I254"/>
    <mergeCell ref="F252:I252"/>
    <mergeCell ref="F253:I253"/>
    <mergeCell ref="L253:M253"/>
    <mergeCell ref="N253:Q253"/>
    <mergeCell ref="F255:I255"/>
    <mergeCell ref="L255:M255"/>
    <mergeCell ref="N255:Q255"/>
    <mergeCell ref="F256:I256"/>
    <mergeCell ref="N257:Q257"/>
    <mergeCell ref="F258:I258"/>
    <mergeCell ref="F260:I260"/>
    <mergeCell ref="L258:M258"/>
    <mergeCell ref="N258:Q258"/>
    <mergeCell ref="F259:I259"/>
    <mergeCell ref="L260:M260"/>
    <mergeCell ref="N260:Q260"/>
    <mergeCell ref="F261:I261"/>
    <mergeCell ref="L262:M262"/>
    <mergeCell ref="N262:Q262"/>
    <mergeCell ref="L263:M263"/>
    <mergeCell ref="N263:Q263"/>
    <mergeCell ref="F262:I262"/>
    <mergeCell ref="F265:I265"/>
    <mergeCell ref="F263:I263"/>
    <mergeCell ref="F264:I264"/>
    <mergeCell ref="L265:M265"/>
    <mergeCell ref="N265:Q265"/>
    <mergeCell ref="F266:I266"/>
    <mergeCell ref="L266:M266"/>
    <mergeCell ref="N266:Q266"/>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6:Q96"/>
    <mergeCell ref="N94:Q94"/>
    <mergeCell ref="N95:Q95"/>
    <mergeCell ref="N98:Q98"/>
    <mergeCell ref="D99:H99"/>
    <mergeCell ref="N99:Q99"/>
    <mergeCell ref="D100:H100"/>
    <mergeCell ref="N100:Q100"/>
    <mergeCell ref="D101:H101"/>
    <mergeCell ref="N101:Q101"/>
    <mergeCell ref="D102:H102"/>
    <mergeCell ref="N102:Q102"/>
    <mergeCell ref="D103:H103"/>
    <mergeCell ref="N103:Q103"/>
    <mergeCell ref="N104:Q104"/>
    <mergeCell ref="L106:Q106"/>
    <mergeCell ref="C112:Q112"/>
    <mergeCell ref="F114:P114"/>
    <mergeCell ref="F115:P115"/>
    <mergeCell ref="M117:P117"/>
    <mergeCell ref="M119:Q119"/>
    <mergeCell ref="M120:Q120"/>
    <mergeCell ref="F122:I122"/>
    <mergeCell ref="L122:M122"/>
    <mergeCell ref="N122:Q122"/>
    <mergeCell ref="N123:Q123"/>
    <mergeCell ref="N124:Q124"/>
    <mergeCell ref="F125:I125"/>
    <mergeCell ref="F127:I127"/>
    <mergeCell ref="L125:M125"/>
    <mergeCell ref="N125:Q125"/>
    <mergeCell ref="F126:I126"/>
    <mergeCell ref="L127:M127"/>
    <mergeCell ref="N127:Q127"/>
    <mergeCell ref="L137:M137"/>
    <mergeCell ref="L130:M130"/>
    <mergeCell ref="L131:M131"/>
    <mergeCell ref="L132:M132"/>
    <mergeCell ref="L133:M133"/>
    <mergeCell ref="L134:M134"/>
    <mergeCell ref="L135:M135"/>
    <mergeCell ref="L136:M136"/>
    <mergeCell ref="L138:M138"/>
    <mergeCell ref="L139:M139"/>
    <mergeCell ref="L140:M140"/>
    <mergeCell ref="L141:M141"/>
    <mergeCell ref="L142:M142"/>
    <mergeCell ref="L144:M144"/>
    <mergeCell ref="L147:M147"/>
    <mergeCell ref="F128:I128"/>
    <mergeCell ref="N130:Q130"/>
    <mergeCell ref="N131:Q131"/>
    <mergeCell ref="N132:Q132"/>
    <mergeCell ref="N133:Q133"/>
    <mergeCell ref="N134:Q134"/>
    <mergeCell ref="N135:Q135"/>
    <mergeCell ref="N136:Q136"/>
    <mergeCell ref="N137:Q137"/>
    <mergeCell ref="N138:Q138"/>
    <mergeCell ref="N139:Q139"/>
    <mergeCell ref="N140:Q140"/>
    <mergeCell ref="N141:Q141"/>
    <mergeCell ref="N142:Q142"/>
    <mergeCell ref="N144:Q144"/>
    <mergeCell ref="N129:Q129"/>
    <mergeCell ref="F130:I130"/>
    <mergeCell ref="F135:I135"/>
    <mergeCell ref="F132:I132"/>
    <mergeCell ref="F131:I131"/>
    <mergeCell ref="F133:I133"/>
    <mergeCell ref="F134:I134"/>
    <mergeCell ref="F136:I136"/>
    <mergeCell ref="F137:I137"/>
    <mergeCell ref="F138:I138"/>
    <mergeCell ref="F139:I139"/>
    <mergeCell ref="F140:I140"/>
    <mergeCell ref="F141:I141"/>
    <mergeCell ref="F142:I142"/>
    <mergeCell ref="F143:I143"/>
    <mergeCell ref="F144:I144"/>
    <mergeCell ref="F145:I145"/>
    <mergeCell ref="F147:I147"/>
    <mergeCell ref="N147:Q147"/>
    <mergeCell ref="F148:I148"/>
    <mergeCell ref="F149:I149"/>
    <mergeCell ref="L149:M149"/>
    <mergeCell ref="N149:Q149"/>
    <mergeCell ref="F150:I150"/>
    <mergeCell ref="F151:I151"/>
    <mergeCell ref="L151:M151"/>
    <mergeCell ref="N151:Q151"/>
    <mergeCell ref="N146:Q146"/>
    <mergeCell ref="F152:I152"/>
    <mergeCell ref="F155:I155"/>
    <mergeCell ref="F153:I153"/>
    <mergeCell ref="L153:M153"/>
    <mergeCell ref="N153:Q153"/>
    <mergeCell ref="F154:I154"/>
    <mergeCell ref="L155:M155"/>
    <mergeCell ref="N155:Q155"/>
    <mergeCell ref="F156:I156"/>
    <mergeCell ref="L157:M157"/>
    <mergeCell ref="N157:Q157"/>
    <mergeCell ref="F157:I157"/>
    <mergeCell ref="F160:I160"/>
    <mergeCell ref="F158:I158"/>
    <mergeCell ref="F159:I159"/>
    <mergeCell ref="L159:M159"/>
    <mergeCell ref="N159:Q159"/>
    <mergeCell ref="L160:M160"/>
    <mergeCell ref="N160:Q160"/>
    <mergeCell ref="F161:I161"/>
    <mergeCell ref="L161:M161"/>
    <mergeCell ref="N161:Q161"/>
    <mergeCell ref="N162:Q162"/>
    <mergeCell ref="F163:I163"/>
    <mergeCell ref="F165:I165"/>
    <mergeCell ref="L163:M163"/>
    <mergeCell ref="N163:Q163"/>
    <mergeCell ref="F164:I164"/>
    <mergeCell ref="L165:M165"/>
    <mergeCell ref="N165:Q165"/>
    <mergeCell ref="F166:I166"/>
    <mergeCell ref="F167:I167"/>
    <mergeCell ref="L167:M167"/>
    <mergeCell ref="N167:Q167"/>
    <mergeCell ref="F168:I168"/>
    <mergeCell ref="F171:I171"/>
    <mergeCell ref="F169:I169"/>
    <mergeCell ref="L169:M169"/>
    <mergeCell ref="N169:Q169"/>
    <mergeCell ref="F170:I170"/>
    <mergeCell ref="L171:M171"/>
    <mergeCell ref="N171:Q171"/>
    <mergeCell ref="F172:I172"/>
    <mergeCell ref="L173:M173"/>
    <mergeCell ref="N173:Q173"/>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F173:I173"/>
    <mergeCell ref="F176:I176"/>
    <mergeCell ref="F174:I174"/>
    <mergeCell ref="F175:I175"/>
    <mergeCell ref="L175:M175"/>
    <mergeCell ref="N175:Q175"/>
    <mergeCell ref="F177:I177"/>
    <mergeCell ref="L177:M177"/>
    <mergeCell ref="N177:Q177"/>
    <mergeCell ref="F178:I178"/>
    <mergeCell ref="F181:I181"/>
    <mergeCell ref="F179:I179"/>
    <mergeCell ref="L179:M179"/>
    <mergeCell ref="N179:Q179"/>
    <mergeCell ref="F180:I180"/>
    <mergeCell ref="L181:M181"/>
    <mergeCell ref="N181:Q181"/>
    <mergeCell ref="F182:I182"/>
    <mergeCell ref="L183:M183"/>
    <mergeCell ref="N183:Q183"/>
    <mergeCell ref="F183:I183"/>
    <mergeCell ref="F186:I186"/>
    <mergeCell ref="F184:I184"/>
    <mergeCell ref="F185:I185"/>
    <mergeCell ref="L185:M185"/>
    <mergeCell ref="N185:Q185"/>
    <mergeCell ref="F187:I187"/>
    <mergeCell ref="L187:M187"/>
    <mergeCell ref="N187:Q187"/>
    <mergeCell ref="F188:I188"/>
    <mergeCell ref="F191:I191"/>
    <mergeCell ref="F189:I189"/>
    <mergeCell ref="L189:M189"/>
    <mergeCell ref="N189:Q189"/>
    <mergeCell ref="F190:I190"/>
    <mergeCell ref="L191:M191"/>
    <mergeCell ref="N191:Q191"/>
    <mergeCell ref="F192:I192"/>
    <mergeCell ref="L193:M193"/>
    <mergeCell ref="N193:Q193"/>
    <mergeCell ref="F193:I193"/>
    <mergeCell ref="F196:I196"/>
    <mergeCell ref="F194:I194"/>
    <mergeCell ref="F195:I195"/>
    <mergeCell ref="L195:M195"/>
    <mergeCell ref="N195:Q195"/>
    <mergeCell ref="F197:I197"/>
    <mergeCell ref="L197:M197"/>
    <mergeCell ref="N197:Q197"/>
    <mergeCell ref="F198:I198"/>
    <mergeCell ref="F201:I201"/>
    <mergeCell ref="F199:I199"/>
    <mergeCell ref="L199:M199"/>
    <mergeCell ref="N199:Q199"/>
    <mergeCell ref="F200:I200"/>
    <mergeCell ref="L201:M201"/>
    <mergeCell ref="N201:Q201"/>
    <mergeCell ref="F202:I202"/>
    <mergeCell ref="L203:M203"/>
    <mergeCell ref="N203:Q203"/>
    <mergeCell ref="F203:I203"/>
    <mergeCell ref="F206:I206"/>
    <mergeCell ref="F204:I204"/>
    <mergeCell ref="F205:I205"/>
    <mergeCell ref="L205:M205"/>
    <mergeCell ref="N205:Q205"/>
    <mergeCell ref="F207:I207"/>
    <mergeCell ref="L207:M207"/>
    <mergeCell ref="N207:Q207"/>
    <mergeCell ref="F208:I208"/>
    <mergeCell ref="F211:I211"/>
    <mergeCell ref="F209:I209"/>
    <mergeCell ref="L209:M209"/>
    <mergeCell ref="N209:Q209"/>
    <mergeCell ref="F210:I210"/>
    <mergeCell ref="L210:M210"/>
    <mergeCell ref="N210:Q210"/>
    <mergeCell ref="F212:I212"/>
    <mergeCell ref="L212:M212"/>
    <mergeCell ref="N212:Q212"/>
    <mergeCell ref="N213:Q213"/>
    <mergeCell ref="F214:I214"/>
    <mergeCell ref="F216:I216"/>
    <mergeCell ref="L214:M214"/>
    <mergeCell ref="N214:Q214"/>
    <mergeCell ref="F215:I215"/>
    <mergeCell ref="L216:M216"/>
    <mergeCell ref="N216:Q216"/>
    <mergeCell ref="F217:I217"/>
    <mergeCell ref="F218:I218"/>
    <mergeCell ref="L218:M218"/>
    <mergeCell ref="N218:Q218"/>
    <mergeCell ref="F219:I219"/>
    <mergeCell ref="F222:I222"/>
    <mergeCell ref="F220:I220"/>
    <mergeCell ref="L220:M220"/>
    <mergeCell ref="N220:Q220"/>
    <mergeCell ref="F221:I221"/>
    <mergeCell ref="L222:M222"/>
    <mergeCell ref="N222:Q222"/>
    <mergeCell ref="L223:M223"/>
    <mergeCell ref="N223:Q223"/>
    <mergeCell ref="L224:M224"/>
    <mergeCell ref="N224:Q224"/>
    <mergeCell ref="F223:I223"/>
    <mergeCell ref="F226:I226"/>
    <mergeCell ref="F224:I224"/>
    <mergeCell ref="L226:M226"/>
    <mergeCell ref="N226:Q226"/>
    <mergeCell ref="F227:I227"/>
    <mergeCell ref="F228:I228"/>
    <mergeCell ref="L228:M228"/>
    <mergeCell ref="N228:Q228"/>
    <mergeCell ref="N225:Q225"/>
    <mergeCell ref="F229:I229"/>
    <mergeCell ref="F232:I232"/>
    <mergeCell ref="F230:I230"/>
    <mergeCell ref="L230:M230"/>
    <mergeCell ref="N230:Q230"/>
    <mergeCell ref="F231:I231"/>
    <mergeCell ref="L232:M232"/>
    <mergeCell ref="N232:Q232"/>
    <mergeCell ref="F233:I233"/>
    <mergeCell ref="L234:M234"/>
    <mergeCell ref="N234:Q234"/>
    <mergeCell ref="F234:I234"/>
    <mergeCell ref="F237:I237"/>
    <mergeCell ref="F235:I235"/>
    <mergeCell ref="F236:I236"/>
    <mergeCell ref="L236:M236"/>
    <mergeCell ref="N236:Q236"/>
    <mergeCell ref="F238:I238"/>
    <mergeCell ref="L238:M238"/>
    <mergeCell ref="N238:Q238"/>
    <mergeCell ref="F239:I239"/>
    <mergeCell ref="L240:M240"/>
    <mergeCell ref="N240:Q240"/>
    <mergeCell ref="F240:I240"/>
    <mergeCell ref="F243:I243"/>
    <mergeCell ref="F241:I241"/>
    <mergeCell ref="L243:M243"/>
    <mergeCell ref="N243:Q243"/>
    <mergeCell ref="F244:I244"/>
    <mergeCell ref="F245:I245"/>
    <mergeCell ref="L245:M245"/>
    <mergeCell ref="N245:Q245"/>
    <mergeCell ref="N242:Q242"/>
    <mergeCell ref="F246:I246"/>
    <mergeCell ref="F249:I249"/>
    <mergeCell ref="F247:I247"/>
    <mergeCell ref="L247:M247"/>
    <mergeCell ref="N247:Q247"/>
    <mergeCell ref="F248:I248"/>
    <mergeCell ref="L249:M249"/>
    <mergeCell ref="N249:Q249"/>
    <mergeCell ref="F250:I250"/>
    <mergeCell ref="L251:M251"/>
    <mergeCell ref="N251:Q251"/>
  </mergeCells>
  <hyperlinks>
    <hyperlink ref="F1:G1" location="C2" display="1) Krycí list rozpočtu"/>
    <hyperlink ref="H1:K1" location="C86" display="2) Rekapitulace rozpočtu"/>
    <hyperlink ref="L1" location="C122"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107</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2710</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N94</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(SUM(BE94:BE101)+SUM(BE119:BE325))</f>
        <v>0</v>
      </c>
      <c r="I32" s="47"/>
      <c r="J32" s="47"/>
      <c r="K32" s="47"/>
      <c r="L32" s="47"/>
      <c r="M32" s="162">
        <f>ROUND((SUM(BE94:BE101)+SUM(BE119:BE325)), 2)*F32</f>
        <v>0</v>
      </c>
      <c r="N32" s="47"/>
      <c r="O32" s="47"/>
      <c r="P32" s="47"/>
      <c r="Q32" s="47"/>
      <c r="R32" s="48"/>
    </row>
    <row r="33" s="1" customFormat="1" ht="14.4" customHeight="1">
      <c r="B33" s="46"/>
      <c r="C33" s="47"/>
      <c r="D33" s="47"/>
      <c r="E33" s="54" t="s">
        <v>47</v>
      </c>
      <c r="F33" s="55">
        <v>0.14999999999999999</v>
      </c>
      <c r="G33" s="161" t="s">
        <v>46</v>
      </c>
      <c r="H33" s="162">
        <f>(SUM(BF94:BF101)+SUM(BF119:BF325))</f>
        <v>0</v>
      </c>
      <c r="I33" s="47"/>
      <c r="J33" s="47"/>
      <c r="K33" s="47"/>
      <c r="L33" s="47"/>
      <c r="M33" s="162">
        <f>ROUND((SUM(BF94:BF101)+SUM(BF119:BF325)), 2)*F33</f>
        <v>0</v>
      </c>
      <c r="N33" s="47"/>
      <c r="O33" s="47"/>
      <c r="P33" s="47"/>
      <c r="Q33" s="47"/>
      <c r="R33" s="48"/>
    </row>
    <row r="34" hidden="1" s="1" customFormat="1" ht="14.4" customHeight="1">
      <c r="B34" s="46"/>
      <c r="C34" s="47"/>
      <c r="D34" s="47"/>
      <c r="E34" s="54" t="s">
        <v>48</v>
      </c>
      <c r="F34" s="55">
        <v>0.20999999999999999</v>
      </c>
      <c r="G34" s="161" t="s">
        <v>46</v>
      </c>
      <c r="H34" s="162">
        <f>(SUM(BG94:BG101)+SUM(BG119:BG325))</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(SUM(BH94:BH101)+SUM(BH119:BH325))</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(SUM(BI94:BI101)+SUM(BI119:BI325))</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SO01-060.01 - Vzduchotechnika a klimatizace</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N119</f>
        <v>0</v>
      </c>
      <c r="O88" s="174"/>
      <c r="P88" s="174"/>
      <c r="Q88" s="174"/>
      <c r="R88" s="48"/>
      <c r="T88" s="171"/>
      <c r="U88" s="171"/>
      <c r="AU88" s="22" t="s">
        <v>158</v>
      </c>
    </row>
    <row r="89" s="6" customFormat="1" ht="24.96" customHeight="1">
      <c r="B89" s="175"/>
      <c r="C89" s="176"/>
      <c r="D89" s="177" t="s">
        <v>2711</v>
      </c>
      <c r="E89" s="176"/>
      <c r="F89" s="176"/>
      <c r="G89" s="176"/>
      <c r="H89" s="176"/>
      <c r="I89" s="176"/>
      <c r="J89" s="176"/>
      <c r="K89" s="176"/>
      <c r="L89" s="176"/>
      <c r="M89" s="176"/>
      <c r="N89" s="178">
        <f>N120</f>
        <v>0</v>
      </c>
      <c r="O89" s="176"/>
      <c r="P89" s="176"/>
      <c r="Q89" s="176"/>
      <c r="R89" s="179"/>
      <c r="T89" s="180"/>
      <c r="U89" s="180"/>
    </row>
    <row r="90" s="6" customFormat="1" ht="24.96" customHeight="1">
      <c r="B90" s="175"/>
      <c r="C90" s="176"/>
      <c r="D90" s="177" t="s">
        <v>2712</v>
      </c>
      <c r="E90" s="176"/>
      <c r="F90" s="176"/>
      <c r="G90" s="176"/>
      <c r="H90" s="176"/>
      <c r="I90" s="176"/>
      <c r="J90" s="176"/>
      <c r="K90" s="176"/>
      <c r="L90" s="176"/>
      <c r="M90" s="176"/>
      <c r="N90" s="178">
        <f>N238</f>
        <v>0</v>
      </c>
      <c r="O90" s="176"/>
      <c r="P90" s="176"/>
      <c r="Q90" s="176"/>
      <c r="R90" s="179"/>
      <c r="T90" s="180"/>
      <c r="U90" s="180"/>
    </row>
    <row r="91" s="6" customFormat="1" ht="24.96" customHeight="1">
      <c r="B91" s="175"/>
      <c r="C91" s="176"/>
      <c r="D91" s="177" t="s">
        <v>2713</v>
      </c>
      <c r="E91" s="176"/>
      <c r="F91" s="176"/>
      <c r="G91" s="176"/>
      <c r="H91" s="176"/>
      <c r="I91" s="176"/>
      <c r="J91" s="176"/>
      <c r="K91" s="176"/>
      <c r="L91" s="176"/>
      <c r="M91" s="176"/>
      <c r="N91" s="178">
        <f>N311</f>
        <v>0</v>
      </c>
      <c r="O91" s="176"/>
      <c r="P91" s="176"/>
      <c r="Q91" s="176"/>
      <c r="R91" s="179"/>
      <c r="T91" s="180"/>
      <c r="U91" s="180"/>
    </row>
    <row r="92" s="6" customFormat="1" ht="24.96" customHeight="1">
      <c r="B92" s="175"/>
      <c r="C92" s="176"/>
      <c r="D92" s="177" t="s">
        <v>2714</v>
      </c>
      <c r="E92" s="176"/>
      <c r="F92" s="176"/>
      <c r="G92" s="176"/>
      <c r="H92" s="176"/>
      <c r="I92" s="176"/>
      <c r="J92" s="176"/>
      <c r="K92" s="176"/>
      <c r="L92" s="176"/>
      <c r="M92" s="176"/>
      <c r="N92" s="178">
        <f>N323</f>
        <v>0</v>
      </c>
      <c r="O92" s="176"/>
      <c r="P92" s="176"/>
      <c r="Q92" s="176"/>
      <c r="R92" s="179"/>
      <c r="T92" s="180"/>
      <c r="U92" s="180"/>
    </row>
    <row r="93" s="1" customFormat="1" ht="21.84" customHeight="1">
      <c r="B93" s="46"/>
      <c r="C93" s="47"/>
      <c r="D93" s="47"/>
      <c r="E93" s="47"/>
      <c r="F93" s="47"/>
      <c r="G93" s="47"/>
      <c r="H93" s="47"/>
      <c r="I93" s="47"/>
      <c r="J93" s="47"/>
      <c r="K93" s="47"/>
      <c r="L93" s="47"/>
      <c r="M93" s="47"/>
      <c r="N93" s="47"/>
      <c r="O93" s="47"/>
      <c r="P93" s="47"/>
      <c r="Q93" s="47"/>
      <c r="R93" s="48"/>
      <c r="T93" s="171"/>
      <c r="U93" s="171"/>
    </row>
    <row r="94" s="1" customFormat="1" ht="29.28" customHeight="1">
      <c r="B94" s="46"/>
      <c r="C94" s="173" t="s">
        <v>184</v>
      </c>
      <c r="D94" s="47"/>
      <c r="E94" s="47"/>
      <c r="F94" s="47"/>
      <c r="G94" s="47"/>
      <c r="H94" s="47"/>
      <c r="I94" s="47"/>
      <c r="J94" s="47"/>
      <c r="K94" s="47"/>
      <c r="L94" s="47"/>
      <c r="M94" s="47"/>
      <c r="N94" s="174">
        <f>ROUND(N95+N96+N97+N98+N99+N100,2)</f>
        <v>0</v>
      </c>
      <c r="O94" s="185"/>
      <c r="P94" s="185"/>
      <c r="Q94" s="185"/>
      <c r="R94" s="48"/>
      <c r="T94" s="186"/>
      <c r="U94" s="187" t="s">
        <v>44</v>
      </c>
    </row>
    <row r="95" s="1" customFormat="1" ht="18" customHeight="1">
      <c r="B95" s="46"/>
      <c r="C95" s="47"/>
      <c r="D95" s="143" t="s">
        <v>185</v>
      </c>
      <c r="E95" s="136"/>
      <c r="F95" s="136"/>
      <c r="G95" s="136"/>
      <c r="H95" s="136"/>
      <c r="I95" s="47"/>
      <c r="J95" s="47"/>
      <c r="K95" s="47"/>
      <c r="L95" s="47"/>
      <c r="M95" s="47"/>
      <c r="N95" s="137">
        <f>ROUND(N88*T95,2)</f>
        <v>0</v>
      </c>
      <c r="O95" s="138"/>
      <c r="P95" s="138"/>
      <c r="Q95" s="138"/>
      <c r="R95" s="48"/>
      <c r="S95" s="188"/>
      <c r="T95" s="189"/>
      <c r="U95" s="190" t="s">
        <v>45</v>
      </c>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91" t="s">
        <v>132</v>
      </c>
      <c r="AZ95" s="188"/>
      <c r="BA95" s="188"/>
      <c r="BB95" s="188"/>
      <c r="BC95" s="188"/>
      <c r="BD95" s="188"/>
      <c r="BE95" s="192">
        <f>IF(U95="základní",N95,0)</f>
        <v>0</v>
      </c>
      <c r="BF95" s="192">
        <f>IF(U95="snížená",N95,0)</f>
        <v>0</v>
      </c>
      <c r="BG95" s="192">
        <f>IF(U95="zákl. přenesená",N95,0)</f>
        <v>0</v>
      </c>
      <c r="BH95" s="192">
        <f>IF(U95="sníž. přenesená",N95,0)</f>
        <v>0</v>
      </c>
      <c r="BI95" s="192">
        <f>IF(U95="nulová",N95,0)</f>
        <v>0</v>
      </c>
      <c r="BJ95" s="191" t="s">
        <v>88</v>
      </c>
      <c r="BK95" s="188"/>
      <c r="BL95" s="188"/>
      <c r="BM95" s="188"/>
    </row>
    <row r="96" s="1" customFormat="1" ht="18" customHeight="1">
      <c r="B96" s="46"/>
      <c r="C96" s="47"/>
      <c r="D96" s="143" t="s">
        <v>186</v>
      </c>
      <c r="E96" s="136"/>
      <c r="F96" s="136"/>
      <c r="G96" s="136"/>
      <c r="H96" s="136"/>
      <c r="I96" s="47"/>
      <c r="J96" s="47"/>
      <c r="K96" s="47"/>
      <c r="L96" s="47"/>
      <c r="M96" s="47"/>
      <c r="N96" s="137">
        <f>ROUND(N88*T96,2)</f>
        <v>0</v>
      </c>
      <c r="O96" s="138"/>
      <c r="P96" s="138"/>
      <c r="Q96" s="138"/>
      <c r="R96" s="48"/>
      <c r="S96" s="188"/>
      <c r="T96" s="189"/>
      <c r="U96" s="190" t="s">
        <v>45</v>
      </c>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91" t="s">
        <v>132</v>
      </c>
      <c r="AZ96" s="188"/>
      <c r="BA96" s="188"/>
      <c r="BB96" s="188"/>
      <c r="BC96" s="188"/>
      <c r="BD96" s="188"/>
      <c r="BE96" s="192">
        <f>IF(U96="základní",N96,0)</f>
        <v>0</v>
      </c>
      <c r="BF96" s="192">
        <f>IF(U96="snížená",N96,0)</f>
        <v>0</v>
      </c>
      <c r="BG96" s="192">
        <f>IF(U96="zákl. přenesená",N96,0)</f>
        <v>0</v>
      </c>
      <c r="BH96" s="192">
        <f>IF(U96="sníž. přenesená",N96,0)</f>
        <v>0</v>
      </c>
      <c r="BI96" s="192">
        <f>IF(U96="nulová",N96,0)</f>
        <v>0</v>
      </c>
      <c r="BJ96" s="191" t="s">
        <v>88</v>
      </c>
      <c r="BK96" s="188"/>
      <c r="BL96" s="188"/>
      <c r="BM96" s="188"/>
    </row>
    <row r="97" s="1" customFormat="1" ht="18" customHeight="1">
      <c r="B97" s="46"/>
      <c r="C97" s="47"/>
      <c r="D97" s="143" t="s">
        <v>187</v>
      </c>
      <c r="E97" s="136"/>
      <c r="F97" s="136"/>
      <c r="G97" s="136"/>
      <c r="H97" s="136"/>
      <c r="I97" s="47"/>
      <c r="J97" s="47"/>
      <c r="K97" s="47"/>
      <c r="L97" s="47"/>
      <c r="M97" s="47"/>
      <c r="N97" s="137">
        <f>ROUND(N88*T97,2)</f>
        <v>0</v>
      </c>
      <c r="O97" s="138"/>
      <c r="P97" s="138"/>
      <c r="Q97" s="138"/>
      <c r="R97" s="48"/>
      <c r="S97" s="188"/>
      <c r="T97" s="189"/>
      <c r="U97" s="190" t="s">
        <v>45</v>
      </c>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91" t="s">
        <v>132</v>
      </c>
      <c r="AZ97" s="188"/>
      <c r="BA97" s="188"/>
      <c r="BB97" s="188"/>
      <c r="BC97" s="188"/>
      <c r="BD97" s="188"/>
      <c r="BE97" s="192">
        <f>IF(U97="základní",N97,0)</f>
        <v>0</v>
      </c>
      <c r="BF97" s="192">
        <f>IF(U97="snížená",N97,0)</f>
        <v>0</v>
      </c>
      <c r="BG97" s="192">
        <f>IF(U97="zákl. přenesená",N97,0)</f>
        <v>0</v>
      </c>
      <c r="BH97" s="192">
        <f>IF(U97="sníž. přenesená",N97,0)</f>
        <v>0</v>
      </c>
      <c r="BI97" s="192">
        <f>IF(U97="nulová",N97,0)</f>
        <v>0</v>
      </c>
      <c r="BJ97" s="191" t="s">
        <v>88</v>
      </c>
      <c r="BK97" s="188"/>
      <c r="BL97" s="188"/>
      <c r="BM97" s="188"/>
    </row>
    <row r="98" s="1" customFormat="1" ht="18" customHeight="1">
      <c r="B98" s="46"/>
      <c r="C98" s="47"/>
      <c r="D98" s="143" t="s">
        <v>188</v>
      </c>
      <c r="E98" s="136"/>
      <c r="F98" s="136"/>
      <c r="G98" s="136"/>
      <c r="H98" s="136"/>
      <c r="I98" s="47"/>
      <c r="J98" s="47"/>
      <c r="K98" s="47"/>
      <c r="L98" s="47"/>
      <c r="M98" s="47"/>
      <c r="N98" s="137">
        <f>ROUND(N88*T98,2)</f>
        <v>0</v>
      </c>
      <c r="O98" s="138"/>
      <c r="P98" s="138"/>
      <c r="Q98" s="138"/>
      <c r="R98" s="48"/>
      <c r="S98" s="188"/>
      <c r="T98" s="189"/>
      <c r="U98" s="190" t="s">
        <v>45</v>
      </c>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91" t="s">
        <v>132</v>
      </c>
      <c r="AZ98" s="188"/>
      <c r="BA98" s="188"/>
      <c r="BB98" s="188"/>
      <c r="BC98" s="188"/>
      <c r="BD98" s="188"/>
      <c r="BE98" s="192">
        <f>IF(U98="základní",N98,0)</f>
        <v>0</v>
      </c>
      <c r="BF98" s="192">
        <f>IF(U98="snížená",N98,0)</f>
        <v>0</v>
      </c>
      <c r="BG98" s="192">
        <f>IF(U98="zákl. přenesená",N98,0)</f>
        <v>0</v>
      </c>
      <c r="BH98" s="192">
        <f>IF(U98="sníž. přenesená",N98,0)</f>
        <v>0</v>
      </c>
      <c r="BI98" s="192">
        <f>IF(U98="nulová",N98,0)</f>
        <v>0</v>
      </c>
      <c r="BJ98" s="191" t="s">
        <v>88</v>
      </c>
      <c r="BK98" s="188"/>
      <c r="BL98" s="188"/>
      <c r="BM98" s="188"/>
    </row>
    <row r="99" s="1" customFormat="1" ht="18" customHeight="1">
      <c r="B99" s="46"/>
      <c r="C99" s="47"/>
      <c r="D99" s="143" t="s">
        <v>189</v>
      </c>
      <c r="E99" s="136"/>
      <c r="F99" s="136"/>
      <c r="G99" s="136"/>
      <c r="H99" s="136"/>
      <c r="I99" s="47"/>
      <c r="J99" s="47"/>
      <c r="K99" s="47"/>
      <c r="L99" s="47"/>
      <c r="M99" s="47"/>
      <c r="N99" s="137">
        <f>ROUND(N88*T99,2)</f>
        <v>0</v>
      </c>
      <c r="O99" s="138"/>
      <c r="P99" s="138"/>
      <c r="Q99" s="138"/>
      <c r="R99" s="48"/>
      <c r="S99" s="188"/>
      <c r="T99" s="189"/>
      <c r="U99" s="190" t="s">
        <v>45</v>
      </c>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91" t="s">
        <v>132</v>
      </c>
      <c r="AZ99" s="188"/>
      <c r="BA99" s="188"/>
      <c r="BB99" s="188"/>
      <c r="BC99" s="188"/>
      <c r="BD99" s="188"/>
      <c r="BE99" s="192">
        <f>IF(U99="základní",N99,0)</f>
        <v>0</v>
      </c>
      <c r="BF99" s="192">
        <f>IF(U99="snížená",N99,0)</f>
        <v>0</v>
      </c>
      <c r="BG99" s="192">
        <f>IF(U99="zákl. přenesená",N99,0)</f>
        <v>0</v>
      </c>
      <c r="BH99" s="192">
        <f>IF(U99="sníž. přenesená",N99,0)</f>
        <v>0</v>
      </c>
      <c r="BI99" s="192">
        <f>IF(U99="nulová",N99,0)</f>
        <v>0</v>
      </c>
      <c r="BJ99" s="191" t="s">
        <v>88</v>
      </c>
      <c r="BK99" s="188"/>
      <c r="BL99" s="188"/>
      <c r="BM99" s="188"/>
    </row>
    <row r="100" s="1" customFormat="1" ht="18" customHeight="1">
      <c r="B100" s="46"/>
      <c r="C100" s="47"/>
      <c r="D100" s="136" t="s">
        <v>190</v>
      </c>
      <c r="E100" s="47"/>
      <c r="F100" s="47"/>
      <c r="G100" s="47"/>
      <c r="H100" s="47"/>
      <c r="I100" s="47"/>
      <c r="J100" s="47"/>
      <c r="K100" s="47"/>
      <c r="L100" s="47"/>
      <c r="M100" s="47"/>
      <c r="N100" s="137">
        <f>ROUND(N88*T100,2)</f>
        <v>0</v>
      </c>
      <c r="O100" s="138"/>
      <c r="P100" s="138"/>
      <c r="Q100" s="138"/>
      <c r="R100" s="48"/>
      <c r="S100" s="188"/>
      <c r="T100" s="193"/>
      <c r="U100" s="194" t="s">
        <v>45</v>
      </c>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91" t="s">
        <v>191</v>
      </c>
      <c r="AZ100" s="188"/>
      <c r="BA100" s="188"/>
      <c r="BB100" s="188"/>
      <c r="BC100" s="188"/>
      <c r="BD100" s="188"/>
      <c r="BE100" s="192">
        <f>IF(U100="základní",N100,0)</f>
        <v>0</v>
      </c>
      <c r="BF100" s="192">
        <f>IF(U100="snížená",N100,0)</f>
        <v>0</v>
      </c>
      <c r="BG100" s="192">
        <f>IF(U100="zákl. přenesená",N100,0)</f>
        <v>0</v>
      </c>
      <c r="BH100" s="192">
        <f>IF(U100="sníž. přenesená",N100,0)</f>
        <v>0</v>
      </c>
      <c r="BI100" s="192">
        <f>IF(U100="nulová",N100,0)</f>
        <v>0</v>
      </c>
      <c r="BJ100" s="191" t="s">
        <v>88</v>
      </c>
      <c r="BK100" s="188"/>
      <c r="BL100" s="188"/>
      <c r="BM100" s="188"/>
    </row>
    <row r="101" s="1" customFormat="1">
      <c r="B101" s="46"/>
      <c r="C101" s="47"/>
      <c r="D101" s="47"/>
      <c r="E101" s="47"/>
      <c r="F101" s="47"/>
      <c r="G101" s="47"/>
      <c r="H101" s="47"/>
      <c r="I101" s="47"/>
      <c r="J101" s="47"/>
      <c r="K101" s="47"/>
      <c r="L101" s="47"/>
      <c r="M101" s="47"/>
      <c r="N101" s="47"/>
      <c r="O101" s="47"/>
      <c r="P101" s="47"/>
      <c r="Q101" s="47"/>
      <c r="R101" s="48"/>
      <c r="T101" s="171"/>
      <c r="U101" s="171"/>
    </row>
    <row r="102" s="1" customFormat="1" ht="29.28" customHeight="1">
      <c r="B102" s="46"/>
      <c r="C102" s="150" t="s">
        <v>143</v>
      </c>
      <c r="D102" s="151"/>
      <c r="E102" s="151"/>
      <c r="F102" s="151"/>
      <c r="G102" s="151"/>
      <c r="H102" s="151"/>
      <c r="I102" s="151"/>
      <c r="J102" s="151"/>
      <c r="K102" s="151"/>
      <c r="L102" s="152">
        <f>ROUND(SUM(N88+N94),2)</f>
        <v>0</v>
      </c>
      <c r="M102" s="152"/>
      <c r="N102" s="152"/>
      <c r="O102" s="152"/>
      <c r="P102" s="152"/>
      <c r="Q102" s="152"/>
      <c r="R102" s="48"/>
      <c r="T102" s="171"/>
      <c r="U102" s="171"/>
    </row>
    <row r="103" s="1" customFormat="1" ht="6.96" customHeight="1">
      <c r="B103" s="75"/>
      <c r="C103" s="76"/>
      <c r="D103" s="76"/>
      <c r="E103" s="76"/>
      <c r="F103" s="76"/>
      <c r="G103" s="76"/>
      <c r="H103" s="76"/>
      <c r="I103" s="76"/>
      <c r="J103" s="76"/>
      <c r="K103" s="76"/>
      <c r="L103" s="76"/>
      <c r="M103" s="76"/>
      <c r="N103" s="76"/>
      <c r="O103" s="76"/>
      <c r="P103" s="76"/>
      <c r="Q103" s="76"/>
      <c r="R103" s="77"/>
      <c r="T103" s="171"/>
      <c r="U103" s="171"/>
    </row>
    <row r="107" s="1" customFormat="1" ht="6.96" customHeight="1">
      <c r="B107" s="78"/>
      <c r="C107" s="79"/>
      <c r="D107" s="79"/>
      <c r="E107" s="79"/>
      <c r="F107" s="79"/>
      <c r="G107" s="79"/>
      <c r="H107" s="79"/>
      <c r="I107" s="79"/>
      <c r="J107" s="79"/>
      <c r="K107" s="79"/>
      <c r="L107" s="79"/>
      <c r="M107" s="79"/>
      <c r="N107" s="79"/>
      <c r="O107" s="79"/>
      <c r="P107" s="79"/>
      <c r="Q107" s="79"/>
      <c r="R107" s="80"/>
    </row>
    <row r="108" s="1" customFormat="1" ht="36.96" customHeight="1">
      <c r="B108" s="46"/>
      <c r="C108" s="27" t="s">
        <v>192</v>
      </c>
      <c r="D108" s="47"/>
      <c r="E108" s="47"/>
      <c r="F108" s="47"/>
      <c r="G108" s="47"/>
      <c r="H108" s="47"/>
      <c r="I108" s="47"/>
      <c r="J108" s="47"/>
      <c r="K108" s="47"/>
      <c r="L108" s="47"/>
      <c r="M108" s="47"/>
      <c r="N108" s="47"/>
      <c r="O108" s="47"/>
      <c r="P108" s="47"/>
      <c r="Q108" s="47"/>
      <c r="R108" s="48"/>
    </row>
    <row r="109" s="1" customFormat="1" ht="6.96" customHeight="1">
      <c r="B109" s="46"/>
      <c r="C109" s="47"/>
      <c r="D109" s="47"/>
      <c r="E109" s="47"/>
      <c r="F109" s="47"/>
      <c r="G109" s="47"/>
      <c r="H109" s="47"/>
      <c r="I109" s="47"/>
      <c r="J109" s="47"/>
      <c r="K109" s="47"/>
      <c r="L109" s="47"/>
      <c r="M109" s="47"/>
      <c r="N109" s="47"/>
      <c r="O109" s="47"/>
      <c r="P109" s="47"/>
      <c r="Q109" s="47"/>
      <c r="R109" s="48"/>
    </row>
    <row r="110" s="1" customFormat="1" ht="30" customHeight="1">
      <c r="B110" s="46"/>
      <c r="C110" s="38" t="s">
        <v>19</v>
      </c>
      <c r="D110" s="47"/>
      <c r="E110" s="47"/>
      <c r="F110" s="155" t="str">
        <f>F6</f>
        <v>ZŠ Waldorfská - provedení nového pavilonu</v>
      </c>
      <c r="G110" s="38"/>
      <c r="H110" s="38"/>
      <c r="I110" s="38"/>
      <c r="J110" s="38"/>
      <c r="K110" s="38"/>
      <c r="L110" s="38"/>
      <c r="M110" s="38"/>
      <c r="N110" s="38"/>
      <c r="O110" s="38"/>
      <c r="P110" s="38"/>
      <c r="Q110" s="47"/>
      <c r="R110" s="48"/>
    </row>
    <row r="111" s="1" customFormat="1" ht="36.96" customHeight="1">
      <c r="B111" s="46"/>
      <c r="C111" s="85" t="s">
        <v>151</v>
      </c>
      <c r="D111" s="47"/>
      <c r="E111" s="47"/>
      <c r="F111" s="87" t="str">
        <f>F7</f>
        <v>SO01-060.01 - Vzduchotechnika a klimatizace</v>
      </c>
      <c r="G111" s="47"/>
      <c r="H111" s="47"/>
      <c r="I111" s="47"/>
      <c r="J111" s="47"/>
      <c r="K111" s="47"/>
      <c r="L111" s="47"/>
      <c r="M111" s="47"/>
      <c r="N111" s="47"/>
      <c r="O111" s="47"/>
      <c r="P111" s="47"/>
      <c r="Q111" s="47"/>
      <c r="R111" s="48"/>
    </row>
    <row r="112" s="1" customFormat="1" ht="6.96" customHeight="1">
      <c r="B112" s="46"/>
      <c r="C112" s="47"/>
      <c r="D112" s="47"/>
      <c r="E112" s="47"/>
      <c r="F112" s="47"/>
      <c r="G112" s="47"/>
      <c r="H112" s="47"/>
      <c r="I112" s="47"/>
      <c r="J112" s="47"/>
      <c r="K112" s="47"/>
      <c r="L112" s="47"/>
      <c r="M112" s="47"/>
      <c r="N112" s="47"/>
      <c r="O112" s="47"/>
      <c r="P112" s="47"/>
      <c r="Q112" s="47"/>
      <c r="R112" s="48"/>
    </row>
    <row r="113" s="1" customFormat="1" ht="18" customHeight="1">
      <c r="B113" s="46"/>
      <c r="C113" s="38" t="s">
        <v>24</v>
      </c>
      <c r="D113" s="47"/>
      <c r="E113" s="47"/>
      <c r="F113" s="33" t="str">
        <f>F9</f>
        <v>Praha</v>
      </c>
      <c r="G113" s="47"/>
      <c r="H113" s="47"/>
      <c r="I113" s="47"/>
      <c r="J113" s="47"/>
      <c r="K113" s="38" t="s">
        <v>26</v>
      </c>
      <c r="L113" s="47"/>
      <c r="M113" s="90" t="str">
        <f>IF(O9="","",O9)</f>
        <v>8. 3. 2018</v>
      </c>
      <c r="N113" s="90"/>
      <c r="O113" s="90"/>
      <c r="P113" s="90"/>
      <c r="Q113" s="47"/>
      <c r="R113" s="48"/>
    </row>
    <row r="114" s="1" customFormat="1" ht="6.96" customHeight="1">
      <c r="B114" s="46"/>
      <c r="C114" s="47"/>
      <c r="D114" s="47"/>
      <c r="E114" s="47"/>
      <c r="F114" s="47"/>
      <c r="G114" s="47"/>
      <c r="H114" s="47"/>
      <c r="I114" s="47"/>
      <c r="J114" s="47"/>
      <c r="K114" s="47"/>
      <c r="L114" s="47"/>
      <c r="M114" s="47"/>
      <c r="N114" s="47"/>
      <c r="O114" s="47"/>
      <c r="P114" s="47"/>
      <c r="Q114" s="47"/>
      <c r="R114" s="48"/>
    </row>
    <row r="115" s="1" customFormat="1">
      <c r="B115" s="46"/>
      <c r="C115" s="38" t="s">
        <v>28</v>
      </c>
      <c r="D115" s="47"/>
      <c r="E115" s="47"/>
      <c r="F115" s="33" t="str">
        <f>E12</f>
        <v>Městská část Praha 5</v>
      </c>
      <c r="G115" s="47"/>
      <c r="H115" s="47"/>
      <c r="I115" s="47"/>
      <c r="J115" s="47"/>
      <c r="K115" s="38" t="s">
        <v>34</v>
      </c>
      <c r="L115" s="47"/>
      <c r="M115" s="33" t="str">
        <f>E18</f>
        <v>Karlínblok</v>
      </c>
      <c r="N115" s="33"/>
      <c r="O115" s="33"/>
      <c r="P115" s="33"/>
      <c r="Q115" s="33"/>
      <c r="R115" s="48"/>
    </row>
    <row r="116" s="1" customFormat="1" ht="14.4" customHeight="1">
      <c r="B116" s="46"/>
      <c r="C116" s="38" t="s">
        <v>32</v>
      </c>
      <c r="D116" s="47"/>
      <c r="E116" s="47"/>
      <c r="F116" s="33" t="str">
        <f>IF(E15="","",E15)</f>
        <v>Vyplň údaj</v>
      </c>
      <c r="G116" s="47"/>
      <c r="H116" s="47"/>
      <c r="I116" s="47"/>
      <c r="J116" s="47"/>
      <c r="K116" s="38" t="s">
        <v>37</v>
      </c>
      <c r="L116" s="47"/>
      <c r="M116" s="33" t="str">
        <f>E21</f>
        <v>QSB</v>
      </c>
      <c r="N116" s="33"/>
      <c r="O116" s="33"/>
      <c r="P116" s="33"/>
      <c r="Q116" s="33"/>
      <c r="R116" s="48"/>
    </row>
    <row r="117" s="1" customFormat="1" ht="10.32" customHeight="1">
      <c r="B117" s="46"/>
      <c r="C117" s="47"/>
      <c r="D117" s="47"/>
      <c r="E117" s="47"/>
      <c r="F117" s="47"/>
      <c r="G117" s="47"/>
      <c r="H117" s="47"/>
      <c r="I117" s="47"/>
      <c r="J117" s="47"/>
      <c r="K117" s="47"/>
      <c r="L117" s="47"/>
      <c r="M117" s="47"/>
      <c r="N117" s="47"/>
      <c r="O117" s="47"/>
      <c r="P117" s="47"/>
      <c r="Q117" s="47"/>
      <c r="R117" s="48"/>
    </row>
    <row r="118" s="8" customFormat="1" ht="29.28" customHeight="1">
      <c r="B118" s="195"/>
      <c r="C118" s="196" t="s">
        <v>193</v>
      </c>
      <c r="D118" s="197" t="s">
        <v>194</v>
      </c>
      <c r="E118" s="197" t="s">
        <v>62</v>
      </c>
      <c r="F118" s="197" t="s">
        <v>195</v>
      </c>
      <c r="G118" s="197"/>
      <c r="H118" s="197"/>
      <c r="I118" s="197"/>
      <c r="J118" s="197" t="s">
        <v>196</v>
      </c>
      <c r="K118" s="197" t="s">
        <v>197</v>
      </c>
      <c r="L118" s="197" t="s">
        <v>198</v>
      </c>
      <c r="M118" s="197"/>
      <c r="N118" s="197" t="s">
        <v>156</v>
      </c>
      <c r="O118" s="197"/>
      <c r="P118" s="197"/>
      <c r="Q118" s="198"/>
      <c r="R118" s="199"/>
      <c r="T118" s="106" t="s">
        <v>199</v>
      </c>
      <c r="U118" s="107" t="s">
        <v>44</v>
      </c>
      <c r="V118" s="107" t="s">
        <v>200</v>
      </c>
      <c r="W118" s="107" t="s">
        <v>201</v>
      </c>
      <c r="X118" s="107" t="s">
        <v>202</v>
      </c>
      <c r="Y118" s="107" t="s">
        <v>203</v>
      </c>
      <c r="Z118" s="107" t="s">
        <v>204</v>
      </c>
      <c r="AA118" s="108" t="s">
        <v>205</v>
      </c>
    </row>
    <row r="119" s="1" customFormat="1" ht="29.28" customHeight="1">
      <c r="B119" s="46"/>
      <c r="C119" s="110" t="s">
        <v>153</v>
      </c>
      <c r="D119" s="47"/>
      <c r="E119" s="47"/>
      <c r="F119" s="47"/>
      <c r="G119" s="47"/>
      <c r="H119" s="47"/>
      <c r="I119" s="47"/>
      <c r="J119" s="47"/>
      <c r="K119" s="47"/>
      <c r="L119" s="47"/>
      <c r="M119" s="47"/>
      <c r="N119" s="200">
        <f>BK119</f>
        <v>0</v>
      </c>
      <c r="O119" s="201"/>
      <c r="P119" s="201"/>
      <c r="Q119" s="201"/>
      <c r="R119" s="48"/>
      <c r="T119" s="109"/>
      <c r="U119" s="67"/>
      <c r="V119" s="67"/>
      <c r="W119" s="202">
        <f>W120+W238+W311+W323+W326</f>
        <v>0</v>
      </c>
      <c r="X119" s="67"/>
      <c r="Y119" s="202">
        <f>Y120+Y238+Y311+Y323+Y326</f>
        <v>0</v>
      </c>
      <c r="Z119" s="67"/>
      <c r="AA119" s="203">
        <f>AA120+AA238+AA311+AA323+AA326</f>
        <v>0</v>
      </c>
      <c r="AT119" s="22" t="s">
        <v>79</v>
      </c>
      <c r="AU119" s="22" t="s">
        <v>158</v>
      </c>
      <c r="BK119" s="204">
        <f>BK120+BK238+BK311+BK323+BK326</f>
        <v>0</v>
      </c>
    </row>
    <row r="120" s="9" customFormat="1" ht="37.44001" customHeight="1">
      <c r="B120" s="205"/>
      <c r="C120" s="206"/>
      <c r="D120" s="207" t="s">
        <v>2711</v>
      </c>
      <c r="E120" s="207"/>
      <c r="F120" s="207"/>
      <c r="G120" s="207"/>
      <c r="H120" s="207"/>
      <c r="I120" s="207"/>
      <c r="J120" s="207"/>
      <c r="K120" s="207"/>
      <c r="L120" s="207"/>
      <c r="M120" s="207"/>
      <c r="N120" s="263">
        <f>BK120</f>
        <v>0</v>
      </c>
      <c r="O120" s="264"/>
      <c r="P120" s="264"/>
      <c r="Q120" s="264"/>
      <c r="R120" s="209"/>
      <c r="T120" s="210"/>
      <c r="U120" s="206"/>
      <c r="V120" s="206"/>
      <c r="W120" s="211">
        <f>SUM(W121:W237)</f>
        <v>0</v>
      </c>
      <c r="X120" s="206"/>
      <c r="Y120" s="211">
        <f>SUM(Y121:Y237)</f>
        <v>0</v>
      </c>
      <c r="Z120" s="206"/>
      <c r="AA120" s="212">
        <f>SUM(AA121:AA237)</f>
        <v>0</v>
      </c>
      <c r="AR120" s="213" t="s">
        <v>149</v>
      </c>
      <c r="AT120" s="214" t="s">
        <v>79</v>
      </c>
      <c r="AU120" s="214" t="s">
        <v>80</v>
      </c>
      <c r="AY120" s="213" t="s">
        <v>206</v>
      </c>
      <c r="BK120" s="215">
        <f>SUM(BK121:BK237)</f>
        <v>0</v>
      </c>
    </row>
    <row r="121" s="1" customFormat="1" ht="25.5" customHeight="1">
      <c r="B121" s="46"/>
      <c r="C121" s="219" t="s">
        <v>88</v>
      </c>
      <c r="D121" s="219" t="s">
        <v>207</v>
      </c>
      <c r="E121" s="220" t="s">
        <v>2715</v>
      </c>
      <c r="F121" s="221" t="s">
        <v>2716</v>
      </c>
      <c r="G121" s="221"/>
      <c r="H121" s="221"/>
      <c r="I121" s="221"/>
      <c r="J121" s="222" t="s">
        <v>1134</v>
      </c>
      <c r="K121" s="223">
        <v>1</v>
      </c>
      <c r="L121" s="224">
        <v>0</v>
      </c>
      <c r="M121" s="225"/>
      <c r="N121" s="226">
        <f>ROUND(L121*K121,2)</f>
        <v>0</v>
      </c>
      <c r="O121" s="226"/>
      <c r="P121" s="226"/>
      <c r="Q121" s="226"/>
      <c r="R121" s="48"/>
      <c r="T121" s="227" t="s">
        <v>22</v>
      </c>
      <c r="U121" s="56" t="s">
        <v>45</v>
      </c>
      <c r="V121" s="47"/>
      <c r="W121" s="228">
        <f>V121*K121</f>
        <v>0</v>
      </c>
      <c r="X121" s="228">
        <v>0</v>
      </c>
      <c r="Y121" s="228">
        <f>X121*K121</f>
        <v>0</v>
      </c>
      <c r="Z121" s="228">
        <v>0</v>
      </c>
      <c r="AA121" s="229">
        <f>Z121*K121</f>
        <v>0</v>
      </c>
      <c r="AR121" s="22" t="s">
        <v>278</v>
      </c>
      <c r="AT121" s="22" t="s">
        <v>207</v>
      </c>
      <c r="AU121" s="22" t="s">
        <v>88</v>
      </c>
      <c r="AY121" s="22" t="s">
        <v>206</v>
      </c>
      <c r="BE121" s="142">
        <f>IF(U121="základní",N121,0)</f>
        <v>0</v>
      </c>
      <c r="BF121" s="142">
        <f>IF(U121="snížená",N121,0)</f>
        <v>0</v>
      </c>
      <c r="BG121" s="142">
        <f>IF(U121="zákl. přenesená",N121,0)</f>
        <v>0</v>
      </c>
      <c r="BH121" s="142">
        <f>IF(U121="sníž. přenesená",N121,0)</f>
        <v>0</v>
      </c>
      <c r="BI121" s="142">
        <f>IF(U121="nulová",N121,0)</f>
        <v>0</v>
      </c>
      <c r="BJ121" s="22" t="s">
        <v>88</v>
      </c>
      <c r="BK121" s="142">
        <f>ROUND(L121*K121,2)</f>
        <v>0</v>
      </c>
      <c r="BL121" s="22" t="s">
        <v>278</v>
      </c>
      <c r="BM121" s="22" t="s">
        <v>2717</v>
      </c>
    </row>
    <row r="122" s="1" customFormat="1" ht="108" customHeight="1">
      <c r="B122" s="46"/>
      <c r="C122" s="47"/>
      <c r="D122" s="47"/>
      <c r="E122" s="47"/>
      <c r="F122" s="250" t="s">
        <v>2718</v>
      </c>
      <c r="G122" s="67"/>
      <c r="H122" s="67"/>
      <c r="I122" s="67"/>
      <c r="J122" s="47"/>
      <c r="K122" s="47"/>
      <c r="L122" s="47"/>
      <c r="M122" s="47"/>
      <c r="N122" s="47"/>
      <c r="O122" s="47"/>
      <c r="P122" s="47"/>
      <c r="Q122" s="47"/>
      <c r="R122" s="48"/>
      <c r="T122" s="189"/>
      <c r="U122" s="47"/>
      <c r="V122" s="47"/>
      <c r="W122" s="47"/>
      <c r="X122" s="47"/>
      <c r="Y122" s="47"/>
      <c r="Z122" s="47"/>
      <c r="AA122" s="100"/>
      <c r="AT122" s="22" t="s">
        <v>268</v>
      </c>
      <c r="AU122" s="22" t="s">
        <v>88</v>
      </c>
    </row>
    <row r="123" s="1" customFormat="1" ht="16.5" customHeight="1">
      <c r="B123" s="46"/>
      <c r="C123" s="219" t="s">
        <v>149</v>
      </c>
      <c r="D123" s="219" t="s">
        <v>207</v>
      </c>
      <c r="E123" s="220" t="s">
        <v>2719</v>
      </c>
      <c r="F123" s="221" t="s">
        <v>2720</v>
      </c>
      <c r="G123" s="221"/>
      <c r="H123" s="221"/>
      <c r="I123" s="221"/>
      <c r="J123" s="222" t="s">
        <v>1134</v>
      </c>
      <c r="K123" s="223">
        <v>1</v>
      </c>
      <c r="L123" s="224">
        <v>0</v>
      </c>
      <c r="M123" s="225"/>
      <c r="N123" s="226">
        <f>ROUND(L123*K123,2)</f>
        <v>0</v>
      </c>
      <c r="O123" s="226"/>
      <c r="P123" s="226"/>
      <c r="Q123" s="226"/>
      <c r="R123" s="48"/>
      <c r="T123" s="227" t="s">
        <v>22</v>
      </c>
      <c r="U123" s="56" t="s">
        <v>45</v>
      </c>
      <c r="V123" s="47"/>
      <c r="W123" s="228">
        <f>V123*K123</f>
        <v>0</v>
      </c>
      <c r="X123" s="228">
        <v>0</v>
      </c>
      <c r="Y123" s="228">
        <f>X123*K123</f>
        <v>0</v>
      </c>
      <c r="Z123" s="228">
        <v>0</v>
      </c>
      <c r="AA123" s="229">
        <f>Z123*K123</f>
        <v>0</v>
      </c>
      <c r="AR123" s="22" t="s">
        <v>278</v>
      </c>
      <c r="AT123" s="22" t="s">
        <v>207</v>
      </c>
      <c r="AU123" s="22" t="s">
        <v>88</v>
      </c>
      <c r="AY123" s="22" t="s">
        <v>206</v>
      </c>
      <c r="BE123" s="142">
        <f>IF(U123="základní",N123,0)</f>
        <v>0</v>
      </c>
      <c r="BF123" s="142">
        <f>IF(U123="snížená",N123,0)</f>
        <v>0</v>
      </c>
      <c r="BG123" s="142">
        <f>IF(U123="zákl. přenesená",N123,0)</f>
        <v>0</v>
      </c>
      <c r="BH123" s="142">
        <f>IF(U123="sníž. přenesená",N123,0)</f>
        <v>0</v>
      </c>
      <c r="BI123" s="142">
        <f>IF(U123="nulová",N123,0)</f>
        <v>0</v>
      </c>
      <c r="BJ123" s="22" t="s">
        <v>88</v>
      </c>
      <c r="BK123" s="142">
        <f>ROUND(L123*K123,2)</f>
        <v>0</v>
      </c>
      <c r="BL123" s="22" t="s">
        <v>278</v>
      </c>
      <c r="BM123" s="22" t="s">
        <v>2721</v>
      </c>
    </row>
    <row r="124" s="1" customFormat="1" ht="16.5" customHeight="1">
      <c r="B124" s="46"/>
      <c r="C124" s="219" t="s">
        <v>218</v>
      </c>
      <c r="D124" s="219" t="s">
        <v>207</v>
      </c>
      <c r="E124" s="220" t="s">
        <v>2722</v>
      </c>
      <c r="F124" s="221" t="s">
        <v>2723</v>
      </c>
      <c r="G124" s="221"/>
      <c r="H124" s="221"/>
      <c r="I124" s="221"/>
      <c r="J124" s="222" t="s">
        <v>1134</v>
      </c>
      <c r="K124" s="223">
        <v>4</v>
      </c>
      <c r="L124" s="224">
        <v>0</v>
      </c>
      <c r="M124" s="225"/>
      <c r="N124" s="226">
        <f>ROUND(L124*K124,2)</f>
        <v>0</v>
      </c>
      <c r="O124" s="226"/>
      <c r="P124" s="226"/>
      <c r="Q124" s="226"/>
      <c r="R124" s="48"/>
      <c r="T124" s="227" t="s">
        <v>22</v>
      </c>
      <c r="U124" s="56" t="s">
        <v>45</v>
      </c>
      <c r="V124" s="47"/>
      <c r="W124" s="228">
        <f>V124*K124</f>
        <v>0</v>
      </c>
      <c r="X124" s="228">
        <v>0</v>
      </c>
      <c r="Y124" s="228">
        <f>X124*K124</f>
        <v>0</v>
      </c>
      <c r="Z124" s="228">
        <v>0</v>
      </c>
      <c r="AA124" s="229">
        <f>Z124*K124</f>
        <v>0</v>
      </c>
      <c r="AR124" s="22" t="s">
        <v>278</v>
      </c>
      <c r="AT124" s="22" t="s">
        <v>207</v>
      </c>
      <c r="AU124" s="22" t="s">
        <v>88</v>
      </c>
      <c r="AY124" s="22" t="s">
        <v>206</v>
      </c>
      <c r="BE124" s="142">
        <f>IF(U124="základní",N124,0)</f>
        <v>0</v>
      </c>
      <c r="BF124" s="142">
        <f>IF(U124="snížená",N124,0)</f>
        <v>0</v>
      </c>
      <c r="BG124" s="142">
        <f>IF(U124="zákl. přenesená",N124,0)</f>
        <v>0</v>
      </c>
      <c r="BH124" s="142">
        <f>IF(U124="sníž. přenesená",N124,0)</f>
        <v>0</v>
      </c>
      <c r="BI124" s="142">
        <f>IF(U124="nulová",N124,0)</f>
        <v>0</v>
      </c>
      <c r="BJ124" s="22" t="s">
        <v>88</v>
      </c>
      <c r="BK124" s="142">
        <f>ROUND(L124*K124,2)</f>
        <v>0</v>
      </c>
      <c r="BL124" s="22" t="s">
        <v>278</v>
      </c>
      <c r="BM124" s="22" t="s">
        <v>2724</v>
      </c>
    </row>
    <row r="125" s="1" customFormat="1" ht="25.5" customHeight="1">
      <c r="B125" s="46"/>
      <c r="C125" s="219" t="s">
        <v>211</v>
      </c>
      <c r="D125" s="219" t="s">
        <v>207</v>
      </c>
      <c r="E125" s="220" t="s">
        <v>2725</v>
      </c>
      <c r="F125" s="221" t="s">
        <v>2726</v>
      </c>
      <c r="G125" s="221"/>
      <c r="H125" s="221"/>
      <c r="I125" s="221"/>
      <c r="J125" s="222" t="s">
        <v>1134</v>
      </c>
      <c r="K125" s="223">
        <v>2</v>
      </c>
      <c r="L125" s="224">
        <v>0</v>
      </c>
      <c r="M125" s="225"/>
      <c r="N125" s="226">
        <f>ROUND(L125*K125,2)</f>
        <v>0</v>
      </c>
      <c r="O125" s="226"/>
      <c r="P125" s="226"/>
      <c r="Q125" s="226"/>
      <c r="R125" s="48"/>
      <c r="T125" s="227" t="s">
        <v>22</v>
      </c>
      <c r="U125" s="56" t="s">
        <v>45</v>
      </c>
      <c r="V125" s="47"/>
      <c r="W125" s="228">
        <f>V125*K125</f>
        <v>0</v>
      </c>
      <c r="X125" s="228">
        <v>0</v>
      </c>
      <c r="Y125" s="228">
        <f>X125*K125</f>
        <v>0</v>
      </c>
      <c r="Z125" s="228">
        <v>0</v>
      </c>
      <c r="AA125" s="229">
        <f>Z125*K125</f>
        <v>0</v>
      </c>
      <c r="AR125" s="22" t="s">
        <v>278</v>
      </c>
      <c r="AT125" s="22" t="s">
        <v>207</v>
      </c>
      <c r="AU125" s="22" t="s">
        <v>88</v>
      </c>
      <c r="AY125" s="22" t="s">
        <v>206</v>
      </c>
      <c r="BE125" s="142">
        <f>IF(U125="základní",N125,0)</f>
        <v>0</v>
      </c>
      <c r="BF125" s="142">
        <f>IF(U125="snížená",N125,0)</f>
        <v>0</v>
      </c>
      <c r="BG125" s="142">
        <f>IF(U125="zákl. přenesená",N125,0)</f>
        <v>0</v>
      </c>
      <c r="BH125" s="142">
        <f>IF(U125="sníž. přenesená",N125,0)</f>
        <v>0</v>
      </c>
      <c r="BI125" s="142">
        <f>IF(U125="nulová",N125,0)</f>
        <v>0</v>
      </c>
      <c r="BJ125" s="22" t="s">
        <v>88</v>
      </c>
      <c r="BK125" s="142">
        <f>ROUND(L125*K125,2)</f>
        <v>0</v>
      </c>
      <c r="BL125" s="22" t="s">
        <v>278</v>
      </c>
      <c r="BM125" s="22" t="s">
        <v>2727</v>
      </c>
    </row>
    <row r="126" s="1" customFormat="1" ht="24" customHeight="1">
      <c r="B126" s="46"/>
      <c r="C126" s="47"/>
      <c r="D126" s="47"/>
      <c r="E126" s="47"/>
      <c r="F126" s="250" t="s">
        <v>2728</v>
      </c>
      <c r="G126" s="67"/>
      <c r="H126" s="67"/>
      <c r="I126" s="67"/>
      <c r="J126" s="47"/>
      <c r="K126" s="47"/>
      <c r="L126" s="47"/>
      <c r="M126" s="47"/>
      <c r="N126" s="47"/>
      <c r="O126" s="47"/>
      <c r="P126" s="47"/>
      <c r="Q126" s="47"/>
      <c r="R126" s="48"/>
      <c r="T126" s="189"/>
      <c r="U126" s="47"/>
      <c r="V126" s="47"/>
      <c r="W126" s="47"/>
      <c r="X126" s="47"/>
      <c r="Y126" s="47"/>
      <c r="Z126" s="47"/>
      <c r="AA126" s="100"/>
      <c r="AT126" s="22" t="s">
        <v>268</v>
      </c>
      <c r="AU126" s="22" t="s">
        <v>88</v>
      </c>
    </row>
    <row r="127" s="1" customFormat="1" ht="16.5" customHeight="1">
      <c r="B127" s="46"/>
      <c r="C127" s="219" t="s">
        <v>226</v>
      </c>
      <c r="D127" s="219" t="s">
        <v>207</v>
      </c>
      <c r="E127" s="220" t="s">
        <v>2729</v>
      </c>
      <c r="F127" s="221" t="s">
        <v>2730</v>
      </c>
      <c r="G127" s="221"/>
      <c r="H127" s="221"/>
      <c r="I127" s="221"/>
      <c r="J127" s="222" t="s">
        <v>1134</v>
      </c>
      <c r="K127" s="223">
        <v>2</v>
      </c>
      <c r="L127" s="224">
        <v>0</v>
      </c>
      <c r="M127" s="225"/>
      <c r="N127" s="226">
        <f>ROUND(L127*K127,2)</f>
        <v>0</v>
      </c>
      <c r="O127" s="226"/>
      <c r="P127" s="226"/>
      <c r="Q127" s="226"/>
      <c r="R127" s="48"/>
      <c r="T127" s="227" t="s">
        <v>22</v>
      </c>
      <c r="U127" s="56" t="s">
        <v>45</v>
      </c>
      <c r="V127" s="47"/>
      <c r="W127" s="228">
        <f>V127*K127</f>
        <v>0</v>
      </c>
      <c r="X127" s="228">
        <v>0</v>
      </c>
      <c r="Y127" s="228">
        <f>X127*K127</f>
        <v>0</v>
      </c>
      <c r="Z127" s="228">
        <v>0</v>
      </c>
      <c r="AA127" s="229">
        <f>Z127*K127</f>
        <v>0</v>
      </c>
      <c r="AR127" s="22" t="s">
        <v>278</v>
      </c>
      <c r="AT127" s="22" t="s">
        <v>207</v>
      </c>
      <c r="AU127" s="22" t="s">
        <v>88</v>
      </c>
      <c r="AY127" s="22" t="s">
        <v>206</v>
      </c>
      <c r="BE127" s="142">
        <f>IF(U127="základní",N127,0)</f>
        <v>0</v>
      </c>
      <c r="BF127" s="142">
        <f>IF(U127="snížená",N127,0)</f>
        <v>0</v>
      </c>
      <c r="BG127" s="142">
        <f>IF(U127="zákl. přenesená",N127,0)</f>
        <v>0</v>
      </c>
      <c r="BH127" s="142">
        <f>IF(U127="sníž. přenesená",N127,0)</f>
        <v>0</v>
      </c>
      <c r="BI127" s="142">
        <f>IF(U127="nulová",N127,0)</f>
        <v>0</v>
      </c>
      <c r="BJ127" s="22" t="s">
        <v>88</v>
      </c>
      <c r="BK127" s="142">
        <f>ROUND(L127*K127,2)</f>
        <v>0</v>
      </c>
      <c r="BL127" s="22" t="s">
        <v>278</v>
      </c>
      <c r="BM127" s="22" t="s">
        <v>2731</v>
      </c>
    </row>
    <row r="128" s="1" customFormat="1" ht="16.5" customHeight="1">
      <c r="B128" s="46"/>
      <c r="C128" s="47"/>
      <c r="D128" s="47"/>
      <c r="E128" s="47"/>
      <c r="F128" s="250" t="s">
        <v>2732</v>
      </c>
      <c r="G128" s="67"/>
      <c r="H128" s="67"/>
      <c r="I128" s="67"/>
      <c r="J128" s="47"/>
      <c r="K128" s="47"/>
      <c r="L128" s="47"/>
      <c r="M128" s="47"/>
      <c r="N128" s="47"/>
      <c r="O128" s="47"/>
      <c r="P128" s="47"/>
      <c r="Q128" s="47"/>
      <c r="R128" s="48"/>
      <c r="T128" s="189"/>
      <c r="U128" s="47"/>
      <c r="V128" s="47"/>
      <c r="W128" s="47"/>
      <c r="X128" s="47"/>
      <c r="Y128" s="47"/>
      <c r="Z128" s="47"/>
      <c r="AA128" s="100"/>
      <c r="AT128" s="22" t="s">
        <v>268</v>
      </c>
      <c r="AU128" s="22" t="s">
        <v>88</v>
      </c>
    </row>
    <row r="129" s="1" customFormat="1" ht="16.5" customHeight="1">
      <c r="B129" s="46"/>
      <c r="C129" s="219" t="s">
        <v>231</v>
      </c>
      <c r="D129" s="219" t="s">
        <v>207</v>
      </c>
      <c r="E129" s="220" t="s">
        <v>2733</v>
      </c>
      <c r="F129" s="221" t="s">
        <v>2734</v>
      </c>
      <c r="G129" s="221"/>
      <c r="H129" s="221"/>
      <c r="I129" s="221"/>
      <c r="J129" s="222" t="s">
        <v>1134</v>
      </c>
      <c r="K129" s="223">
        <v>2</v>
      </c>
      <c r="L129" s="224">
        <v>0</v>
      </c>
      <c r="M129" s="225"/>
      <c r="N129" s="226">
        <f>ROUND(L129*K129,2)</f>
        <v>0</v>
      </c>
      <c r="O129" s="226"/>
      <c r="P129" s="226"/>
      <c r="Q129" s="226"/>
      <c r="R129" s="48"/>
      <c r="T129" s="227" t="s">
        <v>22</v>
      </c>
      <c r="U129" s="56" t="s">
        <v>45</v>
      </c>
      <c r="V129" s="47"/>
      <c r="W129" s="228">
        <f>V129*K129</f>
        <v>0</v>
      </c>
      <c r="X129" s="228">
        <v>0</v>
      </c>
      <c r="Y129" s="228">
        <f>X129*K129</f>
        <v>0</v>
      </c>
      <c r="Z129" s="228">
        <v>0</v>
      </c>
      <c r="AA129" s="229">
        <f>Z129*K129</f>
        <v>0</v>
      </c>
      <c r="AR129" s="22" t="s">
        <v>278</v>
      </c>
      <c r="AT129" s="22" t="s">
        <v>207</v>
      </c>
      <c r="AU129" s="22" t="s">
        <v>88</v>
      </c>
      <c r="AY129" s="22" t="s">
        <v>206</v>
      </c>
      <c r="BE129" s="142">
        <f>IF(U129="základní",N129,0)</f>
        <v>0</v>
      </c>
      <c r="BF129" s="142">
        <f>IF(U129="snížená",N129,0)</f>
        <v>0</v>
      </c>
      <c r="BG129" s="142">
        <f>IF(U129="zákl. přenesená",N129,0)</f>
        <v>0</v>
      </c>
      <c r="BH129" s="142">
        <f>IF(U129="sníž. přenesená",N129,0)</f>
        <v>0</v>
      </c>
      <c r="BI129" s="142">
        <f>IF(U129="nulová",N129,0)</f>
        <v>0</v>
      </c>
      <c r="BJ129" s="22" t="s">
        <v>88</v>
      </c>
      <c r="BK129" s="142">
        <f>ROUND(L129*K129,2)</f>
        <v>0</v>
      </c>
      <c r="BL129" s="22" t="s">
        <v>278</v>
      </c>
      <c r="BM129" s="22" t="s">
        <v>2735</v>
      </c>
    </row>
    <row r="130" s="1" customFormat="1" ht="16.5" customHeight="1">
      <c r="B130" s="46"/>
      <c r="C130" s="47"/>
      <c r="D130" s="47"/>
      <c r="E130" s="47"/>
      <c r="F130" s="250" t="s">
        <v>2736</v>
      </c>
      <c r="G130" s="67"/>
      <c r="H130" s="67"/>
      <c r="I130" s="67"/>
      <c r="J130" s="47"/>
      <c r="K130" s="47"/>
      <c r="L130" s="47"/>
      <c r="M130" s="47"/>
      <c r="N130" s="47"/>
      <c r="O130" s="47"/>
      <c r="P130" s="47"/>
      <c r="Q130" s="47"/>
      <c r="R130" s="48"/>
      <c r="T130" s="189"/>
      <c r="U130" s="47"/>
      <c r="V130" s="47"/>
      <c r="W130" s="47"/>
      <c r="X130" s="47"/>
      <c r="Y130" s="47"/>
      <c r="Z130" s="47"/>
      <c r="AA130" s="100"/>
      <c r="AT130" s="22" t="s">
        <v>268</v>
      </c>
      <c r="AU130" s="22" t="s">
        <v>88</v>
      </c>
    </row>
    <row r="131" s="1" customFormat="1" ht="16.5" customHeight="1">
      <c r="B131" s="46"/>
      <c r="C131" s="219" t="s">
        <v>235</v>
      </c>
      <c r="D131" s="219" t="s">
        <v>207</v>
      </c>
      <c r="E131" s="220" t="s">
        <v>2737</v>
      </c>
      <c r="F131" s="221" t="s">
        <v>2738</v>
      </c>
      <c r="G131" s="221"/>
      <c r="H131" s="221"/>
      <c r="I131" s="221"/>
      <c r="J131" s="222" t="s">
        <v>1134</v>
      </c>
      <c r="K131" s="223">
        <v>1</v>
      </c>
      <c r="L131" s="224">
        <v>0</v>
      </c>
      <c r="M131" s="225"/>
      <c r="N131" s="226">
        <f>ROUND(L131*K131,2)</f>
        <v>0</v>
      </c>
      <c r="O131" s="226"/>
      <c r="P131" s="226"/>
      <c r="Q131" s="226"/>
      <c r="R131" s="48"/>
      <c r="T131" s="227" t="s">
        <v>22</v>
      </c>
      <c r="U131" s="56" t="s">
        <v>45</v>
      </c>
      <c r="V131" s="47"/>
      <c r="W131" s="228">
        <f>V131*K131</f>
        <v>0</v>
      </c>
      <c r="X131" s="228">
        <v>0</v>
      </c>
      <c r="Y131" s="228">
        <f>X131*K131</f>
        <v>0</v>
      </c>
      <c r="Z131" s="228">
        <v>0</v>
      </c>
      <c r="AA131" s="229">
        <f>Z131*K131</f>
        <v>0</v>
      </c>
      <c r="AR131" s="22" t="s">
        <v>278</v>
      </c>
      <c r="AT131" s="22" t="s">
        <v>207</v>
      </c>
      <c r="AU131" s="22" t="s">
        <v>88</v>
      </c>
      <c r="AY131" s="22" t="s">
        <v>206</v>
      </c>
      <c r="BE131" s="142">
        <f>IF(U131="základní",N131,0)</f>
        <v>0</v>
      </c>
      <c r="BF131" s="142">
        <f>IF(U131="snížená",N131,0)</f>
        <v>0</v>
      </c>
      <c r="BG131" s="142">
        <f>IF(U131="zákl. přenesená",N131,0)</f>
        <v>0</v>
      </c>
      <c r="BH131" s="142">
        <f>IF(U131="sníž. přenesená",N131,0)</f>
        <v>0</v>
      </c>
      <c r="BI131" s="142">
        <f>IF(U131="nulová",N131,0)</f>
        <v>0</v>
      </c>
      <c r="BJ131" s="22" t="s">
        <v>88</v>
      </c>
      <c r="BK131" s="142">
        <f>ROUND(L131*K131,2)</f>
        <v>0</v>
      </c>
      <c r="BL131" s="22" t="s">
        <v>278</v>
      </c>
      <c r="BM131" s="22" t="s">
        <v>2739</v>
      </c>
    </row>
    <row r="132" s="1" customFormat="1" ht="16.5" customHeight="1">
      <c r="B132" s="46"/>
      <c r="C132" s="47"/>
      <c r="D132" s="47"/>
      <c r="E132" s="47"/>
      <c r="F132" s="250" t="s">
        <v>2740</v>
      </c>
      <c r="G132" s="67"/>
      <c r="H132" s="67"/>
      <c r="I132" s="67"/>
      <c r="J132" s="47"/>
      <c r="K132" s="47"/>
      <c r="L132" s="47"/>
      <c r="M132" s="47"/>
      <c r="N132" s="47"/>
      <c r="O132" s="47"/>
      <c r="P132" s="47"/>
      <c r="Q132" s="47"/>
      <c r="R132" s="48"/>
      <c r="T132" s="189"/>
      <c r="U132" s="47"/>
      <c r="V132" s="47"/>
      <c r="W132" s="47"/>
      <c r="X132" s="47"/>
      <c r="Y132" s="47"/>
      <c r="Z132" s="47"/>
      <c r="AA132" s="100"/>
      <c r="AT132" s="22" t="s">
        <v>268</v>
      </c>
      <c r="AU132" s="22" t="s">
        <v>88</v>
      </c>
    </row>
    <row r="133" s="1" customFormat="1" ht="16.5" customHeight="1">
      <c r="B133" s="46"/>
      <c r="C133" s="219" t="s">
        <v>240</v>
      </c>
      <c r="D133" s="219" t="s">
        <v>207</v>
      </c>
      <c r="E133" s="220" t="s">
        <v>2741</v>
      </c>
      <c r="F133" s="221" t="s">
        <v>2742</v>
      </c>
      <c r="G133" s="221"/>
      <c r="H133" s="221"/>
      <c r="I133" s="221"/>
      <c r="J133" s="222" t="s">
        <v>1134</v>
      </c>
      <c r="K133" s="223">
        <v>2</v>
      </c>
      <c r="L133" s="224">
        <v>0</v>
      </c>
      <c r="M133" s="225"/>
      <c r="N133" s="226">
        <f>ROUND(L133*K133,2)</f>
        <v>0</v>
      </c>
      <c r="O133" s="226"/>
      <c r="P133" s="226"/>
      <c r="Q133" s="226"/>
      <c r="R133" s="48"/>
      <c r="T133" s="227" t="s">
        <v>22</v>
      </c>
      <c r="U133" s="56" t="s">
        <v>45</v>
      </c>
      <c r="V133" s="47"/>
      <c r="W133" s="228">
        <f>V133*K133</f>
        <v>0</v>
      </c>
      <c r="X133" s="228">
        <v>0</v>
      </c>
      <c r="Y133" s="228">
        <f>X133*K133</f>
        <v>0</v>
      </c>
      <c r="Z133" s="228">
        <v>0</v>
      </c>
      <c r="AA133" s="229">
        <f>Z133*K133</f>
        <v>0</v>
      </c>
      <c r="AR133" s="22" t="s">
        <v>278</v>
      </c>
      <c r="AT133" s="22" t="s">
        <v>207</v>
      </c>
      <c r="AU133" s="22" t="s">
        <v>88</v>
      </c>
      <c r="AY133" s="22" t="s">
        <v>206</v>
      </c>
      <c r="BE133" s="142">
        <f>IF(U133="základní",N133,0)</f>
        <v>0</v>
      </c>
      <c r="BF133" s="142">
        <f>IF(U133="snížená",N133,0)</f>
        <v>0</v>
      </c>
      <c r="BG133" s="142">
        <f>IF(U133="zákl. přenesená",N133,0)</f>
        <v>0</v>
      </c>
      <c r="BH133" s="142">
        <f>IF(U133="sníž. přenesená",N133,0)</f>
        <v>0</v>
      </c>
      <c r="BI133" s="142">
        <f>IF(U133="nulová",N133,0)</f>
        <v>0</v>
      </c>
      <c r="BJ133" s="22" t="s">
        <v>88</v>
      </c>
      <c r="BK133" s="142">
        <f>ROUND(L133*K133,2)</f>
        <v>0</v>
      </c>
      <c r="BL133" s="22" t="s">
        <v>278</v>
      </c>
      <c r="BM133" s="22" t="s">
        <v>2743</v>
      </c>
    </row>
    <row r="134" s="1" customFormat="1" ht="16.5" customHeight="1">
      <c r="B134" s="46"/>
      <c r="C134" s="47"/>
      <c r="D134" s="47"/>
      <c r="E134" s="47"/>
      <c r="F134" s="250" t="s">
        <v>2744</v>
      </c>
      <c r="G134" s="67"/>
      <c r="H134" s="67"/>
      <c r="I134" s="67"/>
      <c r="J134" s="47"/>
      <c r="K134" s="47"/>
      <c r="L134" s="47"/>
      <c r="M134" s="47"/>
      <c r="N134" s="47"/>
      <c r="O134" s="47"/>
      <c r="P134" s="47"/>
      <c r="Q134" s="47"/>
      <c r="R134" s="48"/>
      <c r="T134" s="189"/>
      <c r="U134" s="47"/>
      <c r="V134" s="47"/>
      <c r="W134" s="47"/>
      <c r="X134" s="47"/>
      <c r="Y134" s="47"/>
      <c r="Z134" s="47"/>
      <c r="AA134" s="100"/>
      <c r="AT134" s="22" t="s">
        <v>268</v>
      </c>
      <c r="AU134" s="22" t="s">
        <v>88</v>
      </c>
    </row>
    <row r="135" s="1" customFormat="1" ht="16.5" customHeight="1">
      <c r="B135" s="46"/>
      <c r="C135" s="219" t="s">
        <v>245</v>
      </c>
      <c r="D135" s="219" t="s">
        <v>207</v>
      </c>
      <c r="E135" s="220" t="s">
        <v>2745</v>
      </c>
      <c r="F135" s="221" t="s">
        <v>2746</v>
      </c>
      <c r="G135" s="221"/>
      <c r="H135" s="221"/>
      <c r="I135" s="221"/>
      <c r="J135" s="222" t="s">
        <v>1134</v>
      </c>
      <c r="K135" s="223">
        <v>1</v>
      </c>
      <c r="L135" s="224">
        <v>0</v>
      </c>
      <c r="M135" s="225"/>
      <c r="N135" s="226">
        <f>ROUND(L135*K135,2)</f>
        <v>0</v>
      </c>
      <c r="O135" s="226"/>
      <c r="P135" s="226"/>
      <c r="Q135" s="226"/>
      <c r="R135" s="48"/>
      <c r="T135" s="227" t="s">
        <v>22</v>
      </c>
      <c r="U135" s="56" t="s">
        <v>45</v>
      </c>
      <c r="V135" s="47"/>
      <c r="W135" s="228">
        <f>V135*K135</f>
        <v>0</v>
      </c>
      <c r="X135" s="228">
        <v>0</v>
      </c>
      <c r="Y135" s="228">
        <f>X135*K135</f>
        <v>0</v>
      </c>
      <c r="Z135" s="228">
        <v>0</v>
      </c>
      <c r="AA135" s="229">
        <f>Z135*K135</f>
        <v>0</v>
      </c>
      <c r="AR135" s="22" t="s">
        <v>278</v>
      </c>
      <c r="AT135" s="22" t="s">
        <v>207</v>
      </c>
      <c r="AU135" s="22" t="s">
        <v>88</v>
      </c>
      <c r="AY135" s="22" t="s">
        <v>206</v>
      </c>
      <c r="BE135" s="142">
        <f>IF(U135="základní",N135,0)</f>
        <v>0</v>
      </c>
      <c r="BF135" s="142">
        <f>IF(U135="snížená",N135,0)</f>
        <v>0</v>
      </c>
      <c r="BG135" s="142">
        <f>IF(U135="zákl. přenesená",N135,0)</f>
        <v>0</v>
      </c>
      <c r="BH135" s="142">
        <f>IF(U135="sníž. přenesená",N135,0)</f>
        <v>0</v>
      </c>
      <c r="BI135" s="142">
        <f>IF(U135="nulová",N135,0)</f>
        <v>0</v>
      </c>
      <c r="BJ135" s="22" t="s">
        <v>88</v>
      </c>
      <c r="BK135" s="142">
        <f>ROUND(L135*K135,2)</f>
        <v>0</v>
      </c>
      <c r="BL135" s="22" t="s">
        <v>278</v>
      </c>
      <c r="BM135" s="22" t="s">
        <v>2747</v>
      </c>
    </row>
    <row r="136" s="1" customFormat="1" ht="16.5" customHeight="1">
      <c r="B136" s="46"/>
      <c r="C136" s="47"/>
      <c r="D136" s="47"/>
      <c r="E136" s="47"/>
      <c r="F136" s="250" t="s">
        <v>2732</v>
      </c>
      <c r="G136" s="67"/>
      <c r="H136" s="67"/>
      <c r="I136" s="67"/>
      <c r="J136" s="47"/>
      <c r="K136" s="47"/>
      <c r="L136" s="47"/>
      <c r="M136" s="47"/>
      <c r="N136" s="47"/>
      <c r="O136" s="47"/>
      <c r="P136" s="47"/>
      <c r="Q136" s="47"/>
      <c r="R136" s="48"/>
      <c r="T136" s="189"/>
      <c r="U136" s="47"/>
      <c r="V136" s="47"/>
      <c r="W136" s="47"/>
      <c r="X136" s="47"/>
      <c r="Y136" s="47"/>
      <c r="Z136" s="47"/>
      <c r="AA136" s="100"/>
      <c r="AT136" s="22" t="s">
        <v>268</v>
      </c>
      <c r="AU136" s="22" t="s">
        <v>88</v>
      </c>
    </row>
    <row r="137" s="1" customFormat="1" ht="16.5" customHeight="1">
      <c r="B137" s="46"/>
      <c r="C137" s="219" t="s">
        <v>249</v>
      </c>
      <c r="D137" s="219" t="s">
        <v>207</v>
      </c>
      <c r="E137" s="220" t="s">
        <v>2748</v>
      </c>
      <c r="F137" s="221" t="s">
        <v>2749</v>
      </c>
      <c r="G137" s="221"/>
      <c r="H137" s="221"/>
      <c r="I137" s="221"/>
      <c r="J137" s="222" t="s">
        <v>1134</v>
      </c>
      <c r="K137" s="223">
        <v>1</v>
      </c>
      <c r="L137" s="224">
        <v>0</v>
      </c>
      <c r="M137" s="225"/>
      <c r="N137" s="226">
        <f>ROUND(L137*K137,2)</f>
        <v>0</v>
      </c>
      <c r="O137" s="226"/>
      <c r="P137" s="226"/>
      <c r="Q137" s="226"/>
      <c r="R137" s="48"/>
      <c r="T137" s="227" t="s">
        <v>22</v>
      </c>
      <c r="U137" s="56" t="s">
        <v>45</v>
      </c>
      <c r="V137" s="47"/>
      <c r="W137" s="228">
        <f>V137*K137</f>
        <v>0</v>
      </c>
      <c r="X137" s="228">
        <v>0</v>
      </c>
      <c r="Y137" s="228">
        <f>X137*K137</f>
        <v>0</v>
      </c>
      <c r="Z137" s="228">
        <v>0</v>
      </c>
      <c r="AA137" s="229">
        <f>Z137*K137</f>
        <v>0</v>
      </c>
      <c r="AR137" s="22" t="s">
        <v>278</v>
      </c>
      <c r="AT137" s="22" t="s">
        <v>207</v>
      </c>
      <c r="AU137" s="22" t="s">
        <v>88</v>
      </c>
      <c r="AY137" s="22" t="s">
        <v>206</v>
      </c>
      <c r="BE137" s="142">
        <f>IF(U137="základní",N137,0)</f>
        <v>0</v>
      </c>
      <c r="BF137" s="142">
        <f>IF(U137="snížená",N137,0)</f>
        <v>0</v>
      </c>
      <c r="BG137" s="142">
        <f>IF(U137="zákl. přenesená",N137,0)</f>
        <v>0</v>
      </c>
      <c r="BH137" s="142">
        <f>IF(U137="sníž. přenesená",N137,0)</f>
        <v>0</v>
      </c>
      <c r="BI137" s="142">
        <f>IF(U137="nulová",N137,0)</f>
        <v>0</v>
      </c>
      <c r="BJ137" s="22" t="s">
        <v>88</v>
      </c>
      <c r="BK137" s="142">
        <f>ROUND(L137*K137,2)</f>
        <v>0</v>
      </c>
      <c r="BL137" s="22" t="s">
        <v>278</v>
      </c>
      <c r="BM137" s="22" t="s">
        <v>2750</v>
      </c>
    </row>
    <row r="138" s="1" customFormat="1" ht="24" customHeight="1">
      <c r="B138" s="46"/>
      <c r="C138" s="47"/>
      <c r="D138" s="47"/>
      <c r="E138" s="47"/>
      <c r="F138" s="250" t="s">
        <v>2751</v>
      </c>
      <c r="G138" s="67"/>
      <c r="H138" s="67"/>
      <c r="I138" s="67"/>
      <c r="J138" s="47"/>
      <c r="K138" s="47"/>
      <c r="L138" s="47"/>
      <c r="M138" s="47"/>
      <c r="N138" s="47"/>
      <c r="O138" s="47"/>
      <c r="P138" s="47"/>
      <c r="Q138" s="47"/>
      <c r="R138" s="48"/>
      <c r="T138" s="189"/>
      <c r="U138" s="47"/>
      <c r="V138" s="47"/>
      <c r="W138" s="47"/>
      <c r="X138" s="47"/>
      <c r="Y138" s="47"/>
      <c r="Z138" s="47"/>
      <c r="AA138" s="100"/>
      <c r="AT138" s="22" t="s">
        <v>268</v>
      </c>
      <c r="AU138" s="22" t="s">
        <v>88</v>
      </c>
    </row>
    <row r="139" s="1" customFormat="1" ht="16.5" customHeight="1">
      <c r="B139" s="46"/>
      <c r="C139" s="219" t="s">
        <v>253</v>
      </c>
      <c r="D139" s="219" t="s">
        <v>207</v>
      </c>
      <c r="E139" s="220" t="s">
        <v>2752</v>
      </c>
      <c r="F139" s="221" t="s">
        <v>2753</v>
      </c>
      <c r="G139" s="221"/>
      <c r="H139" s="221"/>
      <c r="I139" s="221"/>
      <c r="J139" s="222" t="s">
        <v>1134</v>
      </c>
      <c r="K139" s="223">
        <v>1</v>
      </c>
      <c r="L139" s="224">
        <v>0</v>
      </c>
      <c r="M139" s="225"/>
      <c r="N139" s="226">
        <f>ROUND(L139*K139,2)</f>
        <v>0</v>
      </c>
      <c r="O139" s="226"/>
      <c r="P139" s="226"/>
      <c r="Q139" s="226"/>
      <c r="R139" s="48"/>
      <c r="T139" s="227" t="s">
        <v>22</v>
      </c>
      <c r="U139" s="56" t="s">
        <v>45</v>
      </c>
      <c r="V139" s="47"/>
      <c r="W139" s="228">
        <f>V139*K139</f>
        <v>0</v>
      </c>
      <c r="X139" s="228">
        <v>0</v>
      </c>
      <c r="Y139" s="228">
        <f>X139*K139</f>
        <v>0</v>
      </c>
      <c r="Z139" s="228">
        <v>0</v>
      </c>
      <c r="AA139" s="229">
        <f>Z139*K139</f>
        <v>0</v>
      </c>
      <c r="AR139" s="22" t="s">
        <v>278</v>
      </c>
      <c r="AT139" s="22" t="s">
        <v>207</v>
      </c>
      <c r="AU139" s="22" t="s">
        <v>88</v>
      </c>
      <c r="AY139" s="22" t="s">
        <v>206</v>
      </c>
      <c r="BE139" s="142">
        <f>IF(U139="základní",N139,0)</f>
        <v>0</v>
      </c>
      <c r="BF139" s="142">
        <f>IF(U139="snížená",N139,0)</f>
        <v>0</v>
      </c>
      <c r="BG139" s="142">
        <f>IF(U139="zákl. přenesená",N139,0)</f>
        <v>0</v>
      </c>
      <c r="BH139" s="142">
        <f>IF(U139="sníž. přenesená",N139,0)</f>
        <v>0</v>
      </c>
      <c r="BI139" s="142">
        <f>IF(U139="nulová",N139,0)</f>
        <v>0</v>
      </c>
      <c r="BJ139" s="22" t="s">
        <v>88</v>
      </c>
      <c r="BK139" s="142">
        <f>ROUND(L139*K139,2)</f>
        <v>0</v>
      </c>
      <c r="BL139" s="22" t="s">
        <v>278</v>
      </c>
      <c r="BM139" s="22" t="s">
        <v>2754</v>
      </c>
    </row>
    <row r="140" s="1" customFormat="1" ht="24" customHeight="1">
      <c r="B140" s="46"/>
      <c r="C140" s="47"/>
      <c r="D140" s="47"/>
      <c r="E140" s="47"/>
      <c r="F140" s="250" t="s">
        <v>2751</v>
      </c>
      <c r="G140" s="67"/>
      <c r="H140" s="67"/>
      <c r="I140" s="67"/>
      <c r="J140" s="47"/>
      <c r="K140" s="47"/>
      <c r="L140" s="47"/>
      <c r="M140" s="47"/>
      <c r="N140" s="47"/>
      <c r="O140" s="47"/>
      <c r="P140" s="47"/>
      <c r="Q140" s="47"/>
      <c r="R140" s="48"/>
      <c r="T140" s="189"/>
      <c r="U140" s="47"/>
      <c r="V140" s="47"/>
      <c r="W140" s="47"/>
      <c r="X140" s="47"/>
      <c r="Y140" s="47"/>
      <c r="Z140" s="47"/>
      <c r="AA140" s="100"/>
      <c r="AT140" s="22" t="s">
        <v>268</v>
      </c>
      <c r="AU140" s="22" t="s">
        <v>88</v>
      </c>
    </row>
    <row r="141" s="1" customFormat="1" ht="16.5" customHeight="1">
      <c r="B141" s="46"/>
      <c r="C141" s="219" t="s">
        <v>257</v>
      </c>
      <c r="D141" s="219" t="s">
        <v>207</v>
      </c>
      <c r="E141" s="220" t="s">
        <v>2755</v>
      </c>
      <c r="F141" s="221" t="s">
        <v>2756</v>
      </c>
      <c r="G141" s="221"/>
      <c r="H141" s="221"/>
      <c r="I141" s="221"/>
      <c r="J141" s="222" t="s">
        <v>1134</v>
      </c>
      <c r="K141" s="223">
        <v>1</v>
      </c>
      <c r="L141" s="224">
        <v>0</v>
      </c>
      <c r="M141" s="225"/>
      <c r="N141" s="226">
        <f>ROUND(L141*K141,2)</f>
        <v>0</v>
      </c>
      <c r="O141" s="226"/>
      <c r="P141" s="226"/>
      <c r="Q141" s="226"/>
      <c r="R141" s="48"/>
      <c r="T141" s="227" t="s">
        <v>22</v>
      </c>
      <c r="U141" s="56" t="s">
        <v>45</v>
      </c>
      <c r="V141" s="47"/>
      <c r="W141" s="228">
        <f>V141*K141</f>
        <v>0</v>
      </c>
      <c r="X141" s="228">
        <v>0</v>
      </c>
      <c r="Y141" s="228">
        <f>X141*K141</f>
        <v>0</v>
      </c>
      <c r="Z141" s="228">
        <v>0</v>
      </c>
      <c r="AA141" s="229">
        <f>Z141*K141</f>
        <v>0</v>
      </c>
      <c r="AR141" s="22" t="s">
        <v>278</v>
      </c>
      <c r="AT141" s="22" t="s">
        <v>207</v>
      </c>
      <c r="AU141" s="22" t="s">
        <v>88</v>
      </c>
      <c r="AY141" s="22" t="s">
        <v>206</v>
      </c>
      <c r="BE141" s="142">
        <f>IF(U141="základní",N141,0)</f>
        <v>0</v>
      </c>
      <c r="BF141" s="142">
        <f>IF(U141="snížená",N141,0)</f>
        <v>0</v>
      </c>
      <c r="BG141" s="142">
        <f>IF(U141="zákl. přenesená",N141,0)</f>
        <v>0</v>
      </c>
      <c r="BH141" s="142">
        <f>IF(U141="sníž. přenesená",N141,0)</f>
        <v>0</v>
      </c>
      <c r="BI141" s="142">
        <f>IF(U141="nulová",N141,0)</f>
        <v>0</v>
      </c>
      <c r="BJ141" s="22" t="s">
        <v>88</v>
      </c>
      <c r="BK141" s="142">
        <f>ROUND(L141*K141,2)</f>
        <v>0</v>
      </c>
      <c r="BL141" s="22" t="s">
        <v>278</v>
      </c>
      <c r="BM141" s="22" t="s">
        <v>2757</v>
      </c>
    </row>
    <row r="142" s="1" customFormat="1" ht="24" customHeight="1">
      <c r="B142" s="46"/>
      <c r="C142" s="47"/>
      <c r="D142" s="47"/>
      <c r="E142" s="47"/>
      <c r="F142" s="250" t="s">
        <v>2751</v>
      </c>
      <c r="G142" s="67"/>
      <c r="H142" s="67"/>
      <c r="I142" s="67"/>
      <c r="J142" s="47"/>
      <c r="K142" s="47"/>
      <c r="L142" s="47"/>
      <c r="M142" s="47"/>
      <c r="N142" s="47"/>
      <c r="O142" s="47"/>
      <c r="P142" s="47"/>
      <c r="Q142" s="47"/>
      <c r="R142" s="48"/>
      <c r="T142" s="189"/>
      <c r="U142" s="47"/>
      <c r="V142" s="47"/>
      <c r="W142" s="47"/>
      <c r="X142" s="47"/>
      <c r="Y142" s="47"/>
      <c r="Z142" s="47"/>
      <c r="AA142" s="100"/>
      <c r="AT142" s="22" t="s">
        <v>268</v>
      </c>
      <c r="AU142" s="22" t="s">
        <v>88</v>
      </c>
    </row>
    <row r="143" s="1" customFormat="1" ht="16.5" customHeight="1">
      <c r="B143" s="46"/>
      <c r="C143" s="219" t="s">
        <v>262</v>
      </c>
      <c r="D143" s="219" t="s">
        <v>207</v>
      </c>
      <c r="E143" s="220" t="s">
        <v>2758</v>
      </c>
      <c r="F143" s="221" t="s">
        <v>2756</v>
      </c>
      <c r="G143" s="221"/>
      <c r="H143" s="221"/>
      <c r="I143" s="221"/>
      <c r="J143" s="222" t="s">
        <v>1134</v>
      </c>
      <c r="K143" s="223">
        <v>1</v>
      </c>
      <c r="L143" s="224">
        <v>0</v>
      </c>
      <c r="M143" s="225"/>
      <c r="N143" s="226">
        <f>ROUND(L143*K143,2)</f>
        <v>0</v>
      </c>
      <c r="O143" s="226"/>
      <c r="P143" s="226"/>
      <c r="Q143" s="226"/>
      <c r="R143" s="48"/>
      <c r="T143" s="227" t="s">
        <v>22</v>
      </c>
      <c r="U143" s="56" t="s">
        <v>45</v>
      </c>
      <c r="V143" s="47"/>
      <c r="W143" s="228">
        <f>V143*K143</f>
        <v>0</v>
      </c>
      <c r="X143" s="228">
        <v>0</v>
      </c>
      <c r="Y143" s="228">
        <f>X143*K143</f>
        <v>0</v>
      </c>
      <c r="Z143" s="228">
        <v>0</v>
      </c>
      <c r="AA143" s="229">
        <f>Z143*K143</f>
        <v>0</v>
      </c>
      <c r="AR143" s="22" t="s">
        <v>278</v>
      </c>
      <c r="AT143" s="22" t="s">
        <v>207</v>
      </c>
      <c r="AU143" s="22" t="s">
        <v>88</v>
      </c>
      <c r="AY143" s="22" t="s">
        <v>206</v>
      </c>
      <c r="BE143" s="142">
        <f>IF(U143="základní",N143,0)</f>
        <v>0</v>
      </c>
      <c r="BF143" s="142">
        <f>IF(U143="snížená",N143,0)</f>
        <v>0</v>
      </c>
      <c r="BG143" s="142">
        <f>IF(U143="zákl. přenesená",N143,0)</f>
        <v>0</v>
      </c>
      <c r="BH143" s="142">
        <f>IF(U143="sníž. přenesená",N143,0)</f>
        <v>0</v>
      </c>
      <c r="BI143" s="142">
        <f>IF(U143="nulová",N143,0)</f>
        <v>0</v>
      </c>
      <c r="BJ143" s="22" t="s">
        <v>88</v>
      </c>
      <c r="BK143" s="142">
        <f>ROUND(L143*K143,2)</f>
        <v>0</v>
      </c>
      <c r="BL143" s="22" t="s">
        <v>278</v>
      </c>
      <c r="BM143" s="22" t="s">
        <v>2759</v>
      </c>
    </row>
    <row r="144" s="1" customFormat="1" ht="24" customHeight="1">
      <c r="B144" s="46"/>
      <c r="C144" s="47"/>
      <c r="D144" s="47"/>
      <c r="E144" s="47"/>
      <c r="F144" s="250" t="s">
        <v>2751</v>
      </c>
      <c r="G144" s="67"/>
      <c r="H144" s="67"/>
      <c r="I144" s="67"/>
      <c r="J144" s="47"/>
      <c r="K144" s="47"/>
      <c r="L144" s="47"/>
      <c r="M144" s="47"/>
      <c r="N144" s="47"/>
      <c r="O144" s="47"/>
      <c r="P144" s="47"/>
      <c r="Q144" s="47"/>
      <c r="R144" s="48"/>
      <c r="T144" s="189"/>
      <c r="U144" s="47"/>
      <c r="V144" s="47"/>
      <c r="W144" s="47"/>
      <c r="X144" s="47"/>
      <c r="Y144" s="47"/>
      <c r="Z144" s="47"/>
      <c r="AA144" s="100"/>
      <c r="AT144" s="22" t="s">
        <v>268</v>
      </c>
      <c r="AU144" s="22" t="s">
        <v>88</v>
      </c>
    </row>
    <row r="145" s="1" customFormat="1" ht="16.5" customHeight="1">
      <c r="B145" s="46"/>
      <c r="C145" s="219" t="s">
        <v>269</v>
      </c>
      <c r="D145" s="219" t="s">
        <v>207</v>
      </c>
      <c r="E145" s="220" t="s">
        <v>2760</v>
      </c>
      <c r="F145" s="221" t="s">
        <v>2761</v>
      </c>
      <c r="G145" s="221"/>
      <c r="H145" s="221"/>
      <c r="I145" s="221"/>
      <c r="J145" s="222" t="s">
        <v>1134</v>
      </c>
      <c r="K145" s="223">
        <v>1</v>
      </c>
      <c r="L145" s="224">
        <v>0</v>
      </c>
      <c r="M145" s="225"/>
      <c r="N145" s="226">
        <f>ROUND(L145*K145,2)</f>
        <v>0</v>
      </c>
      <c r="O145" s="226"/>
      <c r="P145" s="226"/>
      <c r="Q145" s="226"/>
      <c r="R145" s="48"/>
      <c r="T145" s="227" t="s">
        <v>22</v>
      </c>
      <c r="U145" s="56" t="s">
        <v>45</v>
      </c>
      <c r="V145" s="47"/>
      <c r="W145" s="228">
        <f>V145*K145</f>
        <v>0</v>
      </c>
      <c r="X145" s="228">
        <v>0</v>
      </c>
      <c r="Y145" s="228">
        <f>X145*K145</f>
        <v>0</v>
      </c>
      <c r="Z145" s="228">
        <v>0</v>
      </c>
      <c r="AA145" s="229">
        <f>Z145*K145</f>
        <v>0</v>
      </c>
      <c r="AR145" s="22" t="s">
        <v>278</v>
      </c>
      <c r="AT145" s="22" t="s">
        <v>207</v>
      </c>
      <c r="AU145" s="22" t="s">
        <v>88</v>
      </c>
      <c r="AY145" s="22" t="s">
        <v>206</v>
      </c>
      <c r="BE145" s="142">
        <f>IF(U145="základní",N145,0)</f>
        <v>0</v>
      </c>
      <c r="BF145" s="142">
        <f>IF(U145="snížená",N145,0)</f>
        <v>0</v>
      </c>
      <c r="BG145" s="142">
        <f>IF(U145="zákl. přenesená",N145,0)</f>
        <v>0</v>
      </c>
      <c r="BH145" s="142">
        <f>IF(U145="sníž. přenesená",N145,0)</f>
        <v>0</v>
      </c>
      <c r="BI145" s="142">
        <f>IF(U145="nulová",N145,0)</f>
        <v>0</v>
      </c>
      <c r="BJ145" s="22" t="s">
        <v>88</v>
      </c>
      <c r="BK145" s="142">
        <f>ROUND(L145*K145,2)</f>
        <v>0</v>
      </c>
      <c r="BL145" s="22" t="s">
        <v>278</v>
      </c>
      <c r="BM145" s="22" t="s">
        <v>2762</v>
      </c>
    </row>
    <row r="146" s="1" customFormat="1" ht="24" customHeight="1">
      <c r="B146" s="46"/>
      <c r="C146" s="47"/>
      <c r="D146" s="47"/>
      <c r="E146" s="47"/>
      <c r="F146" s="250" t="s">
        <v>2751</v>
      </c>
      <c r="G146" s="67"/>
      <c r="H146" s="67"/>
      <c r="I146" s="67"/>
      <c r="J146" s="47"/>
      <c r="K146" s="47"/>
      <c r="L146" s="47"/>
      <c r="M146" s="47"/>
      <c r="N146" s="47"/>
      <c r="O146" s="47"/>
      <c r="P146" s="47"/>
      <c r="Q146" s="47"/>
      <c r="R146" s="48"/>
      <c r="T146" s="189"/>
      <c r="U146" s="47"/>
      <c r="V146" s="47"/>
      <c r="W146" s="47"/>
      <c r="X146" s="47"/>
      <c r="Y146" s="47"/>
      <c r="Z146" s="47"/>
      <c r="AA146" s="100"/>
      <c r="AT146" s="22" t="s">
        <v>268</v>
      </c>
      <c r="AU146" s="22" t="s">
        <v>88</v>
      </c>
    </row>
    <row r="147" s="1" customFormat="1" ht="16.5" customHeight="1">
      <c r="B147" s="46"/>
      <c r="C147" s="219" t="s">
        <v>11</v>
      </c>
      <c r="D147" s="219" t="s">
        <v>207</v>
      </c>
      <c r="E147" s="220" t="s">
        <v>2763</v>
      </c>
      <c r="F147" s="221" t="s">
        <v>2756</v>
      </c>
      <c r="G147" s="221"/>
      <c r="H147" s="221"/>
      <c r="I147" s="221"/>
      <c r="J147" s="222" t="s">
        <v>1134</v>
      </c>
      <c r="K147" s="223">
        <v>1</v>
      </c>
      <c r="L147" s="224">
        <v>0</v>
      </c>
      <c r="M147" s="225"/>
      <c r="N147" s="226">
        <f>ROUND(L147*K147,2)</f>
        <v>0</v>
      </c>
      <c r="O147" s="226"/>
      <c r="P147" s="226"/>
      <c r="Q147" s="226"/>
      <c r="R147" s="48"/>
      <c r="T147" s="227" t="s">
        <v>22</v>
      </c>
      <c r="U147" s="56" t="s">
        <v>45</v>
      </c>
      <c r="V147" s="47"/>
      <c r="W147" s="228">
        <f>V147*K147</f>
        <v>0</v>
      </c>
      <c r="X147" s="228">
        <v>0</v>
      </c>
      <c r="Y147" s="228">
        <f>X147*K147</f>
        <v>0</v>
      </c>
      <c r="Z147" s="228">
        <v>0</v>
      </c>
      <c r="AA147" s="229">
        <f>Z147*K147</f>
        <v>0</v>
      </c>
      <c r="AR147" s="22" t="s">
        <v>278</v>
      </c>
      <c r="AT147" s="22" t="s">
        <v>207</v>
      </c>
      <c r="AU147" s="22" t="s">
        <v>88</v>
      </c>
      <c r="AY147" s="22" t="s">
        <v>206</v>
      </c>
      <c r="BE147" s="142">
        <f>IF(U147="základní",N147,0)</f>
        <v>0</v>
      </c>
      <c r="BF147" s="142">
        <f>IF(U147="snížená",N147,0)</f>
        <v>0</v>
      </c>
      <c r="BG147" s="142">
        <f>IF(U147="zákl. přenesená",N147,0)</f>
        <v>0</v>
      </c>
      <c r="BH147" s="142">
        <f>IF(U147="sníž. přenesená",N147,0)</f>
        <v>0</v>
      </c>
      <c r="BI147" s="142">
        <f>IF(U147="nulová",N147,0)</f>
        <v>0</v>
      </c>
      <c r="BJ147" s="22" t="s">
        <v>88</v>
      </c>
      <c r="BK147" s="142">
        <f>ROUND(L147*K147,2)</f>
        <v>0</v>
      </c>
      <c r="BL147" s="22" t="s">
        <v>278</v>
      </c>
      <c r="BM147" s="22" t="s">
        <v>2764</v>
      </c>
    </row>
    <row r="148" s="1" customFormat="1" ht="24" customHeight="1">
      <c r="B148" s="46"/>
      <c r="C148" s="47"/>
      <c r="D148" s="47"/>
      <c r="E148" s="47"/>
      <c r="F148" s="250" t="s">
        <v>2751</v>
      </c>
      <c r="G148" s="67"/>
      <c r="H148" s="67"/>
      <c r="I148" s="67"/>
      <c r="J148" s="47"/>
      <c r="K148" s="47"/>
      <c r="L148" s="47"/>
      <c r="M148" s="47"/>
      <c r="N148" s="47"/>
      <c r="O148" s="47"/>
      <c r="P148" s="47"/>
      <c r="Q148" s="47"/>
      <c r="R148" s="48"/>
      <c r="T148" s="189"/>
      <c r="U148" s="47"/>
      <c r="V148" s="47"/>
      <c r="W148" s="47"/>
      <c r="X148" s="47"/>
      <c r="Y148" s="47"/>
      <c r="Z148" s="47"/>
      <c r="AA148" s="100"/>
      <c r="AT148" s="22" t="s">
        <v>268</v>
      </c>
      <c r="AU148" s="22" t="s">
        <v>88</v>
      </c>
    </row>
    <row r="149" s="1" customFormat="1" ht="16.5" customHeight="1">
      <c r="B149" s="46"/>
      <c r="C149" s="219" t="s">
        <v>278</v>
      </c>
      <c r="D149" s="219" t="s">
        <v>207</v>
      </c>
      <c r="E149" s="220" t="s">
        <v>2765</v>
      </c>
      <c r="F149" s="221" t="s">
        <v>2756</v>
      </c>
      <c r="G149" s="221"/>
      <c r="H149" s="221"/>
      <c r="I149" s="221"/>
      <c r="J149" s="222" t="s">
        <v>1134</v>
      </c>
      <c r="K149" s="223">
        <v>1</v>
      </c>
      <c r="L149" s="224">
        <v>0</v>
      </c>
      <c r="M149" s="225"/>
      <c r="N149" s="226">
        <f>ROUND(L149*K149,2)</f>
        <v>0</v>
      </c>
      <c r="O149" s="226"/>
      <c r="P149" s="226"/>
      <c r="Q149" s="226"/>
      <c r="R149" s="48"/>
      <c r="T149" s="227" t="s">
        <v>22</v>
      </c>
      <c r="U149" s="56" t="s">
        <v>45</v>
      </c>
      <c r="V149" s="47"/>
      <c r="W149" s="228">
        <f>V149*K149</f>
        <v>0</v>
      </c>
      <c r="X149" s="228">
        <v>0</v>
      </c>
      <c r="Y149" s="228">
        <f>X149*K149</f>
        <v>0</v>
      </c>
      <c r="Z149" s="228">
        <v>0</v>
      </c>
      <c r="AA149" s="229">
        <f>Z149*K149</f>
        <v>0</v>
      </c>
      <c r="AR149" s="22" t="s">
        <v>278</v>
      </c>
      <c r="AT149" s="22" t="s">
        <v>207</v>
      </c>
      <c r="AU149" s="22" t="s">
        <v>88</v>
      </c>
      <c r="AY149" s="22" t="s">
        <v>206</v>
      </c>
      <c r="BE149" s="142">
        <f>IF(U149="základní",N149,0)</f>
        <v>0</v>
      </c>
      <c r="BF149" s="142">
        <f>IF(U149="snížená",N149,0)</f>
        <v>0</v>
      </c>
      <c r="BG149" s="142">
        <f>IF(U149="zákl. přenesená",N149,0)</f>
        <v>0</v>
      </c>
      <c r="BH149" s="142">
        <f>IF(U149="sníž. přenesená",N149,0)</f>
        <v>0</v>
      </c>
      <c r="BI149" s="142">
        <f>IF(U149="nulová",N149,0)</f>
        <v>0</v>
      </c>
      <c r="BJ149" s="22" t="s">
        <v>88</v>
      </c>
      <c r="BK149" s="142">
        <f>ROUND(L149*K149,2)</f>
        <v>0</v>
      </c>
      <c r="BL149" s="22" t="s">
        <v>278</v>
      </c>
      <c r="BM149" s="22" t="s">
        <v>2766</v>
      </c>
    </row>
    <row r="150" s="1" customFormat="1" ht="24" customHeight="1">
      <c r="B150" s="46"/>
      <c r="C150" s="47"/>
      <c r="D150" s="47"/>
      <c r="E150" s="47"/>
      <c r="F150" s="250" t="s">
        <v>2751</v>
      </c>
      <c r="G150" s="67"/>
      <c r="H150" s="67"/>
      <c r="I150" s="67"/>
      <c r="J150" s="47"/>
      <c r="K150" s="47"/>
      <c r="L150" s="47"/>
      <c r="M150" s="47"/>
      <c r="N150" s="47"/>
      <c r="O150" s="47"/>
      <c r="P150" s="47"/>
      <c r="Q150" s="47"/>
      <c r="R150" s="48"/>
      <c r="T150" s="189"/>
      <c r="U150" s="47"/>
      <c r="V150" s="47"/>
      <c r="W150" s="47"/>
      <c r="X150" s="47"/>
      <c r="Y150" s="47"/>
      <c r="Z150" s="47"/>
      <c r="AA150" s="100"/>
      <c r="AT150" s="22" t="s">
        <v>268</v>
      </c>
      <c r="AU150" s="22" t="s">
        <v>88</v>
      </c>
    </row>
    <row r="151" s="1" customFormat="1" ht="16.5" customHeight="1">
      <c r="B151" s="46"/>
      <c r="C151" s="219" t="s">
        <v>283</v>
      </c>
      <c r="D151" s="219" t="s">
        <v>207</v>
      </c>
      <c r="E151" s="220" t="s">
        <v>2767</v>
      </c>
      <c r="F151" s="221" t="s">
        <v>2761</v>
      </c>
      <c r="G151" s="221"/>
      <c r="H151" s="221"/>
      <c r="I151" s="221"/>
      <c r="J151" s="222" t="s">
        <v>1134</v>
      </c>
      <c r="K151" s="223">
        <v>1</v>
      </c>
      <c r="L151" s="224">
        <v>0</v>
      </c>
      <c r="M151" s="225"/>
      <c r="N151" s="226">
        <f>ROUND(L151*K151,2)</f>
        <v>0</v>
      </c>
      <c r="O151" s="226"/>
      <c r="P151" s="226"/>
      <c r="Q151" s="226"/>
      <c r="R151" s="48"/>
      <c r="T151" s="227" t="s">
        <v>22</v>
      </c>
      <c r="U151" s="56" t="s">
        <v>45</v>
      </c>
      <c r="V151" s="47"/>
      <c r="W151" s="228">
        <f>V151*K151</f>
        <v>0</v>
      </c>
      <c r="X151" s="228">
        <v>0</v>
      </c>
      <c r="Y151" s="228">
        <f>X151*K151</f>
        <v>0</v>
      </c>
      <c r="Z151" s="228">
        <v>0</v>
      </c>
      <c r="AA151" s="229">
        <f>Z151*K151</f>
        <v>0</v>
      </c>
      <c r="AR151" s="22" t="s">
        <v>278</v>
      </c>
      <c r="AT151" s="22" t="s">
        <v>207</v>
      </c>
      <c r="AU151" s="22" t="s">
        <v>88</v>
      </c>
      <c r="AY151" s="22" t="s">
        <v>206</v>
      </c>
      <c r="BE151" s="142">
        <f>IF(U151="základní",N151,0)</f>
        <v>0</v>
      </c>
      <c r="BF151" s="142">
        <f>IF(U151="snížená",N151,0)</f>
        <v>0</v>
      </c>
      <c r="BG151" s="142">
        <f>IF(U151="zákl. přenesená",N151,0)</f>
        <v>0</v>
      </c>
      <c r="BH151" s="142">
        <f>IF(U151="sníž. přenesená",N151,0)</f>
        <v>0</v>
      </c>
      <c r="BI151" s="142">
        <f>IF(U151="nulová",N151,0)</f>
        <v>0</v>
      </c>
      <c r="BJ151" s="22" t="s">
        <v>88</v>
      </c>
      <c r="BK151" s="142">
        <f>ROUND(L151*K151,2)</f>
        <v>0</v>
      </c>
      <c r="BL151" s="22" t="s">
        <v>278</v>
      </c>
      <c r="BM151" s="22" t="s">
        <v>2768</v>
      </c>
    </row>
    <row r="152" s="1" customFormat="1" ht="24" customHeight="1">
      <c r="B152" s="46"/>
      <c r="C152" s="47"/>
      <c r="D152" s="47"/>
      <c r="E152" s="47"/>
      <c r="F152" s="250" t="s">
        <v>2751</v>
      </c>
      <c r="G152" s="67"/>
      <c r="H152" s="67"/>
      <c r="I152" s="67"/>
      <c r="J152" s="47"/>
      <c r="K152" s="47"/>
      <c r="L152" s="47"/>
      <c r="M152" s="47"/>
      <c r="N152" s="47"/>
      <c r="O152" s="47"/>
      <c r="P152" s="47"/>
      <c r="Q152" s="47"/>
      <c r="R152" s="48"/>
      <c r="T152" s="189"/>
      <c r="U152" s="47"/>
      <c r="V152" s="47"/>
      <c r="W152" s="47"/>
      <c r="X152" s="47"/>
      <c r="Y152" s="47"/>
      <c r="Z152" s="47"/>
      <c r="AA152" s="100"/>
      <c r="AT152" s="22" t="s">
        <v>268</v>
      </c>
      <c r="AU152" s="22" t="s">
        <v>88</v>
      </c>
    </row>
    <row r="153" s="1" customFormat="1" ht="16.5" customHeight="1">
      <c r="B153" s="46"/>
      <c r="C153" s="219" t="s">
        <v>290</v>
      </c>
      <c r="D153" s="219" t="s">
        <v>207</v>
      </c>
      <c r="E153" s="220" t="s">
        <v>2769</v>
      </c>
      <c r="F153" s="221" t="s">
        <v>2756</v>
      </c>
      <c r="G153" s="221"/>
      <c r="H153" s="221"/>
      <c r="I153" s="221"/>
      <c r="J153" s="222" t="s">
        <v>1134</v>
      </c>
      <c r="K153" s="223">
        <v>1</v>
      </c>
      <c r="L153" s="224">
        <v>0</v>
      </c>
      <c r="M153" s="225"/>
      <c r="N153" s="226">
        <f>ROUND(L153*K153,2)</f>
        <v>0</v>
      </c>
      <c r="O153" s="226"/>
      <c r="P153" s="226"/>
      <c r="Q153" s="226"/>
      <c r="R153" s="48"/>
      <c r="T153" s="227" t="s">
        <v>22</v>
      </c>
      <c r="U153" s="56" t="s">
        <v>45</v>
      </c>
      <c r="V153" s="47"/>
      <c r="W153" s="228">
        <f>V153*K153</f>
        <v>0</v>
      </c>
      <c r="X153" s="228">
        <v>0</v>
      </c>
      <c r="Y153" s="228">
        <f>X153*K153</f>
        <v>0</v>
      </c>
      <c r="Z153" s="228">
        <v>0</v>
      </c>
      <c r="AA153" s="229">
        <f>Z153*K153</f>
        <v>0</v>
      </c>
      <c r="AR153" s="22" t="s">
        <v>278</v>
      </c>
      <c r="AT153" s="22" t="s">
        <v>207</v>
      </c>
      <c r="AU153" s="22" t="s">
        <v>88</v>
      </c>
      <c r="AY153" s="22" t="s">
        <v>206</v>
      </c>
      <c r="BE153" s="142">
        <f>IF(U153="základní",N153,0)</f>
        <v>0</v>
      </c>
      <c r="BF153" s="142">
        <f>IF(U153="snížená",N153,0)</f>
        <v>0</v>
      </c>
      <c r="BG153" s="142">
        <f>IF(U153="zákl. přenesená",N153,0)</f>
        <v>0</v>
      </c>
      <c r="BH153" s="142">
        <f>IF(U153="sníž. přenesená",N153,0)</f>
        <v>0</v>
      </c>
      <c r="BI153" s="142">
        <f>IF(U153="nulová",N153,0)</f>
        <v>0</v>
      </c>
      <c r="BJ153" s="22" t="s">
        <v>88</v>
      </c>
      <c r="BK153" s="142">
        <f>ROUND(L153*K153,2)</f>
        <v>0</v>
      </c>
      <c r="BL153" s="22" t="s">
        <v>278</v>
      </c>
      <c r="BM153" s="22" t="s">
        <v>2770</v>
      </c>
    </row>
    <row r="154" s="1" customFormat="1" ht="24" customHeight="1">
      <c r="B154" s="46"/>
      <c r="C154" s="47"/>
      <c r="D154" s="47"/>
      <c r="E154" s="47"/>
      <c r="F154" s="250" t="s">
        <v>2751</v>
      </c>
      <c r="G154" s="67"/>
      <c r="H154" s="67"/>
      <c r="I154" s="67"/>
      <c r="J154" s="47"/>
      <c r="K154" s="47"/>
      <c r="L154" s="47"/>
      <c r="M154" s="47"/>
      <c r="N154" s="47"/>
      <c r="O154" s="47"/>
      <c r="P154" s="47"/>
      <c r="Q154" s="47"/>
      <c r="R154" s="48"/>
      <c r="T154" s="189"/>
      <c r="U154" s="47"/>
      <c r="V154" s="47"/>
      <c r="W154" s="47"/>
      <c r="X154" s="47"/>
      <c r="Y154" s="47"/>
      <c r="Z154" s="47"/>
      <c r="AA154" s="100"/>
      <c r="AT154" s="22" t="s">
        <v>268</v>
      </c>
      <c r="AU154" s="22" t="s">
        <v>88</v>
      </c>
    </row>
    <row r="155" s="1" customFormat="1" ht="16.5" customHeight="1">
      <c r="B155" s="46"/>
      <c r="C155" s="219" t="s">
        <v>296</v>
      </c>
      <c r="D155" s="219" t="s">
        <v>207</v>
      </c>
      <c r="E155" s="220" t="s">
        <v>2771</v>
      </c>
      <c r="F155" s="221" t="s">
        <v>2756</v>
      </c>
      <c r="G155" s="221"/>
      <c r="H155" s="221"/>
      <c r="I155" s="221"/>
      <c r="J155" s="222" t="s">
        <v>1134</v>
      </c>
      <c r="K155" s="223">
        <v>1</v>
      </c>
      <c r="L155" s="224">
        <v>0</v>
      </c>
      <c r="M155" s="225"/>
      <c r="N155" s="226">
        <f>ROUND(L155*K155,2)</f>
        <v>0</v>
      </c>
      <c r="O155" s="226"/>
      <c r="P155" s="226"/>
      <c r="Q155" s="226"/>
      <c r="R155" s="48"/>
      <c r="T155" s="227" t="s">
        <v>22</v>
      </c>
      <c r="U155" s="56" t="s">
        <v>45</v>
      </c>
      <c r="V155" s="47"/>
      <c r="W155" s="228">
        <f>V155*K155</f>
        <v>0</v>
      </c>
      <c r="X155" s="228">
        <v>0</v>
      </c>
      <c r="Y155" s="228">
        <f>X155*K155</f>
        <v>0</v>
      </c>
      <c r="Z155" s="228">
        <v>0</v>
      </c>
      <c r="AA155" s="229">
        <f>Z155*K155</f>
        <v>0</v>
      </c>
      <c r="AR155" s="22" t="s">
        <v>278</v>
      </c>
      <c r="AT155" s="22" t="s">
        <v>207</v>
      </c>
      <c r="AU155" s="22" t="s">
        <v>88</v>
      </c>
      <c r="AY155" s="22" t="s">
        <v>206</v>
      </c>
      <c r="BE155" s="142">
        <f>IF(U155="základní",N155,0)</f>
        <v>0</v>
      </c>
      <c r="BF155" s="142">
        <f>IF(U155="snížená",N155,0)</f>
        <v>0</v>
      </c>
      <c r="BG155" s="142">
        <f>IF(U155="zákl. přenesená",N155,0)</f>
        <v>0</v>
      </c>
      <c r="BH155" s="142">
        <f>IF(U155="sníž. přenesená",N155,0)</f>
        <v>0</v>
      </c>
      <c r="BI155" s="142">
        <f>IF(U155="nulová",N155,0)</f>
        <v>0</v>
      </c>
      <c r="BJ155" s="22" t="s">
        <v>88</v>
      </c>
      <c r="BK155" s="142">
        <f>ROUND(L155*K155,2)</f>
        <v>0</v>
      </c>
      <c r="BL155" s="22" t="s">
        <v>278</v>
      </c>
      <c r="BM155" s="22" t="s">
        <v>2772</v>
      </c>
    </row>
    <row r="156" s="1" customFormat="1" ht="24" customHeight="1">
      <c r="B156" s="46"/>
      <c r="C156" s="47"/>
      <c r="D156" s="47"/>
      <c r="E156" s="47"/>
      <c r="F156" s="250" t="s">
        <v>2751</v>
      </c>
      <c r="G156" s="67"/>
      <c r="H156" s="67"/>
      <c r="I156" s="67"/>
      <c r="J156" s="47"/>
      <c r="K156" s="47"/>
      <c r="L156" s="47"/>
      <c r="M156" s="47"/>
      <c r="N156" s="47"/>
      <c r="O156" s="47"/>
      <c r="P156" s="47"/>
      <c r="Q156" s="47"/>
      <c r="R156" s="48"/>
      <c r="T156" s="189"/>
      <c r="U156" s="47"/>
      <c r="V156" s="47"/>
      <c r="W156" s="47"/>
      <c r="X156" s="47"/>
      <c r="Y156" s="47"/>
      <c r="Z156" s="47"/>
      <c r="AA156" s="100"/>
      <c r="AT156" s="22" t="s">
        <v>268</v>
      </c>
      <c r="AU156" s="22" t="s">
        <v>88</v>
      </c>
    </row>
    <row r="157" s="1" customFormat="1" ht="16.5" customHeight="1">
      <c r="B157" s="46"/>
      <c r="C157" s="219" t="s">
        <v>301</v>
      </c>
      <c r="D157" s="219" t="s">
        <v>207</v>
      </c>
      <c r="E157" s="220" t="s">
        <v>2773</v>
      </c>
      <c r="F157" s="221" t="s">
        <v>2753</v>
      </c>
      <c r="G157" s="221"/>
      <c r="H157" s="221"/>
      <c r="I157" s="221"/>
      <c r="J157" s="222" t="s">
        <v>1134</v>
      </c>
      <c r="K157" s="223">
        <v>1</v>
      </c>
      <c r="L157" s="224">
        <v>0</v>
      </c>
      <c r="M157" s="225"/>
      <c r="N157" s="226">
        <f>ROUND(L157*K157,2)</f>
        <v>0</v>
      </c>
      <c r="O157" s="226"/>
      <c r="P157" s="226"/>
      <c r="Q157" s="226"/>
      <c r="R157" s="48"/>
      <c r="T157" s="227" t="s">
        <v>22</v>
      </c>
      <c r="U157" s="56" t="s">
        <v>45</v>
      </c>
      <c r="V157" s="47"/>
      <c r="W157" s="228">
        <f>V157*K157</f>
        <v>0</v>
      </c>
      <c r="X157" s="228">
        <v>0</v>
      </c>
      <c r="Y157" s="228">
        <f>X157*K157</f>
        <v>0</v>
      </c>
      <c r="Z157" s="228">
        <v>0</v>
      </c>
      <c r="AA157" s="229">
        <f>Z157*K157</f>
        <v>0</v>
      </c>
      <c r="AR157" s="22" t="s">
        <v>278</v>
      </c>
      <c r="AT157" s="22" t="s">
        <v>207</v>
      </c>
      <c r="AU157" s="22" t="s">
        <v>88</v>
      </c>
      <c r="AY157" s="22" t="s">
        <v>206</v>
      </c>
      <c r="BE157" s="142">
        <f>IF(U157="základní",N157,0)</f>
        <v>0</v>
      </c>
      <c r="BF157" s="142">
        <f>IF(U157="snížená",N157,0)</f>
        <v>0</v>
      </c>
      <c r="BG157" s="142">
        <f>IF(U157="zákl. přenesená",N157,0)</f>
        <v>0</v>
      </c>
      <c r="BH157" s="142">
        <f>IF(U157="sníž. přenesená",N157,0)</f>
        <v>0</v>
      </c>
      <c r="BI157" s="142">
        <f>IF(U157="nulová",N157,0)</f>
        <v>0</v>
      </c>
      <c r="BJ157" s="22" t="s">
        <v>88</v>
      </c>
      <c r="BK157" s="142">
        <f>ROUND(L157*K157,2)</f>
        <v>0</v>
      </c>
      <c r="BL157" s="22" t="s">
        <v>278</v>
      </c>
      <c r="BM157" s="22" t="s">
        <v>2774</v>
      </c>
    </row>
    <row r="158" s="1" customFormat="1" ht="24" customHeight="1">
      <c r="B158" s="46"/>
      <c r="C158" s="47"/>
      <c r="D158" s="47"/>
      <c r="E158" s="47"/>
      <c r="F158" s="250" t="s">
        <v>2751</v>
      </c>
      <c r="G158" s="67"/>
      <c r="H158" s="67"/>
      <c r="I158" s="67"/>
      <c r="J158" s="47"/>
      <c r="K158" s="47"/>
      <c r="L158" s="47"/>
      <c r="M158" s="47"/>
      <c r="N158" s="47"/>
      <c r="O158" s="47"/>
      <c r="P158" s="47"/>
      <c r="Q158" s="47"/>
      <c r="R158" s="48"/>
      <c r="T158" s="189"/>
      <c r="U158" s="47"/>
      <c r="V158" s="47"/>
      <c r="W158" s="47"/>
      <c r="X158" s="47"/>
      <c r="Y158" s="47"/>
      <c r="Z158" s="47"/>
      <c r="AA158" s="100"/>
      <c r="AT158" s="22" t="s">
        <v>268</v>
      </c>
      <c r="AU158" s="22" t="s">
        <v>88</v>
      </c>
    </row>
    <row r="159" s="1" customFormat="1" ht="16.5" customHeight="1">
      <c r="B159" s="46"/>
      <c r="C159" s="219" t="s">
        <v>10</v>
      </c>
      <c r="D159" s="219" t="s">
        <v>207</v>
      </c>
      <c r="E159" s="220" t="s">
        <v>2775</v>
      </c>
      <c r="F159" s="221" t="s">
        <v>2749</v>
      </c>
      <c r="G159" s="221"/>
      <c r="H159" s="221"/>
      <c r="I159" s="221"/>
      <c r="J159" s="222" t="s">
        <v>1134</v>
      </c>
      <c r="K159" s="223">
        <v>1</v>
      </c>
      <c r="L159" s="224">
        <v>0</v>
      </c>
      <c r="M159" s="225"/>
      <c r="N159" s="226">
        <f>ROUND(L159*K159,2)</f>
        <v>0</v>
      </c>
      <c r="O159" s="226"/>
      <c r="P159" s="226"/>
      <c r="Q159" s="226"/>
      <c r="R159" s="48"/>
      <c r="T159" s="227" t="s">
        <v>22</v>
      </c>
      <c r="U159" s="56" t="s">
        <v>45</v>
      </c>
      <c r="V159" s="47"/>
      <c r="W159" s="228">
        <f>V159*K159</f>
        <v>0</v>
      </c>
      <c r="X159" s="228">
        <v>0</v>
      </c>
      <c r="Y159" s="228">
        <f>X159*K159</f>
        <v>0</v>
      </c>
      <c r="Z159" s="228">
        <v>0</v>
      </c>
      <c r="AA159" s="229">
        <f>Z159*K159</f>
        <v>0</v>
      </c>
      <c r="AR159" s="22" t="s">
        <v>278</v>
      </c>
      <c r="AT159" s="22" t="s">
        <v>207</v>
      </c>
      <c r="AU159" s="22" t="s">
        <v>88</v>
      </c>
      <c r="AY159" s="22" t="s">
        <v>206</v>
      </c>
      <c r="BE159" s="142">
        <f>IF(U159="základní",N159,0)</f>
        <v>0</v>
      </c>
      <c r="BF159" s="142">
        <f>IF(U159="snížená",N159,0)</f>
        <v>0</v>
      </c>
      <c r="BG159" s="142">
        <f>IF(U159="zákl. přenesená",N159,0)</f>
        <v>0</v>
      </c>
      <c r="BH159" s="142">
        <f>IF(U159="sníž. přenesená",N159,0)</f>
        <v>0</v>
      </c>
      <c r="BI159" s="142">
        <f>IF(U159="nulová",N159,0)</f>
        <v>0</v>
      </c>
      <c r="BJ159" s="22" t="s">
        <v>88</v>
      </c>
      <c r="BK159" s="142">
        <f>ROUND(L159*K159,2)</f>
        <v>0</v>
      </c>
      <c r="BL159" s="22" t="s">
        <v>278</v>
      </c>
      <c r="BM159" s="22" t="s">
        <v>2776</v>
      </c>
    </row>
    <row r="160" s="1" customFormat="1" ht="24" customHeight="1">
      <c r="B160" s="46"/>
      <c r="C160" s="47"/>
      <c r="D160" s="47"/>
      <c r="E160" s="47"/>
      <c r="F160" s="250" t="s">
        <v>2751</v>
      </c>
      <c r="G160" s="67"/>
      <c r="H160" s="67"/>
      <c r="I160" s="67"/>
      <c r="J160" s="47"/>
      <c r="K160" s="47"/>
      <c r="L160" s="47"/>
      <c r="M160" s="47"/>
      <c r="N160" s="47"/>
      <c r="O160" s="47"/>
      <c r="P160" s="47"/>
      <c r="Q160" s="47"/>
      <c r="R160" s="48"/>
      <c r="T160" s="189"/>
      <c r="U160" s="47"/>
      <c r="V160" s="47"/>
      <c r="W160" s="47"/>
      <c r="X160" s="47"/>
      <c r="Y160" s="47"/>
      <c r="Z160" s="47"/>
      <c r="AA160" s="100"/>
      <c r="AT160" s="22" t="s">
        <v>268</v>
      </c>
      <c r="AU160" s="22" t="s">
        <v>88</v>
      </c>
    </row>
    <row r="161" s="1" customFormat="1" ht="16.5" customHeight="1">
      <c r="B161" s="46"/>
      <c r="C161" s="219" t="s">
        <v>313</v>
      </c>
      <c r="D161" s="219" t="s">
        <v>207</v>
      </c>
      <c r="E161" s="220" t="s">
        <v>2777</v>
      </c>
      <c r="F161" s="221" t="s">
        <v>2753</v>
      </c>
      <c r="G161" s="221"/>
      <c r="H161" s="221"/>
      <c r="I161" s="221"/>
      <c r="J161" s="222" t="s">
        <v>1134</v>
      </c>
      <c r="K161" s="223">
        <v>1</v>
      </c>
      <c r="L161" s="224">
        <v>0</v>
      </c>
      <c r="M161" s="225"/>
      <c r="N161" s="226">
        <f>ROUND(L161*K161,2)</f>
        <v>0</v>
      </c>
      <c r="O161" s="226"/>
      <c r="P161" s="226"/>
      <c r="Q161" s="226"/>
      <c r="R161" s="48"/>
      <c r="T161" s="227" t="s">
        <v>22</v>
      </c>
      <c r="U161" s="56" t="s">
        <v>45</v>
      </c>
      <c r="V161" s="47"/>
      <c r="W161" s="228">
        <f>V161*K161</f>
        <v>0</v>
      </c>
      <c r="X161" s="228">
        <v>0</v>
      </c>
      <c r="Y161" s="228">
        <f>X161*K161</f>
        <v>0</v>
      </c>
      <c r="Z161" s="228">
        <v>0</v>
      </c>
      <c r="AA161" s="229">
        <f>Z161*K161</f>
        <v>0</v>
      </c>
      <c r="AR161" s="22" t="s">
        <v>278</v>
      </c>
      <c r="AT161" s="22" t="s">
        <v>207</v>
      </c>
      <c r="AU161" s="22" t="s">
        <v>88</v>
      </c>
      <c r="AY161" s="22" t="s">
        <v>206</v>
      </c>
      <c r="BE161" s="142">
        <f>IF(U161="základní",N161,0)</f>
        <v>0</v>
      </c>
      <c r="BF161" s="142">
        <f>IF(U161="snížená",N161,0)</f>
        <v>0</v>
      </c>
      <c r="BG161" s="142">
        <f>IF(U161="zákl. přenesená",N161,0)</f>
        <v>0</v>
      </c>
      <c r="BH161" s="142">
        <f>IF(U161="sníž. přenesená",N161,0)</f>
        <v>0</v>
      </c>
      <c r="BI161" s="142">
        <f>IF(U161="nulová",N161,0)</f>
        <v>0</v>
      </c>
      <c r="BJ161" s="22" t="s">
        <v>88</v>
      </c>
      <c r="BK161" s="142">
        <f>ROUND(L161*K161,2)</f>
        <v>0</v>
      </c>
      <c r="BL161" s="22" t="s">
        <v>278</v>
      </c>
      <c r="BM161" s="22" t="s">
        <v>2778</v>
      </c>
    </row>
    <row r="162" s="1" customFormat="1" ht="24" customHeight="1">
      <c r="B162" s="46"/>
      <c r="C162" s="47"/>
      <c r="D162" s="47"/>
      <c r="E162" s="47"/>
      <c r="F162" s="250" t="s">
        <v>2751</v>
      </c>
      <c r="G162" s="67"/>
      <c r="H162" s="67"/>
      <c r="I162" s="67"/>
      <c r="J162" s="47"/>
      <c r="K162" s="47"/>
      <c r="L162" s="47"/>
      <c r="M162" s="47"/>
      <c r="N162" s="47"/>
      <c r="O162" s="47"/>
      <c r="P162" s="47"/>
      <c r="Q162" s="47"/>
      <c r="R162" s="48"/>
      <c r="T162" s="189"/>
      <c r="U162" s="47"/>
      <c r="V162" s="47"/>
      <c r="W162" s="47"/>
      <c r="X162" s="47"/>
      <c r="Y162" s="47"/>
      <c r="Z162" s="47"/>
      <c r="AA162" s="100"/>
      <c r="AT162" s="22" t="s">
        <v>268</v>
      </c>
      <c r="AU162" s="22" t="s">
        <v>88</v>
      </c>
    </row>
    <row r="163" s="1" customFormat="1" ht="16.5" customHeight="1">
      <c r="B163" s="46"/>
      <c r="C163" s="219" t="s">
        <v>318</v>
      </c>
      <c r="D163" s="219" t="s">
        <v>207</v>
      </c>
      <c r="E163" s="220" t="s">
        <v>2779</v>
      </c>
      <c r="F163" s="221" t="s">
        <v>2761</v>
      </c>
      <c r="G163" s="221"/>
      <c r="H163" s="221"/>
      <c r="I163" s="221"/>
      <c r="J163" s="222" t="s">
        <v>1134</v>
      </c>
      <c r="K163" s="223">
        <v>1</v>
      </c>
      <c r="L163" s="224">
        <v>0</v>
      </c>
      <c r="M163" s="225"/>
      <c r="N163" s="226">
        <f>ROUND(L163*K163,2)</f>
        <v>0</v>
      </c>
      <c r="O163" s="226"/>
      <c r="P163" s="226"/>
      <c r="Q163" s="226"/>
      <c r="R163" s="48"/>
      <c r="T163" s="227" t="s">
        <v>22</v>
      </c>
      <c r="U163" s="56" t="s">
        <v>45</v>
      </c>
      <c r="V163" s="47"/>
      <c r="W163" s="228">
        <f>V163*K163</f>
        <v>0</v>
      </c>
      <c r="X163" s="228">
        <v>0</v>
      </c>
      <c r="Y163" s="228">
        <f>X163*K163</f>
        <v>0</v>
      </c>
      <c r="Z163" s="228">
        <v>0</v>
      </c>
      <c r="AA163" s="229">
        <f>Z163*K163</f>
        <v>0</v>
      </c>
      <c r="AR163" s="22" t="s">
        <v>278</v>
      </c>
      <c r="AT163" s="22" t="s">
        <v>207</v>
      </c>
      <c r="AU163" s="22" t="s">
        <v>88</v>
      </c>
      <c r="AY163" s="22" t="s">
        <v>206</v>
      </c>
      <c r="BE163" s="142">
        <f>IF(U163="základní",N163,0)</f>
        <v>0</v>
      </c>
      <c r="BF163" s="142">
        <f>IF(U163="snížená",N163,0)</f>
        <v>0</v>
      </c>
      <c r="BG163" s="142">
        <f>IF(U163="zákl. přenesená",N163,0)</f>
        <v>0</v>
      </c>
      <c r="BH163" s="142">
        <f>IF(U163="sníž. přenesená",N163,0)</f>
        <v>0</v>
      </c>
      <c r="BI163" s="142">
        <f>IF(U163="nulová",N163,0)</f>
        <v>0</v>
      </c>
      <c r="BJ163" s="22" t="s">
        <v>88</v>
      </c>
      <c r="BK163" s="142">
        <f>ROUND(L163*K163,2)</f>
        <v>0</v>
      </c>
      <c r="BL163" s="22" t="s">
        <v>278</v>
      </c>
      <c r="BM163" s="22" t="s">
        <v>2780</v>
      </c>
    </row>
    <row r="164" s="1" customFormat="1" ht="24" customHeight="1">
      <c r="B164" s="46"/>
      <c r="C164" s="47"/>
      <c r="D164" s="47"/>
      <c r="E164" s="47"/>
      <c r="F164" s="250" t="s">
        <v>2751</v>
      </c>
      <c r="G164" s="67"/>
      <c r="H164" s="67"/>
      <c r="I164" s="67"/>
      <c r="J164" s="47"/>
      <c r="K164" s="47"/>
      <c r="L164" s="47"/>
      <c r="M164" s="47"/>
      <c r="N164" s="47"/>
      <c r="O164" s="47"/>
      <c r="P164" s="47"/>
      <c r="Q164" s="47"/>
      <c r="R164" s="48"/>
      <c r="T164" s="189"/>
      <c r="U164" s="47"/>
      <c r="V164" s="47"/>
      <c r="W164" s="47"/>
      <c r="X164" s="47"/>
      <c r="Y164" s="47"/>
      <c r="Z164" s="47"/>
      <c r="AA164" s="100"/>
      <c r="AT164" s="22" t="s">
        <v>268</v>
      </c>
      <c r="AU164" s="22" t="s">
        <v>88</v>
      </c>
    </row>
    <row r="165" s="1" customFormat="1" ht="16.5" customHeight="1">
      <c r="B165" s="46"/>
      <c r="C165" s="219" t="s">
        <v>323</v>
      </c>
      <c r="D165" s="219" t="s">
        <v>207</v>
      </c>
      <c r="E165" s="220" t="s">
        <v>2781</v>
      </c>
      <c r="F165" s="221" t="s">
        <v>2761</v>
      </c>
      <c r="G165" s="221"/>
      <c r="H165" s="221"/>
      <c r="I165" s="221"/>
      <c r="J165" s="222" t="s">
        <v>1134</v>
      </c>
      <c r="K165" s="223">
        <v>1</v>
      </c>
      <c r="L165" s="224">
        <v>0</v>
      </c>
      <c r="M165" s="225"/>
      <c r="N165" s="226">
        <f>ROUND(L165*K165,2)</f>
        <v>0</v>
      </c>
      <c r="O165" s="226"/>
      <c r="P165" s="226"/>
      <c r="Q165" s="226"/>
      <c r="R165" s="48"/>
      <c r="T165" s="227" t="s">
        <v>22</v>
      </c>
      <c r="U165" s="56" t="s">
        <v>45</v>
      </c>
      <c r="V165" s="47"/>
      <c r="W165" s="228">
        <f>V165*K165</f>
        <v>0</v>
      </c>
      <c r="X165" s="228">
        <v>0</v>
      </c>
      <c r="Y165" s="228">
        <f>X165*K165</f>
        <v>0</v>
      </c>
      <c r="Z165" s="228">
        <v>0</v>
      </c>
      <c r="AA165" s="229">
        <f>Z165*K165</f>
        <v>0</v>
      </c>
      <c r="AR165" s="22" t="s">
        <v>278</v>
      </c>
      <c r="AT165" s="22" t="s">
        <v>207</v>
      </c>
      <c r="AU165" s="22" t="s">
        <v>88</v>
      </c>
      <c r="AY165" s="22" t="s">
        <v>206</v>
      </c>
      <c r="BE165" s="142">
        <f>IF(U165="základní",N165,0)</f>
        <v>0</v>
      </c>
      <c r="BF165" s="142">
        <f>IF(U165="snížená",N165,0)</f>
        <v>0</v>
      </c>
      <c r="BG165" s="142">
        <f>IF(U165="zákl. přenesená",N165,0)</f>
        <v>0</v>
      </c>
      <c r="BH165" s="142">
        <f>IF(U165="sníž. přenesená",N165,0)</f>
        <v>0</v>
      </c>
      <c r="BI165" s="142">
        <f>IF(U165="nulová",N165,0)</f>
        <v>0</v>
      </c>
      <c r="BJ165" s="22" t="s">
        <v>88</v>
      </c>
      <c r="BK165" s="142">
        <f>ROUND(L165*K165,2)</f>
        <v>0</v>
      </c>
      <c r="BL165" s="22" t="s">
        <v>278</v>
      </c>
      <c r="BM165" s="22" t="s">
        <v>2782</v>
      </c>
    </row>
    <row r="166" s="1" customFormat="1" ht="24" customHeight="1">
      <c r="B166" s="46"/>
      <c r="C166" s="47"/>
      <c r="D166" s="47"/>
      <c r="E166" s="47"/>
      <c r="F166" s="250" t="s">
        <v>2751</v>
      </c>
      <c r="G166" s="67"/>
      <c r="H166" s="67"/>
      <c r="I166" s="67"/>
      <c r="J166" s="47"/>
      <c r="K166" s="47"/>
      <c r="L166" s="47"/>
      <c r="M166" s="47"/>
      <c r="N166" s="47"/>
      <c r="O166" s="47"/>
      <c r="P166" s="47"/>
      <c r="Q166" s="47"/>
      <c r="R166" s="48"/>
      <c r="T166" s="189"/>
      <c r="U166" s="47"/>
      <c r="V166" s="47"/>
      <c r="W166" s="47"/>
      <c r="X166" s="47"/>
      <c r="Y166" s="47"/>
      <c r="Z166" s="47"/>
      <c r="AA166" s="100"/>
      <c r="AT166" s="22" t="s">
        <v>268</v>
      </c>
      <c r="AU166" s="22" t="s">
        <v>88</v>
      </c>
    </row>
    <row r="167" s="1" customFormat="1" ht="16.5" customHeight="1">
      <c r="B167" s="46"/>
      <c r="C167" s="219" t="s">
        <v>327</v>
      </c>
      <c r="D167" s="219" t="s">
        <v>207</v>
      </c>
      <c r="E167" s="220" t="s">
        <v>2783</v>
      </c>
      <c r="F167" s="221" t="s">
        <v>2756</v>
      </c>
      <c r="G167" s="221"/>
      <c r="H167" s="221"/>
      <c r="I167" s="221"/>
      <c r="J167" s="222" t="s">
        <v>1134</v>
      </c>
      <c r="K167" s="223">
        <v>1</v>
      </c>
      <c r="L167" s="224">
        <v>0</v>
      </c>
      <c r="M167" s="225"/>
      <c r="N167" s="226">
        <f>ROUND(L167*K167,2)</f>
        <v>0</v>
      </c>
      <c r="O167" s="226"/>
      <c r="P167" s="226"/>
      <c r="Q167" s="226"/>
      <c r="R167" s="48"/>
      <c r="T167" s="227" t="s">
        <v>22</v>
      </c>
      <c r="U167" s="56" t="s">
        <v>45</v>
      </c>
      <c r="V167" s="47"/>
      <c r="W167" s="228">
        <f>V167*K167</f>
        <v>0</v>
      </c>
      <c r="X167" s="228">
        <v>0</v>
      </c>
      <c r="Y167" s="228">
        <f>X167*K167</f>
        <v>0</v>
      </c>
      <c r="Z167" s="228">
        <v>0</v>
      </c>
      <c r="AA167" s="229">
        <f>Z167*K167</f>
        <v>0</v>
      </c>
      <c r="AR167" s="22" t="s">
        <v>278</v>
      </c>
      <c r="AT167" s="22" t="s">
        <v>207</v>
      </c>
      <c r="AU167" s="22" t="s">
        <v>88</v>
      </c>
      <c r="AY167" s="22" t="s">
        <v>206</v>
      </c>
      <c r="BE167" s="142">
        <f>IF(U167="základní",N167,0)</f>
        <v>0</v>
      </c>
      <c r="BF167" s="142">
        <f>IF(U167="snížená",N167,0)</f>
        <v>0</v>
      </c>
      <c r="BG167" s="142">
        <f>IF(U167="zákl. přenesená",N167,0)</f>
        <v>0</v>
      </c>
      <c r="BH167" s="142">
        <f>IF(U167="sníž. přenesená",N167,0)</f>
        <v>0</v>
      </c>
      <c r="BI167" s="142">
        <f>IF(U167="nulová",N167,0)</f>
        <v>0</v>
      </c>
      <c r="BJ167" s="22" t="s">
        <v>88</v>
      </c>
      <c r="BK167" s="142">
        <f>ROUND(L167*K167,2)</f>
        <v>0</v>
      </c>
      <c r="BL167" s="22" t="s">
        <v>278</v>
      </c>
      <c r="BM167" s="22" t="s">
        <v>2784</v>
      </c>
    </row>
    <row r="168" s="1" customFormat="1" ht="24" customHeight="1">
      <c r="B168" s="46"/>
      <c r="C168" s="47"/>
      <c r="D168" s="47"/>
      <c r="E168" s="47"/>
      <c r="F168" s="250" t="s">
        <v>2751</v>
      </c>
      <c r="G168" s="67"/>
      <c r="H168" s="67"/>
      <c r="I168" s="67"/>
      <c r="J168" s="47"/>
      <c r="K168" s="47"/>
      <c r="L168" s="47"/>
      <c r="M168" s="47"/>
      <c r="N168" s="47"/>
      <c r="O168" s="47"/>
      <c r="P168" s="47"/>
      <c r="Q168" s="47"/>
      <c r="R168" s="48"/>
      <c r="T168" s="189"/>
      <c r="U168" s="47"/>
      <c r="V168" s="47"/>
      <c r="W168" s="47"/>
      <c r="X168" s="47"/>
      <c r="Y168" s="47"/>
      <c r="Z168" s="47"/>
      <c r="AA168" s="100"/>
      <c r="AT168" s="22" t="s">
        <v>268</v>
      </c>
      <c r="AU168" s="22" t="s">
        <v>88</v>
      </c>
    </row>
    <row r="169" s="1" customFormat="1" ht="16.5" customHeight="1">
      <c r="B169" s="46"/>
      <c r="C169" s="219" t="s">
        <v>331</v>
      </c>
      <c r="D169" s="219" t="s">
        <v>207</v>
      </c>
      <c r="E169" s="220" t="s">
        <v>2785</v>
      </c>
      <c r="F169" s="221" t="s">
        <v>2756</v>
      </c>
      <c r="G169" s="221"/>
      <c r="H169" s="221"/>
      <c r="I169" s="221"/>
      <c r="J169" s="222" t="s">
        <v>1134</v>
      </c>
      <c r="K169" s="223">
        <v>1</v>
      </c>
      <c r="L169" s="224">
        <v>0</v>
      </c>
      <c r="M169" s="225"/>
      <c r="N169" s="226">
        <f>ROUND(L169*K169,2)</f>
        <v>0</v>
      </c>
      <c r="O169" s="226"/>
      <c r="P169" s="226"/>
      <c r="Q169" s="226"/>
      <c r="R169" s="48"/>
      <c r="T169" s="227" t="s">
        <v>22</v>
      </c>
      <c r="U169" s="56" t="s">
        <v>45</v>
      </c>
      <c r="V169" s="47"/>
      <c r="W169" s="228">
        <f>V169*K169</f>
        <v>0</v>
      </c>
      <c r="X169" s="228">
        <v>0</v>
      </c>
      <c r="Y169" s="228">
        <f>X169*K169</f>
        <v>0</v>
      </c>
      <c r="Z169" s="228">
        <v>0</v>
      </c>
      <c r="AA169" s="229">
        <f>Z169*K169</f>
        <v>0</v>
      </c>
      <c r="AR169" s="22" t="s">
        <v>278</v>
      </c>
      <c r="AT169" s="22" t="s">
        <v>207</v>
      </c>
      <c r="AU169" s="22" t="s">
        <v>88</v>
      </c>
      <c r="AY169" s="22" t="s">
        <v>206</v>
      </c>
      <c r="BE169" s="142">
        <f>IF(U169="základní",N169,0)</f>
        <v>0</v>
      </c>
      <c r="BF169" s="142">
        <f>IF(U169="snížená",N169,0)</f>
        <v>0</v>
      </c>
      <c r="BG169" s="142">
        <f>IF(U169="zákl. přenesená",N169,0)</f>
        <v>0</v>
      </c>
      <c r="BH169" s="142">
        <f>IF(U169="sníž. přenesená",N169,0)</f>
        <v>0</v>
      </c>
      <c r="BI169" s="142">
        <f>IF(U169="nulová",N169,0)</f>
        <v>0</v>
      </c>
      <c r="BJ169" s="22" t="s">
        <v>88</v>
      </c>
      <c r="BK169" s="142">
        <f>ROUND(L169*K169,2)</f>
        <v>0</v>
      </c>
      <c r="BL169" s="22" t="s">
        <v>278</v>
      </c>
      <c r="BM169" s="22" t="s">
        <v>2786</v>
      </c>
    </row>
    <row r="170" s="1" customFormat="1" ht="24" customHeight="1">
      <c r="B170" s="46"/>
      <c r="C170" s="47"/>
      <c r="D170" s="47"/>
      <c r="E170" s="47"/>
      <c r="F170" s="250" t="s">
        <v>2751</v>
      </c>
      <c r="G170" s="67"/>
      <c r="H170" s="67"/>
      <c r="I170" s="67"/>
      <c r="J170" s="47"/>
      <c r="K170" s="47"/>
      <c r="L170" s="47"/>
      <c r="M170" s="47"/>
      <c r="N170" s="47"/>
      <c r="O170" s="47"/>
      <c r="P170" s="47"/>
      <c r="Q170" s="47"/>
      <c r="R170" s="48"/>
      <c r="T170" s="189"/>
      <c r="U170" s="47"/>
      <c r="V170" s="47"/>
      <c r="W170" s="47"/>
      <c r="X170" s="47"/>
      <c r="Y170" s="47"/>
      <c r="Z170" s="47"/>
      <c r="AA170" s="100"/>
      <c r="AT170" s="22" t="s">
        <v>268</v>
      </c>
      <c r="AU170" s="22" t="s">
        <v>88</v>
      </c>
    </row>
    <row r="171" s="1" customFormat="1" ht="16.5" customHeight="1">
      <c r="B171" s="46"/>
      <c r="C171" s="219" t="s">
        <v>337</v>
      </c>
      <c r="D171" s="219" t="s">
        <v>207</v>
      </c>
      <c r="E171" s="220" t="s">
        <v>2787</v>
      </c>
      <c r="F171" s="221" t="s">
        <v>2756</v>
      </c>
      <c r="G171" s="221"/>
      <c r="H171" s="221"/>
      <c r="I171" s="221"/>
      <c r="J171" s="222" t="s">
        <v>1134</v>
      </c>
      <c r="K171" s="223">
        <v>1</v>
      </c>
      <c r="L171" s="224">
        <v>0</v>
      </c>
      <c r="M171" s="225"/>
      <c r="N171" s="226">
        <f>ROUND(L171*K171,2)</f>
        <v>0</v>
      </c>
      <c r="O171" s="226"/>
      <c r="P171" s="226"/>
      <c r="Q171" s="226"/>
      <c r="R171" s="48"/>
      <c r="T171" s="227" t="s">
        <v>22</v>
      </c>
      <c r="U171" s="56" t="s">
        <v>45</v>
      </c>
      <c r="V171" s="47"/>
      <c r="W171" s="228">
        <f>V171*K171</f>
        <v>0</v>
      </c>
      <c r="X171" s="228">
        <v>0</v>
      </c>
      <c r="Y171" s="228">
        <f>X171*K171</f>
        <v>0</v>
      </c>
      <c r="Z171" s="228">
        <v>0</v>
      </c>
      <c r="AA171" s="229">
        <f>Z171*K171</f>
        <v>0</v>
      </c>
      <c r="AR171" s="22" t="s">
        <v>278</v>
      </c>
      <c r="AT171" s="22" t="s">
        <v>207</v>
      </c>
      <c r="AU171" s="22" t="s">
        <v>88</v>
      </c>
      <c r="AY171" s="22" t="s">
        <v>206</v>
      </c>
      <c r="BE171" s="142">
        <f>IF(U171="základní",N171,0)</f>
        <v>0</v>
      </c>
      <c r="BF171" s="142">
        <f>IF(U171="snížená",N171,0)</f>
        <v>0</v>
      </c>
      <c r="BG171" s="142">
        <f>IF(U171="zákl. přenesená",N171,0)</f>
        <v>0</v>
      </c>
      <c r="BH171" s="142">
        <f>IF(U171="sníž. přenesená",N171,0)</f>
        <v>0</v>
      </c>
      <c r="BI171" s="142">
        <f>IF(U171="nulová",N171,0)</f>
        <v>0</v>
      </c>
      <c r="BJ171" s="22" t="s">
        <v>88</v>
      </c>
      <c r="BK171" s="142">
        <f>ROUND(L171*K171,2)</f>
        <v>0</v>
      </c>
      <c r="BL171" s="22" t="s">
        <v>278</v>
      </c>
      <c r="BM171" s="22" t="s">
        <v>2788</v>
      </c>
    </row>
    <row r="172" s="1" customFormat="1" ht="24" customHeight="1">
      <c r="B172" s="46"/>
      <c r="C172" s="47"/>
      <c r="D172" s="47"/>
      <c r="E172" s="47"/>
      <c r="F172" s="250" t="s">
        <v>2751</v>
      </c>
      <c r="G172" s="67"/>
      <c r="H172" s="67"/>
      <c r="I172" s="67"/>
      <c r="J172" s="47"/>
      <c r="K172" s="47"/>
      <c r="L172" s="47"/>
      <c r="M172" s="47"/>
      <c r="N172" s="47"/>
      <c r="O172" s="47"/>
      <c r="P172" s="47"/>
      <c r="Q172" s="47"/>
      <c r="R172" s="48"/>
      <c r="T172" s="189"/>
      <c r="U172" s="47"/>
      <c r="V172" s="47"/>
      <c r="W172" s="47"/>
      <c r="X172" s="47"/>
      <c r="Y172" s="47"/>
      <c r="Z172" s="47"/>
      <c r="AA172" s="100"/>
      <c r="AT172" s="22" t="s">
        <v>268</v>
      </c>
      <c r="AU172" s="22" t="s">
        <v>88</v>
      </c>
    </row>
    <row r="173" s="1" customFormat="1" ht="16.5" customHeight="1">
      <c r="B173" s="46"/>
      <c r="C173" s="219" t="s">
        <v>342</v>
      </c>
      <c r="D173" s="219" t="s">
        <v>207</v>
      </c>
      <c r="E173" s="220" t="s">
        <v>2789</v>
      </c>
      <c r="F173" s="221" t="s">
        <v>2756</v>
      </c>
      <c r="G173" s="221"/>
      <c r="H173" s="221"/>
      <c r="I173" s="221"/>
      <c r="J173" s="222" t="s">
        <v>1134</v>
      </c>
      <c r="K173" s="223">
        <v>1</v>
      </c>
      <c r="L173" s="224">
        <v>0</v>
      </c>
      <c r="M173" s="225"/>
      <c r="N173" s="226">
        <f>ROUND(L173*K173,2)</f>
        <v>0</v>
      </c>
      <c r="O173" s="226"/>
      <c r="P173" s="226"/>
      <c r="Q173" s="226"/>
      <c r="R173" s="48"/>
      <c r="T173" s="227" t="s">
        <v>22</v>
      </c>
      <c r="U173" s="56" t="s">
        <v>45</v>
      </c>
      <c r="V173" s="47"/>
      <c r="W173" s="228">
        <f>V173*K173</f>
        <v>0</v>
      </c>
      <c r="X173" s="228">
        <v>0</v>
      </c>
      <c r="Y173" s="228">
        <f>X173*K173</f>
        <v>0</v>
      </c>
      <c r="Z173" s="228">
        <v>0</v>
      </c>
      <c r="AA173" s="229">
        <f>Z173*K173</f>
        <v>0</v>
      </c>
      <c r="AR173" s="22" t="s">
        <v>278</v>
      </c>
      <c r="AT173" s="22" t="s">
        <v>207</v>
      </c>
      <c r="AU173" s="22" t="s">
        <v>88</v>
      </c>
      <c r="AY173" s="22" t="s">
        <v>206</v>
      </c>
      <c r="BE173" s="142">
        <f>IF(U173="základní",N173,0)</f>
        <v>0</v>
      </c>
      <c r="BF173" s="142">
        <f>IF(U173="snížená",N173,0)</f>
        <v>0</v>
      </c>
      <c r="BG173" s="142">
        <f>IF(U173="zákl. přenesená",N173,0)</f>
        <v>0</v>
      </c>
      <c r="BH173" s="142">
        <f>IF(U173="sníž. přenesená",N173,0)</f>
        <v>0</v>
      </c>
      <c r="BI173" s="142">
        <f>IF(U173="nulová",N173,0)</f>
        <v>0</v>
      </c>
      <c r="BJ173" s="22" t="s">
        <v>88</v>
      </c>
      <c r="BK173" s="142">
        <f>ROUND(L173*K173,2)</f>
        <v>0</v>
      </c>
      <c r="BL173" s="22" t="s">
        <v>278</v>
      </c>
      <c r="BM173" s="22" t="s">
        <v>2790</v>
      </c>
    </row>
    <row r="174" s="1" customFormat="1" ht="24" customHeight="1">
      <c r="B174" s="46"/>
      <c r="C174" s="47"/>
      <c r="D174" s="47"/>
      <c r="E174" s="47"/>
      <c r="F174" s="250" t="s">
        <v>2751</v>
      </c>
      <c r="G174" s="67"/>
      <c r="H174" s="67"/>
      <c r="I174" s="67"/>
      <c r="J174" s="47"/>
      <c r="K174" s="47"/>
      <c r="L174" s="47"/>
      <c r="M174" s="47"/>
      <c r="N174" s="47"/>
      <c r="O174" s="47"/>
      <c r="P174" s="47"/>
      <c r="Q174" s="47"/>
      <c r="R174" s="48"/>
      <c r="T174" s="189"/>
      <c r="U174" s="47"/>
      <c r="V174" s="47"/>
      <c r="W174" s="47"/>
      <c r="X174" s="47"/>
      <c r="Y174" s="47"/>
      <c r="Z174" s="47"/>
      <c r="AA174" s="100"/>
      <c r="AT174" s="22" t="s">
        <v>268</v>
      </c>
      <c r="AU174" s="22" t="s">
        <v>88</v>
      </c>
    </row>
    <row r="175" s="1" customFormat="1" ht="16.5" customHeight="1">
      <c r="B175" s="46"/>
      <c r="C175" s="219" t="s">
        <v>348</v>
      </c>
      <c r="D175" s="219" t="s">
        <v>207</v>
      </c>
      <c r="E175" s="220" t="s">
        <v>2791</v>
      </c>
      <c r="F175" s="221" t="s">
        <v>2756</v>
      </c>
      <c r="G175" s="221"/>
      <c r="H175" s="221"/>
      <c r="I175" s="221"/>
      <c r="J175" s="222" t="s">
        <v>1134</v>
      </c>
      <c r="K175" s="223">
        <v>1</v>
      </c>
      <c r="L175" s="224">
        <v>0</v>
      </c>
      <c r="M175" s="225"/>
      <c r="N175" s="226">
        <f>ROUND(L175*K175,2)</f>
        <v>0</v>
      </c>
      <c r="O175" s="226"/>
      <c r="P175" s="226"/>
      <c r="Q175" s="226"/>
      <c r="R175" s="48"/>
      <c r="T175" s="227" t="s">
        <v>22</v>
      </c>
      <c r="U175" s="56" t="s">
        <v>45</v>
      </c>
      <c r="V175" s="47"/>
      <c r="W175" s="228">
        <f>V175*K175</f>
        <v>0</v>
      </c>
      <c r="X175" s="228">
        <v>0</v>
      </c>
      <c r="Y175" s="228">
        <f>X175*K175</f>
        <v>0</v>
      </c>
      <c r="Z175" s="228">
        <v>0</v>
      </c>
      <c r="AA175" s="229">
        <f>Z175*K175</f>
        <v>0</v>
      </c>
      <c r="AR175" s="22" t="s">
        <v>278</v>
      </c>
      <c r="AT175" s="22" t="s">
        <v>207</v>
      </c>
      <c r="AU175" s="22" t="s">
        <v>88</v>
      </c>
      <c r="AY175" s="22" t="s">
        <v>206</v>
      </c>
      <c r="BE175" s="142">
        <f>IF(U175="základní",N175,0)</f>
        <v>0</v>
      </c>
      <c r="BF175" s="142">
        <f>IF(U175="snížená",N175,0)</f>
        <v>0</v>
      </c>
      <c r="BG175" s="142">
        <f>IF(U175="zákl. přenesená",N175,0)</f>
        <v>0</v>
      </c>
      <c r="BH175" s="142">
        <f>IF(U175="sníž. přenesená",N175,0)</f>
        <v>0</v>
      </c>
      <c r="BI175" s="142">
        <f>IF(U175="nulová",N175,0)</f>
        <v>0</v>
      </c>
      <c r="BJ175" s="22" t="s">
        <v>88</v>
      </c>
      <c r="BK175" s="142">
        <f>ROUND(L175*K175,2)</f>
        <v>0</v>
      </c>
      <c r="BL175" s="22" t="s">
        <v>278</v>
      </c>
      <c r="BM175" s="22" t="s">
        <v>2792</v>
      </c>
    </row>
    <row r="176" s="1" customFormat="1" ht="24" customHeight="1">
      <c r="B176" s="46"/>
      <c r="C176" s="47"/>
      <c r="D176" s="47"/>
      <c r="E176" s="47"/>
      <c r="F176" s="250" t="s">
        <v>2751</v>
      </c>
      <c r="G176" s="67"/>
      <c r="H176" s="67"/>
      <c r="I176" s="67"/>
      <c r="J176" s="47"/>
      <c r="K176" s="47"/>
      <c r="L176" s="47"/>
      <c r="M176" s="47"/>
      <c r="N176" s="47"/>
      <c r="O176" s="47"/>
      <c r="P176" s="47"/>
      <c r="Q176" s="47"/>
      <c r="R176" s="48"/>
      <c r="T176" s="189"/>
      <c r="U176" s="47"/>
      <c r="V176" s="47"/>
      <c r="W176" s="47"/>
      <c r="X176" s="47"/>
      <c r="Y176" s="47"/>
      <c r="Z176" s="47"/>
      <c r="AA176" s="100"/>
      <c r="AT176" s="22" t="s">
        <v>268</v>
      </c>
      <c r="AU176" s="22" t="s">
        <v>88</v>
      </c>
    </row>
    <row r="177" s="1" customFormat="1" ht="16.5" customHeight="1">
      <c r="B177" s="46"/>
      <c r="C177" s="219" t="s">
        <v>354</v>
      </c>
      <c r="D177" s="219" t="s">
        <v>207</v>
      </c>
      <c r="E177" s="220" t="s">
        <v>2793</v>
      </c>
      <c r="F177" s="221" t="s">
        <v>2756</v>
      </c>
      <c r="G177" s="221"/>
      <c r="H177" s="221"/>
      <c r="I177" s="221"/>
      <c r="J177" s="222" t="s">
        <v>1134</v>
      </c>
      <c r="K177" s="223">
        <v>1</v>
      </c>
      <c r="L177" s="224">
        <v>0</v>
      </c>
      <c r="M177" s="225"/>
      <c r="N177" s="226">
        <f>ROUND(L177*K177,2)</f>
        <v>0</v>
      </c>
      <c r="O177" s="226"/>
      <c r="P177" s="226"/>
      <c r="Q177" s="226"/>
      <c r="R177" s="48"/>
      <c r="T177" s="227" t="s">
        <v>22</v>
      </c>
      <c r="U177" s="56" t="s">
        <v>45</v>
      </c>
      <c r="V177" s="47"/>
      <c r="W177" s="228">
        <f>V177*K177</f>
        <v>0</v>
      </c>
      <c r="X177" s="228">
        <v>0</v>
      </c>
      <c r="Y177" s="228">
        <f>X177*K177</f>
        <v>0</v>
      </c>
      <c r="Z177" s="228">
        <v>0</v>
      </c>
      <c r="AA177" s="229">
        <f>Z177*K177</f>
        <v>0</v>
      </c>
      <c r="AR177" s="22" t="s">
        <v>278</v>
      </c>
      <c r="AT177" s="22" t="s">
        <v>207</v>
      </c>
      <c r="AU177" s="22" t="s">
        <v>88</v>
      </c>
      <c r="AY177" s="22" t="s">
        <v>206</v>
      </c>
      <c r="BE177" s="142">
        <f>IF(U177="základní",N177,0)</f>
        <v>0</v>
      </c>
      <c r="BF177" s="142">
        <f>IF(U177="snížená",N177,0)</f>
        <v>0</v>
      </c>
      <c r="BG177" s="142">
        <f>IF(U177="zákl. přenesená",N177,0)</f>
        <v>0</v>
      </c>
      <c r="BH177" s="142">
        <f>IF(U177="sníž. přenesená",N177,0)</f>
        <v>0</v>
      </c>
      <c r="BI177" s="142">
        <f>IF(U177="nulová",N177,0)</f>
        <v>0</v>
      </c>
      <c r="BJ177" s="22" t="s">
        <v>88</v>
      </c>
      <c r="BK177" s="142">
        <f>ROUND(L177*K177,2)</f>
        <v>0</v>
      </c>
      <c r="BL177" s="22" t="s">
        <v>278</v>
      </c>
      <c r="BM177" s="22" t="s">
        <v>2794</v>
      </c>
    </row>
    <row r="178" s="1" customFormat="1" ht="24" customHeight="1">
      <c r="B178" s="46"/>
      <c r="C178" s="47"/>
      <c r="D178" s="47"/>
      <c r="E178" s="47"/>
      <c r="F178" s="250" t="s">
        <v>2751</v>
      </c>
      <c r="G178" s="67"/>
      <c r="H178" s="67"/>
      <c r="I178" s="67"/>
      <c r="J178" s="47"/>
      <c r="K178" s="47"/>
      <c r="L178" s="47"/>
      <c r="M178" s="47"/>
      <c r="N178" s="47"/>
      <c r="O178" s="47"/>
      <c r="P178" s="47"/>
      <c r="Q178" s="47"/>
      <c r="R178" s="48"/>
      <c r="T178" s="189"/>
      <c r="U178" s="47"/>
      <c r="V178" s="47"/>
      <c r="W178" s="47"/>
      <c r="X178" s="47"/>
      <c r="Y178" s="47"/>
      <c r="Z178" s="47"/>
      <c r="AA178" s="100"/>
      <c r="AT178" s="22" t="s">
        <v>268</v>
      </c>
      <c r="AU178" s="22" t="s">
        <v>88</v>
      </c>
    </row>
    <row r="179" s="1" customFormat="1" ht="16.5" customHeight="1">
      <c r="B179" s="46"/>
      <c r="C179" s="219" t="s">
        <v>362</v>
      </c>
      <c r="D179" s="219" t="s">
        <v>207</v>
      </c>
      <c r="E179" s="220" t="s">
        <v>2795</v>
      </c>
      <c r="F179" s="221" t="s">
        <v>2761</v>
      </c>
      <c r="G179" s="221"/>
      <c r="H179" s="221"/>
      <c r="I179" s="221"/>
      <c r="J179" s="222" t="s">
        <v>1134</v>
      </c>
      <c r="K179" s="223">
        <v>1</v>
      </c>
      <c r="L179" s="224">
        <v>0</v>
      </c>
      <c r="M179" s="225"/>
      <c r="N179" s="226">
        <f>ROUND(L179*K179,2)</f>
        <v>0</v>
      </c>
      <c r="O179" s="226"/>
      <c r="P179" s="226"/>
      <c r="Q179" s="226"/>
      <c r="R179" s="48"/>
      <c r="T179" s="227" t="s">
        <v>22</v>
      </c>
      <c r="U179" s="56" t="s">
        <v>45</v>
      </c>
      <c r="V179" s="47"/>
      <c r="W179" s="228">
        <f>V179*K179</f>
        <v>0</v>
      </c>
      <c r="X179" s="228">
        <v>0</v>
      </c>
      <c r="Y179" s="228">
        <f>X179*K179</f>
        <v>0</v>
      </c>
      <c r="Z179" s="228">
        <v>0</v>
      </c>
      <c r="AA179" s="229">
        <f>Z179*K179</f>
        <v>0</v>
      </c>
      <c r="AR179" s="22" t="s">
        <v>278</v>
      </c>
      <c r="AT179" s="22" t="s">
        <v>207</v>
      </c>
      <c r="AU179" s="22" t="s">
        <v>88</v>
      </c>
      <c r="AY179" s="22" t="s">
        <v>206</v>
      </c>
      <c r="BE179" s="142">
        <f>IF(U179="základní",N179,0)</f>
        <v>0</v>
      </c>
      <c r="BF179" s="142">
        <f>IF(U179="snížená",N179,0)</f>
        <v>0</v>
      </c>
      <c r="BG179" s="142">
        <f>IF(U179="zákl. přenesená",N179,0)</f>
        <v>0</v>
      </c>
      <c r="BH179" s="142">
        <f>IF(U179="sníž. přenesená",N179,0)</f>
        <v>0</v>
      </c>
      <c r="BI179" s="142">
        <f>IF(U179="nulová",N179,0)</f>
        <v>0</v>
      </c>
      <c r="BJ179" s="22" t="s">
        <v>88</v>
      </c>
      <c r="BK179" s="142">
        <f>ROUND(L179*K179,2)</f>
        <v>0</v>
      </c>
      <c r="BL179" s="22" t="s">
        <v>278</v>
      </c>
      <c r="BM179" s="22" t="s">
        <v>2796</v>
      </c>
    </row>
    <row r="180" s="1" customFormat="1" ht="24" customHeight="1">
      <c r="B180" s="46"/>
      <c r="C180" s="47"/>
      <c r="D180" s="47"/>
      <c r="E180" s="47"/>
      <c r="F180" s="250" t="s">
        <v>2751</v>
      </c>
      <c r="G180" s="67"/>
      <c r="H180" s="67"/>
      <c r="I180" s="67"/>
      <c r="J180" s="47"/>
      <c r="K180" s="47"/>
      <c r="L180" s="47"/>
      <c r="M180" s="47"/>
      <c r="N180" s="47"/>
      <c r="O180" s="47"/>
      <c r="P180" s="47"/>
      <c r="Q180" s="47"/>
      <c r="R180" s="48"/>
      <c r="T180" s="189"/>
      <c r="U180" s="47"/>
      <c r="V180" s="47"/>
      <c r="W180" s="47"/>
      <c r="X180" s="47"/>
      <c r="Y180" s="47"/>
      <c r="Z180" s="47"/>
      <c r="AA180" s="100"/>
      <c r="AT180" s="22" t="s">
        <v>268</v>
      </c>
      <c r="AU180" s="22" t="s">
        <v>88</v>
      </c>
    </row>
    <row r="181" s="1" customFormat="1" ht="16.5" customHeight="1">
      <c r="B181" s="46"/>
      <c r="C181" s="219" t="s">
        <v>367</v>
      </c>
      <c r="D181" s="219" t="s">
        <v>207</v>
      </c>
      <c r="E181" s="220" t="s">
        <v>2797</v>
      </c>
      <c r="F181" s="221" t="s">
        <v>2761</v>
      </c>
      <c r="G181" s="221"/>
      <c r="H181" s="221"/>
      <c r="I181" s="221"/>
      <c r="J181" s="222" t="s">
        <v>1134</v>
      </c>
      <c r="K181" s="223">
        <v>1</v>
      </c>
      <c r="L181" s="224">
        <v>0</v>
      </c>
      <c r="M181" s="225"/>
      <c r="N181" s="226">
        <f>ROUND(L181*K181,2)</f>
        <v>0</v>
      </c>
      <c r="O181" s="226"/>
      <c r="P181" s="226"/>
      <c r="Q181" s="226"/>
      <c r="R181" s="48"/>
      <c r="T181" s="227" t="s">
        <v>22</v>
      </c>
      <c r="U181" s="56" t="s">
        <v>45</v>
      </c>
      <c r="V181" s="47"/>
      <c r="W181" s="228">
        <f>V181*K181</f>
        <v>0</v>
      </c>
      <c r="X181" s="228">
        <v>0</v>
      </c>
      <c r="Y181" s="228">
        <f>X181*K181</f>
        <v>0</v>
      </c>
      <c r="Z181" s="228">
        <v>0</v>
      </c>
      <c r="AA181" s="229">
        <f>Z181*K181</f>
        <v>0</v>
      </c>
      <c r="AR181" s="22" t="s">
        <v>278</v>
      </c>
      <c r="AT181" s="22" t="s">
        <v>207</v>
      </c>
      <c r="AU181" s="22" t="s">
        <v>88</v>
      </c>
      <c r="AY181" s="22" t="s">
        <v>206</v>
      </c>
      <c r="BE181" s="142">
        <f>IF(U181="základní",N181,0)</f>
        <v>0</v>
      </c>
      <c r="BF181" s="142">
        <f>IF(U181="snížená",N181,0)</f>
        <v>0</v>
      </c>
      <c r="BG181" s="142">
        <f>IF(U181="zákl. přenesená",N181,0)</f>
        <v>0</v>
      </c>
      <c r="BH181" s="142">
        <f>IF(U181="sníž. přenesená",N181,0)</f>
        <v>0</v>
      </c>
      <c r="BI181" s="142">
        <f>IF(U181="nulová",N181,0)</f>
        <v>0</v>
      </c>
      <c r="BJ181" s="22" t="s">
        <v>88</v>
      </c>
      <c r="BK181" s="142">
        <f>ROUND(L181*K181,2)</f>
        <v>0</v>
      </c>
      <c r="BL181" s="22" t="s">
        <v>278</v>
      </c>
      <c r="BM181" s="22" t="s">
        <v>2798</v>
      </c>
    </row>
    <row r="182" s="1" customFormat="1" ht="24" customHeight="1">
      <c r="B182" s="46"/>
      <c r="C182" s="47"/>
      <c r="D182" s="47"/>
      <c r="E182" s="47"/>
      <c r="F182" s="250" t="s">
        <v>2751</v>
      </c>
      <c r="G182" s="67"/>
      <c r="H182" s="67"/>
      <c r="I182" s="67"/>
      <c r="J182" s="47"/>
      <c r="K182" s="47"/>
      <c r="L182" s="47"/>
      <c r="M182" s="47"/>
      <c r="N182" s="47"/>
      <c r="O182" s="47"/>
      <c r="P182" s="47"/>
      <c r="Q182" s="47"/>
      <c r="R182" s="48"/>
      <c r="T182" s="189"/>
      <c r="U182" s="47"/>
      <c r="V182" s="47"/>
      <c r="W182" s="47"/>
      <c r="X182" s="47"/>
      <c r="Y182" s="47"/>
      <c r="Z182" s="47"/>
      <c r="AA182" s="100"/>
      <c r="AT182" s="22" t="s">
        <v>268</v>
      </c>
      <c r="AU182" s="22" t="s">
        <v>88</v>
      </c>
    </row>
    <row r="183" s="1" customFormat="1" ht="16.5" customHeight="1">
      <c r="B183" s="46"/>
      <c r="C183" s="219" t="s">
        <v>373</v>
      </c>
      <c r="D183" s="219" t="s">
        <v>207</v>
      </c>
      <c r="E183" s="220" t="s">
        <v>2799</v>
      </c>
      <c r="F183" s="221" t="s">
        <v>2800</v>
      </c>
      <c r="G183" s="221"/>
      <c r="H183" s="221"/>
      <c r="I183" s="221"/>
      <c r="J183" s="222" t="s">
        <v>1134</v>
      </c>
      <c r="K183" s="223">
        <v>1</v>
      </c>
      <c r="L183" s="224">
        <v>0</v>
      </c>
      <c r="M183" s="225"/>
      <c r="N183" s="226">
        <f>ROUND(L183*K183,2)</f>
        <v>0</v>
      </c>
      <c r="O183" s="226"/>
      <c r="P183" s="226"/>
      <c r="Q183" s="226"/>
      <c r="R183" s="48"/>
      <c r="T183" s="227" t="s">
        <v>22</v>
      </c>
      <c r="U183" s="56" t="s">
        <v>45</v>
      </c>
      <c r="V183" s="47"/>
      <c r="W183" s="228">
        <f>V183*K183</f>
        <v>0</v>
      </c>
      <c r="X183" s="228">
        <v>0</v>
      </c>
      <c r="Y183" s="228">
        <f>X183*K183</f>
        <v>0</v>
      </c>
      <c r="Z183" s="228">
        <v>0</v>
      </c>
      <c r="AA183" s="229">
        <f>Z183*K183</f>
        <v>0</v>
      </c>
      <c r="AR183" s="22" t="s">
        <v>278</v>
      </c>
      <c r="AT183" s="22" t="s">
        <v>207</v>
      </c>
      <c r="AU183" s="22" t="s">
        <v>88</v>
      </c>
      <c r="AY183" s="22" t="s">
        <v>206</v>
      </c>
      <c r="BE183" s="142">
        <f>IF(U183="základní",N183,0)</f>
        <v>0</v>
      </c>
      <c r="BF183" s="142">
        <f>IF(U183="snížená",N183,0)</f>
        <v>0</v>
      </c>
      <c r="BG183" s="142">
        <f>IF(U183="zákl. přenesená",N183,0)</f>
        <v>0</v>
      </c>
      <c r="BH183" s="142">
        <f>IF(U183="sníž. přenesená",N183,0)</f>
        <v>0</v>
      </c>
      <c r="BI183" s="142">
        <f>IF(U183="nulová",N183,0)</f>
        <v>0</v>
      </c>
      <c r="BJ183" s="22" t="s">
        <v>88</v>
      </c>
      <c r="BK183" s="142">
        <f>ROUND(L183*K183,2)</f>
        <v>0</v>
      </c>
      <c r="BL183" s="22" t="s">
        <v>278</v>
      </c>
      <c r="BM183" s="22" t="s">
        <v>2801</v>
      </c>
    </row>
    <row r="184" s="1" customFormat="1" ht="24" customHeight="1">
      <c r="B184" s="46"/>
      <c r="C184" s="47"/>
      <c r="D184" s="47"/>
      <c r="E184" s="47"/>
      <c r="F184" s="250" t="s">
        <v>2751</v>
      </c>
      <c r="G184" s="67"/>
      <c r="H184" s="67"/>
      <c r="I184" s="67"/>
      <c r="J184" s="47"/>
      <c r="K184" s="47"/>
      <c r="L184" s="47"/>
      <c r="M184" s="47"/>
      <c r="N184" s="47"/>
      <c r="O184" s="47"/>
      <c r="P184" s="47"/>
      <c r="Q184" s="47"/>
      <c r="R184" s="48"/>
      <c r="T184" s="189"/>
      <c r="U184" s="47"/>
      <c r="V184" s="47"/>
      <c r="W184" s="47"/>
      <c r="X184" s="47"/>
      <c r="Y184" s="47"/>
      <c r="Z184" s="47"/>
      <c r="AA184" s="100"/>
      <c r="AT184" s="22" t="s">
        <v>268</v>
      </c>
      <c r="AU184" s="22" t="s">
        <v>88</v>
      </c>
    </row>
    <row r="185" s="1" customFormat="1" ht="25.5" customHeight="1">
      <c r="B185" s="46"/>
      <c r="C185" s="219" t="s">
        <v>378</v>
      </c>
      <c r="D185" s="219" t="s">
        <v>207</v>
      </c>
      <c r="E185" s="220" t="s">
        <v>2802</v>
      </c>
      <c r="F185" s="221" t="s">
        <v>2803</v>
      </c>
      <c r="G185" s="221"/>
      <c r="H185" s="221"/>
      <c r="I185" s="221"/>
      <c r="J185" s="222" t="s">
        <v>1134</v>
      </c>
      <c r="K185" s="223">
        <v>12</v>
      </c>
      <c r="L185" s="224">
        <v>0</v>
      </c>
      <c r="M185" s="225"/>
      <c r="N185" s="226">
        <f>ROUND(L185*K185,2)</f>
        <v>0</v>
      </c>
      <c r="O185" s="226"/>
      <c r="P185" s="226"/>
      <c r="Q185" s="226"/>
      <c r="R185" s="48"/>
      <c r="T185" s="227" t="s">
        <v>22</v>
      </c>
      <c r="U185" s="56" t="s">
        <v>45</v>
      </c>
      <c r="V185" s="47"/>
      <c r="W185" s="228">
        <f>V185*K185</f>
        <v>0</v>
      </c>
      <c r="X185" s="228">
        <v>0</v>
      </c>
      <c r="Y185" s="228">
        <f>X185*K185</f>
        <v>0</v>
      </c>
      <c r="Z185" s="228">
        <v>0</v>
      </c>
      <c r="AA185" s="229">
        <f>Z185*K185</f>
        <v>0</v>
      </c>
      <c r="AR185" s="22" t="s">
        <v>278</v>
      </c>
      <c r="AT185" s="22" t="s">
        <v>207</v>
      </c>
      <c r="AU185" s="22" t="s">
        <v>88</v>
      </c>
      <c r="AY185" s="22" t="s">
        <v>206</v>
      </c>
      <c r="BE185" s="142">
        <f>IF(U185="základní",N185,0)</f>
        <v>0</v>
      </c>
      <c r="BF185" s="142">
        <f>IF(U185="snížená",N185,0)</f>
        <v>0</v>
      </c>
      <c r="BG185" s="142">
        <f>IF(U185="zákl. přenesená",N185,0)</f>
        <v>0</v>
      </c>
      <c r="BH185" s="142">
        <f>IF(U185="sníž. přenesená",N185,0)</f>
        <v>0</v>
      </c>
      <c r="BI185" s="142">
        <f>IF(U185="nulová",N185,0)</f>
        <v>0</v>
      </c>
      <c r="BJ185" s="22" t="s">
        <v>88</v>
      </c>
      <c r="BK185" s="142">
        <f>ROUND(L185*K185,2)</f>
        <v>0</v>
      </c>
      <c r="BL185" s="22" t="s">
        <v>278</v>
      </c>
      <c r="BM185" s="22" t="s">
        <v>2804</v>
      </c>
    </row>
    <row r="186" s="1" customFormat="1" ht="144" customHeight="1">
      <c r="B186" s="46"/>
      <c r="C186" s="47"/>
      <c r="D186" s="47"/>
      <c r="E186" s="47"/>
      <c r="F186" s="250" t="s">
        <v>2805</v>
      </c>
      <c r="G186" s="67"/>
      <c r="H186" s="67"/>
      <c r="I186" s="67"/>
      <c r="J186" s="47"/>
      <c r="K186" s="47"/>
      <c r="L186" s="47"/>
      <c r="M186" s="47"/>
      <c r="N186" s="47"/>
      <c r="O186" s="47"/>
      <c r="P186" s="47"/>
      <c r="Q186" s="47"/>
      <c r="R186" s="48"/>
      <c r="T186" s="189"/>
      <c r="U186" s="47"/>
      <c r="V186" s="47"/>
      <c r="W186" s="47"/>
      <c r="X186" s="47"/>
      <c r="Y186" s="47"/>
      <c r="Z186" s="47"/>
      <c r="AA186" s="100"/>
      <c r="AT186" s="22" t="s">
        <v>268</v>
      </c>
      <c r="AU186" s="22" t="s">
        <v>88</v>
      </c>
    </row>
    <row r="187" s="1" customFormat="1" ht="16.5" customHeight="1">
      <c r="B187" s="46"/>
      <c r="C187" s="219" t="s">
        <v>384</v>
      </c>
      <c r="D187" s="219" t="s">
        <v>207</v>
      </c>
      <c r="E187" s="220" t="s">
        <v>2806</v>
      </c>
      <c r="F187" s="221" t="s">
        <v>2807</v>
      </c>
      <c r="G187" s="221"/>
      <c r="H187" s="221"/>
      <c r="I187" s="221"/>
      <c r="J187" s="222" t="s">
        <v>1134</v>
      </c>
      <c r="K187" s="223">
        <v>12</v>
      </c>
      <c r="L187" s="224">
        <v>0</v>
      </c>
      <c r="M187" s="225"/>
      <c r="N187" s="226">
        <f>ROUND(L187*K187,2)</f>
        <v>0</v>
      </c>
      <c r="O187" s="226"/>
      <c r="P187" s="226"/>
      <c r="Q187" s="226"/>
      <c r="R187" s="48"/>
      <c r="T187" s="227" t="s">
        <v>22</v>
      </c>
      <c r="U187" s="56" t="s">
        <v>45</v>
      </c>
      <c r="V187" s="47"/>
      <c r="W187" s="228">
        <f>V187*K187</f>
        <v>0</v>
      </c>
      <c r="X187" s="228">
        <v>0</v>
      </c>
      <c r="Y187" s="228">
        <f>X187*K187</f>
        <v>0</v>
      </c>
      <c r="Z187" s="228">
        <v>0</v>
      </c>
      <c r="AA187" s="229">
        <f>Z187*K187</f>
        <v>0</v>
      </c>
      <c r="AR187" s="22" t="s">
        <v>278</v>
      </c>
      <c r="AT187" s="22" t="s">
        <v>207</v>
      </c>
      <c r="AU187" s="22" t="s">
        <v>88</v>
      </c>
      <c r="AY187" s="22" t="s">
        <v>206</v>
      </c>
      <c r="BE187" s="142">
        <f>IF(U187="základní",N187,0)</f>
        <v>0</v>
      </c>
      <c r="BF187" s="142">
        <f>IF(U187="snížená",N187,0)</f>
        <v>0</v>
      </c>
      <c r="BG187" s="142">
        <f>IF(U187="zákl. přenesená",N187,0)</f>
        <v>0</v>
      </c>
      <c r="BH187" s="142">
        <f>IF(U187="sníž. přenesená",N187,0)</f>
        <v>0</v>
      </c>
      <c r="BI187" s="142">
        <f>IF(U187="nulová",N187,0)</f>
        <v>0</v>
      </c>
      <c r="BJ187" s="22" t="s">
        <v>88</v>
      </c>
      <c r="BK187" s="142">
        <f>ROUND(L187*K187,2)</f>
        <v>0</v>
      </c>
      <c r="BL187" s="22" t="s">
        <v>278</v>
      </c>
      <c r="BM187" s="22" t="s">
        <v>2808</v>
      </c>
    </row>
    <row r="188" s="1" customFormat="1" ht="16.5" customHeight="1">
      <c r="B188" s="46"/>
      <c r="C188" s="47"/>
      <c r="D188" s="47"/>
      <c r="E188" s="47"/>
      <c r="F188" s="250" t="s">
        <v>2809</v>
      </c>
      <c r="G188" s="67"/>
      <c r="H188" s="67"/>
      <c r="I188" s="67"/>
      <c r="J188" s="47"/>
      <c r="K188" s="47"/>
      <c r="L188" s="47"/>
      <c r="M188" s="47"/>
      <c r="N188" s="47"/>
      <c r="O188" s="47"/>
      <c r="P188" s="47"/>
      <c r="Q188" s="47"/>
      <c r="R188" s="48"/>
      <c r="T188" s="189"/>
      <c r="U188" s="47"/>
      <c r="V188" s="47"/>
      <c r="W188" s="47"/>
      <c r="X188" s="47"/>
      <c r="Y188" s="47"/>
      <c r="Z188" s="47"/>
      <c r="AA188" s="100"/>
      <c r="AT188" s="22" t="s">
        <v>268</v>
      </c>
      <c r="AU188" s="22" t="s">
        <v>88</v>
      </c>
    </row>
    <row r="189" s="1" customFormat="1" ht="25.5" customHeight="1">
      <c r="B189" s="46"/>
      <c r="C189" s="219" t="s">
        <v>388</v>
      </c>
      <c r="D189" s="219" t="s">
        <v>207</v>
      </c>
      <c r="E189" s="220" t="s">
        <v>2810</v>
      </c>
      <c r="F189" s="221" t="s">
        <v>2811</v>
      </c>
      <c r="G189" s="221"/>
      <c r="H189" s="221"/>
      <c r="I189" s="221"/>
      <c r="J189" s="222" t="s">
        <v>1134</v>
      </c>
      <c r="K189" s="223">
        <v>6</v>
      </c>
      <c r="L189" s="224">
        <v>0</v>
      </c>
      <c r="M189" s="225"/>
      <c r="N189" s="226">
        <f>ROUND(L189*K189,2)</f>
        <v>0</v>
      </c>
      <c r="O189" s="226"/>
      <c r="P189" s="226"/>
      <c r="Q189" s="226"/>
      <c r="R189" s="48"/>
      <c r="T189" s="227" t="s">
        <v>22</v>
      </c>
      <c r="U189" s="56" t="s">
        <v>45</v>
      </c>
      <c r="V189" s="47"/>
      <c r="W189" s="228">
        <f>V189*K189</f>
        <v>0</v>
      </c>
      <c r="X189" s="228">
        <v>0</v>
      </c>
      <c r="Y189" s="228">
        <f>X189*K189</f>
        <v>0</v>
      </c>
      <c r="Z189" s="228">
        <v>0</v>
      </c>
      <c r="AA189" s="229">
        <f>Z189*K189</f>
        <v>0</v>
      </c>
      <c r="AR189" s="22" t="s">
        <v>278</v>
      </c>
      <c r="AT189" s="22" t="s">
        <v>207</v>
      </c>
      <c r="AU189" s="22" t="s">
        <v>88</v>
      </c>
      <c r="AY189" s="22" t="s">
        <v>206</v>
      </c>
      <c r="BE189" s="142">
        <f>IF(U189="základní",N189,0)</f>
        <v>0</v>
      </c>
      <c r="BF189" s="142">
        <f>IF(U189="snížená",N189,0)</f>
        <v>0</v>
      </c>
      <c r="BG189" s="142">
        <f>IF(U189="zákl. přenesená",N189,0)</f>
        <v>0</v>
      </c>
      <c r="BH189" s="142">
        <f>IF(U189="sníž. přenesená",N189,0)</f>
        <v>0</v>
      </c>
      <c r="BI189" s="142">
        <f>IF(U189="nulová",N189,0)</f>
        <v>0</v>
      </c>
      <c r="BJ189" s="22" t="s">
        <v>88</v>
      </c>
      <c r="BK189" s="142">
        <f>ROUND(L189*K189,2)</f>
        <v>0</v>
      </c>
      <c r="BL189" s="22" t="s">
        <v>278</v>
      </c>
      <c r="BM189" s="22" t="s">
        <v>2812</v>
      </c>
    </row>
    <row r="190" s="1" customFormat="1" ht="144" customHeight="1">
      <c r="B190" s="46"/>
      <c r="C190" s="47"/>
      <c r="D190" s="47"/>
      <c r="E190" s="47"/>
      <c r="F190" s="250" t="s">
        <v>2805</v>
      </c>
      <c r="G190" s="67"/>
      <c r="H190" s="67"/>
      <c r="I190" s="67"/>
      <c r="J190" s="47"/>
      <c r="K190" s="47"/>
      <c r="L190" s="47"/>
      <c r="M190" s="47"/>
      <c r="N190" s="47"/>
      <c r="O190" s="47"/>
      <c r="P190" s="47"/>
      <c r="Q190" s="47"/>
      <c r="R190" s="48"/>
      <c r="T190" s="189"/>
      <c r="U190" s="47"/>
      <c r="V190" s="47"/>
      <c r="W190" s="47"/>
      <c r="X190" s="47"/>
      <c r="Y190" s="47"/>
      <c r="Z190" s="47"/>
      <c r="AA190" s="100"/>
      <c r="AT190" s="22" t="s">
        <v>268</v>
      </c>
      <c r="AU190" s="22" t="s">
        <v>88</v>
      </c>
    </row>
    <row r="191" s="1" customFormat="1" ht="16.5" customHeight="1">
      <c r="B191" s="46"/>
      <c r="C191" s="219" t="s">
        <v>394</v>
      </c>
      <c r="D191" s="219" t="s">
        <v>207</v>
      </c>
      <c r="E191" s="220" t="s">
        <v>2813</v>
      </c>
      <c r="F191" s="221" t="s">
        <v>2814</v>
      </c>
      <c r="G191" s="221"/>
      <c r="H191" s="221"/>
      <c r="I191" s="221"/>
      <c r="J191" s="222" t="s">
        <v>1134</v>
      </c>
      <c r="K191" s="223">
        <v>6</v>
      </c>
      <c r="L191" s="224">
        <v>0</v>
      </c>
      <c r="M191" s="225"/>
      <c r="N191" s="226">
        <f>ROUND(L191*K191,2)</f>
        <v>0</v>
      </c>
      <c r="O191" s="226"/>
      <c r="P191" s="226"/>
      <c r="Q191" s="226"/>
      <c r="R191" s="48"/>
      <c r="T191" s="227" t="s">
        <v>22</v>
      </c>
      <c r="U191" s="56" t="s">
        <v>45</v>
      </c>
      <c r="V191" s="47"/>
      <c r="W191" s="228">
        <f>V191*K191</f>
        <v>0</v>
      </c>
      <c r="X191" s="228">
        <v>0</v>
      </c>
      <c r="Y191" s="228">
        <f>X191*K191</f>
        <v>0</v>
      </c>
      <c r="Z191" s="228">
        <v>0</v>
      </c>
      <c r="AA191" s="229">
        <f>Z191*K191</f>
        <v>0</v>
      </c>
      <c r="AR191" s="22" t="s">
        <v>278</v>
      </c>
      <c r="AT191" s="22" t="s">
        <v>207</v>
      </c>
      <c r="AU191" s="22" t="s">
        <v>88</v>
      </c>
      <c r="AY191" s="22" t="s">
        <v>206</v>
      </c>
      <c r="BE191" s="142">
        <f>IF(U191="základní",N191,0)</f>
        <v>0</v>
      </c>
      <c r="BF191" s="142">
        <f>IF(U191="snížená",N191,0)</f>
        <v>0</v>
      </c>
      <c r="BG191" s="142">
        <f>IF(U191="zákl. přenesená",N191,0)</f>
        <v>0</v>
      </c>
      <c r="BH191" s="142">
        <f>IF(U191="sníž. přenesená",N191,0)</f>
        <v>0</v>
      </c>
      <c r="BI191" s="142">
        <f>IF(U191="nulová",N191,0)</f>
        <v>0</v>
      </c>
      <c r="BJ191" s="22" t="s">
        <v>88</v>
      </c>
      <c r="BK191" s="142">
        <f>ROUND(L191*K191,2)</f>
        <v>0</v>
      </c>
      <c r="BL191" s="22" t="s">
        <v>278</v>
      </c>
      <c r="BM191" s="22" t="s">
        <v>2815</v>
      </c>
    </row>
    <row r="192" s="1" customFormat="1" ht="16.5" customHeight="1">
      <c r="B192" s="46"/>
      <c r="C192" s="47"/>
      <c r="D192" s="47"/>
      <c r="E192" s="47"/>
      <c r="F192" s="250" t="s">
        <v>2809</v>
      </c>
      <c r="G192" s="67"/>
      <c r="H192" s="67"/>
      <c r="I192" s="67"/>
      <c r="J192" s="47"/>
      <c r="K192" s="47"/>
      <c r="L192" s="47"/>
      <c r="M192" s="47"/>
      <c r="N192" s="47"/>
      <c r="O192" s="47"/>
      <c r="P192" s="47"/>
      <c r="Q192" s="47"/>
      <c r="R192" s="48"/>
      <c r="T192" s="189"/>
      <c r="U192" s="47"/>
      <c r="V192" s="47"/>
      <c r="W192" s="47"/>
      <c r="X192" s="47"/>
      <c r="Y192" s="47"/>
      <c r="Z192" s="47"/>
      <c r="AA192" s="100"/>
      <c r="AT192" s="22" t="s">
        <v>268</v>
      </c>
      <c r="AU192" s="22" t="s">
        <v>88</v>
      </c>
    </row>
    <row r="193" s="1" customFormat="1" ht="25.5" customHeight="1">
      <c r="B193" s="46"/>
      <c r="C193" s="219" t="s">
        <v>401</v>
      </c>
      <c r="D193" s="219" t="s">
        <v>207</v>
      </c>
      <c r="E193" s="220" t="s">
        <v>2816</v>
      </c>
      <c r="F193" s="221" t="s">
        <v>2817</v>
      </c>
      <c r="G193" s="221"/>
      <c r="H193" s="221"/>
      <c r="I193" s="221"/>
      <c r="J193" s="222" t="s">
        <v>1134</v>
      </c>
      <c r="K193" s="223">
        <v>2</v>
      </c>
      <c r="L193" s="224">
        <v>0</v>
      </c>
      <c r="M193" s="225"/>
      <c r="N193" s="226">
        <f>ROUND(L193*K193,2)</f>
        <v>0</v>
      </c>
      <c r="O193" s="226"/>
      <c r="P193" s="226"/>
      <c r="Q193" s="226"/>
      <c r="R193" s="48"/>
      <c r="T193" s="227" t="s">
        <v>22</v>
      </c>
      <c r="U193" s="56" t="s">
        <v>45</v>
      </c>
      <c r="V193" s="47"/>
      <c r="W193" s="228">
        <f>V193*K193</f>
        <v>0</v>
      </c>
      <c r="X193" s="228">
        <v>0</v>
      </c>
      <c r="Y193" s="228">
        <f>X193*K193</f>
        <v>0</v>
      </c>
      <c r="Z193" s="228">
        <v>0</v>
      </c>
      <c r="AA193" s="229">
        <f>Z193*K193</f>
        <v>0</v>
      </c>
      <c r="AR193" s="22" t="s">
        <v>278</v>
      </c>
      <c r="AT193" s="22" t="s">
        <v>207</v>
      </c>
      <c r="AU193" s="22" t="s">
        <v>88</v>
      </c>
      <c r="AY193" s="22" t="s">
        <v>206</v>
      </c>
      <c r="BE193" s="142">
        <f>IF(U193="základní",N193,0)</f>
        <v>0</v>
      </c>
      <c r="BF193" s="142">
        <f>IF(U193="snížená",N193,0)</f>
        <v>0</v>
      </c>
      <c r="BG193" s="142">
        <f>IF(U193="zákl. přenesená",N193,0)</f>
        <v>0</v>
      </c>
      <c r="BH193" s="142">
        <f>IF(U193="sníž. přenesená",N193,0)</f>
        <v>0</v>
      </c>
      <c r="BI193" s="142">
        <f>IF(U193="nulová",N193,0)</f>
        <v>0</v>
      </c>
      <c r="BJ193" s="22" t="s">
        <v>88</v>
      </c>
      <c r="BK193" s="142">
        <f>ROUND(L193*K193,2)</f>
        <v>0</v>
      </c>
      <c r="BL193" s="22" t="s">
        <v>278</v>
      </c>
      <c r="BM193" s="22" t="s">
        <v>2818</v>
      </c>
    </row>
    <row r="194" s="1" customFormat="1" ht="120" customHeight="1">
      <c r="B194" s="46"/>
      <c r="C194" s="47"/>
      <c r="D194" s="47"/>
      <c r="E194" s="47"/>
      <c r="F194" s="250" t="s">
        <v>2819</v>
      </c>
      <c r="G194" s="67"/>
      <c r="H194" s="67"/>
      <c r="I194" s="67"/>
      <c r="J194" s="47"/>
      <c r="K194" s="47"/>
      <c r="L194" s="47"/>
      <c r="M194" s="47"/>
      <c r="N194" s="47"/>
      <c r="O194" s="47"/>
      <c r="P194" s="47"/>
      <c r="Q194" s="47"/>
      <c r="R194" s="48"/>
      <c r="T194" s="189"/>
      <c r="U194" s="47"/>
      <c r="V194" s="47"/>
      <c r="W194" s="47"/>
      <c r="X194" s="47"/>
      <c r="Y194" s="47"/>
      <c r="Z194" s="47"/>
      <c r="AA194" s="100"/>
      <c r="AT194" s="22" t="s">
        <v>268</v>
      </c>
      <c r="AU194" s="22" t="s">
        <v>88</v>
      </c>
    </row>
    <row r="195" s="1" customFormat="1" ht="16.5" customHeight="1">
      <c r="B195" s="46"/>
      <c r="C195" s="219" t="s">
        <v>405</v>
      </c>
      <c r="D195" s="219" t="s">
        <v>207</v>
      </c>
      <c r="E195" s="220" t="s">
        <v>2820</v>
      </c>
      <c r="F195" s="221" t="s">
        <v>2821</v>
      </c>
      <c r="G195" s="221"/>
      <c r="H195" s="221"/>
      <c r="I195" s="221"/>
      <c r="J195" s="222" t="s">
        <v>1134</v>
      </c>
      <c r="K195" s="223">
        <v>1</v>
      </c>
      <c r="L195" s="224">
        <v>0</v>
      </c>
      <c r="M195" s="225"/>
      <c r="N195" s="226">
        <f>ROUND(L195*K195,2)</f>
        <v>0</v>
      </c>
      <c r="O195" s="226"/>
      <c r="P195" s="226"/>
      <c r="Q195" s="226"/>
      <c r="R195" s="48"/>
      <c r="T195" s="227" t="s">
        <v>22</v>
      </c>
      <c r="U195" s="56" t="s">
        <v>45</v>
      </c>
      <c r="V195" s="47"/>
      <c r="W195" s="228">
        <f>V195*K195</f>
        <v>0</v>
      </c>
      <c r="X195" s="228">
        <v>0</v>
      </c>
      <c r="Y195" s="228">
        <f>X195*K195</f>
        <v>0</v>
      </c>
      <c r="Z195" s="228">
        <v>0</v>
      </c>
      <c r="AA195" s="229">
        <f>Z195*K195</f>
        <v>0</v>
      </c>
      <c r="AR195" s="22" t="s">
        <v>278</v>
      </c>
      <c r="AT195" s="22" t="s">
        <v>207</v>
      </c>
      <c r="AU195" s="22" t="s">
        <v>88</v>
      </c>
      <c r="AY195" s="22" t="s">
        <v>206</v>
      </c>
      <c r="BE195" s="142">
        <f>IF(U195="základní",N195,0)</f>
        <v>0</v>
      </c>
      <c r="BF195" s="142">
        <f>IF(U195="snížená",N195,0)</f>
        <v>0</v>
      </c>
      <c r="BG195" s="142">
        <f>IF(U195="zákl. přenesená",N195,0)</f>
        <v>0</v>
      </c>
      <c r="BH195" s="142">
        <f>IF(U195="sníž. přenesená",N195,0)</f>
        <v>0</v>
      </c>
      <c r="BI195" s="142">
        <f>IF(U195="nulová",N195,0)</f>
        <v>0</v>
      </c>
      <c r="BJ195" s="22" t="s">
        <v>88</v>
      </c>
      <c r="BK195" s="142">
        <f>ROUND(L195*K195,2)</f>
        <v>0</v>
      </c>
      <c r="BL195" s="22" t="s">
        <v>278</v>
      </c>
      <c r="BM195" s="22" t="s">
        <v>2822</v>
      </c>
    </row>
    <row r="196" s="1" customFormat="1" ht="24" customHeight="1">
      <c r="B196" s="46"/>
      <c r="C196" s="47"/>
      <c r="D196" s="47"/>
      <c r="E196" s="47"/>
      <c r="F196" s="250" t="s">
        <v>2823</v>
      </c>
      <c r="G196" s="67"/>
      <c r="H196" s="67"/>
      <c r="I196" s="67"/>
      <c r="J196" s="47"/>
      <c r="K196" s="47"/>
      <c r="L196" s="47"/>
      <c r="M196" s="47"/>
      <c r="N196" s="47"/>
      <c r="O196" s="47"/>
      <c r="P196" s="47"/>
      <c r="Q196" s="47"/>
      <c r="R196" s="48"/>
      <c r="T196" s="189"/>
      <c r="U196" s="47"/>
      <c r="V196" s="47"/>
      <c r="W196" s="47"/>
      <c r="X196" s="47"/>
      <c r="Y196" s="47"/>
      <c r="Z196" s="47"/>
      <c r="AA196" s="100"/>
      <c r="AT196" s="22" t="s">
        <v>268</v>
      </c>
      <c r="AU196" s="22" t="s">
        <v>88</v>
      </c>
    </row>
    <row r="197" s="1" customFormat="1" ht="25.5" customHeight="1">
      <c r="B197" s="46"/>
      <c r="C197" s="219" t="s">
        <v>407</v>
      </c>
      <c r="D197" s="219" t="s">
        <v>207</v>
      </c>
      <c r="E197" s="220" t="s">
        <v>2824</v>
      </c>
      <c r="F197" s="221" t="s">
        <v>2825</v>
      </c>
      <c r="G197" s="221"/>
      <c r="H197" s="221"/>
      <c r="I197" s="221"/>
      <c r="J197" s="222" t="s">
        <v>1134</v>
      </c>
      <c r="K197" s="223">
        <v>1</v>
      </c>
      <c r="L197" s="224">
        <v>0</v>
      </c>
      <c r="M197" s="225"/>
      <c r="N197" s="226">
        <f>ROUND(L197*K197,2)</f>
        <v>0</v>
      </c>
      <c r="O197" s="226"/>
      <c r="P197" s="226"/>
      <c r="Q197" s="226"/>
      <c r="R197" s="48"/>
      <c r="T197" s="227" t="s">
        <v>22</v>
      </c>
      <c r="U197" s="56" t="s">
        <v>45</v>
      </c>
      <c r="V197" s="47"/>
      <c r="W197" s="228">
        <f>V197*K197</f>
        <v>0</v>
      </c>
      <c r="X197" s="228">
        <v>0</v>
      </c>
      <c r="Y197" s="228">
        <f>X197*K197</f>
        <v>0</v>
      </c>
      <c r="Z197" s="228">
        <v>0</v>
      </c>
      <c r="AA197" s="229">
        <f>Z197*K197</f>
        <v>0</v>
      </c>
      <c r="AR197" s="22" t="s">
        <v>278</v>
      </c>
      <c r="AT197" s="22" t="s">
        <v>207</v>
      </c>
      <c r="AU197" s="22" t="s">
        <v>88</v>
      </c>
      <c r="AY197" s="22" t="s">
        <v>206</v>
      </c>
      <c r="BE197" s="142">
        <f>IF(U197="základní",N197,0)</f>
        <v>0</v>
      </c>
      <c r="BF197" s="142">
        <f>IF(U197="snížená",N197,0)</f>
        <v>0</v>
      </c>
      <c r="BG197" s="142">
        <f>IF(U197="zákl. přenesená",N197,0)</f>
        <v>0</v>
      </c>
      <c r="BH197" s="142">
        <f>IF(U197="sníž. přenesená",N197,0)</f>
        <v>0</v>
      </c>
      <c r="BI197" s="142">
        <f>IF(U197="nulová",N197,0)</f>
        <v>0</v>
      </c>
      <c r="BJ197" s="22" t="s">
        <v>88</v>
      </c>
      <c r="BK197" s="142">
        <f>ROUND(L197*K197,2)</f>
        <v>0</v>
      </c>
      <c r="BL197" s="22" t="s">
        <v>278</v>
      </c>
      <c r="BM197" s="22" t="s">
        <v>2826</v>
      </c>
    </row>
    <row r="198" s="1" customFormat="1" ht="25.5" customHeight="1">
      <c r="B198" s="46"/>
      <c r="C198" s="219" t="s">
        <v>412</v>
      </c>
      <c r="D198" s="219" t="s">
        <v>207</v>
      </c>
      <c r="E198" s="220" t="s">
        <v>2827</v>
      </c>
      <c r="F198" s="221" t="s">
        <v>2828</v>
      </c>
      <c r="G198" s="221"/>
      <c r="H198" s="221"/>
      <c r="I198" s="221"/>
      <c r="J198" s="222" t="s">
        <v>1134</v>
      </c>
      <c r="K198" s="223">
        <v>18</v>
      </c>
      <c r="L198" s="224">
        <v>0</v>
      </c>
      <c r="M198" s="225"/>
      <c r="N198" s="226">
        <f>ROUND(L198*K198,2)</f>
        <v>0</v>
      </c>
      <c r="O198" s="226"/>
      <c r="P198" s="226"/>
      <c r="Q198" s="226"/>
      <c r="R198" s="48"/>
      <c r="T198" s="227" t="s">
        <v>22</v>
      </c>
      <c r="U198" s="56" t="s">
        <v>45</v>
      </c>
      <c r="V198" s="47"/>
      <c r="W198" s="228">
        <f>V198*K198</f>
        <v>0</v>
      </c>
      <c r="X198" s="228">
        <v>0</v>
      </c>
      <c r="Y198" s="228">
        <f>X198*K198</f>
        <v>0</v>
      </c>
      <c r="Z198" s="228">
        <v>0</v>
      </c>
      <c r="AA198" s="229">
        <f>Z198*K198</f>
        <v>0</v>
      </c>
      <c r="AR198" s="22" t="s">
        <v>278</v>
      </c>
      <c r="AT198" s="22" t="s">
        <v>207</v>
      </c>
      <c r="AU198" s="22" t="s">
        <v>88</v>
      </c>
      <c r="AY198" s="22" t="s">
        <v>206</v>
      </c>
      <c r="BE198" s="142">
        <f>IF(U198="základní",N198,0)</f>
        <v>0</v>
      </c>
      <c r="BF198" s="142">
        <f>IF(U198="snížená",N198,0)</f>
        <v>0</v>
      </c>
      <c r="BG198" s="142">
        <f>IF(U198="zákl. přenesená",N198,0)</f>
        <v>0</v>
      </c>
      <c r="BH198" s="142">
        <f>IF(U198="sníž. přenesená",N198,0)</f>
        <v>0</v>
      </c>
      <c r="BI198" s="142">
        <f>IF(U198="nulová",N198,0)</f>
        <v>0</v>
      </c>
      <c r="BJ198" s="22" t="s">
        <v>88</v>
      </c>
      <c r="BK198" s="142">
        <f>ROUND(L198*K198,2)</f>
        <v>0</v>
      </c>
      <c r="BL198" s="22" t="s">
        <v>278</v>
      </c>
      <c r="BM198" s="22" t="s">
        <v>2829</v>
      </c>
    </row>
    <row r="199" s="1" customFormat="1" ht="24" customHeight="1">
      <c r="B199" s="46"/>
      <c r="C199" s="47"/>
      <c r="D199" s="47"/>
      <c r="E199" s="47"/>
      <c r="F199" s="250" t="s">
        <v>2830</v>
      </c>
      <c r="G199" s="67"/>
      <c r="H199" s="67"/>
      <c r="I199" s="67"/>
      <c r="J199" s="47"/>
      <c r="K199" s="47"/>
      <c r="L199" s="47"/>
      <c r="M199" s="47"/>
      <c r="N199" s="47"/>
      <c r="O199" s="47"/>
      <c r="P199" s="47"/>
      <c r="Q199" s="47"/>
      <c r="R199" s="48"/>
      <c r="T199" s="189"/>
      <c r="U199" s="47"/>
      <c r="V199" s="47"/>
      <c r="W199" s="47"/>
      <c r="X199" s="47"/>
      <c r="Y199" s="47"/>
      <c r="Z199" s="47"/>
      <c r="AA199" s="100"/>
      <c r="AT199" s="22" t="s">
        <v>268</v>
      </c>
      <c r="AU199" s="22" t="s">
        <v>88</v>
      </c>
    </row>
    <row r="200" s="1" customFormat="1" ht="25.5" customHeight="1">
      <c r="B200" s="46"/>
      <c r="C200" s="219" t="s">
        <v>416</v>
      </c>
      <c r="D200" s="219" t="s">
        <v>207</v>
      </c>
      <c r="E200" s="220" t="s">
        <v>2831</v>
      </c>
      <c r="F200" s="221" t="s">
        <v>2832</v>
      </c>
      <c r="G200" s="221"/>
      <c r="H200" s="221"/>
      <c r="I200" s="221"/>
      <c r="J200" s="222" t="s">
        <v>1134</v>
      </c>
      <c r="K200" s="223">
        <v>9</v>
      </c>
      <c r="L200" s="224">
        <v>0</v>
      </c>
      <c r="M200" s="225"/>
      <c r="N200" s="226">
        <f>ROUND(L200*K200,2)</f>
        <v>0</v>
      </c>
      <c r="O200" s="226"/>
      <c r="P200" s="226"/>
      <c r="Q200" s="226"/>
      <c r="R200" s="48"/>
      <c r="T200" s="227" t="s">
        <v>22</v>
      </c>
      <c r="U200" s="56" t="s">
        <v>45</v>
      </c>
      <c r="V200" s="47"/>
      <c r="W200" s="228">
        <f>V200*K200</f>
        <v>0</v>
      </c>
      <c r="X200" s="228">
        <v>0</v>
      </c>
      <c r="Y200" s="228">
        <f>X200*K200</f>
        <v>0</v>
      </c>
      <c r="Z200" s="228">
        <v>0</v>
      </c>
      <c r="AA200" s="229">
        <f>Z200*K200</f>
        <v>0</v>
      </c>
      <c r="AR200" s="22" t="s">
        <v>278</v>
      </c>
      <c r="AT200" s="22" t="s">
        <v>207</v>
      </c>
      <c r="AU200" s="22" t="s">
        <v>88</v>
      </c>
      <c r="AY200" s="22" t="s">
        <v>206</v>
      </c>
      <c r="BE200" s="142">
        <f>IF(U200="základní",N200,0)</f>
        <v>0</v>
      </c>
      <c r="BF200" s="142">
        <f>IF(U200="snížená",N200,0)</f>
        <v>0</v>
      </c>
      <c r="BG200" s="142">
        <f>IF(U200="zákl. přenesená",N200,0)</f>
        <v>0</v>
      </c>
      <c r="BH200" s="142">
        <f>IF(U200="sníž. přenesená",N200,0)</f>
        <v>0</v>
      </c>
      <c r="BI200" s="142">
        <f>IF(U200="nulová",N200,0)</f>
        <v>0</v>
      </c>
      <c r="BJ200" s="22" t="s">
        <v>88</v>
      </c>
      <c r="BK200" s="142">
        <f>ROUND(L200*K200,2)</f>
        <v>0</v>
      </c>
      <c r="BL200" s="22" t="s">
        <v>278</v>
      </c>
      <c r="BM200" s="22" t="s">
        <v>2833</v>
      </c>
    </row>
    <row r="201" s="1" customFormat="1" ht="24" customHeight="1">
      <c r="B201" s="46"/>
      <c r="C201" s="47"/>
      <c r="D201" s="47"/>
      <c r="E201" s="47"/>
      <c r="F201" s="250" t="s">
        <v>2830</v>
      </c>
      <c r="G201" s="67"/>
      <c r="H201" s="67"/>
      <c r="I201" s="67"/>
      <c r="J201" s="47"/>
      <c r="K201" s="47"/>
      <c r="L201" s="47"/>
      <c r="M201" s="47"/>
      <c r="N201" s="47"/>
      <c r="O201" s="47"/>
      <c r="P201" s="47"/>
      <c r="Q201" s="47"/>
      <c r="R201" s="48"/>
      <c r="T201" s="189"/>
      <c r="U201" s="47"/>
      <c r="V201" s="47"/>
      <c r="W201" s="47"/>
      <c r="X201" s="47"/>
      <c r="Y201" s="47"/>
      <c r="Z201" s="47"/>
      <c r="AA201" s="100"/>
      <c r="AT201" s="22" t="s">
        <v>268</v>
      </c>
      <c r="AU201" s="22" t="s">
        <v>88</v>
      </c>
    </row>
    <row r="202" s="1" customFormat="1" ht="25.5" customHeight="1">
      <c r="B202" s="46"/>
      <c r="C202" s="219" t="s">
        <v>420</v>
      </c>
      <c r="D202" s="219" t="s">
        <v>207</v>
      </c>
      <c r="E202" s="220" t="s">
        <v>2834</v>
      </c>
      <c r="F202" s="221" t="s">
        <v>2835</v>
      </c>
      <c r="G202" s="221"/>
      <c r="H202" s="221"/>
      <c r="I202" s="221"/>
      <c r="J202" s="222" t="s">
        <v>1134</v>
      </c>
      <c r="K202" s="223">
        <v>18</v>
      </c>
      <c r="L202" s="224">
        <v>0</v>
      </c>
      <c r="M202" s="225"/>
      <c r="N202" s="226">
        <f>ROUND(L202*K202,2)</f>
        <v>0</v>
      </c>
      <c r="O202" s="226"/>
      <c r="P202" s="226"/>
      <c r="Q202" s="226"/>
      <c r="R202" s="48"/>
      <c r="T202" s="227" t="s">
        <v>22</v>
      </c>
      <c r="U202" s="56" t="s">
        <v>45</v>
      </c>
      <c r="V202" s="47"/>
      <c r="W202" s="228">
        <f>V202*K202</f>
        <v>0</v>
      </c>
      <c r="X202" s="228">
        <v>0</v>
      </c>
      <c r="Y202" s="228">
        <f>X202*K202</f>
        <v>0</v>
      </c>
      <c r="Z202" s="228">
        <v>0</v>
      </c>
      <c r="AA202" s="229">
        <f>Z202*K202</f>
        <v>0</v>
      </c>
      <c r="AR202" s="22" t="s">
        <v>278</v>
      </c>
      <c r="AT202" s="22" t="s">
        <v>207</v>
      </c>
      <c r="AU202" s="22" t="s">
        <v>88</v>
      </c>
      <c r="AY202" s="22" t="s">
        <v>206</v>
      </c>
      <c r="BE202" s="142">
        <f>IF(U202="základní",N202,0)</f>
        <v>0</v>
      </c>
      <c r="BF202" s="142">
        <f>IF(U202="snížená",N202,0)</f>
        <v>0</v>
      </c>
      <c r="BG202" s="142">
        <f>IF(U202="zákl. přenesená",N202,0)</f>
        <v>0</v>
      </c>
      <c r="BH202" s="142">
        <f>IF(U202="sníž. přenesená",N202,0)</f>
        <v>0</v>
      </c>
      <c r="BI202" s="142">
        <f>IF(U202="nulová",N202,0)</f>
        <v>0</v>
      </c>
      <c r="BJ202" s="22" t="s">
        <v>88</v>
      </c>
      <c r="BK202" s="142">
        <f>ROUND(L202*K202,2)</f>
        <v>0</v>
      </c>
      <c r="BL202" s="22" t="s">
        <v>278</v>
      </c>
      <c r="BM202" s="22" t="s">
        <v>2836</v>
      </c>
    </row>
    <row r="203" s="1" customFormat="1" ht="24" customHeight="1">
      <c r="B203" s="46"/>
      <c r="C203" s="47"/>
      <c r="D203" s="47"/>
      <c r="E203" s="47"/>
      <c r="F203" s="250" t="s">
        <v>2837</v>
      </c>
      <c r="G203" s="67"/>
      <c r="H203" s="67"/>
      <c r="I203" s="67"/>
      <c r="J203" s="47"/>
      <c r="K203" s="47"/>
      <c r="L203" s="47"/>
      <c r="M203" s="47"/>
      <c r="N203" s="47"/>
      <c r="O203" s="47"/>
      <c r="P203" s="47"/>
      <c r="Q203" s="47"/>
      <c r="R203" s="48"/>
      <c r="T203" s="189"/>
      <c r="U203" s="47"/>
      <c r="V203" s="47"/>
      <c r="W203" s="47"/>
      <c r="X203" s="47"/>
      <c r="Y203" s="47"/>
      <c r="Z203" s="47"/>
      <c r="AA203" s="100"/>
      <c r="AT203" s="22" t="s">
        <v>268</v>
      </c>
      <c r="AU203" s="22" t="s">
        <v>88</v>
      </c>
    </row>
    <row r="204" s="1" customFormat="1" ht="25.5" customHeight="1">
      <c r="B204" s="46"/>
      <c r="C204" s="219" t="s">
        <v>424</v>
      </c>
      <c r="D204" s="219" t="s">
        <v>207</v>
      </c>
      <c r="E204" s="220" t="s">
        <v>2838</v>
      </c>
      <c r="F204" s="221" t="s">
        <v>2839</v>
      </c>
      <c r="G204" s="221"/>
      <c r="H204" s="221"/>
      <c r="I204" s="221"/>
      <c r="J204" s="222" t="s">
        <v>1134</v>
      </c>
      <c r="K204" s="223">
        <v>9</v>
      </c>
      <c r="L204" s="224">
        <v>0</v>
      </c>
      <c r="M204" s="225"/>
      <c r="N204" s="226">
        <f>ROUND(L204*K204,2)</f>
        <v>0</v>
      </c>
      <c r="O204" s="226"/>
      <c r="P204" s="226"/>
      <c r="Q204" s="226"/>
      <c r="R204" s="48"/>
      <c r="T204" s="227" t="s">
        <v>22</v>
      </c>
      <c r="U204" s="56" t="s">
        <v>45</v>
      </c>
      <c r="V204" s="47"/>
      <c r="W204" s="228">
        <f>V204*K204</f>
        <v>0</v>
      </c>
      <c r="X204" s="228">
        <v>0</v>
      </c>
      <c r="Y204" s="228">
        <f>X204*K204</f>
        <v>0</v>
      </c>
      <c r="Z204" s="228">
        <v>0</v>
      </c>
      <c r="AA204" s="229">
        <f>Z204*K204</f>
        <v>0</v>
      </c>
      <c r="AR204" s="22" t="s">
        <v>278</v>
      </c>
      <c r="AT204" s="22" t="s">
        <v>207</v>
      </c>
      <c r="AU204" s="22" t="s">
        <v>88</v>
      </c>
      <c r="AY204" s="22" t="s">
        <v>206</v>
      </c>
      <c r="BE204" s="142">
        <f>IF(U204="základní",N204,0)</f>
        <v>0</v>
      </c>
      <c r="BF204" s="142">
        <f>IF(U204="snížená",N204,0)</f>
        <v>0</v>
      </c>
      <c r="BG204" s="142">
        <f>IF(U204="zákl. přenesená",N204,0)</f>
        <v>0</v>
      </c>
      <c r="BH204" s="142">
        <f>IF(U204="sníž. přenesená",N204,0)</f>
        <v>0</v>
      </c>
      <c r="BI204" s="142">
        <f>IF(U204="nulová",N204,0)</f>
        <v>0</v>
      </c>
      <c r="BJ204" s="22" t="s">
        <v>88</v>
      </c>
      <c r="BK204" s="142">
        <f>ROUND(L204*K204,2)</f>
        <v>0</v>
      </c>
      <c r="BL204" s="22" t="s">
        <v>278</v>
      </c>
      <c r="BM204" s="22" t="s">
        <v>2840</v>
      </c>
    </row>
    <row r="205" s="1" customFormat="1" ht="24" customHeight="1">
      <c r="B205" s="46"/>
      <c r="C205" s="47"/>
      <c r="D205" s="47"/>
      <c r="E205" s="47"/>
      <c r="F205" s="250" t="s">
        <v>2837</v>
      </c>
      <c r="G205" s="67"/>
      <c r="H205" s="67"/>
      <c r="I205" s="67"/>
      <c r="J205" s="47"/>
      <c r="K205" s="47"/>
      <c r="L205" s="47"/>
      <c r="M205" s="47"/>
      <c r="N205" s="47"/>
      <c r="O205" s="47"/>
      <c r="P205" s="47"/>
      <c r="Q205" s="47"/>
      <c r="R205" s="48"/>
      <c r="T205" s="189"/>
      <c r="U205" s="47"/>
      <c r="V205" s="47"/>
      <c r="W205" s="47"/>
      <c r="X205" s="47"/>
      <c r="Y205" s="47"/>
      <c r="Z205" s="47"/>
      <c r="AA205" s="100"/>
      <c r="AT205" s="22" t="s">
        <v>268</v>
      </c>
      <c r="AU205" s="22" t="s">
        <v>88</v>
      </c>
    </row>
    <row r="206" s="1" customFormat="1" ht="25.5" customHeight="1">
      <c r="B206" s="46"/>
      <c r="C206" s="219" t="s">
        <v>428</v>
      </c>
      <c r="D206" s="219" t="s">
        <v>207</v>
      </c>
      <c r="E206" s="220" t="s">
        <v>2841</v>
      </c>
      <c r="F206" s="221" t="s">
        <v>2842</v>
      </c>
      <c r="G206" s="221"/>
      <c r="H206" s="221"/>
      <c r="I206" s="221"/>
      <c r="J206" s="222" t="s">
        <v>1134</v>
      </c>
      <c r="K206" s="223">
        <v>1</v>
      </c>
      <c r="L206" s="224">
        <v>0</v>
      </c>
      <c r="M206" s="225"/>
      <c r="N206" s="226">
        <f>ROUND(L206*K206,2)</f>
        <v>0</v>
      </c>
      <c r="O206" s="226"/>
      <c r="P206" s="226"/>
      <c r="Q206" s="226"/>
      <c r="R206" s="48"/>
      <c r="T206" s="227" t="s">
        <v>22</v>
      </c>
      <c r="U206" s="56" t="s">
        <v>45</v>
      </c>
      <c r="V206" s="47"/>
      <c r="W206" s="228">
        <f>V206*K206</f>
        <v>0</v>
      </c>
      <c r="X206" s="228">
        <v>0</v>
      </c>
      <c r="Y206" s="228">
        <f>X206*K206</f>
        <v>0</v>
      </c>
      <c r="Z206" s="228">
        <v>0</v>
      </c>
      <c r="AA206" s="229">
        <f>Z206*K206</f>
        <v>0</v>
      </c>
      <c r="AR206" s="22" t="s">
        <v>278</v>
      </c>
      <c r="AT206" s="22" t="s">
        <v>207</v>
      </c>
      <c r="AU206" s="22" t="s">
        <v>88</v>
      </c>
      <c r="AY206" s="22" t="s">
        <v>206</v>
      </c>
      <c r="BE206" s="142">
        <f>IF(U206="základní",N206,0)</f>
        <v>0</v>
      </c>
      <c r="BF206" s="142">
        <f>IF(U206="snížená",N206,0)</f>
        <v>0</v>
      </c>
      <c r="BG206" s="142">
        <f>IF(U206="zákl. přenesená",N206,0)</f>
        <v>0</v>
      </c>
      <c r="BH206" s="142">
        <f>IF(U206="sníž. přenesená",N206,0)</f>
        <v>0</v>
      </c>
      <c r="BI206" s="142">
        <f>IF(U206="nulová",N206,0)</f>
        <v>0</v>
      </c>
      <c r="BJ206" s="22" t="s">
        <v>88</v>
      </c>
      <c r="BK206" s="142">
        <f>ROUND(L206*K206,2)</f>
        <v>0</v>
      </c>
      <c r="BL206" s="22" t="s">
        <v>278</v>
      </c>
      <c r="BM206" s="22" t="s">
        <v>2843</v>
      </c>
    </row>
    <row r="207" s="1" customFormat="1" ht="16.5" customHeight="1">
      <c r="B207" s="46"/>
      <c r="C207" s="47"/>
      <c r="D207" s="47"/>
      <c r="E207" s="47"/>
      <c r="F207" s="250" t="s">
        <v>2844</v>
      </c>
      <c r="G207" s="67"/>
      <c r="H207" s="67"/>
      <c r="I207" s="67"/>
      <c r="J207" s="47"/>
      <c r="K207" s="47"/>
      <c r="L207" s="47"/>
      <c r="M207" s="47"/>
      <c r="N207" s="47"/>
      <c r="O207" s="47"/>
      <c r="P207" s="47"/>
      <c r="Q207" s="47"/>
      <c r="R207" s="48"/>
      <c r="T207" s="189"/>
      <c r="U207" s="47"/>
      <c r="V207" s="47"/>
      <c r="W207" s="47"/>
      <c r="X207" s="47"/>
      <c r="Y207" s="47"/>
      <c r="Z207" s="47"/>
      <c r="AA207" s="100"/>
      <c r="AT207" s="22" t="s">
        <v>268</v>
      </c>
      <c r="AU207" s="22" t="s">
        <v>88</v>
      </c>
    </row>
    <row r="208" s="1" customFormat="1" ht="16.5" customHeight="1">
      <c r="B208" s="46"/>
      <c r="C208" s="219" t="s">
        <v>433</v>
      </c>
      <c r="D208" s="219" t="s">
        <v>207</v>
      </c>
      <c r="E208" s="220" t="s">
        <v>2845</v>
      </c>
      <c r="F208" s="221" t="s">
        <v>2846</v>
      </c>
      <c r="G208" s="221"/>
      <c r="H208" s="221"/>
      <c r="I208" s="221"/>
      <c r="J208" s="222" t="s">
        <v>1134</v>
      </c>
      <c r="K208" s="223">
        <v>1</v>
      </c>
      <c r="L208" s="224">
        <v>0</v>
      </c>
      <c r="M208" s="225"/>
      <c r="N208" s="226">
        <f>ROUND(L208*K208,2)</f>
        <v>0</v>
      </c>
      <c r="O208" s="226"/>
      <c r="P208" s="226"/>
      <c r="Q208" s="226"/>
      <c r="R208" s="48"/>
      <c r="T208" s="227" t="s">
        <v>22</v>
      </c>
      <c r="U208" s="56" t="s">
        <v>45</v>
      </c>
      <c r="V208" s="47"/>
      <c r="W208" s="228">
        <f>V208*K208</f>
        <v>0</v>
      </c>
      <c r="X208" s="228">
        <v>0</v>
      </c>
      <c r="Y208" s="228">
        <f>X208*K208</f>
        <v>0</v>
      </c>
      <c r="Z208" s="228">
        <v>0</v>
      </c>
      <c r="AA208" s="229">
        <f>Z208*K208</f>
        <v>0</v>
      </c>
      <c r="AR208" s="22" t="s">
        <v>278</v>
      </c>
      <c r="AT208" s="22" t="s">
        <v>207</v>
      </c>
      <c r="AU208" s="22" t="s">
        <v>88</v>
      </c>
      <c r="AY208" s="22" t="s">
        <v>206</v>
      </c>
      <c r="BE208" s="142">
        <f>IF(U208="základní",N208,0)</f>
        <v>0</v>
      </c>
      <c r="BF208" s="142">
        <f>IF(U208="snížená",N208,0)</f>
        <v>0</v>
      </c>
      <c r="BG208" s="142">
        <f>IF(U208="zákl. přenesená",N208,0)</f>
        <v>0</v>
      </c>
      <c r="BH208" s="142">
        <f>IF(U208="sníž. přenesená",N208,0)</f>
        <v>0</v>
      </c>
      <c r="BI208" s="142">
        <f>IF(U208="nulová",N208,0)</f>
        <v>0</v>
      </c>
      <c r="BJ208" s="22" t="s">
        <v>88</v>
      </c>
      <c r="BK208" s="142">
        <f>ROUND(L208*K208,2)</f>
        <v>0</v>
      </c>
      <c r="BL208" s="22" t="s">
        <v>278</v>
      </c>
      <c r="BM208" s="22" t="s">
        <v>2847</v>
      </c>
    </row>
    <row r="209" s="1" customFormat="1" ht="16.5" customHeight="1">
      <c r="B209" s="46"/>
      <c r="C209" s="47"/>
      <c r="D209" s="47"/>
      <c r="E209" s="47"/>
      <c r="F209" s="250" t="s">
        <v>2844</v>
      </c>
      <c r="G209" s="67"/>
      <c r="H209" s="67"/>
      <c r="I209" s="67"/>
      <c r="J209" s="47"/>
      <c r="K209" s="47"/>
      <c r="L209" s="47"/>
      <c r="M209" s="47"/>
      <c r="N209" s="47"/>
      <c r="O209" s="47"/>
      <c r="P209" s="47"/>
      <c r="Q209" s="47"/>
      <c r="R209" s="48"/>
      <c r="T209" s="189"/>
      <c r="U209" s="47"/>
      <c r="V209" s="47"/>
      <c r="W209" s="47"/>
      <c r="X209" s="47"/>
      <c r="Y209" s="47"/>
      <c r="Z209" s="47"/>
      <c r="AA209" s="100"/>
      <c r="AT209" s="22" t="s">
        <v>268</v>
      </c>
      <c r="AU209" s="22" t="s">
        <v>88</v>
      </c>
    </row>
    <row r="210" s="1" customFormat="1" ht="16.5" customHeight="1">
      <c r="B210" s="46"/>
      <c r="C210" s="219" t="s">
        <v>437</v>
      </c>
      <c r="D210" s="219" t="s">
        <v>207</v>
      </c>
      <c r="E210" s="220" t="s">
        <v>2848</v>
      </c>
      <c r="F210" s="221" t="s">
        <v>2849</v>
      </c>
      <c r="G210" s="221"/>
      <c r="H210" s="221"/>
      <c r="I210" s="221"/>
      <c r="J210" s="222" t="s">
        <v>2850</v>
      </c>
      <c r="K210" s="223">
        <v>163</v>
      </c>
      <c r="L210" s="224">
        <v>0</v>
      </c>
      <c r="M210" s="225"/>
      <c r="N210" s="226">
        <f>ROUND(L210*K210,2)</f>
        <v>0</v>
      </c>
      <c r="O210" s="226"/>
      <c r="P210" s="226"/>
      <c r="Q210" s="226"/>
      <c r="R210" s="48"/>
      <c r="T210" s="227" t="s">
        <v>22</v>
      </c>
      <c r="U210" s="56" t="s">
        <v>45</v>
      </c>
      <c r="V210" s="47"/>
      <c r="W210" s="228">
        <f>V210*K210</f>
        <v>0</v>
      </c>
      <c r="X210" s="228">
        <v>0</v>
      </c>
      <c r="Y210" s="228">
        <f>X210*K210</f>
        <v>0</v>
      </c>
      <c r="Z210" s="228">
        <v>0</v>
      </c>
      <c r="AA210" s="229">
        <f>Z210*K210</f>
        <v>0</v>
      </c>
      <c r="AR210" s="22" t="s">
        <v>278</v>
      </c>
      <c r="AT210" s="22" t="s">
        <v>207</v>
      </c>
      <c r="AU210" s="22" t="s">
        <v>88</v>
      </c>
      <c r="AY210" s="22" t="s">
        <v>206</v>
      </c>
      <c r="BE210" s="142">
        <f>IF(U210="základní",N210,0)</f>
        <v>0</v>
      </c>
      <c r="BF210" s="142">
        <f>IF(U210="snížená",N210,0)</f>
        <v>0</v>
      </c>
      <c r="BG210" s="142">
        <f>IF(U210="zákl. přenesená",N210,0)</f>
        <v>0</v>
      </c>
      <c r="BH210" s="142">
        <f>IF(U210="sníž. přenesená",N210,0)</f>
        <v>0</v>
      </c>
      <c r="BI210" s="142">
        <f>IF(U210="nulová",N210,0)</f>
        <v>0</v>
      </c>
      <c r="BJ210" s="22" t="s">
        <v>88</v>
      </c>
      <c r="BK210" s="142">
        <f>ROUND(L210*K210,2)</f>
        <v>0</v>
      </c>
      <c r="BL210" s="22" t="s">
        <v>278</v>
      </c>
      <c r="BM210" s="22" t="s">
        <v>2851</v>
      </c>
    </row>
    <row r="211" s="1" customFormat="1" ht="24" customHeight="1">
      <c r="B211" s="46"/>
      <c r="C211" s="47"/>
      <c r="D211" s="47"/>
      <c r="E211" s="47"/>
      <c r="F211" s="250" t="s">
        <v>2852</v>
      </c>
      <c r="G211" s="67"/>
      <c r="H211" s="67"/>
      <c r="I211" s="67"/>
      <c r="J211" s="47"/>
      <c r="K211" s="47"/>
      <c r="L211" s="47"/>
      <c r="M211" s="47"/>
      <c r="N211" s="47"/>
      <c r="O211" s="47"/>
      <c r="P211" s="47"/>
      <c r="Q211" s="47"/>
      <c r="R211" s="48"/>
      <c r="T211" s="189"/>
      <c r="U211" s="47"/>
      <c r="V211" s="47"/>
      <c r="W211" s="47"/>
      <c r="X211" s="47"/>
      <c r="Y211" s="47"/>
      <c r="Z211" s="47"/>
      <c r="AA211" s="100"/>
      <c r="AT211" s="22" t="s">
        <v>268</v>
      </c>
      <c r="AU211" s="22" t="s">
        <v>88</v>
      </c>
    </row>
    <row r="212" s="1" customFormat="1" ht="16.5" customHeight="1">
      <c r="B212" s="46"/>
      <c r="C212" s="219" t="s">
        <v>442</v>
      </c>
      <c r="D212" s="219" t="s">
        <v>207</v>
      </c>
      <c r="E212" s="220" t="s">
        <v>2853</v>
      </c>
      <c r="F212" s="221" t="s">
        <v>2854</v>
      </c>
      <c r="G212" s="221"/>
      <c r="H212" s="221"/>
      <c r="I212" s="221"/>
      <c r="J212" s="222" t="s">
        <v>2850</v>
      </c>
      <c r="K212" s="223">
        <v>8</v>
      </c>
      <c r="L212" s="224">
        <v>0</v>
      </c>
      <c r="M212" s="225"/>
      <c r="N212" s="226">
        <f>ROUND(L212*K212,2)</f>
        <v>0</v>
      </c>
      <c r="O212" s="226"/>
      <c r="P212" s="226"/>
      <c r="Q212" s="226"/>
      <c r="R212" s="48"/>
      <c r="T212" s="227" t="s">
        <v>22</v>
      </c>
      <c r="U212" s="56" t="s">
        <v>45</v>
      </c>
      <c r="V212" s="47"/>
      <c r="W212" s="228">
        <f>V212*K212</f>
        <v>0</v>
      </c>
      <c r="X212" s="228">
        <v>0</v>
      </c>
      <c r="Y212" s="228">
        <f>X212*K212</f>
        <v>0</v>
      </c>
      <c r="Z212" s="228">
        <v>0</v>
      </c>
      <c r="AA212" s="229">
        <f>Z212*K212</f>
        <v>0</v>
      </c>
      <c r="AR212" s="22" t="s">
        <v>278</v>
      </c>
      <c r="AT212" s="22" t="s">
        <v>207</v>
      </c>
      <c r="AU212" s="22" t="s">
        <v>88</v>
      </c>
      <c r="AY212" s="22" t="s">
        <v>206</v>
      </c>
      <c r="BE212" s="142">
        <f>IF(U212="základní",N212,0)</f>
        <v>0</v>
      </c>
      <c r="BF212" s="142">
        <f>IF(U212="snížená",N212,0)</f>
        <v>0</v>
      </c>
      <c r="BG212" s="142">
        <f>IF(U212="zákl. přenesená",N212,0)</f>
        <v>0</v>
      </c>
      <c r="BH212" s="142">
        <f>IF(U212="sníž. přenesená",N212,0)</f>
        <v>0</v>
      </c>
      <c r="BI212" s="142">
        <f>IF(U212="nulová",N212,0)</f>
        <v>0</v>
      </c>
      <c r="BJ212" s="22" t="s">
        <v>88</v>
      </c>
      <c r="BK212" s="142">
        <f>ROUND(L212*K212,2)</f>
        <v>0</v>
      </c>
      <c r="BL212" s="22" t="s">
        <v>278</v>
      </c>
      <c r="BM212" s="22" t="s">
        <v>2855</v>
      </c>
    </row>
    <row r="213" s="1" customFormat="1" ht="24" customHeight="1">
      <c r="B213" s="46"/>
      <c r="C213" s="47"/>
      <c r="D213" s="47"/>
      <c r="E213" s="47"/>
      <c r="F213" s="250" t="s">
        <v>2852</v>
      </c>
      <c r="G213" s="67"/>
      <c r="H213" s="67"/>
      <c r="I213" s="67"/>
      <c r="J213" s="47"/>
      <c r="K213" s="47"/>
      <c r="L213" s="47"/>
      <c r="M213" s="47"/>
      <c r="N213" s="47"/>
      <c r="O213" s="47"/>
      <c r="P213" s="47"/>
      <c r="Q213" s="47"/>
      <c r="R213" s="48"/>
      <c r="T213" s="189"/>
      <c r="U213" s="47"/>
      <c r="V213" s="47"/>
      <c r="W213" s="47"/>
      <c r="X213" s="47"/>
      <c r="Y213" s="47"/>
      <c r="Z213" s="47"/>
      <c r="AA213" s="100"/>
      <c r="AT213" s="22" t="s">
        <v>268</v>
      </c>
      <c r="AU213" s="22" t="s">
        <v>88</v>
      </c>
    </row>
    <row r="214" s="1" customFormat="1" ht="16.5" customHeight="1">
      <c r="B214" s="46"/>
      <c r="C214" s="219" t="s">
        <v>446</v>
      </c>
      <c r="D214" s="219" t="s">
        <v>207</v>
      </c>
      <c r="E214" s="220" t="s">
        <v>2856</v>
      </c>
      <c r="F214" s="221" t="s">
        <v>2857</v>
      </c>
      <c r="G214" s="221"/>
      <c r="H214" s="221"/>
      <c r="I214" s="221"/>
      <c r="J214" s="222" t="s">
        <v>2850</v>
      </c>
      <c r="K214" s="223">
        <v>85</v>
      </c>
      <c r="L214" s="224">
        <v>0</v>
      </c>
      <c r="M214" s="225"/>
      <c r="N214" s="226">
        <f>ROUND(L214*K214,2)</f>
        <v>0</v>
      </c>
      <c r="O214" s="226"/>
      <c r="P214" s="226"/>
      <c r="Q214" s="226"/>
      <c r="R214" s="48"/>
      <c r="T214" s="227" t="s">
        <v>22</v>
      </c>
      <c r="U214" s="56" t="s">
        <v>45</v>
      </c>
      <c r="V214" s="47"/>
      <c r="W214" s="228">
        <f>V214*K214</f>
        <v>0</v>
      </c>
      <c r="X214" s="228">
        <v>0</v>
      </c>
      <c r="Y214" s="228">
        <f>X214*K214</f>
        <v>0</v>
      </c>
      <c r="Z214" s="228">
        <v>0</v>
      </c>
      <c r="AA214" s="229">
        <f>Z214*K214</f>
        <v>0</v>
      </c>
      <c r="AR214" s="22" t="s">
        <v>278</v>
      </c>
      <c r="AT214" s="22" t="s">
        <v>207</v>
      </c>
      <c r="AU214" s="22" t="s">
        <v>88</v>
      </c>
      <c r="AY214" s="22" t="s">
        <v>206</v>
      </c>
      <c r="BE214" s="142">
        <f>IF(U214="základní",N214,0)</f>
        <v>0</v>
      </c>
      <c r="BF214" s="142">
        <f>IF(U214="snížená",N214,0)</f>
        <v>0</v>
      </c>
      <c r="BG214" s="142">
        <f>IF(U214="zákl. přenesená",N214,0)</f>
        <v>0</v>
      </c>
      <c r="BH214" s="142">
        <f>IF(U214="sníž. přenesená",N214,0)</f>
        <v>0</v>
      </c>
      <c r="BI214" s="142">
        <f>IF(U214="nulová",N214,0)</f>
        <v>0</v>
      </c>
      <c r="BJ214" s="22" t="s">
        <v>88</v>
      </c>
      <c r="BK214" s="142">
        <f>ROUND(L214*K214,2)</f>
        <v>0</v>
      </c>
      <c r="BL214" s="22" t="s">
        <v>278</v>
      </c>
      <c r="BM214" s="22" t="s">
        <v>2858</v>
      </c>
    </row>
    <row r="215" s="1" customFormat="1" ht="24" customHeight="1">
      <c r="B215" s="46"/>
      <c r="C215" s="47"/>
      <c r="D215" s="47"/>
      <c r="E215" s="47"/>
      <c r="F215" s="250" t="s">
        <v>2852</v>
      </c>
      <c r="G215" s="67"/>
      <c r="H215" s="67"/>
      <c r="I215" s="67"/>
      <c r="J215" s="47"/>
      <c r="K215" s="47"/>
      <c r="L215" s="47"/>
      <c r="M215" s="47"/>
      <c r="N215" s="47"/>
      <c r="O215" s="47"/>
      <c r="P215" s="47"/>
      <c r="Q215" s="47"/>
      <c r="R215" s="48"/>
      <c r="T215" s="189"/>
      <c r="U215" s="47"/>
      <c r="V215" s="47"/>
      <c r="W215" s="47"/>
      <c r="X215" s="47"/>
      <c r="Y215" s="47"/>
      <c r="Z215" s="47"/>
      <c r="AA215" s="100"/>
      <c r="AT215" s="22" t="s">
        <v>268</v>
      </c>
      <c r="AU215" s="22" t="s">
        <v>88</v>
      </c>
    </row>
    <row r="216" s="1" customFormat="1" ht="16.5" customHeight="1">
      <c r="B216" s="46"/>
      <c r="C216" s="219" t="s">
        <v>450</v>
      </c>
      <c r="D216" s="219" t="s">
        <v>207</v>
      </c>
      <c r="E216" s="220" t="s">
        <v>2859</v>
      </c>
      <c r="F216" s="221" t="s">
        <v>2860</v>
      </c>
      <c r="G216" s="221"/>
      <c r="H216" s="221"/>
      <c r="I216" s="221"/>
      <c r="J216" s="222" t="s">
        <v>2850</v>
      </c>
      <c r="K216" s="223">
        <v>3</v>
      </c>
      <c r="L216" s="224">
        <v>0</v>
      </c>
      <c r="M216" s="225"/>
      <c r="N216" s="226">
        <f>ROUND(L216*K216,2)</f>
        <v>0</v>
      </c>
      <c r="O216" s="226"/>
      <c r="P216" s="226"/>
      <c r="Q216" s="226"/>
      <c r="R216" s="48"/>
      <c r="T216" s="227" t="s">
        <v>22</v>
      </c>
      <c r="U216" s="56" t="s">
        <v>45</v>
      </c>
      <c r="V216" s="47"/>
      <c r="W216" s="228">
        <f>V216*K216</f>
        <v>0</v>
      </c>
      <c r="X216" s="228">
        <v>0</v>
      </c>
      <c r="Y216" s="228">
        <f>X216*K216</f>
        <v>0</v>
      </c>
      <c r="Z216" s="228">
        <v>0</v>
      </c>
      <c r="AA216" s="229">
        <f>Z216*K216</f>
        <v>0</v>
      </c>
      <c r="AR216" s="22" t="s">
        <v>278</v>
      </c>
      <c r="AT216" s="22" t="s">
        <v>207</v>
      </c>
      <c r="AU216" s="22" t="s">
        <v>88</v>
      </c>
      <c r="AY216" s="22" t="s">
        <v>206</v>
      </c>
      <c r="BE216" s="142">
        <f>IF(U216="základní",N216,0)</f>
        <v>0</v>
      </c>
      <c r="BF216" s="142">
        <f>IF(U216="snížená",N216,0)</f>
        <v>0</v>
      </c>
      <c r="BG216" s="142">
        <f>IF(U216="zákl. přenesená",N216,0)</f>
        <v>0</v>
      </c>
      <c r="BH216" s="142">
        <f>IF(U216="sníž. přenesená",N216,0)</f>
        <v>0</v>
      </c>
      <c r="BI216" s="142">
        <f>IF(U216="nulová",N216,0)</f>
        <v>0</v>
      </c>
      <c r="BJ216" s="22" t="s">
        <v>88</v>
      </c>
      <c r="BK216" s="142">
        <f>ROUND(L216*K216,2)</f>
        <v>0</v>
      </c>
      <c r="BL216" s="22" t="s">
        <v>278</v>
      </c>
      <c r="BM216" s="22" t="s">
        <v>2861</v>
      </c>
    </row>
    <row r="217" s="1" customFormat="1" ht="24" customHeight="1">
      <c r="B217" s="46"/>
      <c r="C217" s="47"/>
      <c r="D217" s="47"/>
      <c r="E217" s="47"/>
      <c r="F217" s="250" t="s">
        <v>2852</v>
      </c>
      <c r="G217" s="67"/>
      <c r="H217" s="67"/>
      <c r="I217" s="67"/>
      <c r="J217" s="47"/>
      <c r="K217" s="47"/>
      <c r="L217" s="47"/>
      <c r="M217" s="47"/>
      <c r="N217" s="47"/>
      <c r="O217" s="47"/>
      <c r="P217" s="47"/>
      <c r="Q217" s="47"/>
      <c r="R217" s="48"/>
      <c r="T217" s="189"/>
      <c r="U217" s="47"/>
      <c r="V217" s="47"/>
      <c r="W217" s="47"/>
      <c r="X217" s="47"/>
      <c r="Y217" s="47"/>
      <c r="Z217" s="47"/>
      <c r="AA217" s="100"/>
      <c r="AT217" s="22" t="s">
        <v>268</v>
      </c>
      <c r="AU217" s="22" t="s">
        <v>88</v>
      </c>
    </row>
    <row r="218" s="1" customFormat="1" ht="16.5" customHeight="1">
      <c r="B218" s="46"/>
      <c r="C218" s="219" t="s">
        <v>454</v>
      </c>
      <c r="D218" s="219" t="s">
        <v>207</v>
      </c>
      <c r="E218" s="220" t="s">
        <v>2862</v>
      </c>
      <c r="F218" s="221" t="s">
        <v>2863</v>
      </c>
      <c r="G218" s="221"/>
      <c r="H218" s="221"/>
      <c r="I218" s="221"/>
      <c r="J218" s="222" t="s">
        <v>2850</v>
      </c>
      <c r="K218" s="223">
        <v>7</v>
      </c>
      <c r="L218" s="224">
        <v>0</v>
      </c>
      <c r="M218" s="225"/>
      <c r="N218" s="226">
        <f>ROUND(L218*K218,2)</f>
        <v>0</v>
      </c>
      <c r="O218" s="226"/>
      <c r="P218" s="226"/>
      <c r="Q218" s="226"/>
      <c r="R218" s="48"/>
      <c r="T218" s="227" t="s">
        <v>22</v>
      </c>
      <c r="U218" s="56" t="s">
        <v>45</v>
      </c>
      <c r="V218" s="47"/>
      <c r="W218" s="228">
        <f>V218*K218</f>
        <v>0</v>
      </c>
      <c r="X218" s="228">
        <v>0</v>
      </c>
      <c r="Y218" s="228">
        <f>X218*K218</f>
        <v>0</v>
      </c>
      <c r="Z218" s="228">
        <v>0</v>
      </c>
      <c r="AA218" s="229">
        <f>Z218*K218</f>
        <v>0</v>
      </c>
      <c r="AR218" s="22" t="s">
        <v>278</v>
      </c>
      <c r="AT218" s="22" t="s">
        <v>207</v>
      </c>
      <c r="AU218" s="22" t="s">
        <v>88</v>
      </c>
      <c r="AY218" s="22" t="s">
        <v>206</v>
      </c>
      <c r="BE218" s="142">
        <f>IF(U218="základní",N218,0)</f>
        <v>0</v>
      </c>
      <c r="BF218" s="142">
        <f>IF(U218="snížená",N218,0)</f>
        <v>0</v>
      </c>
      <c r="BG218" s="142">
        <f>IF(U218="zákl. přenesená",N218,0)</f>
        <v>0</v>
      </c>
      <c r="BH218" s="142">
        <f>IF(U218="sníž. přenesená",N218,0)</f>
        <v>0</v>
      </c>
      <c r="BI218" s="142">
        <f>IF(U218="nulová",N218,0)</f>
        <v>0</v>
      </c>
      <c r="BJ218" s="22" t="s">
        <v>88</v>
      </c>
      <c r="BK218" s="142">
        <f>ROUND(L218*K218,2)</f>
        <v>0</v>
      </c>
      <c r="BL218" s="22" t="s">
        <v>278</v>
      </c>
      <c r="BM218" s="22" t="s">
        <v>2864</v>
      </c>
    </row>
    <row r="219" s="1" customFormat="1" ht="24" customHeight="1">
      <c r="B219" s="46"/>
      <c r="C219" s="47"/>
      <c r="D219" s="47"/>
      <c r="E219" s="47"/>
      <c r="F219" s="250" t="s">
        <v>2852</v>
      </c>
      <c r="G219" s="67"/>
      <c r="H219" s="67"/>
      <c r="I219" s="67"/>
      <c r="J219" s="47"/>
      <c r="K219" s="47"/>
      <c r="L219" s="47"/>
      <c r="M219" s="47"/>
      <c r="N219" s="47"/>
      <c r="O219" s="47"/>
      <c r="P219" s="47"/>
      <c r="Q219" s="47"/>
      <c r="R219" s="48"/>
      <c r="T219" s="189"/>
      <c r="U219" s="47"/>
      <c r="V219" s="47"/>
      <c r="W219" s="47"/>
      <c r="X219" s="47"/>
      <c r="Y219" s="47"/>
      <c r="Z219" s="47"/>
      <c r="AA219" s="100"/>
      <c r="AT219" s="22" t="s">
        <v>268</v>
      </c>
      <c r="AU219" s="22" t="s">
        <v>88</v>
      </c>
    </row>
    <row r="220" s="1" customFormat="1" ht="16.5" customHeight="1">
      <c r="B220" s="46"/>
      <c r="C220" s="219" t="s">
        <v>459</v>
      </c>
      <c r="D220" s="219" t="s">
        <v>207</v>
      </c>
      <c r="E220" s="220" t="s">
        <v>2865</v>
      </c>
      <c r="F220" s="221" t="s">
        <v>2866</v>
      </c>
      <c r="G220" s="221"/>
      <c r="H220" s="221"/>
      <c r="I220" s="221"/>
      <c r="J220" s="222" t="s">
        <v>2850</v>
      </c>
      <c r="K220" s="223">
        <v>3</v>
      </c>
      <c r="L220" s="224">
        <v>0</v>
      </c>
      <c r="M220" s="225"/>
      <c r="N220" s="226">
        <f>ROUND(L220*K220,2)</f>
        <v>0</v>
      </c>
      <c r="O220" s="226"/>
      <c r="P220" s="226"/>
      <c r="Q220" s="226"/>
      <c r="R220" s="48"/>
      <c r="T220" s="227" t="s">
        <v>22</v>
      </c>
      <c r="U220" s="56" t="s">
        <v>45</v>
      </c>
      <c r="V220" s="47"/>
      <c r="W220" s="228">
        <f>V220*K220</f>
        <v>0</v>
      </c>
      <c r="X220" s="228">
        <v>0</v>
      </c>
      <c r="Y220" s="228">
        <f>X220*K220</f>
        <v>0</v>
      </c>
      <c r="Z220" s="228">
        <v>0</v>
      </c>
      <c r="AA220" s="229">
        <f>Z220*K220</f>
        <v>0</v>
      </c>
      <c r="AR220" s="22" t="s">
        <v>278</v>
      </c>
      <c r="AT220" s="22" t="s">
        <v>207</v>
      </c>
      <c r="AU220" s="22" t="s">
        <v>88</v>
      </c>
      <c r="AY220" s="22" t="s">
        <v>206</v>
      </c>
      <c r="BE220" s="142">
        <f>IF(U220="základní",N220,0)</f>
        <v>0</v>
      </c>
      <c r="BF220" s="142">
        <f>IF(U220="snížená",N220,0)</f>
        <v>0</v>
      </c>
      <c r="BG220" s="142">
        <f>IF(U220="zákl. přenesená",N220,0)</f>
        <v>0</v>
      </c>
      <c r="BH220" s="142">
        <f>IF(U220="sníž. přenesená",N220,0)</f>
        <v>0</v>
      </c>
      <c r="BI220" s="142">
        <f>IF(U220="nulová",N220,0)</f>
        <v>0</v>
      </c>
      <c r="BJ220" s="22" t="s">
        <v>88</v>
      </c>
      <c r="BK220" s="142">
        <f>ROUND(L220*K220,2)</f>
        <v>0</v>
      </c>
      <c r="BL220" s="22" t="s">
        <v>278</v>
      </c>
      <c r="BM220" s="22" t="s">
        <v>2867</v>
      </c>
    </row>
    <row r="221" s="1" customFormat="1" ht="24" customHeight="1">
      <c r="B221" s="46"/>
      <c r="C221" s="47"/>
      <c r="D221" s="47"/>
      <c r="E221" s="47"/>
      <c r="F221" s="250" t="s">
        <v>2852</v>
      </c>
      <c r="G221" s="67"/>
      <c r="H221" s="67"/>
      <c r="I221" s="67"/>
      <c r="J221" s="47"/>
      <c r="K221" s="47"/>
      <c r="L221" s="47"/>
      <c r="M221" s="47"/>
      <c r="N221" s="47"/>
      <c r="O221" s="47"/>
      <c r="P221" s="47"/>
      <c r="Q221" s="47"/>
      <c r="R221" s="48"/>
      <c r="T221" s="189"/>
      <c r="U221" s="47"/>
      <c r="V221" s="47"/>
      <c r="W221" s="47"/>
      <c r="X221" s="47"/>
      <c r="Y221" s="47"/>
      <c r="Z221" s="47"/>
      <c r="AA221" s="100"/>
      <c r="AT221" s="22" t="s">
        <v>268</v>
      </c>
      <c r="AU221" s="22" t="s">
        <v>88</v>
      </c>
    </row>
    <row r="222" s="1" customFormat="1" ht="16.5" customHeight="1">
      <c r="B222" s="46"/>
      <c r="C222" s="219" t="s">
        <v>463</v>
      </c>
      <c r="D222" s="219" t="s">
        <v>207</v>
      </c>
      <c r="E222" s="220" t="s">
        <v>2868</v>
      </c>
      <c r="F222" s="221" t="s">
        <v>2869</v>
      </c>
      <c r="G222" s="221"/>
      <c r="H222" s="221"/>
      <c r="I222" s="221"/>
      <c r="J222" s="222" t="s">
        <v>260</v>
      </c>
      <c r="K222" s="223">
        <v>375</v>
      </c>
      <c r="L222" s="224">
        <v>0</v>
      </c>
      <c r="M222" s="225"/>
      <c r="N222" s="226">
        <f>ROUND(L222*K222,2)</f>
        <v>0</v>
      </c>
      <c r="O222" s="226"/>
      <c r="P222" s="226"/>
      <c r="Q222" s="226"/>
      <c r="R222" s="48"/>
      <c r="T222" s="227" t="s">
        <v>22</v>
      </c>
      <c r="U222" s="56" t="s">
        <v>45</v>
      </c>
      <c r="V222" s="47"/>
      <c r="W222" s="228">
        <f>V222*K222</f>
        <v>0</v>
      </c>
      <c r="X222" s="228">
        <v>0</v>
      </c>
      <c r="Y222" s="228">
        <f>X222*K222</f>
        <v>0</v>
      </c>
      <c r="Z222" s="228">
        <v>0</v>
      </c>
      <c r="AA222" s="229">
        <f>Z222*K222</f>
        <v>0</v>
      </c>
      <c r="AR222" s="22" t="s">
        <v>278</v>
      </c>
      <c r="AT222" s="22" t="s">
        <v>207</v>
      </c>
      <c r="AU222" s="22" t="s">
        <v>88</v>
      </c>
      <c r="AY222" s="22" t="s">
        <v>206</v>
      </c>
      <c r="BE222" s="142">
        <f>IF(U222="základní",N222,0)</f>
        <v>0</v>
      </c>
      <c r="BF222" s="142">
        <f>IF(U222="snížená",N222,0)</f>
        <v>0</v>
      </c>
      <c r="BG222" s="142">
        <f>IF(U222="zákl. přenesená",N222,0)</f>
        <v>0</v>
      </c>
      <c r="BH222" s="142">
        <f>IF(U222="sníž. přenesená",N222,0)</f>
        <v>0</v>
      </c>
      <c r="BI222" s="142">
        <f>IF(U222="nulová",N222,0)</f>
        <v>0</v>
      </c>
      <c r="BJ222" s="22" t="s">
        <v>88</v>
      </c>
      <c r="BK222" s="142">
        <f>ROUND(L222*K222,2)</f>
        <v>0</v>
      </c>
      <c r="BL222" s="22" t="s">
        <v>278</v>
      </c>
      <c r="BM222" s="22" t="s">
        <v>2870</v>
      </c>
    </row>
    <row r="223" s="1" customFormat="1" ht="36" customHeight="1">
      <c r="B223" s="46"/>
      <c r="C223" s="47"/>
      <c r="D223" s="47"/>
      <c r="E223" s="47"/>
      <c r="F223" s="250" t="s">
        <v>2871</v>
      </c>
      <c r="G223" s="67"/>
      <c r="H223" s="67"/>
      <c r="I223" s="67"/>
      <c r="J223" s="47"/>
      <c r="K223" s="47"/>
      <c r="L223" s="47"/>
      <c r="M223" s="47"/>
      <c r="N223" s="47"/>
      <c r="O223" s="47"/>
      <c r="P223" s="47"/>
      <c r="Q223" s="47"/>
      <c r="R223" s="48"/>
      <c r="T223" s="189"/>
      <c r="U223" s="47"/>
      <c r="V223" s="47"/>
      <c r="W223" s="47"/>
      <c r="X223" s="47"/>
      <c r="Y223" s="47"/>
      <c r="Z223" s="47"/>
      <c r="AA223" s="100"/>
      <c r="AT223" s="22" t="s">
        <v>268</v>
      </c>
      <c r="AU223" s="22" t="s">
        <v>88</v>
      </c>
    </row>
    <row r="224" s="1" customFormat="1" ht="16.5" customHeight="1">
      <c r="B224" s="46"/>
      <c r="C224" s="219" t="s">
        <v>468</v>
      </c>
      <c r="D224" s="219" t="s">
        <v>207</v>
      </c>
      <c r="E224" s="220" t="s">
        <v>2872</v>
      </c>
      <c r="F224" s="221" t="s">
        <v>2873</v>
      </c>
      <c r="G224" s="221"/>
      <c r="H224" s="221"/>
      <c r="I224" s="221"/>
      <c r="J224" s="222" t="s">
        <v>260</v>
      </c>
      <c r="K224" s="223">
        <v>72</v>
      </c>
      <c r="L224" s="224">
        <v>0</v>
      </c>
      <c r="M224" s="225"/>
      <c r="N224" s="226">
        <f>ROUND(L224*K224,2)</f>
        <v>0</v>
      </c>
      <c r="O224" s="226"/>
      <c r="P224" s="226"/>
      <c r="Q224" s="226"/>
      <c r="R224" s="48"/>
      <c r="T224" s="227" t="s">
        <v>22</v>
      </c>
      <c r="U224" s="56" t="s">
        <v>45</v>
      </c>
      <c r="V224" s="47"/>
      <c r="W224" s="228">
        <f>V224*K224</f>
        <v>0</v>
      </c>
      <c r="X224" s="228">
        <v>0</v>
      </c>
      <c r="Y224" s="228">
        <f>X224*K224</f>
        <v>0</v>
      </c>
      <c r="Z224" s="228">
        <v>0</v>
      </c>
      <c r="AA224" s="229">
        <f>Z224*K224</f>
        <v>0</v>
      </c>
      <c r="AR224" s="22" t="s">
        <v>278</v>
      </c>
      <c r="AT224" s="22" t="s">
        <v>207</v>
      </c>
      <c r="AU224" s="22" t="s">
        <v>88</v>
      </c>
      <c r="AY224" s="22" t="s">
        <v>206</v>
      </c>
      <c r="BE224" s="142">
        <f>IF(U224="základní",N224,0)</f>
        <v>0</v>
      </c>
      <c r="BF224" s="142">
        <f>IF(U224="snížená",N224,0)</f>
        <v>0</v>
      </c>
      <c r="BG224" s="142">
        <f>IF(U224="zákl. přenesená",N224,0)</f>
        <v>0</v>
      </c>
      <c r="BH224" s="142">
        <f>IF(U224="sníž. přenesená",N224,0)</f>
        <v>0</v>
      </c>
      <c r="BI224" s="142">
        <f>IF(U224="nulová",N224,0)</f>
        <v>0</v>
      </c>
      <c r="BJ224" s="22" t="s">
        <v>88</v>
      </c>
      <c r="BK224" s="142">
        <f>ROUND(L224*K224,2)</f>
        <v>0</v>
      </c>
      <c r="BL224" s="22" t="s">
        <v>278</v>
      </c>
      <c r="BM224" s="22" t="s">
        <v>2874</v>
      </c>
    </row>
    <row r="225" s="1" customFormat="1" ht="36" customHeight="1">
      <c r="B225" s="46"/>
      <c r="C225" s="47"/>
      <c r="D225" s="47"/>
      <c r="E225" s="47"/>
      <c r="F225" s="250" t="s">
        <v>2875</v>
      </c>
      <c r="G225" s="67"/>
      <c r="H225" s="67"/>
      <c r="I225" s="67"/>
      <c r="J225" s="47"/>
      <c r="K225" s="47"/>
      <c r="L225" s="47"/>
      <c r="M225" s="47"/>
      <c r="N225" s="47"/>
      <c r="O225" s="47"/>
      <c r="P225" s="47"/>
      <c r="Q225" s="47"/>
      <c r="R225" s="48"/>
      <c r="T225" s="189"/>
      <c r="U225" s="47"/>
      <c r="V225" s="47"/>
      <c r="W225" s="47"/>
      <c r="X225" s="47"/>
      <c r="Y225" s="47"/>
      <c r="Z225" s="47"/>
      <c r="AA225" s="100"/>
      <c r="AT225" s="22" t="s">
        <v>268</v>
      </c>
      <c r="AU225" s="22" t="s">
        <v>88</v>
      </c>
    </row>
    <row r="226" s="1" customFormat="1" ht="16.5" customHeight="1">
      <c r="B226" s="46"/>
      <c r="C226" s="219" t="s">
        <v>472</v>
      </c>
      <c r="D226" s="219" t="s">
        <v>207</v>
      </c>
      <c r="E226" s="220" t="s">
        <v>2876</v>
      </c>
      <c r="F226" s="221" t="s">
        <v>2877</v>
      </c>
      <c r="G226" s="221"/>
      <c r="H226" s="221"/>
      <c r="I226" s="221"/>
      <c r="J226" s="222" t="s">
        <v>260</v>
      </c>
      <c r="K226" s="223">
        <v>8</v>
      </c>
      <c r="L226" s="224">
        <v>0</v>
      </c>
      <c r="M226" s="225"/>
      <c r="N226" s="226">
        <f>ROUND(L226*K226,2)</f>
        <v>0</v>
      </c>
      <c r="O226" s="226"/>
      <c r="P226" s="226"/>
      <c r="Q226" s="226"/>
      <c r="R226" s="48"/>
      <c r="T226" s="227" t="s">
        <v>22</v>
      </c>
      <c r="U226" s="56" t="s">
        <v>45</v>
      </c>
      <c r="V226" s="47"/>
      <c r="W226" s="228">
        <f>V226*K226</f>
        <v>0</v>
      </c>
      <c r="X226" s="228">
        <v>0</v>
      </c>
      <c r="Y226" s="228">
        <f>X226*K226</f>
        <v>0</v>
      </c>
      <c r="Z226" s="228">
        <v>0</v>
      </c>
      <c r="AA226" s="229">
        <f>Z226*K226</f>
        <v>0</v>
      </c>
      <c r="AR226" s="22" t="s">
        <v>278</v>
      </c>
      <c r="AT226" s="22" t="s">
        <v>207</v>
      </c>
      <c r="AU226" s="22" t="s">
        <v>88</v>
      </c>
      <c r="AY226" s="22" t="s">
        <v>206</v>
      </c>
      <c r="BE226" s="142">
        <f>IF(U226="základní",N226,0)</f>
        <v>0</v>
      </c>
      <c r="BF226" s="142">
        <f>IF(U226="snížená",N226,0)</f>
        <v>0</v>
      </c>
      <c r="BG226" s="142">
        <f>IF(U226="zákl. přenesená",N226,0)</f>
        <v>0</v>
      </c>
      <c r="BH226" s="142">
        <f>IF(U226="sníž. přenesená",N226,0)</f>
        <v>0</v>
      </c>
      <c r="BI226" s="142">
        <f>IF(U226="nulová",N226,0)</f>
        <v>0</v>
      </c>
      <c r="BJ226" s="22" t="s">
        <v>88</v>
      </c>
      <c r="BK226" s="142">
        <f>ROUND(L226*K226,2)</f>
        <v>0</v>
      </c>
      <c r="BL226" s="22" t="s">
        <v>278</v>
      </c>
      <c r="BM226" s="22" t="s">
        <v>2878</v>
      </c>
    </row>
    <row r="227" s="1" customFormat="1" ht="36" customHeight="1">
      <c r="B227" s="46"/>
      <c r="C227" s="47"/>
      <c r="D227" s="47"/>
      <c r="E227" s="47"/>
      <c r="F227" s="250" t="s">
        <v>2879</v>
      </c>
      <c r="G227" s="67"/>
      <c r="H227" s="67"/>
      <c r="I227" s="67"/>
      <c r="J227" s="47"/>
      <c r="K227" s="47"/>
      <c r="L227" s="47"/>
      <c r="M227" s="47"/>
      <c r="N227" s="47"/>
      <c r="O227" s="47"/>
      <c r="P227" s="47"/>
      <c r="Q227" s="47"/>
      <c r="R227" s="48"/>
      <c r="T227" s="189"/>
      <c r="U227" s="47"/>
      <c r="V227" s="47"/>
      <c r="W227" s="47"/>
      <c r="X227" s="47"/>
      <c r="Y227" s="47"/>
      <c r="Z227" s="47"/>
      <c r="AA227" s="100"/>
      <c r="AT227" s="22" t="s">
        <v>268</v>
      </c>
      <c r="AU227" s="22" t="s">
        <v>88</v>
      </c>
    </row>
    <row r="228" s="1" customFormat="1" ht="16.5" customHeight="1">
      <c r="B228" s="46"/>
      <c r="C228" s="219" t="s">
        <v>479</v>
      </c>
      <c r="D228" s="219" t="s">
        <v>207</v>
      </c>
      <c r="E228" s="220" t="s">
        <v>2880</v>
      </c>
      <c r="F228" s="221" t="s">
        <v>2881</v>
      </c>
      <c r="G228" s="221"/>
      <c r="H228" s="221"/>
      <c r="I228" s="221"/>
      <c r="J228" s="222" t="s">
        <v>260</v>
      </c>
      <c r="K228" s="223">
        <v>22</v>
      </c>
      <c r="L228" s="224">
        <v>0</v>
      </c>
      <c r="M228" s="225"/>
      <c r="N228" s="226">
        <f>ROUND(L228*K228,2)</f>
        <v>0</v>
      </c>
      <c r="O228" s="226"/>
      <c r="P228" s="226"/>
      <c r="Q228" s="226"/>
      <c r="R228" s="48"/>
      <c r="T228" s="227" t="s">
        <v>22</v>
      </c>
      <c r="U228" s="56" t="s">
        <v>45</v>
      </c>
      <c r="V228" s="47"/>
      <c r="W228" s="228">
        <f>V228*K228</f>
        <v>0</v>
      </c>
      <c r="X228" s="228">
        <v>0</v>
      </c>
      <c r="Y228" s="228">
        <f>X228*K228</f>
        <v>0</v>
      </c>
      <c r="Z228" s="228">
        <v>0</v>
      </c>
      <c r="AA228" s="229">
        <f>Z228*K228</f>
        <v>0</v>
      </c>
      <c r="AR228" s="22" t="s">
        <v>278</v>
      </c>
      <c r="AT228" s="22" t="s">
        <v>207</v>
      </c>
      <c r="AU228" s="22" t="s">
        <v>88</v>
      </c>
      <c r="AY228" s="22" t="s">
        <v>206</v>
      </c>
      <c r="BE228" s="142">
        <f>IF(U228="základní",N228,0)</f>
        <v>0</v>
      </c>
      <c r="BF228" s="142">
        <f>IF(U228="snížená",N228,0)</f>
        <v>0</v>
      </c>
      <c r="BG228" s="142">
        <f>IF(U228="zákl. přenesená",N228,0)</f>
        <v>0</v>
      </c>
      <c r="BH228" s="142">
        <f>IF(U228="sníž. přenesená",N228,0)</f>
        <v>0</v>
      </c>
      <c r="BI228" s="142">
        <f>IF(U228="nulová",N228,0)</f>
        <v>0</v>
      </c>
      <c r="BJ228" s="22" t="s">
        <v>88</v>
      </c>
      <c r="BK228" s="142">
        <f>ROUND(L228*K228,2)</f>
        <v>0</v>
      </c>
      <c r="BL228" s="22" t="s">
        <v>278</v>
      </c>
      <c r="BM228" s="22" t="s">
        <v>2882</v>
      </c>
    </row>
    <row r="229" s="1" customFormat="1" ht="36" customHeight="1">
      <c r="B229" s="46"/>
      <c r="C229" s="47"/>
      <c r="D229" s="47"/>
      <c r="E229" s="47"/>
      <c r="F229" s="250" t="s">
        <v>2883</v>
      </c>
      <c r="G229" s="67"/>
      <c r="H229" s="67"/>
      <c r="I229" s="67"/>
      <c r="J229" s="47"/>
      <c r="K229" s="47"/>
      <c r="L229" s="47"/>
      <c r="M229" s="47"/>
      <c r="N229" s="47"/>
      <c r="O229" s="47"/>
      <c r="P229" s="47"/>
      <c r="Q229" s="47"/>
      <c r="R229" s="48"/>
      <c r="T229" s="189"/>
      <c r="U229" s="47"/>
      <c r="V229" s="47"/>
      <c r="W229" s="47"/>
      <c r="X229" s="47"/>
      <c r="Y229" s="47"/>
      <c r="Z229" s="47"/>
      <c r="AA229" s="100"/>
      <c r="AT229" s="22" t="s">
        <v>268</v>
      </c>
      <c r="AU229" s="22" t="s">
        <v>88</v>
      </c>
    </row>
    <row r="230" s="1" customFormat="1" ht="16.5" customHeight="1">
      <c r="B230" s="46"/>
      <c r="C230" s="219" t="s">
        <v>484</v>
      </c>
      <c r="D230" s="219" t="s">
        <v>207</v>
      </c>
      <c r="E230" s="220" t="s">
        <v>2884</v>
      </c>
      <c r="F230" s="221" t="s">
        <v>2885</v>
      </c>
      <c r="G230" s="221"/>
      <c r="H230" s="221"/>
      <c r="I230" s="221"/>
      <c r="J230" s="222" t="s">
        <v>260</v>
      </c>
      <c r="K230" s="223">
        <v>93</v>
      </c>
      <c r="L230" s="224">
        <v>0</v>
      </c>
      <c r="M230" s="225"/>
      <c r="N230" s="226">
        <f>ROUND(L230*K230,2)</f>
        <v>0</v>
      </c>
      <c r="O230" s="226"/>
      <c r="P230" s="226"/>
      <c r="Q230" s="226"/>
      <c r="R230" s="48"/>
      <c r="T230" s="227" t="s">
        <v>22</v>
      </c>
      <c r="U230" s="56" t="s">
        <v>45</v>
      </c>
      <c r="V230" s="47"/>
      <c r="W230" s="228">
        <f>V230*K230</f>
        <v>0</v>
      </c>
      <c r="X230" s="228">
        <v>0</v>
      </c>
      <c r="Y230" s="228">
        <f>X230*K230</f>
        <v>0</v>
      </c>
      <c r="Z230" s="228">
        <v>0</v>
      </c>
      <c r="AA230" s="229">
        <f>Z230*K230</f>
        <v>0</v>
      </c>
      <c r="AR230" s="22" t="s">
        <v>278</v>
      </c>
      <c r="AT230" s="22" t="s">
        <v>207</v>
      </c>
      <c r="AU230" s="22" t="s">
        <v>88</v>
      </c>
      <c r="AY230" s="22" t="s">
        <v>206</v>
      </c>
      <c r="BE230" s="142">
        <f>IF(U230="základní",N230,0)</f>
        <v>0</v>
      </c>
      <c r="BF230" s="142">
        <f>IF(U230="snížená",N230,0)</f>
        <v>0</v>
      </c>
      <c r="BG230" s="142">
        <f>IF(U230="zákl. přenesená",N230,0)</f>
        <v>0</v>
      </c>
      <c r="BH230" s="142">
        <f>IF(U230="sníž. přenesená",N230,0)</f>
        <v>0</v>
      </c>
      <c r="BI230" s="142">
        <f>IF(U230="nulová",N230,0)</f>
        <v>0</v>
      </c>
      <c r="BJ230" s="22" t="s">
        <v>88</v>
      </c>
      <c r="BK230" s="142">
        <f>ROUND(L230*K230,2)</f>
        <v>0</v>
      </c>
      <c r="BL230" s="22" t="s">
        <v>278</v>
      </c>
      <c r="BM230" s="22" t="s">
        <v>2886</v>
      </c>
    </row>
    <row r="231" s="1" customFormat="1" ht="24" customHeight="1">
      <c r="B231" s="46"/>
      <c r="C231" s="47"/>
      <c r="D231" s="47"/>
      <c r="E231" s="47"/>
      <c r="F231" s="250" t="s">
        <v>2887</v>
      </c>
      <c r="G231" s="67"/>
      <c r="H231" s="67"/>
      <c r="I231" s="67"/>
      <c r="J231" s="47"/>
      <c r="K231" s="47"/>
      <c r="L231" s="47"/>
      <c r="M231" s="47"/>
      <c r="N231" s="47"/>
      <c r="O231" s="47"/>
      <c r="P231" s="47"/>
      <c r="Q231" s="47"/>
      <c r="R231" s="48"/>
      <c r="T231" s="189"/>
      <c r="U231" s="47"/>
      <c r="V231" s="47"/>
      <c r="W231" s="47"/>
      <c r="X231" s="47"/>
      <c r="Y231" s="47"/>
      <c r="Z231" s="47"/>
      <c r="AA231" s="100"/>
      <c r="AT231" s="22" t="s">
        <v>268</v>
      </c>
      <c r="AU231" s="22" t="s">
        <v>88</v>
      </c>
    </row>
    <row r="232" s="1" customFormat="1" ht="25.5" customHeight="1">
      <c r="B232" s="46"/>
      <c r="C232" s="219" t="s">
        <v>488</v>
      </c>
      <c r="D232" s="219" t="s">
        <v>207</v>
      </c>
      <c r="E232" s="220" t="s">
        <v>2888</v>
      </c>
      <c r="F232" s="221" t="s">
        <v>2889</v>
      </c>
      <c r="G232" s="221"/>
      <c r="H232" s="221"/>
      <c r="I232" s="221"/>
      <c r="J232" s="222" t="s">
        <v>1134</v>
      </c>
      <c r="K232" s="223">
        <v>18</v>
      </c>
      <c r="L232" s="224">
        <v>0</v>
      </c>
      <c r="M232" s="225"/>
      <c r="N232" s="226">
        <f>ROUND(L232*K232,2)</f>
        <v>0</v>
      </c>
      <c r="O232" s="226"/>
      <c r="P232" s="226"/>
      <c r="Q232" s="226"/>
      <c r="R232" s="48"/>
      <c r="T232" s="227" t="s">
        <v>22</v>
      </c>
      <c r="U232" s="56" t="s">
        <v>45</v>
      </c>
      <c r="V232" s="47"/>
      <c r="W232" s="228">
        <f>V232*K232</f>
        <v>0</v>
      </c>
      <c r="X232" s="228">
        <v>0</v>
      </c>
      <c r="Y232" s="228">
        <f>X232*K232</f>
        <v>0</v>
      </c>
      <c r="Z232" s="228">
        <v>0</v>
      </c>
      <c r="AA232" s="229">
        <f>Z232*K232</f>
        <v>0</v>
      </c>
      <c r="AR232" s="22" t="s">
        <v>278</v>
      </c>
      <c r="AT232" s="22" t="s">
        <v>207</v>
      </c>
      <c r="AU232" s="22" t="s">
        <v>88</v>
      </c>
      <c r="AY232" s="22" t="s">
        <v>206</v>
      </c>
      <c r="BE232" s="142">
        <f>IF(U232="základní",N232,0)</f>
        <v>0</v>
      </c>
      <c r="BF232" s="142">
        <f>IF(U232="snížená",N232,0)</f>
        <v>0</v>
      </c>
      <c r="BG232" s="142">
        <f>IF(U232="zákl. přenesená",N232,0)</f>
        <v>0</v>
      </c>
      <c r="BH232" s="142">
        <f>IF(U232="sníž. přenesená",N232,0)</f>
        <v>0</v>
      </c>
      <c r="BI232" s="142">
        <f>IF(U232="nulová",N232,0)</f>
        <v>0</v>
      </c>
      <c r="BJ232" s="22" t="s">
        <v>88</v>
      </c>
      <c r="BK232" s="142">
        <f>ROUND(L232*K232,2)</f>
        <v>0</v>
      </c>
      <c r="BL232" s="22" t="s">
        <v>278</v>
      </c>
      <c r="BM232" s="22" t="s">
        <v>2890</v>
      </c>
    </row>
    <row r="233" s="1" customFormat="1" ht="24" customHeight="1">
      <c r="B233" s="46"/>
      <c r="C233" s="47"/>
      <c r="D233" s="47"/>
      <c r="E233" s="47"/>
      <c r="F233" s="250" t="s">
        <v>2891</v>
      </c>
      <c r="G233" s="67"/>
      <c r="H233" s="67"/>
      <c r="I233" s="67"/>
      <c r="J233" s="47"/>
      <c r="K233" s="47"/>
      <c r="L233" s="47"/>
      <c r="M233" s="47"/>
      <c r="N233" s="47"/>
      <c r="O233" s="47"/>
      <c r="P233" s="47"/>
      <c r="Q233" s="47"/>
      <c r="R233" s="48"/>
      <c r="T233" s="189"/>
      <c r="U233" s="47"/>
      <c r="V233" s="47"/>
      <c r="W233" s="47"/>
      <c r="X233" s="47"/>
      <c r="Y233" s="47"/>
      <c r="Z233" s="47"/>
      <c r="AA233" s="100"/>
      <c r="AT233" s="22" t="s">
        <v>268</v>
      </c>
      <c r="AU233" s="22" t="s">
        <v>88</v>
      </c>
    </row>
    <row r="234" s="1" customFormat="1" ht="25.5" customHeight="1">
      <c r="B234" s="46"/>
      <c r="C234" s="219" t="s">
        <v>492</v>
      </c>
      <c r="D234" s="219" t="s">
        <v>207</v>
      </c>
      <c r="E234" s="220" t="s">
        <v>2892</v>
      </c>
      <c r="F234" s="221" t="s">
        <v>2893</v>
      </c>
      <c r="G234" s="221"/>
      <c r="H234" s="221"/>
      <c r="I234" s="221"/>
      <c r="J234" s="222" t="s">
        <v>1134</v>
      </c>
      <c r="K234" s="223">
        <v>8</v>
      </c>
      <c r="L234" s="224">
        <v>0</v>
      </c>
      <c r="M234" s="225"/>
      <c r="N234" s="226">
        <f>ROUND(L234*K234,2)</f>
        <v>0</v>
      </c>
      <c r="O234" s="226"/>
      <c r="P234" s="226"/>
      <c r="Q234" s="226"/>
      <c r="R234" s="48"/>
      <c r="T234" s="227" t="s">
        <v>22</v>
      </c>
      <c r="U234" s="56" t="s">
        <v>45</v>
      </c>
      <c r="V234" s="47"/>
      <c r="W234" s="228">
        <f>V234*K234</f>
        <v>0</v>
      </c>
      <c r="X234" s="228">
        <v>0</v>
      </c>
      <c r="Y234" s="228">
        <f>X234*K234</f>
        <v>0</v>
      </c>
      <c r="Z234" s="228">
        <v>0</v>
      </c>
      <c r="AA234" s="229">
        <f>Z234*K234</f>
        <v>0</v>
      </c>
      <c r="AR234" s="22" t="s">
        <v>278</v>
      </c>
      <c r="AT234" s="22" t="s">
        <v>207</v>
      </c>
      <c r="AU234" s="22" t="s">
        <v>88</v>
      </c>
      <c r="AY234" s="22" t="s">
        <v>206</v>
      </c>
      <c r="BE234" s="142">
        <f>IF(U234="základní",N234,0)</f>
        <v>0</v>
      </c>
      <c r="BF234" s="142">
        <f>IF(U234="snížená",N234,0)</f>
        <v>0</v>
      </c>
      <c r="BG234" s="142">
        <f>IF(U234="zákl. přenesená",N234,0)</f>
        <v>0</v>
      </c>
      <c r="BH234" s="142">
        <f>IF(U234="sníž. přenesená",N234,0)</f>
        <v>0</v>
      </c>
      <c r="BI234" s="142">
        <f>IF(U234="nulová",N234,0)</f>
        <v>0</v>
      </c>
      <c r="BJ234" s="22" t="s">
        <v>88</v>
      </c>
      <c r="BK234" s="142">
        <f>ROUND(L234*K234,2)</f>
        <v>0</v>
      </c>
      <c r="BL234" s="22" t="s">
        <v>278</v>
      </c>
      <c r="BM234" s="22" t="s">
        <v>2894</v>
      </c>
    </row>
    <row r="235" s="1" customFormat="1" ht="24" customHeight="1">
      <c r="B235" s="46"/>
      <c r="C235" s="47"/>
      <c r="D235" s="47"/>
      <c r="E235" s="47"/>
      <c r="F235" s="250" t="s">
        <v>2891</v>
      </c>
      <c r="G235" s="67"/>
      <c r="H235" s="67"/>
      <c r="I235" s="67"/>
      <c r="J235" s="47"/>
      <c r="K235" s="47"/>
      <c r="L235" s="47"/>
      <c r="M235" s="47"/>
      <c r="N235" s="47"/>
      <c r="O235" s="47"/>
      <c r="P235" s="47"/>
      <c r="Q235" s="47"/>
      <c r="R235" s="48"/>
      <c r="T235" s="189"/>
      <c r="U235" s="47"/>
      <c r="V235" s="47"/>
      <c r="W235" s="47"/>
      <c r="X235" s="47"/>
      <c r="Y235" s="47"/>
      <c r="Z235" s="47"/>
      <c r="AA235" s="100"/>
      <c r="AT235" s="22" t="s">
        <v>268</v>
      </c>
      <c r="AU235" s="22" t="s">
        <v>88</v>
      </c>
    </row>
    <row r="236" s="1" customFormat="1" ht="25.5" customHeight="1">
      <c r="B236" s="46"/>
      <c r="C236" s="219" t="s">
        <v>496</v>
      </c>
      <c r="D236" s="219" t="s">
        <v>207</v>
      </c>
      <c r="E236" s="220" t="s">
        <v>2895</v>
      </c>
      <c r="F236" s="221" t="s">
        <v>2896</v>
      </c>
      <c r="G236" s="221"/>
      <c r="H236" s="221"/>
      <c r="I236" s="221"/>
      <c r="J236" s="222" t="s">
        <v>1134</v>
      </c>
      <c r="K236" s="223">
        <v>2</v>
      </c>
      <c r="L236" s="224">
        <v>0</v>
      </c>
      <c r="M236" s="225"/>
      <c r="N236" s="226">
        <f>ROUND(L236*K236,2)</f>
        <v>0</v>
      </c>
      <c r="O236" s="226"/>
      <c r="P236" s="226"/>
      <c r="Q236" s="226"/>
      <c r="R236" s="48"/>
      <c r="T236" s="227" t="s">
        <v>22</v>
      </c>
      <c r="U236" s="56" t="s">
        <v>45</v>
      </c>
      <c r="V236" s="47"/>
      <c r="W236" s="228">
        <f>V236*K236</f>
        <v>0</v>
      </c>
      <c r="X236" s="228">
        <v>0</v>
      </c>
      <c r="Y236" s="228">
        <f>X236*K236</f>
        <v>0</v>
      </c>
      <c r="Z236" s="228">
        <v>0</v>
      </c>
      <c r="AA236" s="229">
        <f>Z236*K236</f>
        <v>0</v>
      </c>
      <c r="AR236" s="22" t="s">
        <v>278</v>
      </c>
      <c r="AT236" s="22" t="s">
        <v>207</v>
      </c>
      <c r="AU236" s="22" t="s">
        <v>88</v>
      </c>
      <c r="AY236" s="22" t="s">
        <v>206</v>
      </c>
      <c r="BE236" s="142">
        <f>IF(U236="základní",N236,0)</f>
        <v>0</v>
      </c>
      <c r="BF236" s="142">
        <f>IF(U236="snížená",N236,0)</f>
        <v>0</v>
      </c>
      <c r="BG236" s="142">
        <f>IF(U236="zákl. přenesená",N236,0)</f>
        <v>0</v>
      </c>
      <c r="BH236" s="142">
        <f>IF(U236="sníž. přenesená",N236,0)</f>
        <v>0</v>
      </c>
      <c r="BI236" s="142">
        <f>IF(U236="nulová",N236,0)</f>
        <v>0</v>
      </c>
      <c r="BJ236" s="22" t="s">
        <v>88</v>
      </c>
      <c r="BK236" s="142">
        <f>ROUND(L236*K236,2)</f>
        <v>0</v>
      </c>
      <c r="BL236" s="22" t="s">
        <v>278</v>
      </c>
      <c r="BM236" s="22" t="s">
        <v>2897</v>
      </c>
    </row>
    <row r="237" s="1" customFormat="1" ht="24" customHeight="1">
      <c r="B237" s="46"/>
      <c r="C237" s="47"/>
      <c r="D237" s="47"/>
      <c r="E237" s="47"/>
      <c r="F237" s="250" t="s">
        <v>2891</v>
      </c>
      <c r="G237" s="67"/>
      <c r="H237" s="67"/>
      <c r="I237" s="67"/>
      <c r="J237" s="47"/>
      <c r="K237" s="47"/>
      <c r="L237" s="47"/>
      <c r="M237" s="47"/>
      <c r="N237" s="47"/>
      <c r="O237" s="47"/>
      <c r="P237" s="47"/>
      <c r="Q237" s="47"/>
      <c r="R237" s="48"/>
      <c r="T237" s="189"/>
      <c r="U237" s="47"/>
      <c r="V237" s="47"/>
      <c r="W237" s="47"/>
      <c r="X237" s="47"/>
      <c r="Y237" s="47"/>
      <c r="Z237" s="47"/>
      <c r="AA237" s="100"/>
      <c r="AT237" s="22" t="s">
        <v>268</v>
      </c>
      <c r="AU237" s="22" t="s">
        <v>88</v>
      </c>
    </row>
    <row r="238" s="9" customFormat="1" ht="37.44001" customHeight="1">
      <c r="B238" s="205"/>
      <c r="C238" s="206"/>
      <c r="D238" s="207" t="s">
        <v>2712</v>
      </c>
      <c r="E238" s="207"/>
      <c r="F238" s="207"/>
      <c r="G238" s="207"/>
      <c r="H238" s="207"/>
      <c r="I238" s="207"/>
      <c r="J238" s="207"/>
      <c r="K238" s="207"/>
      <c r="L238" s="207"/>
      <c r="M238" s="207"/>
      <c r="N238" s="263">
        <f>BK238</f>
        <v>0</v>
      </c>
      <c r="O238" s="264"/>
      <c r="P238" s="264"/>
      <c r="Q238" s="264"/>
      <c r="R238" s="209"/>
      <c r="T238" s="210"/>
      <c r="U238" s="206"/>
      <c r="V238" s="206"/>
      <c r="W238" s="211">
        <f>SUM(W239:W310)</f>
        <v>0</v>
      </c>
      <c r="X238" s="206"/>
      <c r="Y238" s="211">
        <f>SUM(Y239:Y310)</f>
        <v>0</v>
      </c>
      <c r="Z238" s="206"/>
      <c r="AA238" s="212">
        <f>SUM(AA239:AA310)</f>
        <v>0</v>
      </c>
      <c r="AR238" s="213" t="s">
        <v>149</v>
      </c>
      <c r="AT238" s="214" t="s">
        <v>79</v>
      </c>
      <c r="AU238" s="214" t="s">
        <v>80</v>
      </c>
      <c r="AY238" s="213" t="s">
        <v>206</v>
      </c>
      <c r="BK238" s="215">
        <f>SUM(BK239:BK310)</f>
        <v>0</v>
      </c>
    </row>
    <row r="239" s="1" customFormat="1" ht="25.5" customHeight="1">
      <c r="B239" s="46"/>
      <c r="C239" s="219" t="s">
        <v>500</v>
      </c>
      <c r="D239" s="219" t="s">
        <v>207</v>
      </c>
      <c r="E239" s="220" t="s">
        <v>2898</v>
      </c>
      <c r="F239" s="221" t="s">
        <v>2899</v>
      </c>
      <c r="G239" s="221"/>
      <c r="H239" s="221"/>
      <c r="I239" s="221"/>
      <c r="J239" s="222" t="s">
        <v>1134</v>
      </c>
      <c r="K239" s="223">
        <v>1</v>
      </c>
      <c r="L239" s="224">
        <v>0</v>
      </c>
      <c r="M239" s="225"/>
      <c r="N239" s="226">
        <f>ROUND(L239*K239,2)</f>
        <v>0</v>
      </c>
      <c r="O239" s="226"/>
      <c r="P239" s="226"/>
      <c r="Q239" s="226"/>
      <c r="R239" s="48"/>
      <c r="T239" s="227" t="s">
        <v>22</v>
      </c>
      <c r="U239" s="56" t="s">
        <v>45</v>
      </c>
      <c r="V239" s="47"/>
      <c r="W239" s="228">
        <f>V239*K239</f>
        <v>0</v>
      </c>
      <c r="X239" s="228">
        <v>0</v>
      </c>
      <c r="Y239" s="228">
        <f>X239*K239</f>
        <v>0</v>
      </c>
      <c r="Z239" s="228">
        <v>0</v>
      </c>
      <c r="AA239" s="229">
        <f>Z239*K239</f>
        <v>0</v>
      </c>
      <c r="AR239" s="22" t="s">
        <v>278</v>
      </c>
      <c r="AT239" s="22" t="s">
        <v>207</v>
      </c>
      <c r="AU239" s="22" t="s">
        <v>88</v>
      </c>
      <c r="AY239" s="22" t="s">
        <v>206</v>
      </c>
      <c r="BE239" s="142">
        <f>IF(U239="základní",N239,0)</f>
        <v>0</v>
      </c>
      <c r="BF239" s="142">
        <f>IF(U239="snížená",N239,0)</f>
        <v>0</v>
      </c>
      <c r="BG239" s="142">
        <f>IF(U239="zákl. přenesená",N239,0)</f>
        <v>0</v>
      </c>
      <c r="BH239" s="142">
        <f>IF(U239="sníž. přenesená",N239,0)</f>
        <v>0</v>
      </c>
      <c r="BI239" s="142">
        <f>IF(U239="nulová",N239,0)</f>
        <v>0</v>
      </c>
      <c r="BJ239" s="22" t="s">
        <v>88</v>
      </c>
      <c r="BK239" s="142">
        <f>ROUND(L239*K239,2)</f>
        <v>0</v>
      </c>
      <c r="BL239" s="22" t="s">
        <v>278</v>
      </c>
      <c r="BM239" s="22" t="s">
        <v>2900</v>
      </c>
    </row>
    <row r="240" s="1" customFormat="1" ht="108" customHeight="1">
      <c r="B240" s="46"/>
      <c r="C240" s="47"/>
      <c r="D240" s="47"/>
      <c r="E240" s="47"/>
      <c r="F240" s="250" t="s">
        <v>2901</v>
      </c>
      <c r="G240" s="67"/>
      <c r="H240" s="67"/>
      <c r="I240" s="67"/>
      <c r="J240" s="47"/>
      <c r="K240" s="47"/>
      <c r="L240" s="47"/>
      <c r="M240" s="47"/>
      <c r="N240" s="47"/>
      <c r="O240" s="47"/>
      <c r="P240" s="47"/>
      <c r="Q240" s="47"/>
      <c r="R240" s="48"/>
      <c r="T240" s="189"/>
      <c r="U240" s="47"/>
      <c r="V240" s="47"/>
      <c r="W240" s="47"/>
      <c r="X240" s="47"/>
      <c r="Y240" s="47"/>
      <c r="Z240" s="47"/>
      <c r="AA240" s="100"/>
      <c r="AT240" s="22" t="s">
        <v>268</v>
      </c>
      <c r="AU240" s="22" t="s">
        <v>88</v>
      </c>
    </row>
    <row r="241" s="1" customFormat="1" ht="16.5" customHeight="1">
      <c r="B241" s="46"/>
      <c r="C241" s="219" t="s">
        <v>505</v>
      </c>
      <c r="D241" s="219" t="s">
        <v>207</v>
      </c>
      <c r="E241" s="220" t="s">
        <v>2902</v>
      </c>
      <c r="F241" s="221" t="s">
        <v>2903</v>
      </c>
      <c r="G241" s="221"/>
      <c r="H241" s="221"/>
      <c r="I241" s="221"/>
      <c r="J241" s="222" t="s">
        <v>1134</v>
      </c>
      <c r="K241" s="223">
        <v>1</v>
      </c>
      <c r="L241" s="224">
        <v>0</v>
      </c>
      <c r="M241" s="225"/>
      <c r="N241" s="226">
        <f>ROUND(L241*K241,2)</f>
        <v>0</v>
      </c>
      <c r="O241" s="226"/>
      <c r="P241" s="226"/>
      <c r="Q241" s="226"/>
      <c r="R241" s="48"/>
      <c r="T241" s="227" t="s">
        <v>22</v>
      </c>
      <c r="U241" s="56" t="s">
        <v>45</v>
      </c>
      <c r="V241" s="47"/>
      <c r="W241" s="228">
        <f>V241*K241</f>
        <v>0</v>
      </c>
      <c r="X241" s="228">
        <v>0</v>
      </c>
      <c r="Y241" s="228">
        <f>X241*K241</f>
        <v>0</v>
      </c>
      <c r="Z241" s="228">
        <v>0</v>
      </c>
      <c r="AA241" s="229">
        <f>Z241*K241</f>
        <v>0</v>
      </c>
      <c r="AR241" s="22" t="s">
        <v>278</v>
      </c>
      <c r="AT241" s="22" t="s">
        <v>207</v>
      </c>
      <c r="AU241" s="22" t="s">
        <v>88</v>
      </c>
      <c r="AY241" s="22" t="s">
        <v>206</v>
      </c>
      <c r="BE241" s="142">
        <f>IF(U241="základní",N241,0)</f>
        <v>0</v>
      </c>
      <c r="BF241" s="142">
        <f>IF(U241="snížená",N241,0)</f>
        <v>0</v>
      </c>
      <c r="BG241" s="142">
        <f>IF(U241="zákl. přenesená",N241,0)</f>
        <v>0</v>
      </c>
      <c r="BH241" s="142">
        <f>IF(U241="sníž. přenesená",N241,0)</f>
        <v>0</v>
      </c>
      <c r="BI241" s="142">
        <f>IF(U241="nulová",N241,0)</f>
        <v>0</v>
      </c>
      <c r="BJ241" s="22" t="s">
        <v>88</v>
      </c>
      <c r="BK241" s="142">
        <f>ROUND(L241*K241,2)</f>
        <v>0</v>
      </c>
      <c r="BL241" s="22" t="s">
        <v>278</v>
      </c>
      <c r="BM241" s="22" t="s">
        <v>2904</v>
      </c>
    </row>
    <row r="242" s="1" customFormat="1" ht="16.5" customHeight="1">
      <c r="B242" s="46"/>
      <c r="C242" s="219" t="s">
        <v>510</v>
      </c>
      <c r="D242" s="219" t="s">
        <v>207</v>
      </c>
      <c r="E242" s="220" t="s">
        <v>2905</v>
      </c>
      <c r="F242" s="221" t="s">
        <v>2906</v>
      </c>
      <c r="G242" s="221"/>
      <c r="H242" s="221"/>
      <c r="I242" s="221"/>
      <c r="J242" s="222" t="s">
        <v>1134</v>
      </c>
      <c r="K242" s="223">
        <v>4</v>
      </c>
      <c r="L242" s="224">
        <v>0</v>
      </c>
      <c r="M242" s="225"/>
      <c r="N242" s="226">
        <f>ROUND(L242*K242,2)</f>
        <v>0</v>
      </c>
      <c r="O242" s="226"/>
      <c r="P242" s="226"/>
      <c r="Q242" s="226"/>
      <c r="R242" s="48"/>
      <c r="T242" s="227" t="s">
        <v>22</v>
      </c>
      <c r="U242" s="56" t="s">
        <v>45</v>
      </c>
      <c r="V242" s="47"/>
      <c r="W242" s="228">
        <f>V242*K242</f>
        <v>0</v>
      </c>
      <c r="X242" s="228">
        <v>0</v>
      </c>
      <c r="Y242" s="228">
        <f>X242*K242</f>
        <v>0</v>
      </c>
      <c r="Z242" s="228">
        <v>0</v>
      </c>
      <c r="AA242" s="229">
        <f>Z242*K242</f>
        <v>0</v>
      </c>
      <c r="AR242" s="22" t="s">
        <v>278</v>
      </c>
      <c r="AT242" s="22" t="s">
        <v>207</v>
      </c>
      <c r="AU242" s="22" t="s">
        <v>88</v>
      </c>
      <c r="AY242" s="22" t="s">
        <v>206</v>
      </c>
      <c r="BE242" s="142">
        <f>IF(U242="základní",N242,0)</f>
        <v>0</v>
      </c>
      <c r="BF242" s="142">
        <f>IF(U242="snížená",N242,0)</f>
        <v>0</v>
      </c>
      <c r="BG242" s="142">
        <f>IF(U242="zákl. přenesená",N242,0)</f>
        <v>0</v>
      </c>
      <c r="BH242" s="142">
        <f>IF(U242="sníž. přenesená",N242,0)</f>
        <v>0</v>
      </c>
      <c r="BI242" s="142">
        <f>IF(U242="nulová",N242,0)</f>
        <v>0</v>
      </c>
      <c r="BJ242" s="22" t="s">
        <v>88</v>
      </c>
      <c r="BK242" s="142">
        <f>ROUND(L242*K242,2)</f>
        <v>0</v>
      </c>
      <c r="BL242" s="22" t="s">
        <v>278</v>
      </c>
      <c r="BM242" s="22" t="s">
        <v>2907</v>
      </c>
    </row>
    <row r="243" s="1" customFormat="1" ht="25.5" customHeight="1">
      <c r="B243" s="46"/>
      <c r="C243" s="219" t="s">
        <v>516</v>
      </c>
      <c r="D243" s="219" t="s">
        <v>207</v>
      </c>
      <c r="E243" s="220" t="s">
        <v>2908</v>
      </c>
      <c r="F243" s="221" t="s">
        <v>2909</v>
      </c>
      <c r="G243" s="221"/>
      <c r="H243" s="221"/>
      <c r="I243" s="221"/>
      <c r="J243" s="222" t="s">
        <v>1134</v>
      </c>
      <c r="K243" s="223">
        <v>2</v>
      </c>
      <c r="L243" s="224">
        <v>0</v>
      </c>
      <c r="M243" s="225"/>
      <c r="N243" s="226">
        <f>ROUND(L243*K243,2)</f>
        <v>0</v>
      </c>
      <c r="O243" s="226"/>
      <c r="P243" s="226"/>
      <c r="Q243" s="226"/>
      <c r="R243" s="48"/>
      <c r="T243" s="227" t="s">
        <v>22</v>
      </c>
      <c r="U243" s="56" t="s">
        <v>45</v>
      </c>
      <c r="V243" s="47"/>
      <c r="W243" s="228">
        <f>V243*K243</f>
        <v>0</v>
      </c>
      <c r="X243" s="228">
        <v>0</v>
      </c>
      <c r="Y243" s="228">
        <f>X243*K243</f>
        <v>0</v>
      </c>
      <c r="Z243" s="228">
        <v>0</v>
      </c>
      <c r="AA243" s="229">
        <f>Z243*K243</f>
        <v>0</v>
      </c>
      <c r="AR243" s="22" t="s">
        <v>278</v>
      </c>
      <c r="AT243" s="22" t="s">
        <v>207</v>
      </c>
      <c r="AU243" s="22" t="s">
        <v>88</v>
      </c>
      <c r="AY243" s="22" t="s">
        <v>206</v>
      </c>
      <c r="BE243" s="142">
        <f>IF(U243="základní",N243,0)</f>
        <v>0</v>
      </c>
      <c r="BF243" s="142">
        <f>IF(U243="snížená",N243,0)</f>
        <v>0</v>
      </c>
      <c r="BG243" s="142">
        <f>IF(U243="zákl. přenesená",N243,0)</f>
        <v>0</v>
      </c>
      <c r="BH243" s="142">
        <f>IF(U243="sníž. přenesená",N243,0)</f>
        <v>0</v>
      </c>
      <c r="BI243" s="142">
        <f>IF(U243="nulová",N243,0)</f>
        <v>0</v>
      </c>
      <c r="BJ243" s="22" t="s">
        <v>88</v>
      </c>
      <c r="BK243" s="142">
        <f>ROUND(L243*K243,2)</f>
        <v>0</v>
      </c>
      <c r="BL243" s="22" t="s">
        <v>278</v>
      </c>
      <c r="BM243" s="22" t="s">
        <v>2910</v>
      </c>
    </row>
    <row r="244" s="1" customFormat="1" ht="24" customHeight="1">
      <c r="B244" s="46"/>
      <c r="C244" s="47"/>
      <c r="D244" s="47"/>
      <c r="E244" s="47"/>
      <c r="F244" s="250" t="s">
        <v>2728</v>
      </c>
      <c r="G244" s="67"/>
      <c r="H244" s="67"/>
      <c r="I244" s="67"/>
      <c r="J244" s="47"/>
      <c r="K244" s="47"/>
      <c r="L244" s="47"/>
      <c r="M244" s="47"/>
      <c r="N244" s="47"/>
      <c r="O244" s="47"/>
      <c r="P244" s="47"/>
      <c r="Q244" s="47"/>
      <c r="R244" s="48"/>
      <c r="T244" s="189"/>
      <c r="U244" s="47"/>
      <c r="V244" s="47"/>
      <c r="W244" s="47"/>
      <c r="X244" s="47"/>
      <c r="Y244" s="47"/>
      <c r="Z244" s="47"/>
      <c r="AA244" s="100"/>
      <c r="AT244" s="22" t="s">
        <v>268</v>
      </c>
      <c r="AU244" s="22" t="s">
        <v>88</v>
      </c>
    </row>
    <row r="245" s="1" customFormat="1" ht="16.5" customHeight="1">
      <c r="B245" s="46"/>
      <c r="C245" s="219" t="s">
        <v>521</v>
      </c>
      <c r="D245" s="219" t="s">
        <v>207</v>
      </c>
      <c r="E245" s="220" t="s">
        <v>2911</v>
      </c>
      <c r="F245" s="221" t="s">
        <v>2912</v>
      </c>
      <c r="G245" s="221"/>
      <c r="H245" s="221"/>
      <c r="I245" s="221"/>
      <c r="J245" s="222" t="s">
        <v>1134</v>
      </c>
      <c r="K245" s="223">
        <v>8</v>
      </c>
      <c r="L245" s="224">
        <v>0</v>
      </c>
      <c r="M245" s="225"/>
      <c r="N245" s="226">
        <f>ROUND(L245*K245,2)</f>
        <v>0</v>
      </c>
      <c r="O245" s="226"/>
      <c r="P245" s="226"/>
      <c r="Q245" s="226"/>
      <c r="R245" s="48"/>
      <c r="T245" s="227" t="s">
        <v>22</v>
      </c>
      <c r="U245" s="56" t="s">
        <v>45</v>
      </c>
      <c r="V245" s="47"/>
      <c r="W245" s="228">
        <f>V245*K245</f>
        <v>0</v>
      </c>
      <c r="X245" s="228">
        <v>0</v>
      </c>
      <c r="Y245" s="228">
        <f>X245*K245</f>
        <v>0</v>
      </c>
      <c r="Z245" s="228">
        <v>0</v>
      </c>
      <c r="AA245" s="229">
        <f>Z245*K245</f>
        <v>0</v>
      </c>
      <c r="AR245" s="22" t="s">
        <v>278</v>
      </c>
      <c r="AT245" s="22" t="s">
        <v>207</v>
      </c>
      <c r="AU245" s="22" t="s">
        <v>88</v>
      </c>
      <c r="AY245" s="22" t="s">
        <v>206</v>
      </c>
      <c r="BE245" s="142">
        <f>IF(U245="základní",N245,0)</f>
        <v>0</v>
      </c>
      <c r="BF245" s="142">
        <f>IF(U245="snížená",N245,0)</f>
        <v>0</v>
      </c>
      <c r="BG245" s="142">
        <f>IF(U245="zákl. přenesená",N245,0)</f>
        <v>0</v>
      </c>
      <c r="BH245" s="142">
        <f>IF(U245="sníž. přenesená",N245,0)</f>
        <v>0</v>
      </c>
      <c r="BI245" s="142">
        <f>IF(U245="nulová",N245,0)</f>
        <v>0</v>
      </c>
      <c r="BJ245" s="22" t="s">
        <v>88</v>
      </c>
      <c r="BK245" s="142">
        <f>ROUND(L245*K245,2)</f>
        <v>0</v>
      </c>
      <c r="BL245" s="22" t="s">
        <v>278</v>
      </c>
      <c r="BM245" s="22" t="s">
        <v>2913</v>
      </c>
    </row>
    <row r="246" s="1" customFormat="1" ht="16.5" customHeight="1">
      <c r="B246" s="46"/>
      <c r="C246" s="47"/>
      <c r="D246" s="47"/>
      <c r="E246" s="47"/>
      <c r="F246" s="250" t="s">
        <v>2914</v>
      </c>
      <c r="G246" s="67"/>
      <c r="H246" s="67"/>
      <c r="I246" s="67"/>
      <c r="J246" s="47"/>
      <c r="K246" s="47"/>
      <c r="L246" s="47"/>
      <c r="M246" s="47"/>
      <c r="N246" s="47"/>
      <c r="O246" s="47"/>
      <c r="P246" s="47"/>
      <c r="Q246" s="47"/>
      <c r="R246" s="48"/>
      <c r="T246" s="189"/>
      <c r="U246" s="47"/>
      <c r="V246" s="47"/>
      <c r="W246" s="47"/>
      <c r="X246" s="47"/>
      <c r="Y246" s="47"/>
      <c r="Z246" s="47"/>
      <c r="AA246" s="100"/>
      <c r="AT246" s="22" t="s">
        <v>268</v>
      </c>
      <c r="AU246" s="22" t="s">
        <v>88</v>
      </c>
    </row>
    <row r="247" s="1" customFormat="1" ht="16.5" customHeight="1">
      <c r="B247" s="46"/>
      <c r="C247" s="219" t="s">
        <v>526</v>
      </c>
      <c r="D247" s="219" t="s">
        <v>207</v>
      </c>
      <c r="E247" s="220" t="s">
        <v>2915</v>
      </c>
      <c r="F247" s="221" t="s">
        <v>2916</v>
      </c>
      <c r="G247" s="221"/>
      <c r="H247" s="221"/>
      <c r="I247" s="221"/>
      <c r="J247" s="222" t="s">
        <v>1134</v>
      </c>
      <c r="K247" s="223">
        <v>1</v>
      </c>
      <c r="L247" s="224">
        <v>0</v>
      </c>
      <c r="M247" s="225"/>
      <c r="N247" s="226">
        <f>ROUND(L247*K247,2)</f>
        <v>0</v>
      </c>
      <c r="O247" s="226"/>
      <c r="P247" s="226"/>
      <c r="Q247" s="226"/>
      <c r="R247" s="48"/>
      <c r="T247" s="227" t="s">
        <v>22</v>
      </c>
      <c r="U247" s="56" t="s">
        <v>45</v>
      </c>
      <c r="V247" s="47"/>
      <c r="W247" s="228">
        <f>V247*K247</f>
        <v>0</v>
      </c>
      <c r="X247" s="228">
        <v>0</v>
      </c>
      <c r="Y247" s="228">
        <f>X247*K247</f>
        <v>0</v>
      </c>
      <c r="Z247" s="228">
        <v>0</v>
      </c>
      <c r="AA247" s="229">
        <f>Z247*K247</f>
        <v>0</v>
      </c>
      <c r="AR247" s="22" t="s">
        <v>278</v>
      </c>
      <c r="AT247" s="22" t="s">
        <v>207</v>
      </c>
      <c r="AU247" s="22" t="s">
        <v>88</v>
      </c>
      <c r="AY247" s="22" t="s">
        <v>206</v>
      </c>
      <c r="BE247" s="142">
        <f>IF(U247="základní",N247,0)</f>
        <v>0</v>
      </c>
      <c r="BF247" s="142">
        <f>IF(U247="snížená",N247,0)</f>
        <v>0</v>
      </c>
      <c r="BG247" s="142">
        <f>IF(U247="zákl. přenesená",N247,0)</f>
        <v>0</v>
      </c>
      <c r="BH247" s="142">
        <f>IF(U247="sníž. přenesená",N247,0)</f>
        <v>0</v>
      </c>
      <c r="BI247" s="142">
        <f>IF(U247="nulová",N247,0)</f>
        <v>0</v>
      </c>
      <c r="BJ247" s="22" t="s">
        <v>88</v>
      </c>
      <c r="BK247" s="142">
        <f>ROUND(L247*K247,2)</f>
        <v>0</v>
      </c>
      <c r="BL247" s="22" t="s">
        <v>278</v>
      </c>
      <c r="BM247" s="22" t="s">
        <v>2917</v>
      </c>
    </row>
    <row r="248" s="1" customFormat="1" ht="24" customHeight="1">
      <c r="B248" s="46"/>
      <c r="C248" s="47"/>
      <c r="D248" s="47"/>
      <c r="E248" s="47"/>
      <c r="F248" s="250" t="s">
        <v>2751</v>
      </c>
      <c r="G248" s="67"/>
      <c r="H248" s="67"/>
      <c r="I248" s="67"/>
      <c r="J248" s="47"/>
      <c r="K248" s="47"/>
      <c r="L248" s="47"/>
      <c r="M248" s="47"/>
      <c r="N248" s="47"/>
      <c r="O248" s="47"/>
      <c r="P248" s="47"/>
      <c r="Q248" s="47"/>
      <c r="R248" s="48"/>
      <c r="T248" s="189"/>
      <c r="U248" s="47"/>
      <c r="V248" s="47"/>
      <c r="W248" s="47"/>
      <c r="X248" s="47"/>
      <c r="Y248" s="47"/>
      <c r="Z248" s="47"/>
      <c r="AA248" s="100"/>
      <c r="AT248" s="22" t="s">
        <v>268</v>
      </c>
      <c r="AU248" s="22" t="s">
        <v>88</v>
      </c>
    </row>
    <row r="249" s="1" customFormat="1" ht="16.5" customHeight="1">
      <c r="B249" s="46"/>
      <c r="C249" s="219" t="s">
        <v>531</v>
      </c>
      <c r="D249" s="219" t="s">
        <v>207</v>
      </c>
      <c r="E249" s="220" t="s">
        <v>2918</v>
      </c>
      <c r="F249" s="221" t="s">
        <v>2916</v>
      </c>
      <c r="G249" s="221"/>
      <c r="H249" s="221"/>
      <c r="I249" s="221"/>
      <c r="J249" s="222" t="s">
        <v>1134</v>
      </c>
      <c r="K249" s="223">
        <v>1</v>
      </c>
      <c r="L249" s="224">
        <v>0</v>
      </c>
      <c r="M249" s="225"/>
      <c r="N249" s="226">
        <f>ROUND(L249*K249,2)</f>
        <v>0</v>
      </c>
      <c r="O249" s="226"/>
      <c r="P249" s="226"/>
      <c r="Q249" s="226"/>
      <c r="R249" s="48"/>
      <c r="T249" s="227" t="s">
        <v>22</v>
      </c>
      <c r="U249" s="56" t="s">
        <v>45</v>
      </c>
      <c r="V249" s="47"/>
      <c r="W249" s="228">
        <f>V249*K249</f>
        <v>0</v>
      </c>
      <c r="X249" s="228">
        <v>0</v>
      </c>
      <c r="Y249" s="228">
        <f>X249*K249</f>
        <v>0</v>
      </c>
      <c r="Z249" s="228">
        <v>0</v>
      </c>
      <c r="AA249" s="229">
        <f>Z249*K249</f>
        <v>0</v>
      </c>
      <c r="AR249" s="22" t="s">
        <v>278</v>
      </c>
      <c r="AT249" s="22" t="s">
        <v>207</v>
      </c>
      <c r="AU249" s="22" t="s">
        <v>88</v>
      </c>
      <c r="AY249" s="22" t="s">
        <v>206</v>
      </c>
      <c r="BE249" s="142">
        <f>IF(U249="základní",N249,0)</f>
        <v>0</v>
      </c>
      <c r="BF249" s="142">
        <f>IF(U249="snížená",N249,0)</f>
        <v>0</v>
      </c>
      <c r="BG249" s="142">
        <f>IF(U249="zákl. přenesená",N249,0)</f>
        <v>0</v>
      </c>
      <c r="BH249" s="142">
        <f>IF(U249="sníž. přenesená",N249,0)</f>
        <v>0</v>
      </c>
      <c r="BI249" s="142">
        <f>IF(U249="nulová",N249,0)</f>
        <v>0</v>
      </c>
      <c r="BJ249" s="22" t="s">
        <v>88</v>
      </c>
      <c r="BK249" s="142">
        <f>ROUND(L249*K249,2)</f>
        <v>0</v>
      </c>
      <c r="BL249" s="22" t="s">
        <v>278</v>
      </c>
      <c r="BM249" s="22" t="s">
        <v>2919</v>
      </c>
    </row>
    <row r="250" s="1" customFormat="1" ht="24" customHeight="1">
      <c r="B250" s="46"/>
      <c r="C250" s="47"/>
      <c r="D250" s="47"/>
      <c r="E250" s="47"/>
      <c r="F250" s="250" t="s">
        <v>2751</v>
      </c>
      <c r="G250" s="67"/>
      <c r="H250" s="67"/>
      <c r="I250" s="67"/>
      <c r="J250" s="47"/>
      <c r="K250" s="47"/>
      <c r="L250" s="47"/>
      <c r="M250" s="47"/>
      <c r="N250" s="47"/>
      <c r="O250" s="47"/>
      <c r="P250" s="47"/>
      <c r="Q250" s="47"/>
      <c r="R250" s="48"/>
      <c r="T250" s="189"/>
      <c r="U250" s="47"/>
      <c r="V250" s="47"/>
      <c r="W250" s="47"/>
      <c r="X250" s="47"/>
      <c r="Y250" s="47"/>
      <c r="Z250" s="47"/>
      <c r="AA250" s="100"/>
      <c r="AT250" s="22" t="s">
        <v>268</v>
      </c>
      <c r="AU250" s="22" t="s">
        <v>88</v>
      </c>
    </row>
    <row r="251" s="1" customFormat="1" ht="16.5" customHeight="1">
      <c r="B251" s="46"/>
      <c r="C251" s="219" t="s">
        <v>536</v>
      </c>
      <c r="D251" s="219" t="s">
        <v>207</v>
      </c>
      <c r="E251" s="220" t="s">
        <v>2920</v>
      </c>
      <c r="F251" s="221" t="s">
        <v>2921</v>
      </c>
      <c r="G251" s="221"/>
      <c r="H251" s="221"/>
      <c r="I251" s="221"/>
      <c r="J251" s="222" t="s">
        <v>1134</v>
      </c>
      <c r="K251" s="223">
        <v>1</v>
      </c>
      <c r="L251" s="224">
        <v>0</v>
      </c>
      <c r="M251" s="225"/>
      <c r="N251" s="226">
        <f>ROUND(L251*K251,2)</f>
        <v>0</v>
      </c>
      <c r="O251" s="226"/>
      <c r="P251" s="226"/>
      <c r="Q251" s="226"/>
      <c r="R251" s="48"/>
      <c r="T251" s="227" t="s">
        <v>22</v>
      </c>
      <c r="U251" s="56" t="s">
        <v>45</v>
      </c>
      <c r="V251" s="47"/>
      <c r="W251" s="228">
        <f>V251*K251</f>
        <v>0</v>
      </c>
      <c r="X251" s="228">
        <v>0</v>
      </c>
      <c r="Y251" s="228">
        <f>X251*K251</f>
        <v>0</v>
      </c>
      <c r="Z251" s="228">
        <v>0</v>
      </c>
      <c r="AA251" s="229">
        <f>Z251*K251</f>
        <v>0</v>
      </c>
      <c r="AR251" s="22" t="s">
        <v>278</v>
      </c>
      <c r="AT251" s="22" t="s">
        <v>207</v>
      </c>
      <c r="AU251" s="22" t="s">
        <v>88</v>
      </c>
      <c r="AY251" s="22" t="s">
        <v>206</v>
      </c>
      <c r="BE251" s="142">
        <f>IF(U251="základní",N251,0)</f>
        <v>0</v>
      </c>
      <c r="BF251" s="142">
        <f>IF(U251="snížená",N251,0)</f>
        <v>0</v>
      </c>
      <c r="BG251" s="142">
        <f>IF(U251="zákl. přenesená",N251,0)</f>
        <v>0</v>
      </c>
      <c r="BH251" s="142">
        <f>IF(U251="sníž. přenesená",N251,0)</f>
        <v>0</v>
      </c>
      <c r="BI251" s="142">
        <f>IF(U251="nulová",N251,0)</f>
        <v>0</v>
      </c>
      <c r="BJ251" s="22" t="s">
        <v>88</v>
      </c>
      <c r="BK251" s="142">
        <f>ROUND(L251*K251,2)</f>
        <v>0</v>
      </c>
      <c r="BL251" s="22" t="s">
        <v>278</v>
      </c>
      <c r="BM251" s="22" t="s">
        <v>2922</v>
      </c>
    </row>
    <row r="252" s="1" customFormat="1" ht="24" customHeight="1">
      <c r="B252" s="46"/>
      <c r="C252" s="47"/>
      <c r="D252" s="47"/>
      <c r="E252" s="47"/>
      <c r="F252" s="250" t="s">
        <v>2751</v>
      </c>
      <c r="G252" s="67"/>
      <c r="H252" s="67"/>
      <c r="I252" s="67"/>
      <c r="J252" s="47"/>
      <c r="K252" s="47"/>
      <c r="L252" s="47"/>
      <c r="M252" s="47"/>
      <c r="N252" s="47"/>
      <c r="O252" s="47"/>
      <c r="P252" s="47"/>
      <c r="Q252" s="47"/>
      <c r="R252" s="48"/>
      <c r="T252" s="189"/>
      <c r="U252" s="47"/>
      <c r="V252" s="47"/>
      <c r="W252" s="47"/>
      <c r="X252" s="47"/>
      <c r="Y252" s="47"/>
      <c r="Z252" s="47"/>
      <c r="AA252" s="100"/>
      <c r="AT252" s="22" t="s">
        <v>268</v>
      </c>
      <c r="AU252" s="22" t="s">
        <v>88</v>
      </c>
    </row>
    <row r="253" s="1" customFormat="1" ht="16.5" customHeight="1">
      <c r="B253" s="46"/>
      <c r="C253" s="219" t="s">
        <v>541</v>
      </c>
      <c r="D253" s="219" t="s">
        <v>207</v>
      </c>
      <c r="E253" s="220" t="s">
        <v>2923</v>
      </c>
      <c r="F253" s="221" t="s">
        <v>2924</v>
      </c>
      <c r="G253" s="221"/>
      <c r="H253" s="221"/>
      <c r="I253" s="221"/>
      <c r="J253" s="222" t="s">
        <v>1134</v>
      </c>
      <c r="K253" s="223">
        <v>2</v>
      </c>
      <c r="L253" s="224">
        <v>0</v>
      </c>
      <c r="M253" s="225"/>
      <c r="N253" s="226">
        <f>ROUND(L253*K253,2)</f>
        <v>0</v>
      </c>
      <c r="O253" s="226"/>
      <c r="P253" s="226"/>
      <c r="Q253" s="226"/>
      <c r="R253" s="48"/>
      <c r="T253" s="227" t="s">
        <v>22</v>
      </c>
      <c r="U253" s="56" t="s">
        <v>45</v>
      </c>
      <c r="V253" s="47"/>
      <c r="W253" s="228">
        <f>V253*K253</f>
        <v>0</v>
      </c>
      <c r="X253" s="228">
        <v>0</v>
      </c>
      <c r="Y253" s="228">
        <f>X253*K253</f>
        <v>0</v>
      </c>
      <c r="Z253" s="228">
        <v>0</v>
      </c>
      <c r="AA253" s="229">
        <f>Z253*K253</f>
        <v>0</v>
      </c>
      <c r="AR253" s="22" t="s">
        <v>278</v>
      </c>
      <c r="AT253" s="22" t="s">
        <v>207</v>
      </c>
      <c r="AU253" s="22" t="s">
        <v>88</v>
      </c>
      <c r="AY253" s="22" t="s">
        <v>206</v>
      </c>
      <c r="BE253" s="142">
        <f>IF(U253="základní",N253,0)</f>
        <v>0</v>
      </c>
      <c r="BF253" s="142">
        <f>IF(U253="snížená",N253,0)</f>
        <v>0</v>
      </c>
      <c r="BG253" s="142">
        <f>IF(U253="zákl. přenesená",N253,0)</f>
        <v>0</v>
      </c>
      <c r="BH253" s="142">
        <f>IF(U253="sníž. přenesená",N253,0)</f>
        <v>0</v>
      </c>
      <c r="BI253" s="142">
        <f>IF(U253="nulová",N253,0)</f>
        <v>0</v>
      </c>
      <c r="BJ253" s="22" t="s">
        <v>88</v>
      </c>
      <c r="BK253" s="142">
        <f>ROUND(L253*K253,2)</f>
        <v>0</v>
      </c>
      <c r="BL253" s="22" t="s">
        <v>278</v>
      </c>
      <c r="BM253" s="22" t="s">
        <v>2925</v>
      </c>
    </row>
    <row r="254" s="1" customFormat="1" ht="16.5" customHeight="1">
      <c r="B254" s="46"/>
      <c r="C254" s="47"/>
      <c r="D254" s="47"/>
      <c r="E254" s="47"/>
      <c r="F254" s="250" t="s">
        <v>2926</v>
      </c>
      <c r="G254" s="67"/>
      <c r="H254" s="67"/>
      <c r="I254" s="67"/>
      <c r="J254" s="47"/>
      <c r="K254" s="47"/>
      <c r="L254" s="47"/>
      <c r="M254" s="47"/>
      <c r="N254" s="47"/>
      <c r="O254" s="47"/>
      <c r="P254" s="47"/>
      <c r="Q254" s="47"/>
      <c r="R254" s="48"/>
      <c r="T254" s="189"/>
      <c r="U254" s="47"/>
      <c r="V254" s="47"/>
      <c r="W254" s="47"/>
      <c r="X254" s="47"/>
      <c r="Y254" s="47"/>
      <c r="Z254" s="47"/>
      <c r="AA254" s="100"/>
      <c r="AT254" s="22" t="s">
        <v>268</v>
      </c>
      <c r="AU254" s="22" t="s">
        <v>88</v>
      </c>
    </row>
    <row r="255" s="1" customFormat="1" ht="16.5" customHeight="1">
      <c r="B255" s="46"/>
      <c r="C255" s="219" t="s">
        <v>545</v>
      </c>
      <c r="D255" s="219" t="s">
        <v>207</v>
      </c>
      <c r="E255" s="220" t="s">
        <v>2927</v>
      </c>
      <c r="F255" s="221" t="s">
        <v>2928</v>
      </c>
      <c r="G255" s="221"/>
      <c r="H255" s="221"/>
      <c r="I255" s="221"/>
      <c r="J255" s="222" t="s">
        <v>1134</v>
      </c>
      <c r="K255" s="223">
        <v>1</v>
      </c>
      <c r="L255" s="224">
        <v>0</v>
      </c>
      <c r="M255" s="225"/>
      <c r="N255" s="226">
        <f>ROUND(L255*K255,2)</f>
        <v>0</v>
      </c>
      <c r="O255" s="226"/>
      <c r="P255" s="226"/>
      <c r="Q255" s="226"/>
      <c r="R255" s="48"/>
      <c r="T255" s="227" t="s">
        <v>22</v>
      </c>
      <c r="U255" s="56" t="s">
        <v>45</v>
      </c>
      <c r="V255" s="47"/>
      <c r="W255" s="228">
        <f>V255*K255</f>
        <v>0</v>
      </c>
      <c r="X255" s="228">
        <v>0</v>
      </c>
      <c r="Y255" s="228">
        <f>X255*K255</f>
        <v>0</v>
      </c>
      <c r="Z255" s="228">
        <v>0</v>
      </c>
      <c r="AA255" s="229">
        <f>Z255*K255</f>
        <v>0</v>
      </c>
      <c r="AR255" s="22" t="s">
        <v>278</v>
      </c>
      <c r="AT255" s="22" t="s">
        <v>207</v>
      </c>
      <c r="AU255" s="22" t="s">
        <v>88</v>
      </c>
      <c r="AY255" s="22" t="s">
        <v>206</v>
      </c>
      <c r="BE255" s="142">
        <f>IF(U255="základní",N255,0)</f>
        <v>0</v>
      </c>
      <c r="BF255" s="142">
        <f>IF(U255="snížená",N255,0)</f>
        <v>0</v>
      </c>
      <c r="BG255" s="142">
        <f>IF(U255="zákl. přenesená",N255,0)</f>
        <v>0</v>
      </c>
      <c r="BH255" s="142">
        <f>IF(U255="sníž. přenesená",N255,0)</f>
        <v>0</v>
      </c>
      <c r="BI255" s="142">
        <f>IF(U255="nulová",N255,0)</f>
        <v>0</v>
      </c>
      <c r="BJ255" s="22" t="s">
        <v>88</v>
      </c>
      <c r="BK255" s="142">
        <f>ROUND(L255*K255,2)</f>
        <v>0</v>
      </c>
      <c r="BL255" s="22" t="s">
        <v>278</v>
      </c>
      <c r="BM255" s="22" t="s">
        <v>2929</v>
      </c>
    </row>
    <row r="256" s="1" customFormat="1" ht="16.5" customHeight="1">
      <c r="B256" s="46"/>
      <c r="C256" s="47"/>
      <c r="D256" s="47"/>
      <c r="E256" s="47"/>
      <c r="F256" s="250" t="s">
        <v>2926</v>
      </c>
      <c r="G256" s="67"/>
      <c r="H256" s="67"/>
      <c r="I256" s="67"/>
      <c r="J256" s="47"/>
      <c r="K256" s="47"/>
      <c r="L256" s="47"/>
      <c r="M256" s="47"/>
      <c r="N256" s="47"/>
      <c r="O256" s="47"/>
      <c r="P256" s="47"/>
      <c r="Q256" s="47"/>
      <c r="R256" s="48"/>
      <c r="T256" s="189"/>
      <c r="U256" s="47"/>
      <c r="V256" s="47"/>
      <c r="W256" s="47"/>
      <c r="X256" s="47"/>
      <c r="Y256" s="47"/>
      <c r="Z256" s="47"/>
      <c r="AA256" s="100"/>
      <c r="AT256" s="22" t="s">
        <v>268</v>
      </c>
      <c r="AU256" s="22" t="s">
        <v>88</v>
      </c>
    </row>
    <row r="257" s="1" customFormat="1" ht="16.5" customHeight="1">
      <c r="B257" s="46"/>
      <c r="C257" s="219" t="s">
        <v>550</v>
      </c>
      <c r="D257" s="219" t="s">
        <v>207</v>
      </c>
      <c r="E257" s="220" t="s">
        <v>2930</v>
      </c>
      <c r="F257" s="221" t="s">
        <v>2931</v>
      </c>
      <c r="G257" s="221"/>
      <c r="H257" s="221"/>
      <c r="I257" s="221"/>
      <c r="J257" s="222" t="s">
        <v>1134</v>
      </c>
      <c r="K257" s="223">
        <v>1</v>
      </c>
      <c r="L257" s="224">
        <v>0</v>
      </c>
      <c r="M257" s="225"/>
      <c r="N257" s="226">
        <f>ROUND(L257*K257,2)</f>
        <v>0</v>
      </c>
      <c r="O257" s="226"/>
      <c r="P257" s="226"/>
      <c r="Q257" s="226"/>
      <c r="R257" s="48"/>
      <c r="T257" s="227" t="s">
        <v>22</v>
      </c>
      <c r="U257" s="56" t="s">
        <v>45</v>
      </c>
      <c r="V257" s="47"/>
      <c r="W257" s="228">
        <f>V257*K257</f>
        <v>0</v>
      </c>
      <c r="X257" s="228">
        <v>0</v>
      </c>
      <c r="Y257" s="228">
        <f>X257*K257</f>
        <v>0</v>
      </c>
      <c r="Z257" s="228">
        <v>0</v>
      </c>
      <c r="AA257" s="229">
        <f>Z257*K257</f>
        <v>0</v>
      </c>
      <c r="AR257" s="22" t="s">
        <v>278</v>
      </c>
      <c r="AT257" s="22" t="s">
        <v>207</v>
      </c>
      <c r="AU257" s="22" t="s">
        <v>88</v>
      </c>
      <c r="AY257" s="22" t="s">
        <v>206</v>
      </c>
      <c r="BE257" s="142">
        <f>IF(U257="základní",N257,0)</f>
        <v>0</v>
      </c>
      <c r="BF257" s="142">
        <f>IF(U257="snížená",N257,0)</f>
        <v>0</v>
      </c>
      <c r="BG257" s="142">
        <f>IF(U257="zákl. přenesená",N257,0)</f>
        <v>0</v>
      </c>
      <c r="BH257" s="142">
        <f>IF(U257="sníž. přenesená",N257,0)</f>
        <v>0</v>
      </c>
      <c r="BI257" s="142">
        <f>IF(U257="nulová",N257,0)</f>
        <v>0</v>
      </c>
      <c r="BJ257" s="22" t="s">
        <v>88</v>
      </c>
      <c r="BK257" s="142">
        <f>ROUND(L257*K257,2)</f>
        <v>0</v>
      </c>
      <c r="BL257" s="22" t="s">
        <v>278</v>
      </c>
      <c r="BM257" s="22" t="s">
        <v>2932</v>
      </c>
    </row>
    <row r="258" s="1" customFormat="1" ht="16.5" customHeight="1">
      <c r="B258" s="46"/>
      <c r="C258" s="47"/>
      <c r="D258" s="47"/>
      <c r="E258" s="47"/>
      <c r="F258" s="250" t="s">
        <v>2926</v>
      </c>
      <c r="G258" s="67"/>
      <c r="H258" s="67"/>
      <c r="I258" s="67"/>
      <c r="J258" s="47"/>
      <c r="K258" s="47"/>
      <c r="L258" s="47"/>
      <c r="M258" s="47"/>
      <c r="N258" s="47"/>
      <c r="O258" s="47"/>
      <c r="P258" s="47"/>
      <c r="Q258" s="47"/>
      <c r="R258" s="48"/>
      <c r="T258" s="189"/>
      <c r="U258" s="47"/>
      <c r="V258" s="47"/>
      <c r="W258" s="47"/>
      <c r="X258" s="47"/>
      <c r="Y258" s="47"/>
      <c r="Z258" s="47"/>
      <c r="AA258" s="100"/>
      <c r="AT258" s="22" t="s">
        <v>268</v>
      </c>
      <c r="AU258" s="22" t="s">
        <v>88</v>
      </c>
    </row>
    <row r="259" s="1" customFormat="1" ht="16.5" customHeight="1">
      <c r="B259" s="46"/>
      <c r="C259" s="219" t="s">
        <v>554</v>
      </c>
      <c r="D259" s="219" t="s">
        <v>207</v>
      </c>
      <c r="E259" s="220" t="s">
        <v>2933</v>
      </c>
      <c r="F259" s="221" t="s">
        <v>2934</v>
      </c>
      <c r="G259" s="221"/>
      <c r="H259" s="221"/>
      <c r="I259" s="221"/>
      <c r="J259" s="222" t="s">
        <v>1134</v>
      </c>
      <c r="K259" s="223">
        <v>3</v>
      </c>
      <c r="L259" s="224">
        <v>0</v>
      </c>
      <c r="M259" s="225"/>
      <c r="N259" s="226">
        <f>ROUND(L259*K259,2)</f>
        <v>0</v>
      </c>
      <c r="O259" s="226"/>
      <c r="P259" s="226"/>
      <c r="Q259" s="226"/>
      <c r="R259" s="48"/>
      <c r="T259" s="227" t="s">
        <v>22</v>
      </c>
      <c r="U259" s="56" t="s">
        <v>45</v>
      </c>
      <c r="V259" s="47"/>
      <c r="W259" s="228">
        <f>V259*K259</f>
        <v>0</v>
      </c>
      <c r="X259" s="228">
        <v>0</v>
      </c>
      <c r="Y259" s="228">
        <f>X259*K259</f>
        <v>0</v>
      </c>
      <c r="Z259" s="228">
        <v>0</v>
      </c>
      <c r="AA259" s="229">
        <f>Z259*K259</f>
        <v>0</v>
      </c>
      <c r="AR259" s="22" t="s">
        <v>278</v>
      </c>
      <c r="AT259" s="22" t="s">
        <v>207</v>
      </c>
      <c r="AU259" s="22" t="s">
        <v>88</v>
      </c>
      <c r="AY259" s="22" t="s">
        <v>206</v>
      </c>
      <c r="BE259" s="142">
        <f>IF(U259="základní",N259,0)</f>
        <v>0</v>
      </c>
      <c r="BF259" s="142">
        <f>IF(U259="snížená",N259,0)</f>
        <v>0</v>
      </c>
      <c r="BG259" s="142">
        <f>IF(U259="zákl. přenesená",N259,0)</f>
        <v>0</v>
      </c>
      <c r="BH259" s="142">
        <f>IF(U259="sníž. přenesená",N259,0)</f>
        <v>0</v>
      </c>
      <c r="BI259" s="142">
        <f>IF(U259="nulová",N259,0)</f>
        <v>0</v>
      </c>
      <c r="BJ259" s="22" t="s">
        <v>88</v>
      </c>
      <c r="BK259" s="142">
        <f>ROUND(L259*K259,2)</f>
        <v>0</v>
      </c>
      <c r="BL259" s="22" t="s">
        <v>278</v>
      </c>
      <c r="BM259" s="22" t="s">
        <v>2935</v>
      </c>
    </row>
    <row r="260" s="1" customFormat="1" ht="16.5" customHeight="1">
      <c r="B260" s="46"/>
      <c r="C260" s="47"/>
      <c r="D260" s="47"/>
      <c r="E260" s="47"/>
      <c r="F260" s="250" t="s">
        <v>2926</v>
      </c>
      <c r="G260" s="67"/>
      <c r="H260" s="67"/>
      <c r="I260" s="67"/>
      <c r="J260" s="47"/>
      <c r="K260" s="47"/>
      <c r="L260" s="47"/>
      <c r="M260" s="47"/>
      <c r="N260" s="47"/>
      <c r="O260" s="47"/>
      <c r="P260" s="47"/>
      <c r="Q260" s="47"/>
      <c r="R260" s="48"/>
      <c r="T260" s="189"/>
      <c r="U260" s="47"/>
      <c r="V260" s="47"/>
      <c r="W260" s="47"/>
      <c r="X260" s="47"/>
      <c r="Y260" s="47"/>
      <c r="Z260" s="47"/>
      <c r="AA260" s="100"/>
      <c r="AT260" s="22" t="s">
        <v>268</v>
      </c>
      <c r="AU260" s="22" t="s">
        <v>88</v>
      </c>
    </row>
    <row r="261" s="1" customFormat="1" ht="16.5" customHeight="1">
      <c r="B261" s="46"/>
      <c r="C261" s="219" t="s">
        <v>558</v>
      </c>
      <c r="D261" s="219" t="s">
        <v>207</v>
      </c>
      <c r="E261" s="220" t="s">
        <v>2936</v>
      </c>
      <c r="F261" s="221" t="s">
        <v>2937</v>
      </c>
      <c r="G261" s="221"/>
      <c r="H261" s="221"/>
      <c r="I261" s="221"/>
      <c r="J261" s="222" t="s">
        <v>1134</v>
      </c>
      <c r="K261" s="223">
        <v>2</v>
      </c>
      <c r="L261" s="224">
        <v>0</v>
      </c>
      <c r="M261" s="225"/>
      <c r="N261" s="226">
        <f>ROUND(L261*K261,2)</f>
        <v>0</v>
      </c>
      <c r="O261" s="226"/>
      <c r="P261" s="226"/>
      <c r="Q261" s="226"/>
      <c r="R261" s="48"/>
      <c r="T261" s="227" t="s">
        <v>22</v>
      </c>
      <c r="U261" s="56" t="s">
        <v>45</v>
      </c>
      <c r="V261" s="47"/>
      <c r="W261" s="228">
        <f>V261*K261</f>
        <v>0</v>
      </c>
      <c r="X261" s="228">
        <v>0</v>
      </c>
      <c r="Y261" s="228">
        <f>X261*K261</f>
        <v>0</v>
      </c>
      <c r="Z261" s="228">
        <v>0</v>
      </c>
      <c r="AA261" s="229">
        <f>Z261*K261</f>
        <v>0</v>
      </c>
      <c r="AR261" s="22" t="s">
        <v>278</v>
      </c>
      <c r="AT261" s="22" t="s">
        <v>207</v>
      </c>
      <c r="AU261" s="22" t="s">
        <v>88</v>
      </c>
      <c r="AY261" s="22" t="s">
        <v>206</v>
      </c>
      <c r="BE261" s="142">
        <f>IF(U261="základní",N261,0)</f>
        <v>0</v>
      </c>
      <c r="BF261" s="142">
        <f>IF(U261="snížená",N261,0)</f>
        <v>0</v>
      </c>
      <c r="BG261" s="142">
        <f>IF(U261="zákl. přenesená",N261,0)</f>
        <v>0</v>
      </c>
      <c r="BH261" s="142">
        <f>IF(U261="sníž. přenesená",N261,0)</f>
        <v>0</v>
      </c>
      <c r="BI261" s="142">
        <f>IF(U261="nulová",N261,0)</f>
        <v>0</v>
      </c>
      <c r="BJ261" s="22" t="s">
        <v>88</v>
      </c>
      <c r="BK261" s="142">
        <f>ROUND(L261*K261,2)</f>
        <v>0</v>
      </c>
      <c r="BL261" s="22" t="s">
        <v>278</v>
      </c>
      <c r="BM261" s="22" t="s">
        <v>2938</v>
      </c>
    </row>
    <row r="262" s="1" customFormat="1" ht="16.5" customHeight="1">
      <c r="B262" s="46"/>
      <c r="C262" s="47"/>
      <c r="D262" s="47"/>
      <c r="E262" s="47"/>
      <c r="F262" s="250" t="s">
        <v>2926</v>
      </c>
      <c r="G262" s="67"/>
      <c r="H262" s="67"/>
      <c r="I262" s="67"/>
      <c r="J262" s="47"/>
      <c r="K262" s="47"/>
      <c r="L262" s="47"/>
      <c r="M262" s="47"/>
      <c r="N262" s="47"/>
      <c r="O262" s="47"/>
      <c r="P262" s="47"/>
      <c r="Q262" s="47"/>
      <c r="R262" s="48"/>
      <c r="T262" s="189"/>
      <c r="U262" s="47"/>
      <c r="V262" s="47"/>
      <c r="W262" s="47"/>
      <c r="X262" s="47"/>
      <c r="Y262" s="47"/>
      <c r="Z262" s="47"/>
      <c r="AA262" s="100"/>
      <c r="AT262" s="22" t="s">
        <v>268</v>
      </c>
      <c r="AU262" s="22" t="s">
        <v>88</v>
      </c>
    </row>
    <row r="263" s="1" customFormat="1" ht="25.5" customHeight="1">
      <c r="B263" s="46"/>
      <c r="C263" s="219" t="s">
        <v>562</v>
      </c>
      <c r="D263" s="219" t="s">
        <v>207</v>
      </c>
      <c r="E263" s="220" t="s">
        <v>2939</v>
      </c>
      <c r="F263" s="221" t="s">
        <v>2940</v>
      </c>
      <c r="G263" s="221"/>
      <c r="H263" s="221"/>
      <c r="I263" s="221"/>
      <c r="J263" s="222" t="s">
        <v>1134</v>
      </c>
      <c r="K263" s="223">
        <v>1</v>
      </c>
      <c r="L263" s="224">
        <v>0</v>
      </c>
      <c r="M263" s="225"/>
      <c r="N263" s="226">
        <f>ROUND(L263*K263,2)</f>
        <v>0</v>
      </c>
      <c r="O263" s="226"/>
      <c r="P263" s="226"/>
      <c r="Q263" s="226"/>
      <c r="R263" s="48"/>
      <c r="T263" s="227" t="s">
        <v>22</v>
      </c>
      <c r="U263" s="56" t="s">
        <v>45</v>
      </c>
      <c r="V263" s="47"/>
      <c r="W263" s="228">
        <f>V263*K263</f>
        <v>0</v>
      </c>
      <c r="X263" s="228">
        <v>0</v>
      </c>
      <c r="Y263" s="228">
        <f>X263*K263</f>
        <v>0</v>
      </c>
      <c r="Z263" s="228">
        <v>0</v>
      </c>
      <c r="AA263" s="229">
        <f>Z263*K263</f>
        <v>0</v>
      </c>
      <c r="AR263" s="22" t="s">
        <v>278</v>
      </c>
      <c r="AT263" s="22" t="s">
        <v>207</v>
      </c>
      <c r="AU263" s="22" t="s">
        <v>88</v>
      </c>
      <c r="AY263" s="22" t="s">
        <v>206</v>
      </c>
      <c r="BE263" s="142">
        <f>IF(U263="základní",N263,0)</f>
        <v>0</v>
      </c>
      <c r="BF263" s="142">
        <f>IF(U263="snížená",N263,0)</f>
        <v>0</v>
      </c>
      <c r="BG263" s="142">
        <f>IF(U263="zákl. přenesená",N263,0)</f>
        <v>0</v>
      </c>
      <c r="BH263" s="142">
        <f>IF(U263="sníž. přenesená",N263,0)</f>
        <v>0</v>
      </c>
      <c r="BI263" s="142">
        <f>IF(U263="nulová",N263,0)</f>
        <v>0</v>
      </c>
      <c r="BJ263" s="22" t="s">
        <v>88</v>
      </c>
      <c r="BK263" s="142">
        <f>ROUND(L263*K263,2)</f>
        <v>0</v>
      </c>
      <c r="BL263" s="22" t="s">
        <v>278</v>
      </c>
      <c r="BM263" s="22" t="s">
        <v>2941</v>
      </c>
    </row>
    <row r="264" s="1" customFormat="1" ht="25.5" customHeight="1">
      <c r="B264" s="46"/>
      <c r="C264" s="219" t="s">
        <v>566</v>
      </c>
      <c r="D264" s="219" t="s">
        <v>207</v>
      </c>
      <c r="E264" s="220" t="s">
        <v>2942</v>
      </c>
      <c r="F264" s="221" t="s">
        <v>2943</v>
      </c>
      <c r="G264" s="221"/>
      <c r="H264" s="221"/>
      <c r="I264" s="221"/>
      <c r="J264" s="222" t="s">
        <v>1134</v>
      </c>
      <c r="K264" s="223">
        <v>1</v>
      </c>
      <c r="L264" s="224">
        <v>0</v>
      </c>
      <c r="M264" s="225"/>
      <c r="N264" s="226">
        <f>ROUND(L264*K264,2)</f>
        <v>0</v>
      </c>
      <c r="O264" s="226"/>
      <c r="P264" s="226"/>
      <c r="Q264" s="226"/>
      <c r="R264" s="48"/>
      <c r="T264" s="227" t="s">
        <v>22</v>
      </c>
      <c r="U264" s="56" t="s">
        <v>45</v>
      </c>
      <c r="V264" s="47"/>
      <c r="W264" s="228">
        <f>V264*K264</f>
        <v>0</v>
      </c>
      <c r="X264" s="228">
        <v>0</v>
      </c>
      <c r="Y264" s="228">
        <f>X264*K264</f>
        <v>0</v>
      </c>
      <c r="Z264" s="228">
        <v>0</v>
      </c>
      <c r="AA264" s="229">
        <f>Z264*K264</f>
        <v>0</v>
      </c>
      <c r="AR264" s="22" t="s">
        <v>278</v>
      </c>
      <c r="AT264" s="22" t="s">
        <v>207</v>
      </c>
      <c r="AU264" s="22" t="s">
        <v>88</v>
      </c>
      <c r="AY264" s="22" t="s">
        <v>206</v>
      </c>
      <c r="BE264" s="142">
        <f>IF(U264="základní",N264,0)</f>
        <v>0</v>
      </c>
      <c r="BF264" s="142">
        <f>IF(U264="snížená",N264,0)</f>
        <v>0</v>
      </c>
      <c r="BG264" s="142">
        <f>IF(U264="zákl. přenesená",N264,0)</f>
        <v>0</v>
      </c>
      <c r="BH264" s="142">
        <f>IF(U264="sníž. přenesená",N264,0)</f>
        <v>0</v>
      </c>
      <c r="BI264" s="142">
        <f>IF(U264="nulová",N264,0)</f>
        <v>0</v>
      </c>
      <c r="BJ264" s="22" t="s">
        <v>88</v>
      </c>
      <c r="BK264" s="142">
        <f>ROUND(L264*K264,2)</f>
        <v>0</v>
      </c>
      <c r="BL264" s="22" t="s">
        <v>278</v>
      </c>
      <c r="BM264" s="22" t="s">
        <v>2944</v>
      </c>
    </row>
    <row r="265" s="1" customFormat="1" ht="16.5" customHeight="1">
      <c r="B265" s="46"/>
      <c r="C265" s="219" t="s">
        <v>570</v>
      </c>
      <c r="D265" s="219" t="s">
        <v>207</v>
      </c>
      <c r="E265" s="220" t="s">
        <v>2945</v>
      </c>
      <c r="F265" s="221" t="s">
        <v>2946</v>
      </c>
      <c r="G265" s="221"/>
      <c r="H265" s="221"/>
      <c r="I265" s="221"/>
      <c r="J265" s="222" t="s">
        <v>1134</v>
      </c>
      <c r="K265" s="223">
        <v>11</v>
      </c>
      <c r="L265" s="224">
        <v>0</v>
      </c>
      <c r="M265" s="225"/>
      <c r="N265" s="226">
        <f>ROUND(L265*K265,2)</f>
        <v>0</v>
      </c>
      <c r="O265" s="226"/>
      <c r="P265" s="226"/>
      <c r="Q265" s="226"/>
      <c r="R265" s="48"/>
      <c r="T265" s="227" t="s">
        <v>22</v>
      </c>
      <c r="U265" s="56" t="s">
        <v>45</v>
      </c>
      <c r="V265" s="47"/>
      <c r="W265" s="228">
        <f>V265*K265</f>
        <v>0</v>
      </c>
      <c r="X265" s="228">
        <v>0</v>
      </c>
      <c r="Y265" s="228">
        <f>X265*K265</f>
        <v>0</v>
      </c>
      <c r="Z265" s="228">
        <v>0</v>
      </c>
      <c r="AA265" s="229">
        <f>Z265*K265</f>
        <v>0</v>
      </c>
      <c r="AR265" s="22" t="s">
        <v>278</v>
      </c>
      <c r="AT265" s="22" t="s">
        <v>207</v>
      </c>
      <c r="AU265" s="22" t="s">
        <v>88</v>
      </c>
      <c r="AY265" s="22" t="s">
        <v>206</v>
      </c>
      <c r="BE265" s="142">
        <f>IF(U265="základní",N265,0)</f>
        <v>0</v>
      </c>
      <c r="BF265" s="142">
        <f>IF(U265="snížená",N265,0)</f>
        <v>0</v>
      </c>
      <c r="BG265" s="142">
        <f>IF(U265="zákl. přenesená",N265,0)</f>
        <v>0</v>
      </c>
      <c r="BH265" s="142">
        <f>IF(U265="sníž. přenesená",N265,0)</f>
        <v>0</v>
      </c>
      <c r="BI265" s="142">
        <f>IF(U265="nulová",N265,0)</f>
        <v>0</v>
      </c>
      <c r="BJ265" s="22" t="s">
        <v>88</v>
      </c>
      <c r="BK265" s="142">
        <f>ROUND(L265*K265,2)</f>
        <v>0</v>
      </c>
      <c r="BL265" s="22" t="s">
        <v>278</v>
      </c>
      <c r="BM265" s="22" t="s">
        <v>2947</v>
      </c>
    </row>
    <row r="266" s="1" customFormat="1" ht="36" customHeight="1">
      <c r="B266" s="46"/>
      <c r="C266" s="47"/>
      <c r="D266" s="47"/>
      <c r="E266" s="47"/>
      <c r="F266" s="250" t="s">
        <v>2948</v>
      </c>
      <c r="G266" s="67"/>
      <c r="H266" s="67"/>
      <c r="I266" s="67"/>
      <c r="J266" s="47"/>
      <c r="K266" s="47"/>
      <c r="L266" s="47"/>
      <c r="M266" s="47"/>
      <c r="N266" s="47"/>
      <c r="O266" s="47"/>
      <c r="P266" s="47"/>
      <c r="Q266" s="47"/>
      <c r="R266" s="48"/>
      <c r="T266" s="189"/>
      <c r="U266" s="47"/>
      <c r="V266" s="47"/>
      <c r="W266" s="47"/>
      <c r="X266" s="47"/>
      <c r="Y266" s="47"/>
      <c r="Z266" s="47"/>
      <c r="AA266" s="100"/>
      <c r="AT266" s="22" t="s">
        <v>268</v>
      </c>
      <c r="AU266" s="22" t="s">
        <v>88</v>
      </c>
    </row>
    <row r="267" s="1" customFormat="1" ht="25.5" customHeight="1">
      <c r="B267" s="46"/>
      <c r="C267" s="219" t="s">
        <v>574</v>
      </c>
      <c r="D267" s="219" t="s">
        <v>207</v>
      </c>
      <c r="E267" s="220" t="s">
        <v>2949</v>
      </c>
      <c r="F267" s="221" t="s">
        <v>2950</v>
      </c>
      <c r="G267" s="221"/>
      <c r="H267" s="221"/>
      <c r="I267" s="221"/>
      <c r="J267" s="222" t="s">
        <v>1134</v>
      </c>
      <c r="K267" s="223">
        <v>2</v>
      </c>
      <c r="L267" s="224">
        <v>0</v>
      </c>
      <c r="M267" s="225"/>
      <c r="N267" s="226">
        <f>ROUND(L267*K267,2)</f>
        <v>0</v>
      </c>
      <c r="O267" s="226"/>
      <c r="P267" s="226"/>
      <c r="Q267" s="226"/>
      <c r="R267" s="48"/>
      <c r="T267" s="227" t="s">
        <v>22</v>
      </c>
      <c r="U267" s="56" t="s">
        <v>45</v>
      </c>
      <c r="V267" s="47"/>
      <c r="W267" s="228">
        <f>V267*K267</f>
        <v>0</v>
      </c>
      <c r="X267" s="228">
        <v>0</v>
      </c>
      <c r="Y267" s="228">
        <f>X267*K267</f>
        <v>0</v>
      </c>
      <c r="Z267" s="228">
        <v>0</v>
      </c>
      <c r="AA267" s="229">
        <f>Z267*K267</f>
        <v>0</v>
      </c>
      <c r="AR267" s="22" t="s">
        <v>278</v>
      </c>
      <c r="AT267" s="22" t="s">
        <v>207</v>
      </c>
      <c r="AU267" s="22" t="s">
        <v>88</v>
      </c>
      <c r="AY267" s="22" t="s">
        <v>206</v>
      </c>
      <c r="BE267" s="142">
        <f>IF(U267="základní",N267,0)</f>
        <v>0</v>
      </c>
      <c r="BF267" s="142">
        <f>IF(U267="snížená",N267,0)</f>
        <v>0</v>
      </c>
      <c r="BG267" s="142">
        <f>IF(U267="zákl. přenesená",N267,0)</f>
        <v>0</v>
      </c>
      <c r="BH267" s="142">
        <f>IF(U267="sníž. přenesená",N267,0)</f>
        <v>0</v>
      </c>
      <c r="BI267" s="142">
        <f>IF(U267="nulová",N267,0)</f>
        <v>0</v>
      </c>
      <c r="BJ267" s="22" t="s">
        <v>88</v>
      </c>
      <c r="BK267" s="142">
        <f>ROUND(L267*K267,2)</f>
        <v>0</v>
      </c>
      <c r="BL267" s="22" t="s">
        <v>278</v>
      </c>
      <c r="BM267" s="22" t="s">
        <v>2951</v>
      </c>
    </row>
    <row r="268" s="1" customFormat="1" ht="24" customHeight="1">
      <c r="B268" s="46"/>
      <c r="C268" s="47"/>
      <c r="D268" s="47"/>
      <c r="E268" s="47"/>
      <c r="F268" s="250" t="s">
        <v>2837</v>
      </c>
      <c r="G268" s="67"/>
      <c r="H268" s="67"/>
      <c r="I268" s="67"/>
      <c r="J268" s="47"/>
      <c r="K268" s="47"/>
      <c r="L268" s="47"/>
      <c r="M268" s="47"/>
      <c r="N268" s="47"/>
      <c r="O268" s="47"/>
      <c r="P268" s="47"/>
      <c r="Q268" s="47"/>
      <c r="R268" s="48"/>
      <c r="T268" s="189"/>
      <c r="U268" s="47"/>
      <c r="V268" s="47"/>
      <c r="W268" s="47"/>
      <c r="X268" s="47"/>
      <c r="Y268" s="47"/>
      <c r="Z268" s="47"/>
      <c r="AA268" s="100"/>
      <c r="AT268" s="22" t="s">
        <v>268</v>
      </c>
      <c r="AU268" s="22" t="s">
        <v>88</v>
      </c>
    </row>
    <row r="269" s="1" customFormat="1" ht="25.5" customHeight="1">
      <c r="B269" s="46"/>
      <c r="C269" s="219" t="s">
        <v>580</v>
      </c>
      <c r="D269" s="219" t="s">
        <v>207</v>
      </c>
      <c r="E269" s="220" t="s">
        <v>2952</v>
      </c>
      <c r="F269" s="221" t="s">
        <v>2842</v>
      </c>
      <c r="G269" s="221"/>
      <c r="H269" s="221"/>
      <c r="I269" s="221"/>
      <c r="J269" s="222" t="s">
        <v>1134</v>
      </c>
      <c r="K269" s="223">
        <v>1</v>
      </c>
      <c r="L269" s="224">
        <v>0</v>
      </c>
      <c r="M269" s="225"/>
      <c r="N269" s="226">
        <f>ROUND(L269*K269,2)</f>
        <v>0</v>
      </c>
      <c r="O269" s="226"/>
      <c r="P269" s="226"/>
      <c r="Q269" s="226"/>
      <c r="R269" s="48"/>
      <c r="T269" s="227" t="s">
        <v>22</v>
      </c>
      <c r="U269" s="56" t="s">
        <v>45</v>
      </c>
      <c r="V269" s="47"/>
      <c r="W269" s="228">
        <f>V269*K269</f>
        <v>0</v>
      </c>
      <c r="X269" s="228">
        <v>0</v>
      </c>
      <c r="Y269" s="228">
        <f>X269*K269</f>
        <v>0</v>
      </c>
      <c r="Z269" s="228">
        <v>0</v>
      </c>
      <c r="AA269" s="229">
        <f>Z269*K269</f>
        <v>0</v>
      </c>
      <c r="AR269" s="22" t="s">
        <v>278</v>
      </c>
      <c r="AT269" s="22" t="s">
        <v>207</v>
      </c>
      <c r="AU269" s="22" t="s">
        <v>88</v>
      </c>
      <c r="AY269" s="22" t="s">
        <v>206</v>
      </c>
      <c r="BE269" s="142">
        <f>IF(U269="základní",N269,0)</f>
        <v>0</v>
      </c>
      <c r="BF269" s="142">
        <f>IF(U269="snížená",N269,0)</f>
        <v>0</v>
      </c>
      <c r="BG269" s="142">
        <f>IF(U269="zákl. přenesená",N269,0)</f>
        <v>0</v>
      </c>
      <c r="BH269" s="142">
        <f>IF(U269="sníž. přenesená",N269,0)</f>
        <v>0</v>
      </c>
      <c r="BI269" s="142">
        <f>IF(U269="nulová",N269,0)</f>
        <v>0</v>
      </c>
      <c r="BJ269" s="22" t="s">
        <v>88</v>
      </c>
      <c r="BK269" s="142">
        <f>ROUND(L269*K269,2)</f>
        <v>0</v>
      </c>
      <c r="BL269" s="22" t="s">
        <v>278</v>
      </c>
      <c r="BM269" s="22" t="s">
        <v>2953</v>
      </c>
    </row>
    <row r="270" s="1" customFormat="1" ht="16.5" customHeight="1">
      <c r="B270" s="46"/>
      <c r="C270" s="47"/>
      <c r="D270" s="47"/>
      <c r="E270" s="47"/>
      <c r="F270" s="250" t="s">
        <v>2844</v>
      </c>
      <c r="G270" s="67"/>
      <c r="H270" s="67"/>
      <c r="I270" s="67"/>
      <c r="J270" s="47"/>
      <c r="K270" s="47"/>
      <c r="L270" s="47"/>
      <c r="M270" s="47"/>
      <c r="N270" s="47"/>
      <c r="O270" s="47"/>
      <c r="P270" s="47"/>
      <c r="Q270" s="47"/>
      <c r="R270" s="48"/>
      <c r="T270" s="189"/>
      <c r="U270" s="47"/>
      <c r="V270" s="47"/>
      <c r="W270" s="47"/>
      <c r="X270" s="47"/>
      <c r="Y270" s="47"/>
      <c r="Z270" s="47"/>
      <c r="AA270" s="100"/>
      <c r="AT270" s="22" t="s">
        <v>268</v>
      </c>
      <c r="AU270" s="22" t="s">
        <v>88</v>
      </c>
    </row>
    <row r="271" s="1" customFormat="1" ht="16.5" customHeight="1">
      <c r="B271" s="46"/>
      <c r="C271" s="219" t="s">
        <v>584</v>
      </c>
      <c r="D271" s="219" t="s">
        <v>207</v>
      </c>
      <c r="E271" s="220" t="s">
        <v>2954</v>
      </c>
      <c r="F271" s="221" t="s">
        <v>2846</v>
      </c>
      <c r="G271" s="221"/>
      <c r="H271" s="221"/>
      <c r="I271" s="221"/>
      <c r="J271" s="222" t="s">
        <v>1134</v>
      </c>
      <c r="K271" s="223">
        <v>6</v>
      </c>
      <c r="L271" s="224">
        <v>0</v>
      </c>
      <c r="M271" s="225"/>
      <c r="N271" s="226">
        <f>ROUND(L271*K271,2)</f>
        <v>0</v>
      </c>
      <c r="O271" s="226"/>
      <c r="P271" s="226"/>
      <c r="Q271" s="226"/>
      <c r="R271" s="48"/>
      <c r="T271" s="227" t="s">
        <v>22</v>
      </c>
      <c r="U271" s="56" t="s">
        <v>45</v>
      </c>
      <c r="V271" s="47"/>
      <c r="W271" s="228">
        <f>V271*K271</f>
        <v>0</v>
      </c>
      <c r="X271" s="228">
        <v>0</v>
      </c>
      <c r="Y271" s="228">
        <f>X271*K271</f>
        <v>0</v>
      </c>
      <c r="Z271" s="228">
        <v>0</v>
      </c>
      <c r="AA271" s="229">
        <f>Z271*K271</f>
        <v>0</v>
      </c>
      <c r="AR271" s="22" t="s">
        <v>278</v>
      </c>
      <c r="AT271" s="22" t="s">
        <v>207</v>
      </c>
      <c r="AU271" s="22" t="s">
        <v>88</v>
      </c>
      <c r="AY271" s="22" t="s">
        <v>206</v>
      </c>
      <c r="BE271" s="142">
        <f>IF(U271="základní",N271,0)</f>
        <v>0</v>
      </c>
      <c r="BF271" s="142">
        <f>IF(U271="snížená",N271,0)</f>
        <v>0</v>
      </c>
      <c r="BG271" s="142">
        <f>IF(U271="zákl. přenesená",N271,0)</f>
        <v>0</v>
      </c>
      <c r="BH271" s="142">
        <f>IF(U271="sníž. přenesená",N271,0)</f>
        <v>0</v>
      </c>
      <c r="BI271" s="142">
        <f>IF(U271="nulová",N271,0)</f>
        <v>0</v>
      </c>
      <c r="BJ271" s="22" t="s">
        <v>88</v>
      </c>
      <c r="BK271" s="142">
        <f>ROUND(L271*K271,2)</f>
        <v>0</v>
      </c>
      <c r="BL271" s="22" t="s">
        <v>278</v>
      </c>
      <c r="BM271" s="22" t="s">
        <v>2955</v>
      </c>
    </row>
    <row r="272" s="1" customFormat="1" ht="16.5" customHeight="1">
      <c r="B272" s="46"/>
      <c r="C272" s="47"/>
      <c r="D272" s="47"/>
      <c r="E272" s="47"/>
      <c r="F272" s="250" t="s">
        <v>2844</v>
      </c>
      <c r="G272" s="67"/>
      <c r="H272" s="67"/>
      <c r="I272" s="67"/>
      <c r="J272" s="47"/>
      <c r="K272" s="47"/>
      <c r="L272" s="47"/>
      <c r="M272" s="47"/>
      <c r="N272" s="47"/>
      <c r="O272" s="47"/>
      <c r="P272" s="47"/>
      <c r="Q272" s="47"/>
      <c r="R272" s="48"/>
      <c r="T272" s="189"/>
      <c r="U272" s="47"/>
      <c r="V272" s="47"/>
      <c r="W272" s="47"/>
      <c r="X272" s="47"/>
      <c r="Y272" s="47"/>
      <c r="Z272" s="47"/>
      <c r="AA272" s="100"/>
      <c r="AT272" s="22" t="s">
        <v>268</v>
      </c>
      <c r="AU272" s="22" t="s">
        <v>88</v>
      </c>
    </row>
    <row r="273" s="1" customFormat="1" ht="16.5" customHeight="1">
      <c r="B273" s="46"/>
      <c r="C273" s="219" t="s">
        <v>589</v>
      </c>
      <c r="D273" s="219" t="s">
        <v>207</v>
      </c>
      <c r="E273" s="220" t="s">
        <v>2956</v>
      </c>
      <c r="F273" s="221" t="s">
        <v>2957</v>
      </c>
      <c r="G273" s="221"/>
      <c r="H273" s="221"/>
      <c r="I273" s="221"/>
      <c r="J273" s="222" t="s">
        <v>1134</v>
      </c>
      <c r="K273" s="223">
        <v>14</v>
      </c>
      <c r="L273" s="224">
        <v>0</v>
      </c>
      <c r="M273" s="225"/>
      <c r="N273" s="226">
        <f>ROUND(L273*K273,2)</f>
        <v>0</v>
      </c>
      <c r="O273" s="226"/>
      <c r="P273" s="226"/>
      <c r="Q273" s="226"/>
      <c r="R273" s="48"/>
      <c r="T273" s="227" t="s">
        <v>22</v>
      </c>
      <c r="U273" s="56" t="s">
        <v>45</v>
      </c>
      <c r="V273" s="47"/>
      <c r="W273" s="228">
        <f>V273*K273</f>
        <v>0</v>
      </c>
      <c r="X273" s="228">
        <v>0</v>
      </c>
      <c r="Y273" s="228">
        <f>X273*K273</f>
        <v>0</v>
      </c>
      <c r="Z273" s="228">
        <v>0</v>
      </c>
      <c r="AA273" s="229">
        <f>Z273*K273</f>
        <v>0</v>
      </c>
      <c r="AR273" s="22" t="s">
        <v>278</v>
      </c>
      <c r="AT273" s="22" t="s">
        <v>207</v>
      </c>
      <c r="AU273" s="22" t="s">
        <v>88</v>
      </c>
      <c r="AY273" s="22" t="s">
        <v>206</v>
      </c>
      <c r="BE273" s="142">
        <f>IF(U273="základní",N273,0)</f>
        <v>0</v>
      </c>
      <c r="BF273" s="142">
        <f>IF(U273="snížená",N273,0)</f>
        <v>0</v>
      </c>
      <c r="BG273" s="142">
        <f>IF(U273="zákl. přenesená",N273,0)</f>
        <v>0</v>
      </c>
      <c r="BH273" s="142">
        <f>IF(U273="sníž. přenesená",N273,0)</f>
        <v>0</v>
      </c>
      <c r="BI273" s="142">
        <f>IF(U273="nulová",N273,0)</f>
        <v>0</v>
      </c>
      <c r="BJ273" s="22" t="s">
        <v>88</v>
      </c>
      <c r="BK273" s="142">
        <f>ROUND(L273*K273,2)</f>
        <v>0</v>
      </c>
      <c r="BL273" s="22" t="s">
        <v>278</v>
      </c>
      <c r="BM273" s="22" t="s">
        <v>2958</v>
      </c>
    </row>
    <row r="274" s="1" customFormat="1" ht="16.5" customHeight="1">
      <c r="B274" s="46"/>
      <c r="C274" s="47"/>
      <c r="D274" s="47"/>
      <c r="E274" s="47"/>
      <c r="F274" s="250" t="s">
        <v>2844</v>
      </c>
      <c r="G274" s="67"/>
      <c r="H274" s="67"/>
      <c r="I274" s="67"/>
      <c r="J274" s="47"/>
      <c r="K274" s="47"/>
      <c r="L274" s="47"/>
      <c r="M274" s="47"/>
      <c r="N274" s="47"/>
      <c r="O274" s="47"/>
      <c r="P274" s="47"/>
      <c r="Q274" s="47"/>
      <c r="R274" s="48"/>
      <c r="T274" s="189"/>
      <c r="U274" s="47"/>
      <c r="V274" s="47"/>
      <c r="W274" s="47"/>
      <c r="X274" s="47"/>
      <c r="Y274" s="47"/>
      <c r="Z274" s="47"/>
      <c r="AA274" s="100"/>
      <c r="AT274" s="22" t="s">
        <v>268</v>
      </c>
      <c r="AU274" s="22" t="s">
        <v>88</v>
      </c>
    </row>
    <row r="275" s="1" customFormat="1" ht="25.5" customHeight="1">
      <c r="B275" s="46"/>
      <c r="C275" s="219" t="s">
        <v>593</v>
      </c>
      <c r="D275" s="219" t="s">
        <v>207</v>
      </c>
      <c r="E275" s="220" t="s">
        <v>2959</v>
      </c>
      <c r="F275" s="221" t="s">
        <v>2960</v>
      </c>
      <c r="G275" s="221"/>
      <c r="H275" s="221"/>
      <c r="I275" s="221"/>
      <c r="J275" s="222" t="s">
        <v>1134</v>
      </c>
      <c r="K275" s="223">
        <v>1</v>
      </c>
      <c r="L275" s="224">
        <v>0</v>
      </c>
      <c r="M275" s="225"/>
      <c r="N275" s="226">
        <f>ROUND(L275*K275,2)</f>
        <v>0</v>
      </c>
      <c r="O275" s="226"/>
      <c r="P275" s="226"/>
      <c r="Q275" s="226"/>
      <c r="R275" s="48"/>
      <c r="T275" s="227" t="s">
        <v>22</v>
      </c>
      <c r="U275" s="56" t="s">
        <v>45</v>
      </c>
      <c r="V275" s="47"/>
      <c r="W275" s="228">
        <f>V275*K275</f>
        <v>0</v>
      </c>
      <c r="X275" s="228">
        <v>0</v>
      </c>
      <c r="Y275" s="228">
        <f>X275*K275</f>
        <v>0</v>
      </c>
      <c r="Z275" s="228">
        <v>0</v>
      </c>
      <c r="AA275" s="229">
        <f>Z275*K275</f>
        <v>0</v>
      </c>
      <c r="AR275" s="22" t="s">
        <v>278</v>
      </c>
      <c r="AT275" s="22" t="s">
        <v>207</v>
      </c>
      <c r="AU275" s="22" t="s">
        <v>88</v>
      </c>
      <c r="AY275" s="22" t="s">
        <v>206</v>
      </c>
      <c r="BE275" s="142">
        <f>IF(U275="základní",N275,0)</f>
        <v>0</v>
      </c>
      <c r="BF275" s="142">
        <f>IF(U275="snížená",N275,0)</f>
        <v>0</v>
      </c>
      <c r="BG275" s="142">
        <f>IF(U275="zákl. přenesená",N275,0)</f>
        <v>0</v>
      </c>
      <c r="BH275" s="142">
        <f>IF(U275="sníž. přenesená",N275,0)</f>
        <v>0</v>
      </c>
      <c r="BI275" s="142">
        <f>IF(U275="nulová",N275,0)</f>
        <v>0</v>
      </c>
      <c r="BJ275" s="22" t="s">
        <v>88</v>
      </c>
      <c r="BK275" s="142">
        <f>ROUND(L275*K275,2)</f>
        <v>0</v>
      </c>
      <c r="BL275" s="22" t="s">
        <v>278</v>
      </c>
      <c r="BM275" s="22" t="s">
        <v>2961</v>
      </c>
    </row>
    <row r="276" s="1" customFormat="1" ht="36" customHeight="1">
      <c r="B276" s="46"/>
      <c r="C276" s="47"/>
      <c r="D276" s="47"/>
      <c r="E276" s="47"/>
      <c r="F276" s="250" t="s">
        <v>2962</v>
      </c>
      <c r="G276" s="67"/>
      <c r="H276" s="67"/>
      <c r="I276" s="67"/>
      <c r="J276" s="47"/>
      <c r="K276" s="47"/>
      <c r="L276" s="47"/>
      <c r="M276" s="47"/>
      <c r="N276" s="47"/>
      <c r="O276" s="47"/>
      <c r="P276" s="47"/>
      <c r="Q276" s="47"/>
      <c r="R276" s="48"/>
      <c r="T276" s="189"/>
      <c r="U276" s="47"/>
      <c r="V276" s="47"/>
      <c r="W276" s="47"/>
      <c r="X276" s="47"/>
      <c r="Y276" s="47"/>
      <c r="Z276" s="47"/>
      <c r="AA276" s="100"/>
      <c r="AT276" s="22" t="s">
        <v>268</v>
      </c>
      <c r="AU276" s="22" t="s">
        <v>88</v>
      </c>
    </row>
    <row r="277" s="1" customFormat="1" ht="25.5" customHeight="1">
      <c r="B277" s="46"/>
      <c r="C277" s="219" t="s">
        <v>597</v>
      </c>
      <c r="D277" s="219" t="s">
        <v>207</v>
      </c>
      <c r="E277" s="220" t="s">
        <v>2963</v>
      </c>
      <c r="F277" s="221" t="s">
        <v>2964</v>
      </c>
      <c r="G277" s="221"/>
      <c r="H277" s="221"/>
      <c r="I277" s="221"/>
      <c r="J277" s="222" t="s">
        <v>1134</v>
      </c>
      <c r="K277" s="223">
        <v>1</v>
      </c>
      <c r="L277" s="224">
        <v>0</v>
      </c>
      <c r="M277" s="225"/>
      <c r="N277" s="226">
        <f>ROUND(L277*K277,2)</f>
        <v>0</v>
      </c>
      <c r="O277" s="226"/>
      <c r="P277" s="226"/>
      <c r="Q277" s="226"/>
      <c r="R277" s="48"/>
      <c r="T277" s="227" t="s">
        <v>22</v>
      </c>
      <c r="U277" s="56" t="s">
        <v>45</v>
      </c>
      <c r="V277" s="47"/>
      <c r="W277" s="228">
        <f>V277*K277</f>
        <v>0</v>
      </c>
      <c r="X277" s="228">
        <v>0</v>
      </c>
      <c r="Y277" s="228">
        <f>X277*K277</f>
        <v>0</v>
      </c>
      <c r="Z277" s="228">
        <v>0</v>
      </c>
      <c r="AA277" s="229">
        <f>Z277*K277</f>
        <v>0</v>
      </c>
      <c r="AR277" s="22" t="s">
        <v>278</v>
      </c>
      <c r="AT277" s="22" t="s">
        <v>207</v>
      </c>
      <c r="AU277" s="22" t="s">
        <v>88</v>
      </c>
      <c r="AY277" s="22" t="s">
        <v>206</v>
      </c>
      <c r="BE277" s="142">
        <f>IF(U277="základní",N277,0)</f>
        <v>0</v>
      </c>
      <c r="BF277" s="142">
        <f>IF(U277="snížená",N277,0)</f>
        <v>0</v>
      </c>
      <c r="BG277" s="142">
        <f>IF(U277="zákl. přenesená",N277,0)</f>
        <v>0</v>
      </c>
      <c r="BH277" s="142">
        <f>IF(U277="sníž. přenesená",N277,0)</f>
        <v>0</v>
      </c>
      <c r="BI277" s="142">
        <f>IF(U277="nulová",N277,0)</f>
        <v>0</v>
      </c>
      <c r="BJ277" s="22" t="s">
        <v>88</v>
      </c>
      <c r="BK277" s="142">
        <f>ROUND(L277*K277,2)</f>
        <v>0</v>
      </c>
      <c r="BL277" s="22" t="s">
        <v>278</v>
      </c>
      <c r="BM277" s="22" t="s">
        <v>2965</v>
      </c>
    </row>
    <row r="278" s="1" customFormat="1" ht="36" customHeight="1">
      <c r="B278" s="46"/>
      <c r="C278" s="47"/>
      <c r="D278" s="47"/>
      <c r="E278" s="47"/>
      <c r="F278" s="250" t="s">
        <v>2962</v>
      </c>
      <c r="G278" s="67"/>
      <c r="H278" s="67"/>
      <c r="I278" s="67"/>
      <c r="J278" s="47"/>
      <c r="K278" s="47"/>
      <c r="L278" s="47"/>
      <c r="M278" s="47"/>
      <c r="N278" s="47"/>
      <c r="O278" s="47"/>
      <c r="P278" s="47"/>
      <c r="Q278" s="47"/>
      <c r="R278" s="48"/>
      <c r="T278" s="189"/>
      <c r="U278" s="47"/>
      <c r="V278" s="47"/>
      <c r="W278" s="47"/>
      <c r="X278" s="47"/>
      <c r="Y278" s="47"/>
      <c r="Z278" s="47"/>
      <c r="AA278" s="100"/>
      <c r="AT278" s="22" t="s">
        <v>268</v>
      </c>
      <c r="AU278" s="22" t="s">
        <v>88</v>
      </c>
    </row>
    <row r="279" s="1" customFormat="1" ht="25.5" customHeight="1">
      <c r="B279" s="46"/>
      <c r="C279" s="219" t="s">
        <v>602</v>
      </c>
      <c r="D279" s="219" t="s">
        <v>207</v>
      </c>
      <c r="E279" s="220" t="s">
        <v>2966</v>
      </c>
      <c r="F279" s="221" t="s">
        <v>2967</v>
      </c>
      <c r="G279" s="221"/>
      <c r="H279" s="221"/>
      <c r="I279" s="221"/>
      <c r="J279" s="222" t="s">
        <v>1134</v>
      </c>
      <c r="K279" s="223">
        <v>1</v>
      </c>
      <c r="L279" s="224">
        <v>0</v>
      </c>
      <c r="M279" s="225"/>
      <c r="N279" s="226">
        <f>ROUND(L279*K279,2)</f>
        <v>0</v>
      </c>
      <c r="O279" s="226"/>
      <c r="P279" s="226"/>
      <c r="Q279" s="226"/>
      <c r="R279" s="48"/>
      <c r="T279" s="227" t="s">
        <v>22</v>
      </c>
      <c r="U279" s="56" t="s">
        <v>45</v>
      </c>
      <c r="V279" s="47"/>
      <c r="W279" s="228">
        <f>V279*K279</f>
        <v>0</v>
      </c>
      <c r="X279" s="228">
        <v>0</v>
      </c>
      <c r="Y279" s="228">
        <f>X279*K279</f>
        <v>0</v>
      </c>
      <c r="Z279" s="228">
        <v>0</v>
      </c>
      <c r="AA279" s="229">
        <f>Z279*K279</f>
        <v>0</v>
      </c>
      <c r="AR279" s="22" t="s">
        <v>278</v>
      </c>
      <c r="AT279" s="22" t="s">
        <v>207</v>
      </c>
      <c r="AU279" s="22" t="s">
        <v>88</v>
      </c>
      <c r="AY279" s="22" t="s">
        <v>206</v>
      </c>
      <c r="BE279" s="142">
        <f>IF(U279="základní",N279,0)</f>
        <v>0</v>
      </c>
      <c r="BF279" s="142">
        <f>IF(U279="snížená",N279,0)</f>
        <v>0</v>
      </c>
      <c r="BG279" s="142">
        <f>IF(U279="zákl. přenesená",N279,0)</f>
        <v>0</v>
      </c>
      <c r="BH279" s="142">
        <f>IF(U279="sníž. přenesená",N279,0)</f>
        <v>0</v>
      </c>
      <c r="BI279" s="142">
        <f>IF(U279="nulová",N279,0)</f>
        <v>0</v>
      </c>
      <c r="BJ279" s="22" t="s">
        <v>88</v>
      </c>
      <c r="BK279" s="142">
        <f>ROUND(L279*K279,2)</f>
        <v>0</v>
      </c>
      <c r="BL279" s="22" t="s">
        <v>278</v>
      </c>
      <c r="BM279" s="22" t="s">
        <v>2968</v>
      </c>
    </row>
    <row r="280" s="1" customFormat="1" ht="36" customHeight="1">
      <c r="B280" s="46"/>
      <c r="C280" s="47"/>
      <c r="D280" s="47"/>
      <c r="E280" s="47"/>
      <c r="F280" s="250" t="s">
        <v>2962</v>
      </c>
      <c r="G280" s="67"/>
      <c r="H280" s="67"/>
      <c r="I280" s="67"/>
      <c r="J280" s="47"/>
      <c r="K280" s="47"/>
      <c r="L280" s="47"/>
      <c r="M280" s="47"/>
      <c r="N280" s="47"/>
      <c r="O280" s="47"/>
      <c r="P280" s="47"/>
      <c r="Q280" s="47"/>
      <c r="R280" s="48"/>
      <c r="T280" s="189"/>
      <c r="U280" s="47"/>
      <c r="V280" s="47"/>
      <c r="W280" s="47"/>
      <c r="X280" s="47"/>
      <c r="Y280" s="47"/>
      <c r="Z280" s="47"/>
      <c r="AA280" s="100"/>
      <c r="AT280" s="22" t="s">
        <v>268</v>
      </c>
      <c r="AU280" s="22" t="s">
        <v>88</v>
      </c>
    </row>
    <row r="281" s="1" customFormat="1" ht="16.5" customHeight="1">
      <c r="B281" s="46"/>
      <c r="C281" s="219" t="s">
        <v>606</v>
      </c>
      <c r="D281" s="219" t="s">
        <v>207</v>
      </c>
      <c r="E281" s="220" t="s">
        <v>2969</v>
      </c>
      <c r="F281" s="221" t="s">
        <v>2970</v>
      </c>
      <c r="G281" s="221"/>
      <c r="H281" s="221"/>
      <c r="I281" s="221"/>
      <c r="J281" s="222" t="s">
        <v>2850</v>
      </c>
      <c r="K281" s="223">
        <v>11</v>
      </c>
      <c r="L281" s="224">
        <v>0</v>
      </c>
      <c r="M281" s="225"/>
      <c r="N281" s="226">
        <f>ROUND(L281*K281,2)</f>
        <v>0</v>
      </c>
      <c r="O281" s="226"/>
      <c r="P281" s="226"/>
      <c r="Q281" s="226"/>
      <c r="R281" s="48"/>
      <c r="T281" s="227" t="s">
        <v>22</v>
      </c>
      <c r="U281" s="56" t="s">
        <v>45</v>
      </c>
      <c r="V281" s="47"/>
      <c r="W281" s="228">
        <f>V281*K281</f>
        <v>0</v>
      </c>
      <c r="X281" s="228">
        <v>0</v>
      </c>
      <c r="Y281" s="228">
        <f>X281*K281</f>
        <v>0</v>
      </c>
      <c r="Z281" s="228">
        <v>0</v>
      </c>
      <c r="AA281" s="229">
        <f>Z281*K281</f>
        <v>0</v>
      </c>
      <c r="AR281" s="22" t="s">
        <v>278</v>
      </c>
      <c r="AT281" s="22" t="s">
        <v>207</v>
      </c>
      <c r="AU281" s="22" t="s">
        <v>88</v>
      </c>
      <c r="AY281" s="22" t="s">
        <v>206</v>
      </c>
      <c r="BE281" s="142">
        <f>IF(U281="základní",N281,0)</f>
        <v>0</v>
      </c>
      <c r="BF281" s="142">
        <f>IF(U281="snížená",N281,0)</f>
        <v>0</v>
      </c>
      <c r="BG281" s="142">
        <f>IF(U281="zákl. přenesená",N281,0)</f>
        <v>0</v>
      </c>
      <c r="BH281" s="142">
        <f>IF(U281="sníž. přenesená",N281,0)</f>
        <v>0</v>
      </c>
      <c r="BI281" s="142">
        <f>IF(U281="nulová",N281,0)</f>
        <v>0</v>
      </c>
      <c r="BJ281" s="22" t="s">
        <v>88</v>
      </c>
      <c r="BK281" s="142">
        <f>ROUND(L281*K281,2)</f>
        <v>0</v>
      </c>
      <c r="BL281" s="22" t="s">
        <v>278</v>
      </c>
      <c r="BM281" s="22" t="s">
        <v>2971</v>
      </c>
    </row>
    <row r="282" s="1" customFormat="1" ht="24" customHeight="1">
      <c r="B282" s="46"/>
      <c r="C282" s="47"/>
      <c r="D282" s="47"/>
      <c r="E282" s="47"/>
      <c r="F282" s="250" t="s">
        <v>2852</v>
      </c>
      <c r="G282" s="67"/>
      <c r="H282" s="67"/>
      <c r="I282" s="67"/>
      <c r="J282" s="47"/>
      <c r="K282" s="47"/>
      <c r="L282" s="47"/>
      <c r="M282" s="47"/>
      <c r="N282" s="47"/>
      <c r="O282" s="47"/>
      <c r="P282" s="47"/>
      <c r="Q282" s="47"/>
      <c r="R282" s="48"/>
      <c r="T282" s="189"/>
      <c r="U282" s="47"/>
      <c r="V282" s="47"/>
      <c r="W282" s="47"/>
      <c r="X282" s="47"/>
      <c r="Y282" s="47"/>
      <c r="Z282" s="47"/>
      <c r="AA282" s="100"/>
      <c r="AT282" s="22" t="s">
        <v>268</v>
      </c>
      <c r="AU282" s="22" t="s">
        <v>88</v>
      </c>
    </row>
    <row r="283" s="1" customFormat="1" ht="16.5" customHeight="1">
      <c r="B283" s="46"/>
      <c r="C283" s="219" t="s">
        <v>610</v>
      </c>
      <c r="D283" s="219" t="s">
        <v>207</v>
      </c>
      <c r="E283" s="220" t="s">
        <v>2972</v>
      </c>
      <c r="F283" s="221" t="s">
        <v>2849</v>
      </c>
      <c r="G283" s="221"/>
      <c r="H283" s="221"/>
      <c r="I283" s="221"/>
      <c r="J283" s="222" t="s">
        <v>2850</v>
      </c>
      <c r="K283" s="223">
        <v>7</v>
      </c>
      <c r="L283" s="224">
        <v>0</v>
      </c>
      <c r="M283" s="225"/>
      <c r="N283" s="226">
        <f>ROUND(L283*K283,2)</f>
        <v>0</v>
      </c>
      <c r="O283" s="226"/>
      <c r="P283" s="226"/>
      <c r="Q283" s="226"/>
      <c r="R283" s="48"/>
      <c r="T283" s="227" t="s">
        <v>22</v>
      </c>
      <c r="U283" s="56" t="s">
        <v>45</v>
      </c>
      <c r="V283" s="47"/>
      <c r="W283" s="228">
        <f>V283*K283</f>
        <v>0</v>
      </c>
      <c r="X283" s="228">
        <v>0</v>
      </c>
      <c r="Y283" s="228">
        <f>X283*K283</f>
        <v>0</v>
      </c>
      <c r="Z283" s="228">
        <v>0</v>
      </c>
      <c r="AA283" s="229">
        <f>Z283*K283</f>
        <v>0</v>
      </c>
      <c r="AR283" s="22" t="s">
        <v>278</v>
      </c>
      <c r="AT283" s="22" t="s">
        <v>207</v>
      </c>
      <c r="AU283" s="22" t="s">
        <v>88</v>
      </c>
      <c r="AY283" s="22" t="s">
        <v>206</v>
      </c>
      <c r="BE283" s="142">
        <f>IF(U283="základní",N283,0)</f>
        <v>0</v>
      </c>
      <c r="BF283" s="142">
        <f>IF(U283="snížená",N283,0)</f>
        <v>0</v>
      </c>
      <c r="BG283" s="142">
        <f>IF(U283="zákl. přenesená",N283,0)</f>
        <v>0</v>
      </c>
      <c r="BH283" s="142">
        <f>IF(U283="sníž. přenesená",N283,0)</f>
        <v>0</v>
      </c>
      <c r="BI283" s="142">
        <f>IF(U283="nulová",N283,0)</f>
        <v>0</v>
      </c>
      <c r="BJ283" s="22" t="s">
        <v>88</v>
      </c>
      <c r="BK283" s="142">
        <f>ROUND(L283*K283,2)</f>
        <v>0</v>
      </c>
      <c r="BL283" s="22" t="s">
        <v>278</v>
      </c>
      <c r="BM283" s="22" t="s">
        <v>2973</v>
      </c>
    </row>
    <row r="284" s="1" customFormat="1" ht="24" customHeight="1">
      <c r="B284" s="46"/>
      <c r="C284" s="47"/>
      <c r="D284" s="47"/>
      <c r="E284" s="47"/>
      <c r="F284" s="250" t="s">
        <v>2852</v>
      </c>
      <c r="G284" s="67"/>
      <c r="H284" s="67"/>
      <c r="I284" s="67"/>
      <c r="J284" s="47"/>
      <c r="K284" s="47"/>
      <c r="L284" s="47"/>
      <c r="M284" s="47"/>
      <c r="N284" s="47"/>
      <c r="O284" s="47"/>
      <c r="P284" s="47"/>
      <c r="Q284" s="47"/>
      <c r="R284" s="48"/>
      <c r="T284" s="189"/>
      <c r="U284" s="47"/>
      <c r="V284" s="47"/>
      <c r="W284" s="47"/>
      <c r="X284" s="47"/>
      <c r="Y284" s="47"/>
      <c r="Z284" s="47"/>
      <c r="AA284" s="100"/>
      <c r="AT284" s="22" t="s">
        <v>268</v>
      </c>
      <c r="AU284" s="22" t="s">
        <v>88</v>
      </c>
    </row>
    <row r="285" s="1" customFormat="1" ht="16.5" customHeight="1">
      <c r="B285" s="46"/>
      <c r="C285" s="219" t="s">
        <v>614</v>
      </c>
      <c r="D285" s="219" t="s">
        <v>207</v>
      </c>
      <c r="E285" s="220" t="s">
        <v>2974</v>
      </c>
      <c r="F285" s="221" t="s">
        <v>2975</v>
      </c>
      <c r="G285" s="221"/>
      <c r="H285" s="221"/>
      <c r="I285" s="221"/>
      <c r="J285" s="222" t="s">
        <v>2850</v>
      </c>
      <c r="K285" s="223">
        <v>24</v>
      </c>
      <c r="L285" s="224">
        <v>0</v>
      </c>
      <c r="M285" s="225"/>
      <c r="N285" s="226">
        <f>ROUND(L285*K285,2)</f>
        <v>0</v>
      </c>
      <c r="O285" s="226"/>
      <c r="P285" s="226"/>
      <c r="Q285" s="226"/>
      <c r="R285" s="48"/>
      <c r="T285" s="227" t="s">
        <v>22</v>
      </c>
      <c r="U285" s="56" t="s">
        <v>45</v>
      </c>
      <c r="V285" s="47"/>
      <c r="W285" s="228">
        <f>V285*K285</f>
        <v>0</v>
      </c>
      <c r="X285" s="228">
        <v>0</v>
      </c>
      <c r="Y285" s="228">
        <f>X285*K285</f>
        <v>0</v>
      </c>
      <c r="Z285" s="228">
        <v>0</v>
      </c>
      <c r="AA285" s="229">
        <f>Z285*K285</f>
        <v>0</v>
      </c>
      <c r="AR285" s="22" t="s">
        <v>278</v>
      </c>
      <c r="AT285" s="22" t="s">
        <v>207</v>
      </c>
      <c r="AU285" s="22" t="s">
        <v>88</v>
      </c>
      <c r="AY285" s="22" t="s">
        <v>206</v>
      </c>
      <c r="BE285" s="142">
        <f>IF(U285="základní",N285,0)</f>
        <v>0</v>
      </c>
      <c r="BF285" s="142">
        <f>IF(U285="snížená",N285,0)</f>
        <v>0</v>
      </c>
      <c r="BG285" s="142">
        <f>IF(U285="zákl. přenesená",N285,0)</f>
        <v>0</v>
      </c>
      <c r="BH285" s="142">
        <f>IF(U285="sníž. přenesená",N285,0)</f>
        <v>0</v>
      </c>
      <c r="BI285" s="142">
        <f>IF(U285="nulová",N285,0)</f>
        <v>0</v>
      </c>
      <c r="BJ285" s="22" t="s">
        <v>88</v>
      </c>
      <c r="BK285" s="142">
        <f>ROUND(L285*K285,2)</f>
        <v>0</v>
      </c>
      <c r="BL285" s="22" t="s">
        <v>278</v>
      </c>
      <c r="BM285" s="22" t="s">
        <v>2976</v>
      </c>
    </row>
    <row r="286" s="1" customFormat="1" ht="24" customHeight="1">
      <c r="B286" s="46"/>
      <c r="C286" s="47"/>
      <c r="D286" s="47"/>
      <c r="E286" s="47"/>
      <c r="F286" s="250" t="s">
        <v>2852</v>
      </c>
      <c r="G286" s="67"/>
      <c r="H286" s="67"/>
      <c r="I286" s="67"/>
      <c r="J286" s="47"/>
      <c r="K286" s="47"/>
      <c r="L286" s="47"/>
      <c r="M286" s="47"/>
      <c r="N286" s="47"/>
      <c r="O286" s="47"/>
      <c r="P286" s="47"/>
      <c r="Q286" s="47"/>
      <c r="R286" s="48"/>
      <c r="T286" s="189"/>
      <c r="U286" s="47"/>
      <c r="V286" s="47"/>
      <c r="W286" s="47"/>
      <c r="X286" s="47"/>
      <c r="Y286" s="47"/>
      <c r="Z286" s="47"/>
      <c r="AA286" s="100"/>
      <c r="AT286" s="22" t="s">
        <v>268</v>
      </c>
      <c r="AU286" s="22" t="s">
        <v>88</v>
      </c>
    </row>
    <row r="287" s="1" customFormat="1" ht="16.5" customHeight="1">
      <c r="B287" s="46"/>
      <c r="C287" s="219" t="s">
        <v>619</v>
      </c>
      <c r="D287" s="219" t="s">
        <v>207</v>
      </c>
      <c r="E287" s="220" t="s">
        <v>2977</v>
      </c>
      <c r="F287" s="221" t="s">
        <v>2854</v>
      </c>
      <c r="G287" s="221"/>
      <c r="H287" s="221"/>
      <c r="I287" s="221"/>
      <c r="J287" s="222" t="s">
        <v>2850</v>
      </c>
      <c r="K287" s="223">
        <v>37</v>
      </c>
      <c r="L287" s="224">
        <v>0</v>
      </c>
      <c r="M287" s="225"/>
      <c r="N287" s="226">
        <f>ROUND(L287*K287,2)</f>
        <v>0</v>
      </c>
      <c r="O287" s="226"/>
      <c r="P287" s="226"/>
      <c r="Q287" s="226"/>
      <c r="R287" s="48"/>
      <c r="T287" s="227" t="s">
        <v>22</v>
      </c>
      <c r="U287" s="56" t="s">
        <v>45</v>
      </c>
      <c r="V287" s="47"/>
      <c r="W287" s="228">
        <f>V287*K287</f>
        <v>0</v>
      </c>
      <c r="X287" s="228">
        <v>0</v>
      </c>
      <c r="Y287" s="228">
        <f>X287*K287</f>
        <v>0</v>
      </c>
      <c r="Z287" s="228">
        <v>0</v>
      </c>
      <c r="AA287" s="229">
        <f>Z287*K287</f>
        <v>0</v>
      </c>
      <c r="AR287" s="22" t="s">
        <v>278</v>
      </c>
      <c r="AT287" s="22" t="s">
        <v>207</v>
      </c>
      <c r="AU287" s="22" t="s">
        <v>88</v>
      </c>
      <c r="AY287" s="22" t="s">
        <v>206</v>
      </c>
      <c r="BE287" s="142">
        <f>IF(U287="základní",N287,0)</f>
        <v>0</v>
      </c>
      <c r="BF287" s="142">
        <f>IF(U287="snížená",N287,0)</f>
        <v>0</v>
      </c>
      <c r="BG287" s="142">
        <f>IF(U287="zákl. přenesená",N287,0)</f>
        <v>0</v>
      </c>
      <c r="BH287" s="142">
        <f>IF(U287="sníž. přenesená",N287,0)</f>
        <v>0</v>
      </c>
      <c r="BI287" s="142">
        <f>IF(U287="nulová",N287,0)</f>
        <v>0</v>
      </c>
      <c r="BJ287" s="22" t="s">
        <v>88</v>
      </c>
      <c r="BK287" s="142">
        <f>ROUND(L287*K287,2)</f>
        <v>0</v>
      </c>
      <c r="BL287" s="22" t="s">
        <v>278</v>
      </c>
      <c r="BM287" s="22" t="s">
        <v>2978</v>
      </c>
    </row>
    <row r="288" s="1" customFormat="1" ht="24" customHeight="1">
      <c r="B288" s="46"/>
      <c r="C288" s="47"/>
      <c r="D288" s="47"/>
      <c r="E288" s="47"/>
      <c r="F288" s="250" t="s">
        <v>2852</v>
      </c>
      <c r="G288" s="67"/>
      <c r="H288" s="67"/>
      <c r="I288" s="67"/>
      <c r="J288" s="47"/>
      <c r="K288" s="47"/>
      <c r="L288" s="47"/>
      <c r="M288" s="47"/>
      <c r="N288" s="47"/>
      <c r="O288" s="47"/>
      <c r="P288" s="47"/>
      <c r="Q288" s="47"/>
      <c r="R288" s="48"/>
      <c r="T288" s="189"/>
      <c r="U288" s="47"/>
      <c r="V288" s="47"/>
      <c r="W288" s="47"/>
      <c r="X288" s="47"/>
      <c r="Y288" s="47"/>
      <c r="Z288" s="47"/>
      <c r="AA288" s="100"/>
      <c r="AT288" s="22" t="s">
        <v>268</v>
      </c>
      <c r="AU288" s="22" t="s">
        <v>88</v>
      </c>
    </row>
    <row r="289" s="1" customFormat="1" ht="16.5" customHeight="1">
      <c r="B289" s="46"/>
      <c r="C289" s="219" t="s">
        <v>624</v>
      </c>
      <c r="D289" s="219" t="s">
        <v>207</v>
      </c>
      <c r="E289" s="220" t="s">
        <v>2979</v>
      </c>
      <c r="F289" s="221" t="s">
        <v>2857</v>
      </c>
      <c r="G289" s="221"/>
      <c r="H289" s="221"/>
      <c r="I289" s="221"/>
      <c r="J289" s="222" t="s">
        <v>2850</v>
      </c>
      <c r="K289" s="223">
        <v>30</v>
      </c>
      <c r="L289" s="224">
        <v>0</v>
      </c>
      <c r="M289" s="225"/>
      <c r="N289" s="226">
        <f>ROUND(L289*K289,2)</f>
        <v>0</v>
      </c>
      <c r="O289" s="226"/>
      <c r="P289" s="226"/>
      <c r="Q289" s="226"/>
      <c r="R289" s="48"/>
      <c r="T289" s="227" t="s">
        <v>22</v>
      </c>
      <c r="U289" s="56" t="s">
        <v>45</v>
      </c>
      <c r="V289" s="47"/>
      <c r="W289" s="228">
        <f>V289*K289</f>
        <v>0</v>
      </c>
      <c r="X289" s="228">
        <v>0</v>
      </c>
      <c r="Y289" s="228">
        <f>X289*K289</f>
        <v>0</v>
      </c>
      <c r="Z289" s="228">
        <v>0</v>
      </c>
      <c r="AA289" s="229">
        <f>Z289*K289</f>
        <v>0</v>
      </c>
      <c r="AR289" s="22" t="s">
        <v>278</v>
      </c>
      <c r="AT289" s="22" t="s">
        <v>207</v>
      </c>
      <c r="AU289" s="22" t="s">
        <v>88</v>
      </c>
      <c r="AY289" s="22" t="s">
        <v>206</v>
      </c>
      <c r="BE289" s="142">
        <f>IF(U289="základní",N289,0)</f>
        <v>0</v>
      </c>
      <c r="BF289" s="142">
        <f>IF(U289="snížená",N289,0)</f>
        <v>0</v>
      </c>
      <c r="BG289" s="142">
        <f>IF(U289="zákl. přenesená",N289,0)</f>
        <v>0</v>
      </c>
      <c r="BH289" s="142">
        <f>IF(U289="sníž. přenesená",N289,0)</f>
        <v>0</v>
      </c>
      <c r="BI289" s="142">
        <f>IF(U289="nulová",N289,0)</f>
        <v>0</v>
      </c>
      <c r="BJ289" s="22" t="s">
        <v>88</v>
      </c>
      <c r="BK289" s="142">
        <f>ROUND(L289*K289,2)</f>
        <v>0</v>
      </c>
      <c r="BL289" s="22" t="s">
        <v>278</v>
      </c>
      <c r="BM289" s="22" t="s">
        <v>2980</v>
      </c>
    </row>
    <row r="290" s="1" customFormat="1" ht="24" customHeight="1">
      <c r="B290" s="46"/>
      <c r="C290" s="47"/>
      <c r="D290" s="47"/>
      <c r="E290" s="47"/>
      <c r="F290" s="250" t="s">
        <v>2852</v>
      </c>
      <c r="G290" s="67"/>
      <c r="H290" s="67"/>
      <c r="I290" s="67"/>
      <c r="J290" s="47"/>
      <c r="K290" s="47"/>
      <c r="L290" s="47"/>
      <c r="M290" s="47"/>
      <c r="N290" s="47"/>
      <c r="O290" s="47"/>
      <c r="P290" s="47"/>
      <c r="Q290" s="47"/>
      <c r="R290" s="48"/>
      <c r="T290" s="189"/>
      <c r="U290" s="47"/>
      <c r="V290" s="47"/>
      <c r="W290" s="47"/>
      <c r="X290" s="47"/>
      <c r="Y290" s="47"/>
      <c r="Z290" s="47"/>
      <c r="AA290" s="100"/>
      <c r="AT290" s="22" t="s">
        <v>268</v>
      </c>
      <c r="AU290" s="22" t="s">
        <v>88</v>
      </c>
    </row>
    <row r="291" s="1" customFormat="1" ht="16.5" customHeight="1">
      <c r="B291" s="46"/>
      <c r="C291" s="219" t="s">
        <v>626</v>
      </c>
      <c r="D291" s="219" t="s">
        <v>207</v>
      </c>
      <c r="E291" s="220" t="s">
        <v>2981</v>
      </c>
      <c r="F291" s="221" t="s">
        <v>2860</v>
      </c>
      <c r="G291" s="221"/>
      <c r="H291" s="221"/>
      <c r="I291" s="221"/>
      <c r="J291" s="222" t="s">
        <v>2850</v>
      </c>
      <c r="K291" s="223">
        <v>15</v>
      </c>
      <c r="L291" s="224">
        <v>0</v>
      </c>
      <c r="M291" s="225"/>
      <c r="N291" s="226">
        <f>ROUND(L291*K291,2)</f>
        <v>0</v>
      </c>
      <c r="O291" s="226"/>
      <c r="P291" s="226"/>
      <c r="Q291" s="226"/>
      <c r="R291" s="48"/>
      <c r="T291" s="227" t="s">
        <v>22</v>
      </c>
      <c r="U291" s="56" t="s">
        <v>45</v>
      </c>
      <c r="V291" s="47"/>
      <c r="W291" s="228">
        <f>V291*K291</f>
        <v>0</v>
      </c>
      <c r="X291" s="228">
        <v>0</v>
      </c>
      <c r="Y291" s="228">
        <f>X291*K291</f>
        <v>0</v>
      </c>
      <c r="Z291" s="228">
        <v>0</v>
      </c>
      <c r="AA291" s="229">
        <f>Z291*K291</f>
        <v>0</v>
      </c>
      <c r="AR291" s="22" t="s">
        <v>278</v>
      </c>
      <c r="AT291" s="22" t="s">
        <v>207</v>
      </c>
      <c r="AU291" s="22" t="s">
        <v>88</v>
      </c>
      <c r="AY291" s="22" t="s">
        <v>206</v>
      </c>
      <c r="BE291" s="142">
        <f>IF(U291="základní",N291,0)</f>
        <v>0</v>
      </c>
      <c r="BF291" s="142">
        <f>IF(U291="snížená",N291,0)</f>
        <v>0</v>
      </c>
      <c r="BG291" s="142">
        <f>IF(U291="zákl. přenesená",N291,0)</f>
        <v>0</v>
      </c>
      <c r="BH291" s="142">
        <f>IF(U291="sníž. přenesená",N291,0)</f>
        <v>0</v>
      </c>
      <c r="BI291" s="142">
        <f>IF(U291="nulová",N291,0)</f>
        <v>0</v>
      </c>
      <c r="BJ291" s="22" t="s">
        <v>88</v>
      </c>
      <c r="BK291" s="142">
        <f>ROUND(L291*K291,2)</f>
        <v>0</v>
      </c>
      <c r="BL291" s="22" t="s">
        <v>278</v>
      </c>
      <c r="BM291" s="22" t="s">
        <v>2982</v>
      </c>
    </row>
    <row r="292" s="1" customFormat="1" ht="24" customHeight="1">
      <c r="B292" s="46"/>
      <c r="C292" s="47"/>
      <c r="D292" s="47"/>
      <c r="E292" s="47"/>
      <c r="F292" s="250" t="s">
        <v>2852</v>
      </c>
      <c r="G292" s="67"/>
      <c r="H292" s="67"/>
      <c r="I292" s="67"/>
      <c r="J292" s="47"/>
      <c r="K292" s="47"/>
      <c r="L292" s="47"/>
      <c r="M292" s="47"/>
      <c r="N292" s="47"/>
      <c r="O292" s="47"/>
      <c r="P292" s="47"/>
      <c r="Q292" s="47"/>
      <c r="R292" s="48"/>
      <c r="T292" s="189"/>
      <c r="U292" s="47"/>
      <c r="V292" s="47"/>
      <c r="W292" s="47"/>
      <c r="X292" s="47"/>
      <c r="Y292" s="47"/>
      <c r="Z292" s="47"/>
      <c r="AA292" s="100"/>
      <c r="AT292" s="22" t="s">
        <v>268</v>
      </c>
      <c r="AU292" s="22" t="s">
        <v>88</v>
      </c>
    </row>
    <row r="293" s="1" customFormat="1" ht="16.5" customHeight="1">
      <c r="B293" s="46"/>
      <c r="C293" s="219" t="s">
        <v>631</v>
      </c>
      <c r="D293" s="219" t="s">
        <v>207</v>
      </c>
      <c r="E293" s="220" t="s">
        <v>2983</v>
      </c>
      <c r="F293" s="221" t="s">
        <v>2984</v>
      </c>
      <c r="G293" s="221"/>
      <c r="H293" s="221"/>
      <c r="I293" s="221"/>
      <c r="J293" s="222" t="s">
        <v>2850</v>
      </c>
      <c r="K293" s="223">
        <v>25</v>
      </c>
      <c r="L293" s="224">
        <v>0</v>
      </c>
      <c r="M293" s="225"/>
      <c r="N293" s="226">
        <f>ROUND(L293*K293,2)</f>
        <v>0</v>
      </c>
      <c r="O293" s="226"/>
      <c r="P293" s="226"/>
      <c r="Q293" s="226"/>
      <c r="R293" s="48"/>
      <c r="T293" s="227" t="s">
        <v>22</v>
      </c>
      <c r="U293" s="56" t="s">
        <v>45</v>
      </c>
      <c r="V293" s="47"/>
      <c r="W293" s="228">
        <f>V293*K293</f>
        <v>0</v>
      </c>
      <c r="X293" s="228">
        <v>0</v>
      </c>
      <c r="Y293" s="228">
        <f>X293*K293</f>
        <v>0</v>
      </c>
      <c r="Z293" s="228">
        <v>0</v>
      </c>
      <c r="AA293" s="229">
        <f>Z293*K293</f>
        <v>0</v>
      </c>
      <c r="AR293" s="22" t="s">
        <v>278</v>
      </c>
      <c r="AT293" s="22" t="s">
        <v>207</v>
      </c>
      <c r="AU293" s="22" t="s">
        <v>88</v>
      </c>
      <c r="AY293" s="22" t="s">
        <v>206</v>
      </c>
      <c r="BE293" s="142">
        <f>IF(U293="základní",N293,0)</f>
        <v>0</v>
      </c>
      <c r="BF293" s="142">
        <f>IF(U293="snížená",N293,0)</f>
        <v>0</v>
      </c>
      <c r="BG293" s="142">
        <f>IF(U293="zákl. přenesená",N293,0)</f>
        <v>0</v>
      </c>
      <c r="BH293" s="142">
        <f>IF(U293="sníž. přenesená",N293,0)</f>
        <v>0</v>
      </c>
      <c r="BI293" s="142">
        <f>IF(U293="nulová",N293,0)</f>
        <v>0</v>
      </c>
      <c r="BJ293" s="22" t="s">
        <v>88</v>
      </c>
      <c r="BK293" s="142">
        <f>ROUND(L293*K293,2)</f>
        <v>0</v>
      </c>
      <c r="BL293" s="22" t="s">
        <v>278</v>
      </c>
      <c r="BM293" s="22" t="s">
        <v>2985</v>
      </c>
    </row>
    <row r="294" s="1" customFormat="1" ht="24" customHeight="1">
      <c r="B294" s="46"/>
      <c r="C294" s="47"/>
      <c r="D294" s="47"/>
      <c r="E294" s="47"/>
      <c r="F294" s="250" t="s">
        <v>2852</v>
      </c>
      <c r="G294" s="67"/>
      <c r="H294" s="67"/>
      <c r="I294" s="67"/>
      <c r="J294" s="47"/>
      <c r="K294" s="47"/>
      <c r="L294" s="47"/>
      <c r="M294" s="47"/>
      <c r="N294" s="47"/>
      <c r="O294" s="47"/>
      <c r="P294" s="47"/>
      <c r="Q294" s="47"/>
      <c r="R294" s="48"/>
      <c r="T294" s="189"/>
      <c r="U294" s="47"/>
      <c r="V294" s="47"/>
      <c r="W294" s="47"/>
      <c r="X294" s="47"/>
      <c r="Y294" s="47"/>
      <c r="Z294" s="47"/>
      <c r="AA294" s="100"/>
      <c r="AT294" s="22" t="s">
        <v>268</v>
      </c>
      <c r="AU294" s="22" t="s">
        <v>88</v>
      </c>
    </row>
    <row r="295" s="1" customFormat="1" ht="16.5" customHeight="1">
      <c r="B295" s="46"/>
      <c r="C295" s="219" t="s">
        <v>635</v>
      </c>
      <c r="D295" s="219" t="s">
        <v>207</v>
      </c>
      <c r="E295" s="220" t="s">
        <v>2986</v>
      </c>
      <c r="F295" s="221" t="s">
        <v>2863</v>
      </c>
      <c r="G295" s="221"/>
      <c r="H295" s="221"/>
      <c r="I295" s="221"/>
      <c r="J295" s="222" t="s">
        <v>2850</v>
      </c>
      <c r="K295" s="223">
        <v>65</v>
      </c>
      <c r="L295" s="224">
        <v>0</v>
      </c>
      <c r="M295" s="225"/>
      <c r="N295" s="226">
        <f>ROUND(L295*K295,2)</f>
        <v>0</v>
      </c>
      <c r="O295" s="226"/>
      <c r="P295" s="226"/>
      <c r="Q295" s="226"/>
      <c r="R295" s="48"/>
      <c r="T295" s="227" t="s">
        <v>22</v>
      </c>
      <c r="U295" s="56" t="s">
        <v>45</v>
      </c>
      <c r="V295" s="47"/>
      <c r="W295" s="228">
        <f>V295*K295</f>
        <v>0</v>
      </c>
      <c r="X295" s="228">
        <v>0</v>
      </c>
      <c r="Y295" s="228">
        <f>X295*K295</f>
        <v>0</v>
      </c>
      <c r="Z295" s="228">
        <v>0</v>
      </c>
      <c r="AA295" s="229">
        <f>Z295*K295</f>
        <v>0</v>
      </c>
      <c r="AR295" s="22" t="s">
        <v>278</v>
      </c>
      <c r="AT295" s="22" t="s">
        <v>207</v>
      </c>
      <c r="AU295" s="22" t="s">
        <v>88</v>
      </c>
      <c r="AY295" s="22" t="s">
        <v>206</v>
      </c>
      <c r="BE295" s="142">
        <f>IF(U295="základní",N295,0)</f>
        <v>0</v>
      </c>
      <c r="BF295" s="142">
        <f>IF(U295="snížená",N295,0)</f>
        <v>0</v>
      </c>
      <c r="BG295" s="142">
        <f>IF(U295="zákl. přenesená",N295,0)</f>
        <v>0</v>
      </c>
      <c r="BH295" s="142">
        <f>IF(U295="sníž. přenesená",N295,0)</f>
        <v>0</v>
      </c>
      <c r="BI295" s="142">
        <f>IF(U295="nulová",N295,0)</f>
        <v>0</v>
      </c>
      <c r="BJ295" s="22" t="s">
        <v>88</v>
      </c>
      <c r="BK295" s="142">
        <f>ROUND(L295*K295,2)</f>
        <v>0</v>
      </c>
      <c r="BL295" s="22" t="s">
        <v>278</v>
      </c>
      <c r="BM295" s="22" t="s">
        <v>2987</v>
      </c>
    </row>
    <row r="296" s="1" customFormat="1" ht="24" customHeight="1">
      <c r="B296" s="46"/>
      <c r="C296" s="47"/>
      <c r="D296" s="47"/>
      <c r="E296" s="47"/>
      <c r="F296" s="250" t="s">
        <v>2852</v>
      </c>
      <c r="G296" s="67"/>
      <c r="H296" s="67"/>
      <c r="I296" s="67"/>
      <c r="J296" s="47"/>
      <c r="K296" s="47"/>
      <c r="L296" s="47"/>
      <c r="M296" s="47"/>
      <c r="N296" s="47"/>
      <c r="O296" s="47"/>
      <c r="P296" s="47"/>
      <c r="Q296" s="47"/>
      <c r="R296" s="48"/>
      <c r="T296" s="189"/>
      <c r="U296" s="47"/>
      <c r="V296" s="47"/>
      <c r="W296" s="47"/>
      <c r="X296" s="47"/>
      <c r="Y296" s="47"/>
      <c r="Z296" s="47"/>
      <c r="AA296" s="100"/>
      <c r="AT296" s="22" t="s">
        <v>268</v>
      </c>
      <c r="AU296" s="22" t="s">
        <v>88</v>
      </c>
    </row>
    <row r="297" s="1" customFormat="1" ht="16.5" customHeight="1">
      <c r="B297" s="46"/>
      <c r="C297" s="219" t="s">
        <v>640</v>
      </c>
      <c r="D297" s="219" t="s">
        <v>207</v>
      </c>
      <c r="E297" s="220" t="s">
        <v>2988</v>
      </c>
      <c r="F297" s="221" t="s">
        <v>2869</v>
      </c>
      <c r="G297" s="221"/>
      <c r="H297" s="221"/>
      <c r="I297" s="221"/>
      <c r="J297" s="222" t="s">
        <v>260</v>
      </c>
      <c r="K297" s="223">
        <v>98</v>
      </c>
      <c r="L297" s="224">
        <v>0</v>
      </c>
      <c r="M297" s="225"/>
      <c r="N297" s="226">
        <f>ROUND(L297*K297,2)</f>
        <v>0</v>
      </c>
      <c r="O297" s="226"/>
      <c r="P297" s="226"/>
      <c r="Q297" s="226"/>
      <c r="R297" s="48"/>
      <c r="T297" s="227" t="s">
        <v>22</v>
      </c>
      <c r="U297" s="56" t="s">
        <v>45</v>
      </c>
      <c r="V297" s="47"/>
      <c r="W297" s="228">
        <f>V297*K297</f>
        <v>0</v>
      </c>
      <c r="X297" s="228">
        <v>0</v>
      </c>
      <c r="Y297" s="228">
        <f>X297*K297</f>
        <v>0</v>
      </c>
      <c r="Z297" s="228">
        <v>0</v>
      </c>
      <c r="AA297" s="229">
        <f>Z297*K297</f>
        <v>0</v>
      </c>
      <c r="AR297" s="22" t="s">
        <v>278</v>
      </c>
      <c r="AT297" s="22" t="s">
        <v>207</v>
      </c>
      <c r="AU297" s="22" t="s">
        <v>88</v>
      </c>
      <c r="AY297" s="22" t="s">
        <v>206</v>
      </c>
      <c r="BE297" s="142">
        <f>IF(U297="základní",N297,0)</f>
        <v>0</v>
      </c>
      <c r="BF297" s="142">
        <f>IF(U297="snížená",N297,0)</f>
        <v>0</v>
      </c>
      <c r="BG297" s="142">
        <f>IF(U297="zákl. přenesená",N297,0)</f>
        <v>0</v>
      </c>
      <c r="BH297" s="142">
        <f>IF(U297="sníž. přenesená",N297,0)</f>
        <v>0</v>
      </c>
      <c r="BI297" s="142">
        <f>IF(U297="nulová",N297,0)</f>
        <v>0</v>
      </c>
      <c r="BJ297" s="22" t="s">
        <v>88</v>
      </c>
      <c r="BK297" s="142">
        <f>ROUND(L297*K297,2)</f>
        <v>0</v>
      </c>
      <c r="BL297" s="22" t="s">
        <v>278</v>
      </c>
      <c r="BM297" s="22" t="s">
        <v>2989</v>
      </c>
    </row>
    <row r="298" s="1" customFormat="1" ht="36" customHeight="1">
      <c r="B298" s="46"/>
      <c r="C298" s="47"/>
      <c r="D298" s="47"/>
      <c r="E298" s="47"/>
      <c r="F298" s="250" t="s">
        <v>2871</v>
      </c>
      <c r="G298" s="67"/>
      <c r="H298" s="67"/>
      <c r="I298" s="67"/>
      <c r="J298" s="47"/>
      <c r="K298" s="47"/>
      <c r="L298" s="47"/>
      <c r="M298" s="47"/>
      <c r="N298" s="47"/>
      <c r="O298" s="47"/>
      <c r="P298" s="47"/>
      <c r="Q298" s="47"/>
      <c r="R298" s="48"/>
      <c r="T298" s="189"/>
      <c r="U298" s="47"/>
      <c r="V298" s="47"/>
      <c r="W298" s="47"/>
      <c r="X298" s="47"/>
      <c r="Y298" s="47"/>
      <c r="Z298" s="47"/>
      <c r="AA298" s="100"/>
      <c r="AT298" s="22" t="s">
        <v>268</v>
      </c>
      <c r="AU298" s="22" t="s">
        <v>88</v>
      </c>
    </row>
    <row r="299" s="1" customFormat="1" ht="16.5" customHeight="1">
      <c r="B299" s="46"/>
      <c r="C299" s="219" t="s">
        <v>642</v>
      </c>
      <c r="D299" s="219" t="s">
        <v>207</v>
      </c>
      <c r="E299" s="220" t="s">
        <v>2990</v>
      </c>
      <c r="F299" s="221" t="s">
        <v>2873</v>
      </c>
      <c r="G299" s="221"/>
      <c r="H299" s="221"/>
      <c r="I299" s="221"/>
      <c r="J299" s="222" t="s">
        <v>260</v>
      </c>
      <c r="K299" s="223">
        <v>29</v>
      </c>
      <c r="L299" s="224">
        <v>0</v>
      </c>
      <c r="M299" s="225"/>
      <c r="N299" s="226">
        <f>ROUND(L299*K299,2)</f>
        <v>0</v>
      </c>
      <c r="O299" s="226"/>
      <c r="P299" s="226"/>
      <c r="Q299" s="226"/>
      <c r="R299" s="48"/>
      <c r="T299" s="227" t="s">
        <v>22</v>
      </c>
      <c r="U299" s="56" t="s">
        <v>45</v>
      </c>
      <c r="V299" s="47"/>
      <c r="W299" s="228">
        <f>V299*K299</f>
        <v>0</v>
      </c>
      <c r="X299" s="228">
        <v>0</v>
      </c>
      <c r="Y299" s="228">
        <f>X299*K299</f>
        <v>0</v>
      </c>
      <c r="Z299" s="228">
        <v>0</v>
      </c>
      <c r="AA299" s="229">
        <f>Z299*K299</f>
        <v>0</v>
      </c>
      <c r="AR299" s="22" t="s">
        <v>278</v>
      </c>
      <c r="AT299" s="22" t="s">
        <v>207</v>
      </c>
      <c r="AU299" s="22" t="s">
        <v>88</v>
      </c>
      <c r="AY299" s="22" t="s">
        <v>206</v>
      </c>
      <c r="BE299" s="142">
        <f>IF(U299="základní",N299,0)</f>
        <v>0</v>
      </c>
      <c r="BF299" s="142">
        <f>IF(U299="snížená",N299,0)</f>
        <v>0</v>
      </c>
      <c r="BG299" s="142">
        <f>IF(U299="zákl. přenesená",N299,0)</f>
        <v>0</v>
      </c>
      <c r="BH299" s="142">
        <f>IF(U299="sníž. přenesená",N299,0)</f>
        <v>0</v>
      </c>
      <c r="BI299" s="142">
        <f>IF(U299="nulová",N299,0)</f>
        <v>0</v>
      </c>
      <c r="BJ299" s="22" t="s">
        <v>88</v>
      </c>
      <c r="BK299" s="142">
        <f>ROUND(L299*K299,2)</f>
        <v>0</v>
      </c>
      <c r="BL299" s="22" t="s">
        <v>278</v>
      </c>
      <c r="BM299" s="22" t="s">
        <v>2991</v>
      </c>
    </row>
    <row r="300" s="1" customFormat="1" ht="36" customHeight="1">
      <c r="B300" s="46"/>
      <c r="C300" s="47"/>
      <c r="D300" s="47"/>
      <c r="E300" s="47"/>
      <c r="F300" s="250" t="s">
        <v>2875</v>
      </c>
      <c r="G300" s="67"/>
      <c r="H300" s="67"/>
      <c r="I300" s="67"/>
      <c r="J300" s="47"/>
      <c r="K300" s="47"/>
      <c r="L300" s="47"/>
      <c r="M300" s="47"/>
      <c r="N300" s="47"/>
      <c r="O300" s="47"/>
      <c r="P300" s="47"/>
      <c r="Q300" s="47"/>
      <c r="R300" s="48"/>
      <c r="T300" s="189"/>
      <c r="U300" s="47"/>
      <c r="V300" s="47"/>
      <c r="W300" s="47"/>
      <c r="X300" s="47"/>
      <c r="Y300" s="47"/>
      <c r="Z300" s="47"/>
      <c r="AA300" s="100"/>
      <c r="AT300" s="22" t="s">
        <v>268</v>
      </c>
      <c r="AU300" s="22" t="s">
        <v>88</v>
      </c>
    </row>
    <row r="301" s="1" customFormat="1" ht="16.5" customHeight="1">
      <c r="B301" s="46"/>
      <c r="C301" s="219" t="s">
        <v>647</v>
      </c>
      <c r="D301" s="219" t="s">
        <v>207</v>
      </c>
      <c r="E301" s="220" t="s">
        <v>2992</v>
      </c>
      <c r="F301" s="221" t="s">
        <v>2993</v>
      </c>
      <c r="G301" s="221"/>
      <c r="H301" s="221"/>
      <c r="I301" s="221"/>
      <c r="J301" s="222" t="s">
        <v>260</v>
      </c>
      <c r="K301" s="223">
        <v>8</v>
      </c>
      <c r="L301" s="224">
        <v>0</v>
      </c>
      <c r="M301" s="225"/>
      <c r="N301" s="226">
        <f>ROUND(L301*K301,2)</f>
        <v>0</v>
      </c>
      <c r="O301" s="226"/>
      <c r="P301" s="226"/>
      <c r="Q301" s="226"/>
      <c r="R301" s="48"/>
      <c r="T301" s="227" t="s">
        <v>22</v>
      </c>
      <c r="U301" s="56" t="s">
        <v>45</v>
      </c>
      <c r="V301" s="47"/>
      <c r="W301" s="228">
        <f>V301*K301</f>
        <v>0</v>
      </c>
      <c r="X301" s="228">
        <v>0</v>
      </c>
      <c r="Y301" s="228">
        <f>X301*K301</f>
        <v>0</v>
      </c>
      <c r="Z301" s="228">
        <v>0</v>
      </c>
      <c r="AA301" s="229">
        <f>Z301*K301</f>
        <v>0</v>
      </c>
      <c r="AR301" s="22" t="s">
        <v>278</v>
      </c>
      <c r="AT301" s="22" t="s">
        <v>207</v>
      </c>
      <c r="AU301" s="22" t="s">
        <v>88</v>
      </c>
      <c r="AY301" s="22" t="s">
        <v>206</v>
      </c>
      <c r="BE301" s="142">
        <f>IF(U301="základní",N301,0)</f>
        <v>0</v>
      </c>
      <c r="BF301" s="142">
        <f>IF(U301="snížená",N301,0)</f>
        <v>0</v>
      </c>
      <c r="BG301" s="142">
        <f>IF(U301="zákl. přenesená",N301,0)</f>
        <v>0</v>
      </c>
      <c r="BH301" s="142">
        <f>IF(U301="sníž. přenesená",N301,0)</f>
        <v>0</v>
      </c>
      <c r="BI301" s="142">
        <f>IF(U301="nulová",N301,0)</f>
        <v>0</v>
      </c>
      <c r="BJ301" s="22" t="s">
        <v>88</v>
      </c>
      <c r="BK301" s="142">
        <f>ROUND(L301*K301,2)</f>
        <v>0</v>
      </c>
      <c r="BL301" s="22" t="s">
        <v>278</v>
      </c>
      <c r="BM301" s="22" t="s">
        <v>2994</v>
      </c>
    </row>
    <row r="302" s="1" customFormat="1" ht="36" customHeight="1">
      <c r="B302" s="46"/>
      <c r="C302" s="47"/>
      <c r="D302" s="47"/>
      <c r="E302" s="47"/>
      <c r="F302" s="250" t="s">
        <v>2879</v>
      </c>
      <c r="G302" s="67"/>
      <c r="H302" s="67"/>
      <c r="I302" s="67"/>
      <c r="J302" s="47"/>
      <c r="K302" s="47"/>
      <c r="L302" s="47"/>
      <c r="M302" s="47"/>
      <c r="N302" s="47"/>
      <c r="O302" s="47"/>
      <c r="P302" s="47"/>
      <c r="Q302" s="47"/>
      <c r="R302" s="48"/>
      <c r="T302" s="189"/>
      <c r="U302" s="47"/>
      <c r="V302" s="47"/>
      <c r="W302" s="47"/>
      <c r="X302" s="47"/>
      <c r="Y302" s="47"/>
      <c r="Z302" s="47"/>
      <c r="AA302" s="100"/>
      <c r="AT302" s="22" t="s">
        <v>268</v>
      </c>
      <c r="AU302" s="22" t="s">
        <v>88</v>
      </c>
    </row>
    <row r="303" s="1" customFormat="1" ht="16.5" customHeight="1">
      <c r="B303" s="46"/>
      <c r="C303" s="219" t="s">
        <v>652</v>
      </c>
      <c r="D303" s="219" t="s">
        <v>207</v>
      </c>
      <c r="E303" s="220" t="s">
        <v>2995</v>
      </c>
      <c r="F303" s="221" t="s">
        <v>2885</v>
      </c>
      <c r="G303" s="221"/>
      <c r="H303" s="221"/>
      <c r="I303" s="221"/>
      <c r="J303" s="222" t="s">
        <v>260</v>
      </c>
      <c r="K303" s="223">
        <v>22</v>
      </c>
      <c r="L303" s="224">
        <v>0</v>
      </c>
      <c r="M303" s="225"/>
      <c r="N303" s="226">
        <f>ROUND(L303*K303,2)</f>
        <v>0</v>
      </c>
      <c r="O303" s="226"/>
      <c r="P303" s="226"/>
      <c r="Q303" s="226"/>
      <c r="R303" s="48"/>
      <c r="T303" s="227" t="s">
        <v>22</v>
      </c>
      <c r="U303" s="56" t="s">
        <v>45</v>
      </c>
      <c r="V303" s="47"/>
      <c r="W303" s="228">
        <f>V303*K303</f>
        <v>0</v>
      </c>
      <c r="X303" s="228">
        <v>0</v>
      </c>
      <c r="Y303" s="228">
        <f>X303*K303</f>
        <v>0</v>
      </c>
      <c r="Z303" s="228">
        <v>0</v>
      </c>
      <c r="AA303" s="229">
        <f>Z303*K303</f>
        <v>0</v>
      </c>
      <c r="AR303" s="22" t="s">
        <v>278</v>
      </c>
      <c r="AT303" s="22" t="s">
        <v>207</v>
      </c>
      <c r="AU303" s="22" t="s">
        <v>88</v>
      </c>
      <c r="AY303" s="22" t="s">
        <v>206</v>
      </c>
      <c r="BE303" s="142">
        <f>IF(U303="základní",N303,0)</f>
        <v>0</v>
      </c>
      <c r="BF303" s="142">
        <f>IF(U303="snížená",N303,0)</f>
        <v>0</v>
      </c>
      <c r="BG303" s="142">
        <f>IF(U303="zákl. přenesená",N303,0)</f>
        <v>0</v>
      </c>
      <c r="BH303" s="142">
        <f>IF(U303="sníž. přenesená",N303,0)</f>
        <v>0</v>
      </c>
      <c r="BI303" s="142">
        <f>IF(U303="nulová",N303,0)</f>
        <v>0</v>
      </c>
      <c r="BJ303" s="22" t="s">
        <v>88</v>
      </c>
      <c r="BK303" s="142">
        <f>ROUND(L303*K303,2)</f>
        <v>0</v>
      </c>
      <c r="BL303" s="22" t="s">
        <v>278</v>
      </c>
      <c r="BM303" s="22" t="s">
        <v>2996</v>
      </c>
    </row>
    <row r="304" s="1" customFormat="1" ht="24" customHeight="1">
      <c r="B304" s="46"/>
      <c r="C304" s="47"/>
      <c r="D304" s="47"/>
      <c r="E304" s="47"/>
      <c r="F304" s="250" t="s">
        <v>2887</v>
      </c>
      <c r="G304" s="67"/>
      <c r="H304" s="67"/>
      <c r="I304" s="67"/>
      <c r="J304" s="47"/>
      <c r="K304" s="47"/>
      <c r="L304" s="47"/>
      <c r="M304" s="47"/>
      <c r="N304" s="47"/>
      <c r="O304" s="47"/>
      <c r="P304" s="47"/>
      <c r="Q304" s="47"/>
      <c r="R304" s="48"/>
      <c r="T304" s="189"/>
      <c r="U304" s="47"/>
      <c r="V304" s="47"/>
      <c r="W304" s="47"/>
      <c r="X304" s="47"/>
      <c r="Y304" s="47"/>
      <c r="Z304" s="47"/>
      <c r="AA304" s="100"/>
      <c r="AT304" s="22" t="s">
        <v>268</v>
      </c>
      <c r="AU304" s="22" t="s">
        <v>88</v>
      </c>
    </row>
    <row r="305" s="1" customFormat="1" ht="25.5" customHeight="1">
      <c r="B305" s="46"/>
      <c r="C305" s="219" t="s">
        <v>656</v>
      </c>
      <c r="D305" s="219" t="s">
        <v>207</v>
      </c>
      <c r="E305" s="220" t="s">
        <v>2997</v>
      </c>
      <c r="F305" s="221" t="s">
        <v>2889</v>
      </c>
      <c r="G305" s="221"/>
      <c r="H305" s="221"/>
      <c r="I305" s="221"/>
      <c r="J305" s="222" t="s">
        <v>1134</v>
      </c>
      <c r="K305" s="223">
        <v>2</v>
      </c>
      <c r="L305" s="224">
        <v>0</v>
      </c>
      <c r="M305" s="225"/>
      <c r="N305" s="226">
        <f>ROUND(L305*K305,2)</f>
        <v>0</v>
      </c>
      <c r="O305" s="226"/>
      <c r="P305" s="226"/>
      <c r="Q305" s="226"/>
      <c r="R305" s="48"/>
      <c r="T305" s="227" t="s">
        <v>22</v>
      </c>
      <c r="U305" s="56" t="s">
        <v>45</v>
      </c>
      <c r="V305" s="47"/>
      <c r="W305" s="228">
        <f>V305*K305</f>
        <v>0</v>
      </c>
      <c r="X305" s="228">
        <v>0</v>
      </c>
      <c r="Y305" s="228">
        <f>X305*K305</f>
        <v>0</v>
      </c>
      <c r="Z305" s="228">
        <v>0</v>
      </c>
      <c r="AA305" s="229">
        <f>Z305*K305</f>
        <v>0</v>
      </c>
      <c r="AR305" s="22" t="s">
        <v>278</v>
      </c>
      <c r="AT305" s="22" t="s">
        <v>207</v>
      </c>
      <c r="AU305" s="22" t="s">
        <v>88</v>
      </c>
      <c r="AY305" s="22" t="s">
        <v>206</v>
      </c>
      <c r="BE305" s="142">
        <f>IF(U305="základní",N305,0)</f>
        <v>0</v>
      </c>
      <c r="BF305" s="142">
        <f>IF(U305="snížená",N305,0)</f>
        <v>0</v>
      </c>
      <c r="BG305" s="142">
        <f>IF(U305="zákl. přenesená",N305,0)</f>
        <v>0</v>
      </c>
      <c r="BH305" s="142">
        <f>IF(U305="sníž. přenesená",N305,0)</f>
        <v>0</v>
      </c>
      <c r="BI305" s="142">
        <f>IF(U305="nulová",N305,0)</f>
        <v>0</v>
      </c>
      <c r="BJ305" s="22" t="s">
        <v>88</v>
      </c>
      <c r="BK305" s="142">
        <f>ROUND(L305*K305,2)</f>
        <v>0</v>
      </c>
      <c r="BL305" s="22" t="s">
        <v>278</v>
      </c>
      <c r="BM305" s="22" t="s">
        <v>2998</v>
      </c>
    </row>
    <row r="306" s="1" customFormat="1" ht="24" customHeight="1">
      <c r="B306" s="46"/>
      <c r="C306" s="47"/>
      <c r="D306" s="47"/>
      <c r="E306" s="47"/>
      <c r="F306" s="250" t="s">
        <v>2891</v>
      </c>
      <c r="G306" s="67"/>
      <c r="H306" s="67"/>
      <c r="I306" s="67"/>
      <c r="J306" s="47"/>
      <c r="K306" s="47"/>
      <c r="L306" s="47"/>
      <c r="M306" s="47"/>
      <c r="N306" s="47"/>
      <c r="O306" s="47"/>
      <c r="P306" s="47"/>
      <c r="Q306" s="47"/>
      <c r="R306" s="48"/>
      <c r="T306" s="189"/>
      <c r="U306" s="47"/>
      <c r="V306" s="47"/>
      <c r="W306" s="47"/>
      <c r="X306" s="47"/>
      <c r="Y306" s="47"/>
      <c r="Z306" s="47"/>
      <c r="AA306" s="100"/>
      <c r="AT306" s="22" t="s">
        <v>268</v>
      </c>
      <c r="AU306" s="22" t="s">
        <v>88</v>
      </c>
    </row>
    <row r="307" s="1" customFormat="1" ht="25.5" customHeight="1">
      <c r="B307" s="46"/>
      <c r="C307" s="219" t="s">
        <v>661</v>
      </c>
      <c r="D307" s="219" t="s">
        <v>207</v>
      </c>
      <c r="E307" s="220" t="s">
        <v>2999</v>
      </c>
      <c r="F307" s="221" t="s">
        <v>2893</v>
      </c>
      <c r="G307" s="221"/>
      <c r="H307" s="221"/>
      <c r="I307" s="221"/>
      <c r="J307" s="222" t="s">
        <v>1134</v>
      </c>
      <c r="K307" s="223">
        <v>2</v>
      </c>
      <c r="L307" s="224">
        <v>0</v>
      </c>
      <c r="M307" s="225"/>
      <c r="N307" s="226">
        <f>ROUND(L307*K307,2)</f>
        <v>0</v>
      </c>
      <c r="O307" s="226"/>
      <c r="P307" s="226"/>
      <c r="Q307" s="226"/>
      <c r="R307" s="48"/>
      <c r="T307" s="227" t="s">
        <v>22</v>
      </c>
      <c r="U307" s="56" t="s">
        <v>45</v>
      </c>
      <c r="V307" s="47"/>
      <c r="W307" s="228">
        <f>V307*K307</f>
        <v>0</v>
      </c>
      <c r="X307" s="228">
        <v>0</v>
      </c>
      <c r="Y307" s="228">
        <f>X307*K307</f>
        <v>0</v>
      </c>
      <c r="Z307" s="228">
        <v>0</v>
      </c>
      <c r="AA307" s="229">
        <f>Z307*K307</f>
        <v>0</v>
      </c>
      <c r="AR307" s="22" t="s">
        <v>278</v>
      </c>
      <c r="AT307" s="22" t="s">
        <v>207</v>
      </c>
      <c r="AU307" s="22" t="s">
        <v>88</v>
      </c>
      <c r="AY307" s="22" t="s">
        <v>206</v>
      </c>
      <c r="BE307" s="142">
        <f>IF(U307="základní",N307,0)</f>
        <v>0</v>
      </c>
      <c r="BF307" s="142">
        <f>IF(U307="snížená",N307,0)</f>
        <v>0</v>
      </c>
      <c r="BG307" s="142">
        <f>IF(U307="zákl. přenesená",N307,0)</f>
        <v>0</v>
      </c>
      <c r="BH307" s="142">
        <f>IF(U307="sníž. přenesená",N307,0)</f>
        <v>0</v>
      </c>
      <c r="BI307" s="142">
        <f>IF(U307="nulová",N307,0)</f>
        <v>0</v>
      </c>
      <c r="BJ307" s="22" t="s">
        <v>88</v>
      </c>
      <c r="BK307" s="142">
        <f>ROUND(L307*K307,2)</f>
        <v>0</v>
      </c>
      <c r="BL307" s="22" t="s">
        <v>278</v>
      </c>
      <c r="BM307" s="22" t="s">
        <v>3000</v>
      </c>
    </row>
    <row r="308" s="1" customFormat="1" ht="24" customHeight="1">
      <c r="B308" s="46"/>
      <c r="C308" s="47"/>
      <c r="D308" s="47"/>
      <c r="E308" s="47"/>
      <c r="F308" s="250" t="s">
        <v>2891</v>
      </c>
      <c r="G308" s="67"/>
      <c r="H308" s="67"/>
      <c r="I308" s="67"/>
      <c r="J308" s="47"/>
      <c r="K308" s="47"/>
      <c r="L308" s="47"/>
      <c r="M308" s="47"/>
      <c r="N308" s="47"/>
      <c r="O308" s="47"/>
      <c r="P308" s="47"/>
      <c r="Q308" s="47"/>
      <c r="R308" s="48"/>
      <c r="T308" s="189"/>
      <c r="U308" s="47"/>
      <c r="V308" s="47"/>
      <c r="W308" s="47"/>
      <c r="X308" s="47"/>
      <c r="Y308" s="47"/>
      <c r="Z308" s="47"/>
      <c r="AA308" s="100"/>
      <c r="AT308" s="22" t="s">
        <v>268</v>
      </c>
      <c r="AU308" s="22" t="s">
        <v>88</v>
      </c>
    </row>
    <row r="309" s="1" customFormat="1" ht="25.5" customHeight="1">
      <c r="B309" s="46"/>
      <c r="C309" s="219" t="s">
        <v>665</v>
      </c>
      <c r="D309" s="219" t="s">
        <v>207</v>
      </c>
      <c r="E309" s="220" t="s">
        <v>3001</v>
      </c>
      <c r="F309" s="221" t="s">
        <v>2896</v>
      </c>
      <c r="G309" s="221"/>
      <c r="H309" s="221"/>
      <c r="I309" s="221"/>
      <c r="J309" s="222" t="s">
        <v>1134</v>
      </c>
      <c r="K309" s="223">
        <v>2</v>
      </c>
      <c r="L309" s="224">
        <v>0</v>
      </c>
      <c r="M309" s="225"/>
      <c r="N309" s="226">
        <f>ROUND(L309*K309,2)</f>
        <v>0</v>
      </c>
      <c r="O309" s="226"/>
      <c r="P309" s="226"/>
      <c r="Q309" s="226"/>
      <c r="R309" s="48"/>
      <c r="T309" s="227" t="s">
        <v>22</v>
      </c>
      <c r="U309" s="56" t="s">
        <v>45</v>
      </c>
      <c r="V309" s="47"/>
      <c r="W309" s="228">
        <f>V309*K309</f>
        <v>0</v>
      </c>
      <c r="X309" s="228">
        <v>0</v>
      </c>
      <c r="Y309" s="228">
        <f>X309*K309</f>
        <v>0</v>
      </c>
      <c r="Z309" s="228">
        <v>0</v>
      </c>
      <c r="AA309" s="229">
        <f>Z309*K309</f>
        <v>0</v>
      </c>
      <c r="AR309" s="22" t="s">
        <v>278</v>
      </c>
      <c r="AT309" s="22" t="s">
        <v>207</v>
      </c>
      <c r="AU309" s="22" t="s">
        <v>88</v>
      </c>
      <c r="AY309" s="22" t="s">
        <v>206</v>
      </c>
      <c r="BE309" s="142">
        <f>IF(U309="základní",N309,0)</f>
        <v>0</v>
      </c>
      <c r="BF309" s="142">
        <f>IF(U309="snížená",N309,0)</f>
        <v>0</v>
      </c>
      <c r="BG309" s="142">
        <f>IF(U309="zákl. přenesená",N309,0)</f>
        <v>0</v>
      </c>
      <c r="BH309" s="142">
        <f>IF(U309="sníž. přenesená",N309,0)</f>
        <v>0</v>
      </c>
      <c r="BI309" s="142">
        <f>IF(U309="nulová",N309,0)</f>
        <v>0</v>
      </c>
      <c r="BJ309" s="22" t="s">
        <v>88</v>
      </c>
      <c r="BK309" s="142">
        <f>ROUND(L309*K309,2)</f>
        <v>0</v>
      </c>
      <c r="BL309" s="22" t="s">
        <v>278</v>
      </c>
      <c r="BM309" s="22" t="s">
        <v>3002</v>
      </c>
    </row>
    <row r="310" s="1" customFormat="1" ht="24" customHeight="1">
      <c r="B310" s="46"/>
      <c r="C310" s="47"/>
      <c r="D310" s="47"/>
      <c r="E310" s="47"/>
      <c r="F310" s="250" t="s">
        <v>2891</v>
      </c>
      <c r="G310" s="67"/>
      <c r="H310" s="67"/>
      <c r="I310" s="67"/>
      <c r="J310" s="47"/>
      <c r="K310" s="47"/>
      <c r="L310" s="47"/>
      <c r="M310" s="47"/>
      <c r="N310" s="47"/>
      <c r="O310" s="47"/>
      <c r="P310" s="47"/>
      <c r="Q310" s="47"/>
      <c r="R310" s="48"/>
      <c r="T310" s="189"/>
      <c r="U310" s="47"/>
      <c r="V310" s="47"/>
      <c r="W310" s="47"/>
      <c r="X310" s="47"/>
      <c r="Y310" s="47"/>
      <c r="Z310" s="47"/>
      <c r="AA310" s="100"/>
      <c r="AT310" s="22" t="s">
        <v>268</v>
      </c>
      <c r="AU310" s="22" t="s">
        <v>88</v>
      </c>
    </row>
    <row r="311" s="9" customFormat="1" ht="37.44001" customHeight="1">
      <c r="B311" s="205"/>
      <c r="C311" s="206"/>
      <c r="D311" s="207" t="s">
        <v>2713</v>
      </c>
      <c r="E311" s="207"/>
      <c r="F311" s="207"/>
      <c r="G311" s="207"/>
      <c r="H311" s="207"/>
      <c r="I311" s="207"/>
      <c r="J311" s="207"/>
      <c r="K311" s="207"/>
      <c r="L311" s="207"/>
      <c r="M311" s="207"/>
      <c r="N311" s="263">
        <f>BK311</f>
        <v>0</v>
      </c>
      <c r="O311" s="264"/>
      <c r="P311" s="264"/>
      <c r="Q311" s="264"/>
      <c r="R311" s="209"/>
      <c r="T311" s="210"/>
      <c r="U311" s="206"/>
      <c r="V311" s="206"/>
      <c r="W311" s="211">
        <f>SUM(W312:W322)</f>
        <v>0</v>
      </c>
      <c r="X311" s="206"/>
      <c r="Y311" s="211">
        <f>SUM(Y312:Y322)</f>
        <v>0</v>
      </c>
      <c r="Z311" s="206"/>
      <c r="AA311" s="212">
        <f>SUM(AA312:AA322)</f>
        <v>0</v>
      </c>
      <c r="AR311" s="213" t="s">
        <v>149</v>
      </c>
      <c r="AT311" s="214" t="s">
        <v>79</v>
      </c>
      <c r="AU311" s="214" t="s">
        <v>80</v>
      </c>
      <c r="AY311" s="213" t="s">
        <v>206</v>
      </c>
      <c r="BK311" s="215">
        <f>SUM(BK312:BK322)</f>
        <v>0</v>
      </c>
    </row>
    <row r="312" s="1" customFormat="1" ht="16.5" customHeight="1">
      <c r="B312" s="46"/>
      <c r="C312" s="219" t="s">
        <v>669</v>
      </c>
      <c r="D312" s="219" t="s">
        <v>207</v>
      </c>
      <c r="E312" s="220" t="s">
        <v>3003</v>
      </c>
      <c r="F312" s="221" t="s">
        <v>3004</v>
      </c>
      <c r="G312" s="221"/>
      <c r="H312" s="221"/>
      <c r="I312" s="221"/>
      <c r="J312" s="222" t="s">
        <v>1134</v>
      </c>
      <c r="K312" s="223">
        <v>1</v>
      </c>
      <c r="L312" s="224">
        <v>0</v>
      </c>
      <c r="M312" s="225"/>
      <c r="N312" s="226">
        <f>ROUND(L312*K312,2)</f>
        <v>0</v>
      </c>
      <c r="O312" s="226"/>
      <c r="P312" s="226"/>
      <c r="Q312" s="226"/>
      <c r="R312" s="48"/>
      <c r="T312" s="227" t="s">
        <v>22</v>
      </c>
      <c r="U312" s="56" t="s">
        <v>45</v>
      </c>
      <c r="V312" s="47"/>
      <c r="W312" s="228">
        <f>V312*K312</f>
        <v>0</v>
      </c>
      <c r="X312" s="228">
        <v>0</v>
      </c>
      <c r="Y312" s="228">
        <f>X312*K312</f>
        <v>0</v>
      </c>
      <c r="Z312" s="228">
        <v>0</v>
      </c>
      <c r="AA312" s="229">
        <f>Z312*K312</f>
        <v>0</v>
      </c>
      <c r="AR312" s="22" t="s">
        <v>278</v>
      </c>
      <c r="AT312" s="22" t="s">
        <v>207</v>
      </c>
      <c r="AU312" s="22" t="s">
        <v>88</v>
      </c>
      <c r="AY312" s="22" t="s">
        <v>206</v>
      </c>
      <c r="BE312" s="142">
        <f>IF(U312="základní",N312,0)</f>
        <v>0</v>
      </c>
      <c r="BF312" s="142">
        <f>IF(U312="snížená",N312,0)</f>
        <v>0</v>
      </c>
      <c r="BG312" s="142">
        <f>IF(U312="zákl. přenesená",N312,0)</f>
        <v>0</v>
      </c>
      <c r="BH312" s="142">
        <f>IF(U312="sníž. přenesená",N312,0)</f>
        <v>0</v>
      </c>
      <c r="BI312" s="142">
        <f>IF(U312="nulová",N312,0)</f>
        <v>0</v>
      </c>
      <c r="BJ312" s="22" t="s">
        <v>88</v>
      </c>
      <c r="BK312" s="142">
        <f>ROUND(L312*K312,2)</f>
        <v>0</v>
      </c>
      <c r="BL312" s="22" t="s">
        <v>278</v>
      </c>
      <c r="BM312" s="22" t="s">
        <v>3005</v>
      </c>
    </row>
    <row r="313" s="1" customFormat="1" ht="72" customHeight="1">
      <c r="B313" s="46"/>
      <c r="C313" s="47"/>
      <c r="D313" s="47"/>
      <c r="E313" s="47"/>
      <c r="F313" s="250" t="s">
        <v>3006</v>
      </c>
      <c r="G313" s="67"/>
      <c r="H313" s="67"/>
      <c r="I313" s="67"/>
      <c r="J313" s="47"/>
      <c r="K313" s="47"/>
      <c r="L313" s="47"/>
      <c r="M313" s="47"/>
      <c r="N313" s="47"/>
      <c r="O313" s="47"/>
      <c r="P313" s="47"/>
      <c r="Q313" s="47"/>
      <c r="R313" s="48"/>
      <c r="T313" s="189"/>
      <c r="U313" s="47"/>
      <c r="V313" s="47"/>
      <c r="W313" s="47"/>
      <c r="X313" s="47"/>
      <c r="Y313" s="47"/>
      <c r="Z313" s="47"/>
      <c r="AA313" s="100"/>
      <c r="AT313" s="22" t="s">
        <v>268</v>
      </c>
      <c r="AU313" s="22" t="s">
        <v>88</v>
      </c>
    </row>
    <row r="314" s="1" customFormat="1" ht="16.5" customHeight="1">
      <c r="B314" s="46"/>
      <c r="C314" s="219" t="s">
        <v>673</v>
      </c>
      <c r="D314" s="219" t="s">
        <v>207</v>
      </c>
      <c r="E314" s="220" t="s">
        <v>3007</v>
      </c>
      <c r="F314" s="221" t="s">
        <v>3008</v>
      </c>
      <c r="G314" s="221"/>
      <c r="H314" s="221"/>
      <c r="I314" s="221"/>
      <c r="J314" s="222" t="s">
        <v>2850</v>
      </c>
      <c r="K314" s="223">
        <v>15</v>
      </c>
      <c r="L314" s="224">
        <v>0</v>
      </c>
      <c r="M314" s="225"/>
      <c r="N314" s="226">
        <f>ROUND(L314*K314,2)</f>
        <v>0</v>
      </c>
      <c r="O314" s="226"/>
      <c r="P314" s="226"/>
      <c r="Q314" s="226"/>
      <c r="R314" s="48"/>
      <c r="T314" s="227" t="s">
        <v>22</v>
      </c>
      <c r="U314" s="56" t="s">
        <v>45</v>
      </c>
      <c r="V314" s="47"/>
      <c r="W314" s="228">
        <f>V314*K314</f>
        <v>0</v>
      </c>
      <c r="X314" s="228">
        <v>0</v>
      </c>
      <c r="Y314" s="228">
        <f>X314*K314</f>
        <v>0</v>
      </c>
      <c r="Z314" s="228">
        <v>0</v>
      </c>
      <c r="AA314" s="229">
        <f>Z314*K314</f>
        <v>0</v>
      </c>
      <c r="AR314" s="22" t="s">
        <v>278</v>
      </c>
      <c r="AT314" s="22" t="s">
        <v>207</v>
      </c>
      <c r="AU314" s="22" t="s">
        <v>88</v>
      </c>
      <c r="AY314" s="22" t="s">
        <v>206</v>
      </c>
      <c r="BE314" s="142">
        <f>IF(U314="základní",N314,0)</f>
        <v>0</v>
      </c>
      <c r="BF314" s="142">
        <f>IF(U314="snížená",N314,0)</f>
        <v>0</v>
      </c>
      <c r="BG314" s="142">
        <f>IF(U314="zákl. přenesená",N314,0)</f>
        <v>0</v>
      </c>
      <c r="BH314" s="142">
        <f>IF(U314="sníž. přenesená",N314,0)</f>
        <v>0</v>
      </c>
      <c r="BI314" s="142">
        <f>IF(U314="nulová",N314,0)</f>
        <v>0</v>
      </c>
      <c r="BJ314" s="22" t="s">
        <v>88</v>
      </c>
      <c r="BK314" s="142">
        <f>ROUND(L314*K314,2)</f>
        <v>0</v>
      </c>
      <c r="BL314" s="22" t="s">
        <v>278</v>
      </c>
      <c r="BM314" s="22" t="s">
        <v>3009</v>
      </c>
    </row>
    <row r="315" s="1" customFormat="1" ht="36" customHeight="1">
      <c r="B315" s="46"/>
      <c r="C315" s="47"/>
      <c r="D315" s="47"/>
      <c r="E315" s="47"/>
      <c r="F315" s="250" t="s">
        <v>3010</v>
      </c>
      <c r="G315" s="67"/>
      <c r="H315" s="67"/>
      <c r="I315" s="67"/>
      <c r="J315" s="47"/>
      <c r="K315" s="47"/>
      <c r="L315" s="47"/>
      <c r="M315" s="47"/>
      <c r="N315" s="47"/>
      <c r="O315" s="47"/>
      <c r="P315" s="47"/>
      <c r="Q315" s="47"/>
      <c r="R315" s="48"/>
      <c r="T315" s="189"/>
      <c r="U315" s="47"/>
      <c r="V315" s="47"/>
      <c r="W315" s="47"/>
      <c r="X315" s="47"/>
      <c r="Y315" s="47"/>
      <c r="Z315" s="47"/>
      <c r="AA315" s="100"/>
      <c r="AT315" s="22" t="s">
        <v>268</v>
      </c>
      <c r="AU315" s="22" t="s">
        <v>88</v>
      </c>
    </row>
    <row r="316" s="1" customFormat="1" ht="25.5" customHeight="1">
      <c r="B316" s="46"/>
      <c r="C316" s="219" t="s">
        <v>679</v>
      </c>
      <c r="D316" s="219" t="s">
        <v>207</v>
      </c>
      <c r="E316" s="220" t="s">
        <v>3011</v>
      </c>
      <c r="F316" s="221" t="s">
        <v>3012</v>
      </c>
      <c r="G316" s="221"/>
      <c r="H316" s="221"/>
      <c r="I316" s="221"/>
      <c r="J316" s="222" t="s">
        <v>2850</v>
      </c>
      <c r="K316" s="223">
        <v>5</v>
      </c>
      <c r="L316" s="224">
        <v>0</v>
      </c>
      <c r="M316" s="225"/>
      <c r="N316" s="226">
        <f>ROUND(L316*K316,2)</f>
        <v>0</v>
      </c>
      <c r="O316" s="226"/>
      <c r="P316" s="226"/>
      <c r="Q316" s="226"/>
      <c r="R316" s="48"/>
      <c r="T316" s="227" t="s">
        <v>22</v>
      </c>
      <c r="U316" s="56" t="s">
        <v>45</v>
      </c>
      <c r="V316" s="47"/>
      <c r="W316" s="228">
        <f>V316*K316</f>
        <v>0</v>
      </c>
      <c r="X316" s="228">
        <v>0</v>
      </c>
      <c r="Y316" s="228">
        <f>X316*K316</f>
        <v>0</v>
      </c>
      <c r="Z316" s="228">
        <v>0</v>
      </c>
      <c r="AA316" s="229">
        <f>Z316*K316</f>
        <v>0</v>
      </c>
      <c r="AR316" s="22" t="s">
        <v>278</v>
      </c>
      <c r="AT316" s="22" t="s">
        <v>207</v>
      </c>
      <c r="AU316" s="22" t="s">
        <v>88</v>
      </c>
      <c r="AY316" s="22" t="s">
        <v>206</v>
      </c>
      <c r="BE316" s="142">
        <f>IF(U316="základní",N316,0)</f>
        <v>0</v>
      </c>
      <c r="BF316" s="142">
        <f>IF(U316="snížená",N316,0)</f>
        <v>0</v>
      </c>
      <c r="BG316" s="142">
        <f>IF(U316="zákl. přenesená",N316,0)</f>
        <v>0</v>
      </c>
      <c r="BH316" s="142">
        <f>IF(U316="sníž. přenesená",N316,0)</f>
        <v>0</v>
      </c>
      <c r="BI316" s="142">
        <f>IF(U316="nulová",N316,0)</f>
        <v>0</v>
      </c>
      <c r="BJ316" s="22" t="s">
        <v>88</v>
      </c>
      <c r="BK316" s="142">
        <f>ROUND(L316*K316,2)</f>
        <v>0</v>
      </c>
      <c r="BL316" s="22" t="s">
        <v>278</v>
      </c>
      <c r="BM316" s="22" t="s">
        <v>3013</v>
      </c>
    </row>
    <row r="317" s="1" customFormat="1" ht="16.5" customHeight="1">
      <c r="B317" s="46"/>
      <c r="C317" s="219" t="s">
        <v>684</v>
      </c>
      <c r="D317" s="219" t="s">
        <v>207</v>
      </c>
      <c r="E317" s="220" t="s">
        <v>3014</v>
      </c>
      <c r="F317" s="221" t="s">
        <v>3015</v>
      </c>
      <c r="G317" s="221"/>
      <c r="H317" s="221"/>
      <c r="I317" s="221"/>
      <c r="J317" s="222" t="s">
        <v>1134</v>
      </c>
      <c r="K317" s="223">
        <v>1</v>
      </c>
      <c r="L317" s="224">
        <v>0</v>
      </c>
      <c r="M317" s="225"/>
      <c r="N317" s="226">
        <f>ROUND(L317*K317,2)</f>
        <v>0</v>
      </c>
      <c r="O317" s="226"/>
      <c r="P317" s="226"/>
      <c r="Q317" s="226"/>
      <c r="R317" s="48"/>
      <c r="T317" s="227" t="s">
        <v>22</v>
      </c>
      <c r="U317" s="56" t="s">
        <v>45</v>
      </c>
      <c r="V317" s="47"/>
      <c r="W317" s="228">
        <f>V317*K317</f>
        <v>0</v>
      </c>
      <c r="X317" s="228">
        <v>0</v>
      </c>
      <c r="Y317" s="228">
        <f>X317*K317</f>
        <v>0</v>
      </c>
      <c r="Z317" s="228">
        <v>0</v>
      </c>
      <c r="AA317" s="229">
        <f>Z317*K317</f>
        <v>0</v>
      </c>
      <c r="AR317" s="22" t="s">
        <v>278</v>
      </c>
      <c r="AT317" s="22" t="s">
        <v>207</v>
      </c>
      <c r="AU317" s="22" t="s">
        <v>88</v>
      </c>
      <c r="AY317" s="22" t="s">
        <v>206</v>
      </c>
      <c r="BE317" s="142">
        <f>IF(U317="základní",N317,0)</f>
        <v>0</v>
      </c>
      <c r="BF317" s="142">
        <f>IF(U317="snížená",N317,0)</f>
        <v>0</v>
      </c>
      <c r="BG317" s="142">
        <f>IF(U317="zákl. přenesená",N317,0)</f>
        <v>0</v>
      </c>
      <c r="BH317" s="142">
        <f>IF(U317="sníž. přenesená",N317,0)</f>
        <v>0</v>
      </c>
      <c r="BI317" s="142">
        <f>IF(U317="nulová",N317,0)</f>
        <v>0</v>
      </c>
      <c r="BJ317" s="22" t="s">
        <v>88</v>
      </c>
      <c r="BK317" s="142">
        <f>ROUND(L317*K317,2)</f>
        <v>0</v>
      </c>
      <c r="BL317" s="22" t="s">
        <v>278</v>
      </c>
      <c r="BM317" s="22" t="s">
        <v>3016</v>
      </c>
    </row>
    <row r="318" s="1" customFormat="1" ht="24" customHeight="1">
      <c r="B318" s="46"/>
      <c r="C318" s="47"/>
      <c r="D318" s="47"/>
      <c r="E318" s="47"/>
      <c r="F318" s="250" t="s">
        <v>3017</v>
      </c>
      <c r="G318" s="67"/>
      <c r="H318" s="67"/>
      <c r="I318" s="67"/>
      <c r="J318" s="47"/>
      <c r="K318" s="47"/>
      <c r="L318" s="47"/>
      <c r="M318" s="47"/>
      <c r="N318" s="47"/>
      <c r="O318" s="47"/>
      <c r="P318" s="47"/>
      <c r="Q318" s="47"/>
      <c r="R318" s="48"/>
      <c r="T318" s="189"/>
      <c r="U318" s="47"/>
      <c r="V318" s="47"/>
      <c r="W318" s="47"/>
      <c r="X318" s="47"/>
      <c r="Y318" s="47"/>
      <c r="Z318" s="47"/>
      <c r="AA318" s="100"/>
      <c r="AT318" s="22" t="s">
        <v>268</v>
      </c>
      <c r="AU318" s="22" t="s">
        <v>88</v>
      </c>
    </row>
    <row r="319" s="1" customFormat="1" ht="16.5" customHeight="1">
      <c r="B319" s="46"/>
      <c r="C319" s="219" t="s">
        <v>686</v>
      </c>
      <c r="D319" s="219" t="s">
        <v>207</v>
      </c>
      <c r="E319" s="220" t="s">
        <v>3018</v>
      </c>
      <c r="F319" s="221" t="s">
        <v>3019</v>
      </c>
      <c r="G319" s="221"/>
      <c r="H319" s="221"/>
      <c r="I319" s="221"/>
      <c r="J319" s="222" t="s">
        <v>1134</v>
      </c>
      <c r="K319" s="223">
        <v>1</v>
      </c>
      <c r="L319" s="224">
        <v>0</v>
      </c>
      <c r="M319" s="225"/>
      <c r="N319" s="226">
        <f>ROUND(L319*K319,2)</f>
        <v>0</v>
      </c>
      <c r="O319" s="226"/>
      <c r="P319" s="226"/>
      <c r="Q319" s="226"/>
      <c r="R319" s="48"/>
      <c r="T319" s="227" t="s">
        <v>22</v>
      </c>
      <c r="U319" s="56" t="s">
        <v>45</v>
      </c>
      <c r="V319" s="47"/>
      <c r="W319" s="228">
        <f>V319*K319</f>
        <v>0</v>
      </c>
      <c r="X319" s="228">
        <v>0</v>
      </c>
      <c r="Y319" s="228">
        <f>X319*K319</f>
        <v>0</v>
      </c>
      <c r="Z319" s="228">
        <v>0</v>
      </c>
      <c r="AA319" s="229">
        <f>Z319*K319</f>
        <v>0</v>
      </c>
      <c r="AR319" s="22" t="s">
        <v>278</v>
      </c>
      <c r="AT319" s="22" t="s">
        <v>207</v>
      </c>
      <c r="AU319" s="22" t="s">
        <v>88</v>
      </c>
      <c r="AY319" s="22" t="s">
        <v>206</v>
      </c>
      <c r="BE319" s="142">
        <f>IF(U319="základní",N319,0)</f>
        <v>0</v>
      </c>
      <c r="BF319" s="142">
        <f>IF(U319="snížená",N319,0)</f>
        <v>0</v>
      </c>
      <c r="BG319" s="142">
        <f>IF(U319="zákl. přenesená",N319,0)</f>
        <v>0</v>
      </c>
      <c r="BH319" s="142">
        <f>IF(U319="sníž. přenesená",N319,0)</f>
        <v>0</v>
      </c>
      <c r="BI319" s="142">
        <f>IF(U319="nulová",N319,0)</f>
        <v>0</v>
      </c>
      <c r="BJ319" s="22" t="s">
        <v>88</v>
      </c>
      <c r="BK319" s="142">
        <f>ROUND(L319*K319,2)</f>
        <v>0</v>
      </c>
      <c r="BL319" s="22" t="s">
        <v>278</v>
      </c>
      <c r="BM319" s="22" t="s">
        <v>3020</v>
      </c>
    </row>
    <row r="320" s="1" customFormat="1" ht="24" customHeight="1">
      <c r="B320" s="46"/>
      <c r="C320" s="47"/>
      <c r="D320" s="47"/>
      <c r="E320" s="47"/>
      <c r="F320" s="250" t="s">
        <v>3021</v>
      </c>
      <c r="G320" s="67"/>
      <c r="H320" s="67"/>
      <c r="I320" s="67"/>
      <c r="J320" s="47"/>
      <c r="K320" s="47"/>
      <c r="L320" s="47"/>
      <c r="M320" s="47"/>
      <c r="N320" s="47"/>
      <c r="O320" s="47"/>
      <c r="P320" s="47"/>
      <c r="Q320" s="47"/>
      <c r="R320" s="48"/>
      <c r="T320" s="189"/>
      <c r="U320" s="47"/>
      <c r="V320" s="47"/>
      <c r="W320" s="47"/>
      <c r="X320" s="47"/>
      <c r="Y320" s="47"/>
      <c r="Z320" s="47"/>
      <c r="AA320" s="100"/>
      <c r="AT320" s="22" t="s">
        <v>268</v>
      </c>
      <c r="AU320" s="22" t="s">
        <v>88</v>
      </c>
    </row>
    <row r="321" s="1" customFormat="1" ht="25.5" customHeight="1">
      <c r="B321" s="46"/>
      <c r="C321" s="219" t="s">
        <v>691</v>
      </c>
      <c r="D321" s="219" t="s">
        <v>207</v>
      </c>
      <c r="E321" s="220" t="s">
        <v>3022</v>
      </c>
      <c r="F321" s="221" t="s">
        <v>2889</v>
      </c>
      <c r="G321" s="221"/>
      <c r="H321" s="221"/>
      <c r="I321" s="221"/>
      <c r="J321" s="222" t="s">
        <v>1134</v>
      </c>
      <c r="K321" s="223">
        <v>1</v>
      </c>
      <c r="L321" s="224">
        <v>0</v>
      </c>
      <c r="M321" s="225"/>
      <c r="N321" s="226">
        <f>ROUND(L321*K321,2)</f>
        <v>0</v>
      </c>
      <c r="O321" s="226"/>
      <c r="P321" s="226"/>
      <c r="Q321" s="226"/>
      <c r="R321" s="48"/>
      <c r="T321" s="227" t="s">
        <v>22</v>
      </c>
      <c r="U321" s="56" t="s">
        <v>45</v>
      </c>
      <c r="V321" s="47"/>
      <c r="W321" s="228">
        <f>V321*K321</f>
        <v>0</v>
      </c>
      <c r="X321" s="228">
        <v>0</v>
      </c>
      <c r="Y321" s="228">
        <f>X321*K321</f>
        <v>0</v>
      </c>
      <c r="Z321" s="228">
        <v>0</v>
      </c>
      <c r="AA321" s="229">
        <f>Z321*K321</f>
        <v>0</v>
      </c>
      <c r="AR321" s="22" t="s">
        <v>278</v>
      </c>
      <c r="AT321" s="22" t="s">
        <v>207</v>
      </c>
      <c r="AU321" s="22" t="s">
        <v>88</v>
      </c>
      <c r="AY321" s="22" t="s">
        <v>206</v>
      </c>
      <c r="BE321" s="142">
        <f>IF(U321="základní",N321,0)</f>
        <v>0</v>
      </c>
      <c r="BF321" s="142">
        <f>IF(U321="snížená",N321,0)</f>
        <v>0</v>
      </c>
      <c r="BG321" s="142">
        <f>IF(U321="zákl. přenesená",N321,0)</f>
        <v>0</v>
      </c>
      <c r="BH321" s="142">
        <f>IF(U321="sníž. přenesená",N321,0)</f>
        <v>0</v>
      </c>
      <c r="BI321" s="142">
        <f>IF(U321="nulová",N321,0)</f>
        <v>0</v>
      </c>
      <c r="BJ321" s="22" t="s">
        <v>88</v>
      </c>
      <c r="BK321" s="142">
        <f>ROUND(L321*K321,2)</f>
        <v>0</v>
      </c>
      <c r="BL321" s="22" t="s">
        <v>278</v>
      </c>
      <c r="BM321" s="22" t="s">
        <v>3023</v>
      </c>
    </row>
    <row r="322" s="1" customFormat="1" ht="24" customHeight="1">
      <c r="B322" s="46"/>
      <c r="C322" s="47"/>
      <c r="D322" s="47"/>
      <c r="E322" s="47"/>
      <c r="F322" s="250" t="s">
        <v>2891</v>
      </c>
      <c r="G322" s="67"/>
      <c r="H322" s="67"/>
      <c r="I322" s="67"/>
      <c r="J322" s="47"/>
      <c r="K322" s="47"/>
      <c r="L322" s="47"/>
      <c r="M322" s="47"/>
      <c r="N322" s="47"/>
      <c r="O322" s="47"/>
      <c r="P322" s="47"/>
      <c r="Q322" s="47"/>
      <c r="R322" s="48"/>
      <c r="T322" s="189"/>
      <c r="U322" s="47"/>
      <c r="V322" s="47"/>
      <c r="W322" s="47"/>
      <c r="X322" s="47"/>
      <c r="Y322" s="47"/>
      <c r="Z322" s="47"/>
      <c r="AA322" s="100"/>
      <c r="AT322" s="22" t="s">
        <v>268</v>
      </c>
      <c r="AU322" s="22" t="s">
        <v>88</v>
      </c>
    </row>
    <row r="323" s="9" customFormat="1" ht="37.44001" customHeight="1">
      <c r="B323" s="205"/>
      <c r="C323" s="206"/>
      <c r="D323" s="207" t="s">
        <v>2714</v>
      </c>
      <c r="E323" s="207"/>
      <c r="F323" s="207"/>
      <c r="G323" s="207"/>
      <c r="H323" s="207"/>
      <c r="I323" s="207"/>
      <c r="J323" s="207"/>
      <c r="K323" s="207"/>
      <c r="L323" s="207"/>
      <c r="M323" s="207"/>
      <c r="N323" s="263">
        <f>BK323</f>
        <v>0</v>
      </c>
      <c r="O323" s="264"/>
      <c r="P323" s="264"/>
      <c r="Q323" s="264"/>
      <c r="R323" s="209"/>
      <c r="T323" s="210"/>
      <c r="U323" s="206"/>
      <c r="V323" s="206"/>
      <c r="W323" s="211">
        <f>SUM(W324:W325)</f>
        <v>0</v>
      </c>
      <c r="X323" s="206"/>
      <c r="Y323" s="211">
        <f>SUM(Y324:Y325)</f>
        <v>0</v>
      </c>
      <c r="Z323" s="206"/>
      <c r="AA323" s="212">
        <f>SUM(AA324:AA325)</f>
        <v>0</v>
      </c>
      <c r="AR323" s="213" t="s">
        <v>149</v>
      </c>
      <c r="AT323" s="214" t="s">
        <v>79</v>
      </c>
      <c r="AU323" s="214" t="s">
        <v>80</v>
      </c>
      <c r="AY323" s="213" t="s">
        <v>206</v>
      </c>
      <c r="BK323" s="215">
        <f>SUM(BK324:BK325)</f>
        <v>0</v>
      </c>
    </row>
    <row r="324" s="1" customFormat="1" ht="16.5" customHeight="1">
      <c r="B324" s="46"/>
      <c r="C324" s="219" t="s">
        <v>693</v>
      </c>
      <c r="D324" s="219" t="s">
        <v>207</v>
      </c>
      <c r="E324" s="220" t="s">
        <v>3024</v>
      </c>
      <c r="F324" s="221" t="s">
        <v>3025</v>
      </c>
      <c r="G324" s="221"/>
      <c r="H324" s="221"/>
      <c r="I324" s="221"/>
      <c r="J324" s="222" t="s">
        <v>2696</v>
      </c>
      <c r="K324" s="223">
        <v>100</v>
      </c>
      <c r="L324" s="224">
        <v>0</v>
      </c>
      <c r="M324" s="225"/>
      <c r="N324" s="226">
        <f>ROUND(L324*K324,2)</f>
        <v>0</v>
      </c>
      <c r="O324" s="226"/>
      <c r="P324" s="226"/>
      <c r="Q324" s="226"/>
      <c r="R324" s="48"/>
      <c r="T324" s="227" t="s">
        <v>22</v>
      </c>
      <c r="U324" s="56" t="s">
        <v>45</v>
      </c>
      <c r="V324" s="47"/>
      <c r="W324" s="228">
        <f>V324*K324</f>
        <v>0</v>
      </c>
      <c r="X324" s="228">
        <v>0</v>
      </c>
      <c r="Y324" s="228">
        <f>X324*K324</f>
        <v>0</v>
      </c>
      <c r="Z324" s="228">
        <v>0</v>
      </c>
      <c r="AA324" s="229">
        <f>Z324*K324</f>
        <v>0</v>
      </c>
      <c r="AR324" s="22" t="s">
        <v>278</v>
      </c>
      <c r="AT324" s="22" t="s">
        <v>207</v>
      </c>
      <c r="AU324" s="22" t="s">
        <v>88</v>
      </c>
      <c r="AY324" s="22" t="s">
        <v>206</v>
      </c>
      <c r="BE324" s="142">
        <f>IF(U324="základní",N324,0)</f>
        <v>0</v>
      </c>
      <c r="BF324" s="142">
        <f>IF(U324="snížená",N324,0)</f>
        <v>0</v>
      </c>
      <c r="BG324" s="142">
        <f>IF(U324="zákl. přenesená",N324,0)</f>
        <v>0</v>
      </c>
      <c r="BH324" s="142">
        <f>IF(U324="sníž. přenesená",N324,0)</f>
        <v>0</v>
      </c>
      <c r="BI324" s="142">
        <f>IF(U324="nulová",N324,0)</f>
        <v>0</v>
      </c>
      <c r="BJ324" s="22" t="s">
        <v>88</v>
      </c>
      <c r="BK324" s="142">
        <f>ROUND(L324*K324,2)</f>
        <v>0</v>
      </c>
      <c r="BL324" s="22" t="s">
        <v>278</v>
      </c>
      <c r="BM324" s="22" t="s">
        <v>3026</v>
      </c>
    </row>
    <row r="325" s="1" customFormat="1" ht="72" customHeight="1">
      <c r="B325" s="46"/>
      <c r="C325" s="47"/>
      <c r="D325" s="47"/>
      <c r="E325" s="47"/>
      <c r="F325" s="250" t="s">
        <v>3006</v>
      </c>
      <c r="G325" s="67"/>
      <c r="H325" s="67"/>
      <c r="I325" s="67"/>
      <c r="J325" s="47"/>
      <c r="K325" s="47"/>
      <c r="L325" s="47"/>
      <c r="M325" s="47"/>
      <c r="N325" s="47"/>
      <c r="O325" s="47"/>
      <c r="P325" s="47"/>
      <c r="Q325" s="47"/>
      <c r="R325" s="48"/>
      <c r="T325" s="189"/>
      <c r="U325" s="47"/>
      <c r="V325" s="47"/>
      <c r="W325" s="47"/>
      <c r="X325" s="47"/>
      <c r="Y325" s="47"/>
      <c r="Z325" s="47"/>
      <c r="AA325" s="100"/>
      <c r="AT325" s="22" t="s">
        <v>268</v>
      </c>
      <c r="AU325" s="22" t="s">
        <v>88</v>
      </c>
    </row>
    <row r="326" s="1" customFormat="1" ht="49.92" customHeight="1">
      <c r="B326" s="46"/>
      <c r="C326" s="47"/>
      <c r="D326" s="207" t="s">
        <v>1656</v>
      </c>
      <c r="E326" s="47"/>
      <c r="F326" s="47"/>
      <c r="G326" s="47"/>
      <c r="H326" s="47"/>
      <c r="I326" s="47"/>
      <c r="J326" s="47"/>
      <c r="K326" s="47"/>
      <c r="L326" s="47"/>
      <c r="M326" s="47"/>
      <c r="N326" s="208">
        <f>BK326</f>
        <v>0</v>
      </c>
      <c r="O326" s="178"/>
      <c r="P326" s="178"/>
      <c r="Q326" s="178"/>
      <c r="R326" s="48"/>
      <c r="T326" s="193"/>
      <c r="U326" s="72"/>
      <c r="V326" s="72"/>
      <c r="W326" s="72"/>
      <c r="X326" s="72"/>
      <c r="Y326" s="72"/>
      <c r="Z326" s="72"/>
      <c r="AA326" s="74"/>
      <c r="AT326" s="22" t="s">
        <v>79</v>
      </c>
      <c r="AU326" s="22" t="s">
        <v>80</v>
      </c>
      <c r="AY326" s="22" t="s">
        <v>1657</v>
      </c>
      <c r="BK326" s="142">
        <v>0</v>
      </c>
    </row>
    <row r="327" s="1" customFormat="1" ht="6.96" customHeight="1">
      <c r="B327" s="75"/>
      <c r="C327" s="76"/>
      <c r="D327" s="76"/>
      <c r="E327" s="76"/>
      <c r="F327" s="76"/>
      <c r="G327" s="76"/>
      <c r="H327" s="76"/>
      <c r="I327" s="76"/>
      <c r="J327" s="76"/>
      <c r="K327" s="76"/>
      <c r="L327" s="76"/>
      <c r="M327" s="76"/>
      <c r="N327" s="76"/>
      <c r="O327" s="76"/>
      <c r="P327" s="76"/>
      <c r="Q327" s="76"/>
      <c r="R327" s="77"/>
    </row>
  </sheetData>
  <sheetProtection sheet="1" formatColumns="0" formatRows="0" objects="1" scenarios="1" spinCount="10" saltValue="KfgRTqwFzbJLTA+j274XpRzabdkMw9rhKJgpEHmnKy3vj20LivZl5jDVGunAU5GWxlBKV0PaLzD+DLWshxorbQ==" hashValue="8AONkJ3VyZ4P7umM5vgPnVYx7ZmDMweBMzgqwqoRdE0g32H4PcS37KNTuwJ4WnqgFQciAi3ddSReXFIRf6WGoA==" algorithmName="SHA-512" password="CC35"/>
  <mergeCells count="484">
    <mergeCell ref="N326:Q326"/>
    <mergeCell ref="N323:Q323"/>
    <mergeCell ref="F316:I316"/>
    <mergeCell ref="F319:I319"/>
    <mergeCell ref="F317:I317"/>
    <mergeCell ref="F318:I318"/>
    <mergeCell ref="L319:M319"/>
    <mergeCell ref="N319:Q319"/>
    <mergeCell ref="F320:I320"/>
    <mergeCell ref="F321:I321"/>
    <mergeCell ref="L321:M321"/>
    <mergeCell ref="N321:Q321"/>
    <mergeCell ref="F322:I322"/>
    <mergeCell ref="F324:I324"/>
    <mergeCell ref="L324:M324"/>
    <mergeCell ref="N324:Q324"/>
    <mergeCell ref="F325:I325"/>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C76:Q76"/>
    <mergeCell ref="F79:P79"/>
    <mergeCell ref="F78:P78"/>
    <mergeCell ref="M81:P81"/>
    <mergeCell ref="M83:Q83"/>
    <mergeCell ref="M84:Q84"/>
    <mergeCell ref="C86:G86"/>
    <mergeCell ref="N86:Q86"/>
    <mergeCell ref="N88:Q88"/>
    <mergeCell ref="N89:Q89"/>
    <mergeCell ref="N90:Q90"/>
    <mergeCell ref="N91:Q91"/>
    <mergeCell ref="N92:Q92"/>
    <mergeCell ref="D96:H96"/>
    <mergeCell ref="D95:H95"/>
    <mergeCell ref="D97:H97"/>
    <mergeCell ref="D98:H98"/>
    <mergeCell ref="D99:H99"/>
    <mergeCell ref="N94:Q94"/>
    <mergeCell ref="N97:Q97"/>
    <mergeCell ref="N95:Q95"/>
    <mergeCell ref="N96:Q96"/>
    <mergeCell ref="N98:Q98"/>
    <mergeCell ref="N99:Q99"/>
    <mergeCell ref="N100:Q100"/>
    <mergeCell ref="L102:Q102"/>
    <mergeCell ref="C108:Q108"/>
    <mergeCell ref="F110:P110"/>
    <mergeCell ref="F111:P111"/>
    <mergeCell ref="M113:P113"/>
    <mergeCell ref="M115:Q115"/>
    <mergeCell ref="M116:Q116"/>
    <mergeCell ref="F118:I118"/>
    <mergeCell ref="L118:M118"/>
    <mergeCell ref="N118:Q118"/>
    <mergeCell ref="N119:Q119"/>
    <mergeCell ref="N120:Q120"/>
    <mergeCell ref="F121:I121"/>
    <mergeCell ref="L121:M121"/>
    <mergeCell ref="N121:Q121"/>
    <mergeCell ref="L123:M123"/>
    <mergeCell ref="N123:Q123"/>
    <mergeCell ref="L124:M124"/>
    <mergeCell ref="N124:Q124"/>
    <mergeCell ref="L125:M125"/>
    <mergeCell ref="N125:Q125"/>
    <mergeCell ref="F122:I122"/>
    <mergeCell ref="F124:I124"/>
    <mergeCell ref="F123:I123"/>
    <mergeCell ref="F125:I125"/>
    <mergeCell ref="F126:I126"/>
    <mergeCell ref="F127:I127"/>
    <mergeCell ref="L127:M127"/>
    <mergeCell ref="N127:Q127"/>
    <mergeCell ref="F128:I128"/>
    <mergeCell ref="L129:M129"/>
    <mergeCell ref="N129:Q129"/>
    <mergeCell ref="F129:I129"/>
    <mergeCell ref="F130:I130"/>
    <mergeCell ref="F131:I131"/>
    <mergeCell ref="L131:M131"/>
    <mergeCell ref="N131:Q131"/>
    <mergeCell ref="N133:Q133"/>
    <mergeCell ref="L147:M147"/>
    <mergeCell ref="L137:M137"/>
    <mergeCell ref="L139:M139"/>
    <mergeCell ref="L141:M141"/>
    <mergeCell ref="L143:M143"/>
    <mergeCell ref="L145:M145"/>
    <mergeCell ref="L149:M149"/>
    <mergeCell ref="L151:M151"/>
    <mergeCell ref="F132:I132"/>
    <mergeCell ref="F134:I134"/>
    <mergeCell ref="F133:I133"/>
    <mergeCell ref="L133:M133"/>
    <mergeCell ref="L135:M135"/>
    <mergeCell ref="N135:Q135"/>
    <mergeCell ref="N137:Q137"/>
    <mergeCell ref="N139:Q139"/>
    <mergeCell ref="N141:Q141"/>
    <mergeCell ref="N143:Q143"/>
    <mergeCell ref="N145:Q145"/>
    <mergeCell ref="N147:Q147"/>
    <mergeCell ref="N149:Q149"/>
    <mergeCell ref="F135:I135"/>
    <mergeCell ref="F141:I141"/>
    <mergeCell ref="F137:I137"/>
    <mergeCell ref="F136:I136"/>
    <mergeCell ref="F138:I138"/>
    <mergeCell ref="F139:I139"/>
    <mergeCell ref="F140:I140"/>
    <mergeCell ref="F142:I142"/>
    <mergeCell ref="F143:I143"/>
    <mergeCell ref="F144:I144"/>
    <mergeCell ref="F145:I145"/>
    <mergeCell ref="F146:I146"/>
    <mergeCell ref="F147:I147"/>
    <mergeCell ref="F148:I148"/>
    <mergeCell ref="F149:I149"/>
    <mergeCell ref="F150:I150"/>
    <mergeCell ref="F151:I151"/>
    <mergeCell ref="N151:Q151"/>
    <mergeCell ref="F152:I152"/>
    <mergeCell ref="F153:I153"/>
    <mergeCell ref="L153:M153"/>
    <mergeCell ref="N153:Q153"/>
    <mergeCell ref="F154:I154"/>
    <mergeCell ref="F155:I155"/>
    <mergeCell ref="L155:M155"/>
    <mergeCell ref="N155:Q155"/>
    <mergeCell ref="F156:I156"/>
    <mergeCell ref="F159:I159"/>
    <mergeCell ref="F157:I157"/>
    <mergeCell ref="L157:M157"/>
    <mergeCell ref="N157:Q157"/>
    <mergeCell ref="F158:I158"/>
    <mergeCell ref="L159:M159"/>
    <mergeCell ref="N159:Q159"/>
    <mergeCell ref="F160:I160"/>
    <mergeCell ref="L161:M161"/>
    <mergeCell ref="N161:Q161"/>
    <mergeCell ref="F161:I161"/>
    <mergeCell ref="F164:I164"/>
    <mergeCell ref="F162:I162"/>
    <mergeCell ref="F163:I163"/>
    <mergeCell ref="L163:M163"/>
    <mergeCell ref="N163:Q163"/>
    <mergeCell ref="F165:I165"/>
    <mergeCell ref="L165:M165"/>
    <mergeCell ref="N165:Q165"/>
    <mergeCell ref="F166:I166"/>
    <mergeCell ref="F169:I169"/>
    <mergeCell ref="F167:I167"/>
    <mergeCell ref="L167:M167"/>
    <mergeCell ref="N167:Q167"/>
    <mergeCell ref="F168:I168"/>
    <mergeCell ref="L169:M169"/>
    <mergeCell ref="N169:Q169"/>
    <mergeCell ref="F170:I170"/>
    <mergeCell ref="L171:M171"/>
    <mergeCell ref="N171:Q171"/>
    <mergeCell ref="F171:I171"/>
    <mergeCell ref="F174:I174"/>
    <mergeCell ref="F172:I172"/>
    <mergeCell ref="F173:I173"/>
    <mergeCell ref="L173:M173"/>
    <mergeCell ref="N173:Q173"/>
    <mergeCell ref="F175:I175"/>
    <mergeCell ref="L175:M175"/>
    <mergeCell ref="N175:Q175"/>
    <mergeCell ref="F176:I176"/>
    <mergeCell ref="F179:I179"/>
    <mergeCell ref="F177:I177"/>
    <mergeCell ref="L177:M177"/>
    <mergeCell ref="N177:Q177"/>
    <mergeCell ref="F178:I178"/>
    <mergeCell ref="L179:M179"/>
    <mergeCell ref="N179:Q179"/>
    <mergeCell ref="F180:I180"/>
    <mergeCell ref="L181:M181"/>
    <mergeCell ref="N181:Q181"/>
    <mergeCell ref="F181:I181"/>
    <mergeCell ref="F184:I184"/>
    <mergeCell ref="F182:I182"/>
    <mergeCell ref="F183:I183"/>
    <mergeCell ref="L183:M183"/>
    <mergeCell ref="N183:Q183"/>
    <mergeCell ref="F185:I185"/>
    <mergeCell ref="L185:M185"/>
    <mergeCell ref="N185:Q185"/>
    <mergeCell ref="F186:I186"/>
    <mergeCell ref="F189:I189"/>
    <mergeCell ref="F187:I187"/>
    <mergeCell ref="L187:M187"/>
    <mergeCell ref="N187:Q187"/>
    <mergeCell ref="F188:I188"/>
    <mergeCell ref="L189:M189"/>
    <mergeCell ref="N189:Q189"/>
    <mergeCell ref="F190:I190"/>
    <mergeCell ref="L191:M191"/>
    <mergeCell ref="N191:Q191"/>
    <mergeCell ref="F191:I191"/>
    <mergeCell ref="F194:I194"/>
    <mergeCell ref="F192:I192"/>
    <mergeCell ref="F193:I193"/>
    <mergeCell ref="L193:M193"/>
    <mergeCell ref="N193:Q193"/>
    <mergeCell ref="F195:I195"/>
    <mergeCell ref="L195:M195"/>
    <mergeCell ref="N195:Q195"/>
    <mergeCell ref="F196:I196"/>
    <mergeCell ref="F199:I199"/>
    <mergeCell ref="F197:I197"/>
    <mergeCell ref="L197:M197"/>
    <mergeCell ref="N197:Q197"/>
    <mergeCell ref="F198:I198"/>
    <mergeCell ref="L198:M198"/>
    <mergeCell ref="N198:Q198"/>
    <mergeCell ref="F200:I200"/>
    <mergeCell ref="L200:M200"/>
    <mergeCell ref="N200:Q200"/>
    <mergeCell ref="F201:I201"/>
    <mergeCell ref="F204:I204"/>
    <mergeCell ref="F202:I202"/>
    <mergeCell ref="L202:M202"/>
    <mergeCell ref="N202:Q202"/>
    <mergeCell ref="F203:I203"/>
    <mergeCell ref="L204:M204"/>
    <mergeCell ref="N204:Q204"/>
    <mergeCell ref="F205:I205"/>
    <mergeCell ref="L206:M206"/>
    <mergeCell ref="N206:Q206"/>
    <mergeCell ref="F206:I206"/>
    <mergeCell ref="F209:I209"/>
    <mergeCell ref="F207:I207"/>
    <mergeCell ref="F208:I208"/>
    <mergeCell ref="L208:M208"/>
    <mergeCell ref="N208:Q208"/>
    <mergeCell ref="F210:I210"/>
    <mergeCell ref="L210:M210"/>
    <mergeCell ref="N210:Q210"/>
    <mergeCell ref="F211:I211"/>
    <mergeCell ref="F214:I214"/>
    <mergeCell ref="F212:I212"/>
    <mergeCell ref="L212:M212"/>
    <mergeCell ref="N212:Q212"/>
    <mergeCell ref="F213:I213"/>
    <mergeCell ref="L214:M214"/>
    <mergeCell ref="N214:Q214"/>
    <mergeCell ref="F215:I215"/>
    <mergeCell ref="L216:M216"/>
    <mergeCell ref="N216:Q216"/>
    <mergeCell ref="F216:I216"/>
    <mergeCell ref="F219:I219"/>
    <mergeCell ref="F217:I217"/>
    <mergeCell ref="F218:I218"/>
    <mergeCell ref="L218:M218"/>
    <mergeCell ref="N218:Q218"/>
    <mergeCell ref="F220:I220"/>
    <mergeCell ref="L220:M220"/>
    <mergeCell ref="N220:Q220"/>
    <mergeCell ref="F221:I221"/>
    <mergeCell ref="F224:I224"/>
    <mergeCell ref="F222:I222"/>
    <mergeCell ref="L222:M222"/>
    <mergeCell ref="N222:Q222"/>
    <mergeCell ref="F223:I223"/>
    <mergeCell ref="L224:M224"/>
    <mergeCell ref="N224:Q224"/>
    <mergeCell ref="F225:I225"/>
    <mergeCell ref="L226:M226"/>
    <mergeCell ref="N226:Q226"/>
    <mergeCell ref="F226:I226"/>
    <mergeCell ref="F229:I229"/>
    <mergeCell ref="F227:I227"/>
    <mergeCell ref="F228:I228"/>
    <mergeCell ref="L228:M228"/>
    <mergeCell ref="N228:Q228"/>
    <mergeCell ref="F230:I230"/>
    <mergeCell ref="L230:M230"/>
    <mergeCell ref="N230:Q230"/>
    <mergeCell ref="F231:I231"/>
    <mergeCell ref="F234:I234"/>
    <mergeCell ref="F232:I232"/>
    <mergeCell ref="L232:M232"/>
    <mergeCell ref="N232:Q232"/>
    <mergeCell ref="F233:I233"/>
    <mergeCell ref="L234:M234"/>
    <mergeCell ref="N234:Q234"/>
    <mergeCell ref="F235:I235"/>
    <mergeCell ref="F236:I236"/>
    <mergeCell ref="L236:M236"/>
    <mergeCell ref="N236:Q236"/>
    <mergeCell ref="F237:I237"/>
    <mergeCell ref="F240:I240"/>
    <mergeCell ref="F239:I239"/>
    <mergeCell ref="L239:M239"/>
    <mergeCell ref="N239:Q239"/>
    <mergeCell ref="F241:I241"/>
    <mergeCell ref="L241:M241"/>
    <mergeCell ref="N241:Q241"/>
    <mergeCell ref="L242:M242"/>
    <mergeCell ref="N242:Q242"/>
    <mergeCell ref="L243:M243"/>
    <mergeCell ref="N243:Q243"/>
    <mergeCell ref="N238:Q238"/>
    <mergeCell ref="F242:I242"/>
    <mergeCell ref="F245:I245"/>
    <mergeCell ref="F243:I243"/>
    <mergeCell ref="F244:I244"/>
    <mergeCell ref="L245:M245"/>
    <mergeCell ref="N245:Q245"/>
    <mergeCell ref="F246:I246"/>
    <mergeCell ref="F247:I247"/>
    <mergeCell ref="L247:M247"/>
    <mergeCell ref="N247:Q247"/>
    <mergeCell ref="F248:I248"/>
    <mergeCell ref="F251:I251"/>
    <mergeCell ref="F249:I249"/>
    <mergeCell ref="L249:M249"/>
    <mergeCell ref="N249:Q249"/>
    <mergeCell ref="F250:I250"/>
    <mergeCell ref="L251:M251"/>
    <mergeCell ref="N251:Q251"/>
    <mergeCell ref="F252:I252"/>
    <mergeCell ref="L253:M253"/>
    <mergeCell ref="N253:Q253"/>
    <mergeCell ref="F253:I253"/>
    <mergeCell ref="F256:I256"/>
    <mergeCell ref="F254:I254"/>
    <mergeCell ref="F255:I255"/>
    <mergeCell ref="L255:M255"/>
    <mergeCell ref="N255:Q255"/>
    <mergeCell ref="F257:I257"/>
    <mergeCell ref="L257:M257"/>
    <mergeCell ref="N257:Q257"/>
    <mergeCell ref="F258:I258"/>
    <mergeCell ref="F261:I261"/>
    <mergeCell ref="F259:I259"/>
    <mergeCell ref="L259:M259"/>
    <mergeCell ref="N259:Q259"/>
    <mergeCell ref="F260:I260"/>
    <mergeCell ref="L261:M261"/>
    <mergeCell ref="N261:Q261"/>
    <mergeCell ref="F262:I262"/>
    <mergeCell ref="F265:I265"/>
    <mergeCell ref="F263:I263"/>
    <mergeCell ref="L263:M263"/>
    <mergeCell ref="N263:Q263"/>
    <mergeCell ref="F264:I264"/>
    <mergeCell ref="L264:M264"/>
    <mergeCell ref="N264:Q264"/>
    <mergeCell ref="L265:M265"/>
    <mergeCell ref="N265:Q265"/>
    <mergeCell ref="F266:I266"/>
    <mergeCell ref="F269:I269"/>
    <mergeCell ref="F267:I267"/>
    <mergeCell ref="L267:M267"/>
    <mergeCell ref="N267:Q267"/>
    <mergeCell ref="F268:I268"/>
    <mergeCell ref="L269:M269"/>
    <mergeCell ref="N269:Q269"/>
    <mergeCell ref="F270:I270"/>
    <mergeCell ref="L271:M271"/>
    <mergeCell ref="N271:Q271"/>
    <mergeCell ref="F271:I271"/>
    <mergeCell ref="F274:I274"/>
    <mergeCell ref="F272:I272"/>
    <mergeCell ref="F273:I273"/>
    <mergeCell ref="L273:M273"/>
    <mergeCell ref="N273:Q273"/>
    <mergeCell ref="F275:I275"/>
    <mergeCell ref="L275:M275"/>
    <mergeCell ref="N275:Q275"/>
    <mergeCell ref="F276:I276"/>
    <mergeCell ref="F279:I279"/>
    <mergeCell ref="F277:I277"/>
    <mergeCell ref="L277:M277"/>
    <mergeCell ref="N277:Q277"/>
    <mergeCell ref="F278:I278"/>
    <mergeCell ref="L279:M279"/>
    <mergeCell ref="N279:Q279"/>
    <mergeCell ref="F280:I280"/>
    <mergeCell ref="L281:M281"/>
    <mergeCell ref="N281:Q281"/>
    <mergeCell ref="F281:I281"/>
    <mergeCell ref="F284:I284"/>
    <mergeCell ref="F282:I282"/>
    <mergeCell ref="F283:I283"/>
    <mergeCell ref="L283:M283"/>
    <mergeCell ref="N283:Q283"/>
    <mergeCell ref="F285:I285"/>
    <mergeCell ref="L285:M285"/>
    <mergeCell ref="N285:Q285"/>
    <mergeCell ref="F286:I286"/>
    <mergeCell ref="F289:I289"/>
    <mergeCell ref="F287:I287"/>
    <mergeCell ref="L287:M287"/>
    <mergeCell ref="N287:Q287"/>
    <mergeCell ref="F288:I288"/>
    <mergeCell ref="L289:M289"/>
    <mergeCell ref="N289:Q289"/>
    <mergeCell ref="F290:I290"/>
    <mergeCell ref="L291:M291"/>
    <mergeCell ref="N291:Q291"/>
    <mergeCell ref="F291:I291"/>
    <mergeCell ref="F294:I294"/>
    <mergeCell ref="F292:I292"/>
    <mergeCell ref="F293:I293"/>
    <mergeCell ref="L293:M293"/>
    <mergeCell ref="N293:Q293"/>
    <mergeCell ref="F295:I295"/>
    <mergeCell ref="L295:M295"/>
    <mergeCell ref="N295:Q295"/>
    <mergeCell ref="F296:I296"/>
    <mergeCell ref="F299:I299"/>
    <mergeCell ref="F297:I297"/>
    <mergeCell ref="L297:M297"/>
    <mergeCell ref="N297:Q297"/>
    <mergeCell ref="F298:I298"/>
    <mergeCell ref="L299:M299"/>
    <mergeCell ref="N299:Q299"/>
    <mergeCell ref="F300:I300"/>
    <mergeCell ref="L301:M301"/>
    <mergeCell ref="N301:Q301"/>
    <mergeCell ref="F301:I301"/>
    <mergeCell ref="F304:I304"/>
    <mergeCell ref="F302:I302"/>
    <mergeCell ref="F303:I303"/>
    <mergeCell ref="L303:M303"/>
    <mergeCell ref="N303:Q303"/>
    <mergeCell ref="F305:I305"/>
    <mergeCell ref="L305:M305"/>
    <mergeCell ref="N305:Q305"/>
    <mergeCell ref="F306:I306"/>
    <mergeCell ref="F309:I309"/>
    <mergeCell ref="F307:I307"/>
    <mergeCell ref="L307:M307"/>
    <mergeCell ref="N307:Q307"/>
    <mergeCell ref="F308:I308"/>
    <mergeCell ref="L309:M309"/>
    <mergeCell ref="N309:Q309"/>
    <mergeCell ref="F310:I310"/>
    <mergeCell ref="N311:Q311"/>
    <mergeCell ref="F312:I312"/>
    <mergeCell ref="F315:I315"/>
    <mergeCell ref="L312:M312"/>
    <mergeCell ref="N312:Q312"/>
    <mergeCell ref="F313:I313"/>
    <mergeCell ref="F314:I314"/>
    <mergeCell ref="L314:M314"/>
    <mergeCell ref="N314:Q314"/>
    <mergeCell ref="L316:M316"/>
    <mergeCell ref="N316:Q316"/>
    <mergeCell ref="L317:M317"/>
    <mergeCell ref="N317:Q317"/>
  </mergeCells>
  <hyperlinks>
    <hyperlink ref="F1:G1" location="C2" display="1) Krycí list rozpočtu"/>
    <hyperlink ref="H1:K1" location="C86" display="2) Rekapitulace rozpočtu"/>
    <hyperlink ref="L1" location="C118"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110</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3027</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N99</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(SUM(BE99:BE106)+SUM(BE124:BE295))</f>
        <v>0</v>
      </c>
      <c r="I32" s="47"/>
      <c r="J32" s="47"/>
      <c r="K32" s="47"/>
      <c r="L32" s="47"/>
      <c r="M32" s="162">
        <f>ROUND((SUM(BE99:BE106)+SUM(BE124:BE295)), 2)*F32</f>
        <v>0</v>
      </c>
      <c r="N32" s="47"/>
      <c r="O32" s="47"/>
      <c r="P32" s="47"/>
      <c r="Q32" s="47"/>
      <c r="R32" s="48"/>
    </row>
    <row r="33" s="1" customFormat="1" ht="14.4" customHeight="1">
      <c r="B33" s="46"/>
      <c r="C33" s="47"/>
      <c r="D33" s="47"/>
      <c r="E33" s="54" t="s">
        <v>47</v>
      </c>
      <c r="F33" s="55">
        <v>0.14999999999999999</v>
      </c>
      <c r="G33" s="161" t="s">
        <v>46</v>
      </c>
      <c r="H33" s="162">
        <f>(SUM(BF99:BF106)+SUM(BF124:BF295))</f>
        <v>0</v>
      </c>
      <c r="I33" s="47"/>
      <c r="J33" s="47"/>
      <c r="K33" s="47"/>
      <c r="L33" s="47"/>
      <c r="M33" s="162">
        <f>ROUND((SUM(BF99:BF106)+SUM(BF124:BF295)), 2)*F33</f>
        <v>0</v>
      </c>
      <c r="N33" s="47"/>
      <c r="O33" s="47"/>
      <c r="P33" s="47"/>
      <c r="Q33" s="47"/>
      <c r="R33" s="48"/>
    </row>
    <row r="34" hidden="1" s="1" customFormat="1" ht="14.4" customHeight="1">
      <c r="B34" s="46"/>
      <c r="C34" s="47"/>
      <c r="D34" s="47"/>
      <c r="E34" s="54" t="s">
        <v>48</v>
      </c>
      <c r="F34" s="55">
        <v>0.20999999999999999</v>
      </c>
      <c r="G34" s="161" t="s">
        <v>46</v>
      </c>
      <c r="H34" s="162">
        <f>(SUM(BG99:BG106)+SUM(BG124:BG295))</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(SUM(BH99:BH106)+SUM(BH124:BH295))</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(SUM(BI99:BI106)+SUM(BI124:BI295))</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SO01-070.01 - Silnoproudé rozvody</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N124</f>
        <v>0</v>
      </c>
      <c r="O88" s="174"/>
      <c r="P88" s="174"/>
      <c r="Q88" s="174"/>
      <c r="R88" s="48"/>
      <c r="T88" s="171"/>
      <c r="U88" s="171"/>
      <c r="AU88" s="22" t="s">
        <v>158</v>
      </c>
    </row>
    <row r="89" s="6" customFormat="1" ht="24.96" customHeight="1">
      <c r="B89" s="175"/>
      <c r="C89" s="176"/>
      <c r="D89" s="177" t="s">
        <v>3028</v>
      </c>
      <c r="E89" s="176"/>
      <c r="F89" s="176"/>
      <c r="G89" s="176"/>
      <c r="H89" s="176"/>
      <c r="I89" s="176"/>
      <c r="J89" s="176"/>
      <c r="K89" s="176"/>
      <c r="L89" s="176"/>
      <c r="M89" s="176"/>
      <c r="N89" s="178">
        <f>N125</f>
        <v>0</v>
      </c>
      <c r="O89" s="176"/>
      <c r="P89" s="176"/>
      <c r="Q89" s="176"/>
      <c r="R89" s="179"/>
      <c r="T89" s="180"/>
      <c r="U89" s="180"/>
    </row>
    <row r="90" s="6" customFormat="1" ht="24.96" customHeight="1">
      <c r="B90" s="175"/>
      <c r="C90" s="176"/>
      <c r="D90" s="177" t="s">
        <v>3029</v>
      </c>
      <c r="E90" s="176"/>
      <c r="F90" s="176"/>
      <c r="G90" s="176"/>
      <c r="H90" s="176"/>
      <c r="I90" s="176"/>
      <c r="J90" s="176"/>
      <c r="K90" s="176"/>
      <c r="L90" s="176"/>
      <c r="M90" s="176"/>
      <c r="N90" s="178">
        <f>N143</f>
        <v>0</v>
      </c>
      <c r="O90" s="176"/>
      <c r="P90" s="176"/>
      <c r="Q90" s="176"/>
      <c r="R90" s="179"/>
      <c r="T90" s="180"/>
      <c r="U90" s="180"/>
    </row>
    <row r="91" s="6" customFormat="1" ht="24.96" customHeight="1">
      <c r="B91" s="175"/>
      <c r="C91" s="176"/>
      <c r="D91" s="177" t="s">
        <v>3030</v>
      </c>
      <c r="E91" s="176"/>
      <c r="F91" s="176"/>
      <c r="G91" s="176"/>
      <c r="H91" s="176"/>
      <c r="I91" s="176"/>
      <c r="J91" s="176"/>
      <c r="K91" s="176"/>
      <c r="L91" s="176"/>
      <c r="M91" s="176"/>
      <c r="N91" s="178">
        <f>N164</f>
        <v>0</v>
      </c>
      <c r="O91" s="176"/>
      <c r="P91" s="176"/>
      <c r="Q91" s="176"/>
      <c r="R91" s="179"/>
      <c r="T91" s="180"/>
      <c r="U91" s="180"/>
    </row>
    <row r="92" s="6" customFormat="1" ht="24.96" customHeight="1">
      <c r="B92" s="175"/>
      <c r="C92" s="176"/>
      <c r="D92" s="177" t="s">
        <v>3031</v>
      </c>
      <c r="E92" s="176"/>
      <c r="F92" s="176"/>
      <c r="G92" s="176"/>
      <c r="H92" s="176"/>
      <c r="I92" s="176"/>
      <c r="J92" s="176"/>
      <c r="K92" s="176"/>
      <c r="L92" s="176"/>
      <c r="M92" s="176"/>
      <c r="N92" s="178">
        <f>N195</f>
        <v>0</v>
      </c>
      <c r="O92" s="176"/>
      <c r="P92" s="176"/>
      <c r="Q92" s="176"/>
      <c r="R92" s="179"/>
      <c r="T92" s="180"/>
      <c r="U92" s="180"/>
    </row>
    <row r="93" s="6" customFormat="1" ht="24.96" customHeight="1">
      <c r="B93" s="175"/>
      <c r="C93" s="176"/>
      <c r="D93" s="177" t="s">
        <v>3032</v>
      </c>
      <c r="E93" s="176"/>
      <c r="F93" s="176"/>
      <c r="G93" s="176"/>
      <c r="H93" s="176"/>
      <c r="I93" s="176"/>
      <c r="J93" s="176"/>
      <c r="K93" s="176"/>
      <c r="L93" s="176"/>
      <c r="M93" s="176"/>
      <c r="N93" s="178">
        <f>N222</f>
        <v>0</v>
      </c>
      <c r="O93" s="176"/>
      <c r="P93" s="176"/>
      <c r="Q93" s="176"/>
      <c r="R93" s="179"/>
      <c r="T93" s="180"/>
      <c r="U93" s="180"/>
    </row>
    <row r="94" s="6" customFormat="1" ht="24.96" customHeight="1">
      <c r="B94" s="175"/>
      <c r="C94" s="176"/>
      <c r="D94" s="177" t="s">
        <v>3033</v>
      </c>
      <c r="E94" s="176"/>
      <c r="F94" s="176"/>
      <c r="G94" s="176"/>
      <c r="H94" s="176"/>
      <c r="I94" s="176"/>
      <c r="J94" s="176"/>
      <c r="K94" s="176"/>
      <c r="L94" s="176"/>
      <c r="M94" s="176"/>
      <c r="N94" s="178">
        <f>N225</f>
        <v>0</v>
      </c>
      <c r="O94" s="176"/>
      <c r="P94" s="176"/>
      <c r="Q94" s="176"/>
      <c r="R94" s="179"/>
      <c r="T94" s="180"/>
      <c r="U94" s="180"/>
    </row>
    <row r="95" s="6" customFormat="1" ht="24.96" customHeight="1">
      <c r="B95" s="175"/>
      <c r="C95" s="176"/>
      <c r="D95" s="177" t="s">
        <v>3034</v>
      </c>
      <c r="E95" s="176"/>
      <c r="F95" s="176"/>
      <c r="G95" s="176"/>
      <c r="H95" s="176"/>
      <c r="I95" s="176"/>
      <c r="J95" s="176"/>
      <c r="K95" s="176"/>
      <c r="L95" s="176"/>
      <c r="M95" s="176"/>
      <c r="N95" s="178">
        <f>N264</f>
        <v>0</v>
      </c>
      <c r="O95" s="176"/>
      <c r="P95" s="176"/>
      <c r="Q95" s="176"/>
      <c r="R95" s="179"/>
      <c r="T95" s="180"/>
      <c r="U95" s="180"/>
    </row>
    <row r="96" s="6" customFormat="1" ht="24.96" customHeight="1">
      <c r="B96" s="175"/>
      <c r="C96" s="176"/>
      <c r="D96" s="177" t="s">
        <v>3035</v>
      </c>
      <c r="E96" s="176"/>
      <c r="F96" s="176"/>
      <c r="G96" s="176"/>
      <c r="H96" s="176"/>
      <c r="I96" s="176"/>
      <c r="J96" s="176"/>
      <c r="K96" s="176"/>
      <c r="L96" s="176"/>
      <c r="M96" s="176"/>
      <c r="N96" s="178">
        <f>N271</f>
        <v>0</v>
      </c>
      <c r="O96" s="176"/>
      <c r="P96" s="176"/>
      <c r="Q96" s="176"/>
      <c r="R96" s="179"/>
      <c r="T96" s="180"/>
      <c r="U96" s="180"/>
    </row>
    <row r="97" s="6" customFormat="1" ht="24.96" customHeight="1">
      <c r="B97" s="175"/>
      <c r="C97" s="176"/>
      <c r="D97" s="177" t="s">
        <v>3036</v>
      </c>
      <c r="E97" s="176"/>
      <c r="F97" s="176"/>
      <c r="G97" s="176"/>
      <c r="H97" s="176"/>
      <c r="I97" s="176"/>
      <c r="J97" s="176"/>
      <c r="K97" s="176"/>
      <c r="L97" s="176"/>
      <c r="M97" s="176"/>
      <c r="N97" s="178">
        <f>N291</f>
        <v>0</v>
      </c>
      <c r="O97" s="176"/>
      <c r="P97" s="176"/>
      <c r="Q97" s="176"/>
      <c r="R97" s="179"/>
      <c r="T97" s="180"/>
      <c r="U97" s="180"/>
    </row>
    <row r="98" s="1" customFormat="1" ht="21.84" customHeight="1">
      <c r="B98" s="46"/>
      <c r="C98" s="47"/>
      <c r="D98" s="47"/>
      <c r="E98" s="47"/>
      <c r="F98" s="47"/>
      <c r="G98" s="47"/>
      <c r="H98" s="47"/>
      <c r="I98" s="47"/>
      <c r="J98" s="47"/>
      <c r="K98" s="47"/>
      <c r="L98" s="47"/>
      <c r="M98" s="47"/>
      <c r="N98" s="47"/>
      <c r="O98" s="47"/>
      <c r="P98" s="47"/>
      <c r="Q98" s="47"/>
      <c r="R98" s="48"/>
      <c r="T98" s="171"/>
      <c r="U98" s="171"/>
    </row>
    <row r="99" s="1" customFormat="1" ht="29.28" customHeight="1">
      <c r="B99" s="46"/>
      <c r="C99" s="173" t="s">
        <v>184</v>
      </c>
      <c r="D99" s="47"/>
      <c r="E99" s="47"/>
      <c r="F99" s="47"/>
      <c r="G99" s="47"/>
      <c r="H99" s="47"/>
      <c r="I99" s="47"/>
      <c r="J99" s="47"/>
      <c r="K99" s="47"/>
      <c r="L99" s="47"/>
      <c r="M99" s="47"/>
      <c r="N99" s="174">
        <f>ROUND(N100+N101+N102+N103+N104+N105,2)</f>
        <v>0</v>
      </c>
      <c r="O99" s="185"/>
      <c r="P99" s="185"/>
      <c r="Q99" s="185"/>
      <c r="R99" s="48"/>
      <c r="T99" s="186"/>
      <c r="U99" s="187" t="s">
        <v>44</v>
      </c>
    </row>
    <row r="100" s="1" customFormat="1" ht="18" customHeight="1">
      <c r="B100" s="46"/>
      <c r="C100" s="47"/>
      <c r="D100" s="143" t="s">
        <v>185</v>
      </c>
      <c r="E100" s="136"/>
      <c r="F100" s="136"/>
      <c r="G100" s="136"/>
      <c r="H100" s="136"/>
      <c r="I100" s="47"/>
      <c r="J100" s="47"/>
      <c r="K100" s="47"/>
      <c r="L100" s="47"/>
      <c r="M100" s="47"/>
      <c r="N100" s="137">
        <f>ROUND(N88*T100,2)</f>
        <v>0</v>
      </c>
      <c r="O100" s="138"/>
      <c r="P100" s="138"/>
      <c r="Q100" s="138"/>
      <c r="R100" s="48"/>
      <c r="S100" s="188"/>
      <c r="T100" s="189"/>
      <c r="U100" s="190" t="s">
        <v>45</v>
      </c>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91" t="s">
        <v>132</v>
      </c>
      <c r="AZ100" s="188"/>
      <c r="BA100" s="188"/>
      <c r="BB100" s="188"/>
      <c r="BC100" s="188"/>
      <c r="BD100" s="188"/>
      <c r="BE100" s="192">
        <f>IF(U100="základní",N100,0)</f>
        <v>0</v>
      </c>
      <c r="BF100" s="192">
        <f>IF(U100="snížená",N100,0)</f>
        <v>0</v>
      </c>
      <c r="BG100" s="192">
        <f>IF(U100="zákl. přenesená",N100,0)</f>
        <v>0</v>
      </c>
      <c r="BH100" s="192">
        <f>IF(U100="sníž. přenesená",N100,0)</f>
        <v>0</v>
      </c>
      <c r="BI100" s="192">
        <f>IF(U100="nulová",N100,0)</f>
        <v>0</v>
      </c>
      <c r="BJ100" s="191" t="s">
        <v>88</v>
      </c>
      <c r="BK100" s="188"/>
      <c r="BL100" s="188"/>
      <c r="BM100" s="188"/>
    </row>
    <row r="101" s="1" customFormat="1" ht="18" customHeight="1">
      <c r="B101" s="46"/>
      <c r="C101" s="47"/>
      <c r="D101" s="143" t="s">
        <v>186</v>
      </c>
      <c r="E101" s="136"/>
      <c r="F101" s="136"/>
      <c r="G101" s="136"/>
      <c r="H101" s="136"/>
      <c r="I101" s="47"/>
      <c r="J101" s="47"/>
      <c r="K101" s="47"/>
      <c r="L101" s="47"/>
      <c r="M101" s="47"/>
      <c r="N101" s="137">
        <f>ROUND(N88*T101,2)</f>
        <v>0</v>
      </c>
      <c r="O101" s="138"/>
      <c r="P101" s="138"/>
      <c r="Q101" s="138"/>
      <c r="R101" s="48"/>
      <c r="S101" s="188"/>
      <c r="T101" s="189"/>
      <c r="U101" s="190" t="s">
        <v>45</v>
      </c>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91" t="s">
        <v>132</v>
      </c>
      <c r="AZ101" s="188"/>
      <c r="BA101" s="188"/>
      <c r="BB101" s="188"/>
      <c r="BC101" s="188"/>
      <c r="BD101" s="188"/>
      <c r="BE101" s="192">
        <f>IF(U101="základní",N101,0)</f>
        <v>0</v>
      </c>
      <c r="BF101" s="192">
        <f>IF(U101="snížená",N101,0)</f>
        <v>0</v>
      </c>
      <c r="BG101" s="192">
        <f>IF(U101="zákl. přenesená",N101,0)</f>
        <v>0</v>
      </c>
      <c r="BH101" s="192">
        <f>IF(U101="sníž. přenesená",N101,0)</f>
        <v>0</v>
      </c>
      <c r="BI101" s="192">
        <f>IF(U101="nulová",N101,0)</f>
        <v>0</v>
      </c>
      <c r="BJ101" s="191" t="s">
        <v>88</v>
      </c>
      <c r="BK101" s="188"/>
      <c r="BL101" s="188"/>
      <c r="BM101" s="188"/>
    </row>
    <row r="102" s="1" customFormat="1" ht="18" customHeight="1">
      <c r="B102" s="46"/>
      <c r="C102" s="47"/>
      <c r="D102" s="143" t="s">
        <v>187</v>
      </c>
      <c r="E102" s="136"/>
      <c r="F102" s="136"/>
      <c r="G102" s="136"/>
      <c r="H102" s="136"/>
      <c r="I102" s="47"/>
      <c r="J102" s="47"/>
      <c r="K102" s="47"/>
      <c r="L102" s="47"/>
      <c r="M102" s="47"/>
      <c r="N102" s="137">
        <f>ROUND(N88*T102,2)</f>
        <v>0</v>
      </c>
      <c r="O102" s="138"/>
      <c r="P102" s="138"/>
      <c r="Q102" s="138"/>
      <c r="R102" s="48"/>
      <c r="S102" s="188"/>
      <c r="T102" s="189"/>
      <c r="U102" s="190" t="s">
        <v>45</v>
      </c>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91" t="s">
        <v>132</v>
      </c>
      <c r="AZ102" s="188"/>
      <c r="BA102" s="188"/>
      <c r="BB102" s="188"/>
      <c r="BC102" s="188"/>
      <c r="BD102" s="188"/>
      <c r="BE102" s="192">
        <f>IF(U102="základní",N102,0)</f>
        <v>0</v>
      </c>
      <c r="BF102" s="192">
        <f>IF(U102="snížená",N102,0)</f>
        <v>0</v>
      </c>
      <c r="BG102" s="192">
        <f>IF(U102="zákl. přenesená",N102,0)</f>
        <v>0</v>
      </c>
      <c r="BH102" s="192">
        <f>IF(U102="sníž. přenesená",N102,0)</f>
        <v>0</v>
      </c>
      <c r="BI102" s="192">
        <f>IF(U102="nulová",N102,0)</f>
        <v>0</v>
      </c>
      <c r="BJ102" s="191" t="s">
        <v>88</v>
      </c>
      <c r="BK102" s="188"/>
      <c r="BL102" s="188"/>
      <c r="BM102" s="188"/>
    </row>
    <row r="103" s="1" customFormat="1" ht="18" customHeight="1">
      <c r="B103" s="46"/>
      <c r="C103" s="47"/>
      <c r="D103" s="143" t="s">
        <v>188</v>
      </c>
      <c r="E103" s="136"/>
      <c r="F103" s="136"/>
      <c r="G103" s="136"/>
      <c r="H103" s="136"/>
      <c r="I103" s="47"/>
      <c r="J103" s="47"/>
      <c r="K103" s="47"/>
      <c r="L103" s="47"/>
      <c r="M103" s="47"/>
      <c r="N103" s="137">
        <f>ROUND(N88*T103,2)</f>
        <v>0</v>
      </c>
      <c r="O103" s="138"/>
      <c r="P103" s="138"/>
      <c r="Q103" s="138"/>
      <c r="R103" s="48"/>
      <c r="S103" s="188"/>
      <c r="T103" s="189"/>
      <c r="U103" s="190" t="s">
        <v>45</v>
      </c>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91" t="s">
        <v>132</v>
      </c>
      <c r="AZ103" s="188"/>
      <c r="BA103" s="188"/>
      <c r="BB103" s="188"/>
      <c r="BC103" s="188"/>
      <c r="BD103" s="188"/>
      <c r="BE103" s="192">
        <f>IF(U103="základní",N103,0)</f>
        <v>0</v>
      </c>
      <c r="BF103" s="192">
        <f>IF(U103="snížená",N103,0)</f>
        <v>0</v>
      </c>
      <c r="BG103" s="192">
        <f>IF(U103="zákl. přenesená",N103,0)</f>
        <v>0</v>
      </c>
      <c r="BH103" s="192">
        <f>IF(U103="sníž. přenesená",N103,0)</f>
        <v>0</v>
      </c>
      <c r="BI103" s="192">
        <f>IF(U103="nulová",N103,0)</f>
        <v>0</v>
      </c>
      <c r="BJ103" s="191" t="s">
        <v>88</v>
      </c>
      <c r="BK103" s="188"/>
      <c r="BL103" s="188"/>
      <c r="BM103" s="188"/>
    </row>
    <row r="104" s="1" customFormat="1" ht="18" customHeight="1">
      <c r="B104" s="46"/>
      <c r="C104" s="47"/>
      <c r="D104" s="143" t="s">
        <v>189</v>
      </c>
      <c r="E104" s="136"/>
      <c r="F104" s="136"/>
      <c r="G104" s="136"/>
      <c r="H104" s="136"/>
      <c r="I104" s="47"/>
      <c r="J104" s="47"/>
      <c r="K104" s="47"/>
      <c r="L104" s="47"/>
      <c r="M104" s="47"/>
      <c r="N104" s="137">
        <f>ROUND(N88*T104,2)</f>
        <v>0</v>
      </c>
      <c r="O104" s="138"/>
      <c r="P104" s="138"/>
      <c r="Q104" s="138"/>
      <c r="R104" s="48"/>
      <c r="S104" s="188"/>
      <c r="T104" s="189"/>
      <c r="U104" s="190" t="s">
        <v>45</v>
      </c>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91" t="s">
        <v>132</v>
      </c>
      <c r="AZ104" s="188"/>
      <c r="BA104" s="188"/>
      <c r="BB104" s="188"/>
      <c r="BC104" s="188"/>
      <c r="BD104" s="188"/>
      <c r="BE104" s="192">
        <f>IF(U104="základní",N104,0)</f>
        <v>0</v>
      </c>
      <c r="BF104" s="192">
        <f>IF(U104="snížená",N104,0)</f>
        <v>0</v>
      </c>
      <c r="BG104" s="192">
        <f>IF(U104="zákl. přenesená",N104,0)</f>
        <v>0</v>
      </c>
      <c r="BH104" s="192">
        <f>IF(U104="sníž. přenesená",N104,0)</f>
        <v>0</v>
      </c>
      <c r="BI104" s="192">
        <f>IF(U104="nulová",N104,0)</f>
        <v>0</v>
      </c>
      <c r="BJ104" s="191" t="s">
        <v>88</v>
      </c>
      <c r="BK104" s="188"/>
      <c r="BL104" s="188"/>
      <c r="BM104" s="188"/>
    </row>
    <row r="105" s="1" customFormat="1" ht="18" customHeight="1">
      <c r="B105" s="46"/>
      <c r="C105" s="47"/>
      <c r="D105" s="136" t="s">
        <v>190</v>
      </c>
      <c r="E105" s="47"/>
      <c r="F105" s="47"/>
      <c r="G105" s="47"/>
      <c r="H105" s="47"/>
      <c r="I105" s="47"/>
      <c r="J105" s="47"/>
      <c r="K105" s="47"/>
      <c r="L105" s="47"/>
      <c r="M105" s="47"/>
      <c r="N105" s="137">
        <f>ROUND(N88*T105,2)</f>
        <v>0</v>
      </c>
      <c r="O105" s="138"/>
      <c r="P105" s="138"/>
      <c r="Q105" s="138"/>
      <c r="R105" s="48"/>
      <c r="S105" s="188"/>
      <c r="T105" s="193"/>
      <c r="U105" s="194" t="s">
        <v>45</v>
      </c>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91" t="s">
        <v>191</v>
      </c>
      <c r="AZ105" s="188"/>
      <c r="BA105" s="188"/>
      <c r="BB105" s="188"/>
      <c r="BC105" s="188"/>
      <c r="BD105" s="188"/>
      <c r="BE105" s="192">
        <f>IF(U105="základní",N105,0)</f>
        <v>0</v>
      </c>
      <c r="BF105" s="192">
        <f>IF(U105="snížená",N105,0)</f>
        <v>0</v>
      </c>
      <c r="BG105" s="192">
        <f>IF(U105="zákl. přenesená",N105,0)</f>
        <v>0</v>
      </c>
      <c r="BH105" s="192">
        <f>IF(U105="sníž. přenesená",N105,0)</f>
        <v>0</v>
      </c>
      <c r="BI105" s="192">
        <f>IF(U105="nulová",N105,0)</f>
        <v>0</v>
      </c>
      <c r="BJ105" s="191" t="s">
        <v>88</v>
      </c>
      <c r="BK105" s="188"/>
      <c r="BL105" s="188"/>
      <c r="BM105" s="188"/>
    </row>
    <row r="106" s="1" customFormat="1">
      <c r="B106" s="46"/>
      <c r="C106" s="47"/>
      <c r="D106" s="47"/>
      <c r="E106" s="47"/>
      <c r="F106" s="47"/>
      <c r="G106" s="47"/>
      <c r="H106" s="47"/>
      <c r="I106" s="47"/>
      <c r="J106" s="47"/>
      <c r="K106" s="47"/>
      <c r="L106" s="47"/>
      <c r="M106" s="47"/>
      <c r="N106" s="47"/>
      <c r="O106" s="47"/>
      <c r="P106" s="47"/>
      <c r="Q106" s="47"/>
      <c r="R106" s="48"/>
      <c r="T106" s="171"/>
      <c r="U106" s="171"/>
    </row>
    <row r="107" s="1" customFormat="1" ht="29.28" customHeight="1">
      <c r="B107" s="46"/>
      <c r="C107" s="150" t="s">
        <v>143</v>
      </c>
      <c r="D107" s="151"/>
      <c r="E107" s="151"/>
      <c r="F107" s="151"/>
      <c r="G107" s="151"/>
      <c r="H107" s="151"/>
      <c r="I107" s="151"/>
      <c r="J107" s="151"/>
      <c r="K107" s="151"/>
      <c r="L107" s="152">
        <f>ROUND(SUM(N88+N99),2)</f>
        <v>0</v>
      </c>
      <c r="M107" s="152"/>
      <c r="N107" s="152"/>
      <c r="O107" s="152"/>
      <c r="P107" s="152"/>
      <c r="Q107" s="152"/>
      <c r="R107" s="48"/>
      <c r="T107" s="171"/>
      <c r="U107" s="171"/>
    </row>
    <row r="108" s="1" customFormat="1" ht="6.96" customHeight="1">
      <c r="B108" s="75"/>
      <c r="C108" s="76"/>
      <c r="D108" s="76"/>
      <c r="E108" s="76"/>
      <c r="F108" s="76"/>
      <c r="G108" s="76"/>
      <c r="H108" s="76"/>
      <c r="I108" s="76"/>
      <c r="J108" s="76"/>
      <c r="K108" s="76"/>
      <c r="L108" s="76"/>
      <c r="M108" s="76"/>
      <c r="N108" s="76"/>
      <c r="O108" s="76"/>
      <c r="P108" s="76"/>
      <c r="Q108" s="76"/>
      <c r="R108" s="77"/>
      <c r="T108" s="171"/>
      <c r="U108" s="171"/>
    </row>
    <row r="112" s="1" customFormat="1" ht="6.96" customHeight="1">
      <c r="B112" s="78"/>
      <c r="C112" s="79"/>
      <c r="D112" s="79"/>
      <c r="E112" s="79"/>
      <c r="F112" s="79"/>
      <c r="G112" s="79"/>
      <c r="H112" s="79"/>
      <c r="I112" s="79"/>
      <c r="J112" s="79"/>
      <c r="K112" s="79"/>
      <c r="L112" s="79"/>
      <c r="M112" s="79"/>
      <c r="N112" s="79"/>
      <c r="O112" s="79"/>
      <c r="P112" s="79"/>
      <c r="Q112" s="79"/>
      <c r="R112" s="80"/>
    </row>
    <row r="113" s="1" customFormat="1" ht="36.96" customHeight="1">
      <c r="B113" s="46"/>
      <c r="C113" s="27" t="s">
        <v>192</v>
      </c>
      <c r="D113" s="47"/>
      <c r="E113" s="47"/>
      <c r="F113" s="47"/>
      <c r="G113" s="47"/>
      <c r="H113" s="47"/>
      <c r="I113" s="47"/>
      <c r="J113" s="47"/>
      <c r="K113" s="47"/>
      <c r="L113" s="47"/>
      <c r="M113" s="47"/>
      <c r="N113" s="47"/>
      <c r="O113" s="47"/>
      <c r="P113" s="47"/>
      <c r="Q113" s="47"/>
      <c r="R113" s="48"/>
    </row>
    <row r="114" s="1" customFormat="1" ht="6.96" customHeight="1">
      <c r="B114" s="46"/>
      <c r="C114" s="47"/>
      <c r="D114" s="47"/>
      <c r="E114" s="47"/>
      <c r="F114" s="47"/>
      <c r="G114" s="47"/>
      <c r="H114" s="47"/>
      <c r="I114" s="47"/>
      <c r="J114" s="47"/>
      <c r="K114" s="47"/>
      <c r="L114" s="47"/>
      <c r="M114" s="47"/>
      <c r="N114" s="47"/>
      <c r="O114" s="47"/>
      <c r="P114" s="47"/>
      <c r="Q114" s="47"/>
      <c r="R114" s="48"/>
    </row>
    <row r="115" s="1" customFormat="1" ht="30" customHeight="1">
      <c r="B115" s="46"/>
      <c r="C115" s="38" t="s">
        <v>19</v>
      </c>
      <c r="D115" s="47"/>
      <c r="E115" s="47"/>
      <c r="F115" s="155" t="str">
        <f>F6</f>
        <v>ZŠ Waldorfská - provedení nového pavilonu</v>
      </c>
      <c r="G115" s="38"/>
      <c r="H115" s="38"/>
      <c r="I115" s="38"/>
      <c r="J115" s="38"/>
      <c r="K115" s="38"/>
      <c r="L115" s="38"/>
      <c r="M115" s="38"/>
      <c r="N115" s="38"/>
      <c r="O115" s="38"/>
      <c r="P115" s="38"/>
      <c r="Q115" s="47"/>
      <c r="R115" s="48"/>
    </row>
    <row r="116" s="1" customFormat="1" ht="36.96" customHeight="1">
      <c r="B116" s="46"/>
      <c r="C116" s="85" t="s">
        <v>151</v>
      </c>
      <c r="D116" s="47"/>
      <c r="E116" s="47"/>
      <c r="F116" s="87" t="str">
        <f>F7</f>
        <v>SO01-070.01 - Silnoproudé rozvody</v>
      </c>
      <c r="G116" s="47"/>
      <c r="H116" s="47"/>
      <c r="I116" s="47"/>
      <c r="J116" s="47"/>
      <c r="K116" s="47"/>
      <c r="L116" s="47"/>
      <c r="M116" s="47"/>
      <c r="N116" s="47"/>
      <c r="O116" s="47"/>
      <c r="P116" s="47"/>
      <c r="Q116" s="47"/>
      <c r="R116" s="48"/>
    </row>
    <row r="117" s="1" customFormat="1" ht="6.96" customHeight="1">
      <c r="B117" s="46"/>
      <c r="C117" s="47"/>
      <c r="D117" s="47"/>
      <c r="E117" s="47"/>
      <c r="F117" s="47"/>
      <c r="G117" s="47"/>
      <c r="H117" s="47"/>
      <c r="I117" s="47"/>
      <c r="J117" s="47"/>
      <c r="K117" s="47"/>
      <c r="L117" s="47"/>
      <c r="M117" s="47"/>
      <c r="N117" s="47"/>
      <c r="O117" s="47"/>
      <c r="P117" s="47"/>
      <c r="Q117" s="47"/>
      <c r="R117" s="48"/>
    </row>
    <row r="118" s="1" customFormat="1" ht="18" customHeight="1">
      <c r="B118" s="46"/>
      <c r="C118" s="38" t="s">
        <v>24</v>
      </c>
      <c r="D118" s="47"/>
      <c r="E118" s="47"/>
      <c r="F118" s="33" t="str">
        <f>F9</f>
        <v>Praha</v>
      </c>
      <c r="G118" s="47"/>
      <c r="H118" s="47"/>
      <c r="I118" s="47"/>
      <c r="J118" s="47"/>
      <c r="K118" s="38" t="s">
        <v>26</v>
      </c>
      <c r="L118" s="47"/>
      <c r="M118" s="90" t="str">
        <f>IF(O9="","",O9)</f>
        <v>8. 3. 2018</v>
      </c>
      <c r="N118" s="90"/>
      <c r="O118" s="90"/>
      <c r="P118" s="90"/>
      <c r="Q118" s="47"/>
      <c r="R118" s="48"/>
    </row>
    <row r="119" s="1" customFormat="1" ht="6.96" customHeight="1">
      <c r="B119" s="46"/>
      <c r="C119" s="47"/>
      <c r="D119" s="47"/>
      <c r="E119" s="47"/>
      <c r="F119" s="47"/>
      <c r="G119" s="47"/>
      <c r="H119" s="47"/>
      <c r="I119" s="47"/>
      <c r="J119" s="47"/>
      <c r="K119" s="47"/>
      <c r="L119" s="47"/>
      <c r="M119" s="47"/>
      <c r="N119" s="47"/>
      <c r="O119" s="47"/>
      <c r="P119" s="47"/>
      <c r="Q119" s="47"/>
      <c r="R119" s="48"/>
    </row>
    <row r="120" s="1" customFormat="1">
      <c r="B120" s="46"/>
      <c r="C120" s="38" t="s">
        <v>28</v>
      </c>
      <c r="D120" s="47"/>
      <c r="E120" s="47"/>
      <c r="F120" s="33" t="str">
        <f>E12</f>
        <v>Městská část Praha 5</v>
      </c>
      <c r="G120" s="47"/>
      <c r="H120" s="47"/>
      <c r="I120" s="47"/>
      <c r="J120" s="47"/>
      <c r="K120" s="38" t="s">
        <v>34</v>
      </c>
      <c r="L120" s="47"/>
      <c r="M120" s="33" t="str">
        <f>E18</f>
        <v>Karlínblok</v>
      </c>
      <c r="N120" s="33"/>
      <c r="O120" s="33"/>
      <c r="P120" s="33"/>
      <c r="Q120" s="33"/>
      <c r="R120" s="48"/>
    </row>
    <row r="121" s="1" customFormat="1" ht="14.4" customHeight="1">
      <c r="B121" s="46"/>
      <c r="C121" s="38" t="s">
        <v>32</v>
      </c>
      <c r="D121" s="47"/>
      <c r="E121" s="47"/>
      <c r="F121" s="33" t="str">
        <f>IF(E15="","",E15)</f>
        <v>Vyplň údaj</v>
      </c>
      <c r="G121" s="47"/>
      <c r="H121" s="47"/>
      <c r="I121" s="47"/>
      <c r="J121" s="47"/>
      <c r="K121" s="38" t="s">
        <v>37</v>
      </c>
      <c r="L121" s="47"/>
      <c r="M121" s="33" t="str">
        <f>E21</f>
        <v>QSB</v>
      </c>
      <c r="N121" s="33"/>
      <c r="O121" s="33"/>
      <c r="P121" s="33"/>
      <c r="Q121" s="33"/>
      <c r="R121" s="48"/>
    </row>
    <row r="122" s="1" customFormat="1" ht="10.32" customHeight="1">
      <c r="B122" s="46"/>
      <c r="C122" s="47"/>
      <c r="D122" s="47"/>
      <c r="E122" s="47"/>
      <c r="F122" s="47"/>
      <c r="G122" s="47"/>
      <c r="H122" s="47"/>
      <c r="I122" s="47"/>
      <c r="J122" s="47"/>
      <c r="K122" s="47"/>
      <c r="L122" s="47"/>
      <c r="M122" s="47"/>
      <c r="N122" s="47"/>
      <c r="O122" s="47"/>
      <c r="P122" s="47"/>
      <c r="Q122" s="47"/>
      <c r="R122" s="48"/>
    </row>
    <row r="123" s="8" customFormat="1" ht="29.28" customHeight="1">
      <c r="B123" s="195"/>
      <c r="C123" s="196" t="s">
        <v>193</v>
      </c>
      <c r="D123" s="197" t="s">
        <v>194</v>
      </c>
      <c r="E123" s="197" t="s">
        <v>62</v>
      </c>
      <c r="F123" s="197" t="s">
        <v>195</v>
      </c>
      <c r="G123" s="197"/>
      <c r="H123" s="197"/>
      <c r="I123" s="197"/>
      <c r="J123" s="197" t="s">
        <v>196</v>
      </c>
      <c r="K123" s="197" t="s">
        <v>197</v>
      </c>
      <c r="L123" s="197" t="s">
        <v>198</v>
      </c>
      <c r="M123" s="197"/>
      <c r="N123" s="197" t="s">
        <v>156</v>
      </c>
      <c r="O123" s="197"/>
      <c r="P123" s="197"/>
      <c r="Q123" s="198"/>
      <c r="R123" s="199"/>
      <c r="T123" s="106" t="s">
        <v>199</v>
      </c>
      <c r="U123" s="107" t="s">
        <v>44</v>
      </c>
      <c r="V123" s="107" t="s">
        <v>200</v>
      </c>
      <c r="W123" s="107" t="s">
        <v>201</v>
      </c>
      <c r="X123" s="107" t="s">
        <v>202</v>
      </c>
      <c r="Y123" s="107" t="s">
        <v>203</v>
      </c>
      <c r="Z123" s="107" t="s">
        <v>204</v>
      </c>
      <c r="AA123" s="108" t="s">
        <v>205</v>
      </c>
    </row>
    <row r="124" s="1" customFormat="1" ht="29.28" customHeight="1">
      <c r="B124" s="46"/>
      <c r="C124" s="110" t="s">
        <v>153</v>
      </c>
      <c r="D124" s="47"/>
      <c r="E124" s="47"/>
      <c r="F124" s="47"/>
      <c r="G124" s="47"/>
      <c r="H124" s="47"/>
      <c r="I124" s="47"/>
      <c r="J124" s="47"/>
      <c r="K124" s="47"/>
      <c r="L124" s="47"/>
      <c r="M124" s="47"/>
      <c r="N124" s="200">
        <f>BK124</f>
        <v>0</v>
      </c>
      <c r="O124" s="201"/>
      <c r="P124" s="201"/>
      <c r="Q124" s="201"/>
      <c r="R124" s="48"/>
      <c r="T124" s="109"/>
      <c r="U124" s="67"/>
      <c r="V124" s="67"/>
      <c r="W124" s="202">
        <f>W125+W143+W164+W195+W222+W225+W264+W271+W291+W296</f>
        <v>0</v>
      </c>
      <c r="X124" s="67"/>
      <c r="Y124" s="202">
        <f>Y125+Y143+Y164+Y195+Y222+Y225+Y264+Y271+Y291+Y296</f>
        <v>0</v>
      </c>
      <c r="Z124" s="67"/>
      <c r="AA124" s="203">
        <f>AA125+AA143+AA164+AA195+AA222+AA225+AA264+AA271+AA291+AA296</f>
        <v>0</v>
      </c>
      <c r="AT124" s="22" t="s">
        <v>79</v>
      </c>
      <c r="AU124" s="22" t="s">
        <v>158</v>
      </c>
      <c r="BK124" s="204">
        <f>BK125+BK143+BK164+BK195+BK222+BK225+BK264+BK271+BK291+BK296</f>
        <v>0</v>
      </c>
    </row>
    <row r="125" s="9" customFormat="1" ht="37.44001" customHeight="1">
      <c r="B125" s="205"/>
      <c r="C125" s="206"/>
      <c r="D125" s="207" t="s">
        <v>3028</v>
      </c>
      <c r="E125" s="207"/>
      <c r="F125" s="207"/>
      <c r="G125" s="207"/>
      <c r="H125" s="207"/>
      <c r="I125" s="207"/>
      <c r="J125" s="207"/>
      <c r="K125" s="207"/>
      <c r="L125" s="207"/>
      <c r="M125" s="207"/>
      <c r="N125" s="263">
        <f>BK125</f>
        <v>0</v>
      </c>
      <c r="O125" s="264"/>
      <c r="P125" s="264"/>
      <c r="Q125" s="264"/>
      <c r="R125" s="209"/>
      <c r="T125" s="210"/>
      <c r="U125" s="206"/>
      <c r="V125" s="206"/>
      <c r="W125" s="211">
        <f>SUM(W126:W142)</f>
        <v>0</v>
      </c>
      <c r="X125" s="206"/>
      <c r="Y125" s="211">
        <f>SUM(Y126:Y142)</f>
        <v>0</v>
      </c>
      <c r="Z125" s="206"/>
      <c r="AA125" s="212">
        <f>SUM(AA126:AA142)</f>
        <v>0</v>
      </c>
      <c r="AR125" s="213" t="s">
        <v>149</v>
      </c>
      <c r="AT125" s="214" t="s">
        <v>79</v>
      </c>
      <c r="AU125" s="214" t="s">
        <v>80</v>
      </c>
      <c r="AY125" s="213" t="s">
        <v>206</v>
      </c>
      <c r="BK125" s="215">
        <f>SUM(BK126:BK142)</f>
        <v>0</v>
      </c>
    </row>
    <row r="126" s="1" customFormat="1" ht="16.5" customHeight="1">
      <c r="B126" s="46"/>
      <c r="C126" s="219" t="s">
        <v>88</v>
      </c>
      <c r="D126" s="219" t="s">
        <v>207</v>
      </c>
      <c r="E126" s="220" t="s">
        <v>3037</v>
      </c>
      <c r="F126" s="221" t="s">
        <v>3038</v>
      </c>
      <c r="G126" s="221"/>
      <c r="H126" s="221"/>
      <c r="I126" s="221"/>
      <c r="J126" s="222" t="s">
        <v>1134</v>
      </c>
      <c r="K126" s="223">
        <v>5</v>
      </c>
      <c r="L126" s="224">
        <v>0</v>
      </c>
      <c r="M126" s="225"/>
      <c r="N126" s="226">
        <f>ROUND(L126*K126,2)</f>
        <v>0</v>
      </c>
      <c r="O126" s="226"/>
      <c r="P126" s="226"/>
      <c r="Q126" s="226"/>
      <c r="R126" s="48"/>
      <c r="T126" s="227" t="s">
        <v>22</v>
      </c>
      <c r="U126" s="56" t="s">
        <v>45</v>
      </c>
      <c r="V126" s="47"/>
      <c r="W126" s="228">
        <f>V126*K126</f>
        <v>0</v>
      </c>
      <c r="X126" s="228">
        <v>0</v>
      </c>
      <c r="Y126" s="228">
        <f>X126*K126</f>
        <v>0</v>
      </c>
      <c r="Z126" s="228">
        <v>0</v>
      </c>
      <c r="AA126" s="229">
        <f>Z126*K126</f>
        <v>0</v>
      </c>
      <c r="AR126" s="22" t="s">
        <v>278</v>
      </c>
      <c r="AT126" s="22" t="s">
        <v>207</v>
      </c>
      <c r="AU126" s="22" t="s">
        <v>88</v>
      </c>
      <c r="AY126" s="22" t="s">
        <v>206</v>
      </c>
      <c r="BE126" s="142">
        <f>IF(U126="základní",N126,0)</f>
        <v>0</v>
      </c>
      <c r="BF126" s="142">
        <f>IF(U126="snížená",N126,0)</f>
        <v>0</v>
      </c>
      <c r="BG126" s="142">
        <f>IF(U126="zákl. přenesená",N126,0)</f>
        <v>0</v>
      </c>
      <c r="BH126" s="142">
        <f>IF(U126="sníž. přenesená",N126,0)</f>
        <v>0</v>
      </c>
      <c r="BI126" s="142">
        <f>IF(U126="nulová",N126,0)</f>
        <v>0</v>
      </c>
      <c r="BJ126" s="22" t="s">
        <v>88</v>
      </c>
      <c r="BK126" s="142">
        <f>ROUND(L126*K126,2)</f>
        <v>0</v>
      </c>
      <c r="BL126" s="22" t="s">
        <v>278</v>
      </c>
      <c r="BM126" s="22" t="s">
        <v>3039</v>
      </c>
    </row>
    <row r="127" s="1" customFormat="1" ht="24" customHeight="1">
      <c r="B127" s="46"/>
      <c r="C127" s="47"/>
      <c r="D127" s="47"/>
      <c r="E127" s="47"/>
      <c r="F127" s="250" t="s">
        <v>3040</v>
      </c>
      <c r="G127" s="67"/>
      <c r="H127" s="67"/>
      <c r="I127" s="67"/>
      <c r="J127" s="47"/>
      <c r="K127" s="47"/>
      <c r="L127" s="47"/>
      <c r="M127" s="47"/>
      <c r="N127" s="47"/>
      <c r="O127" s="47"/>
      <c r="P127" s="47"/>
      <c r="Q127" s="47"/>
      <c r="R127" s="48"/>
      <c r="T127" s="189"/>
      <c r="U127" s="47"/>
      <c r="V127" s="47"/>
      <c r="W127" s="47"/>
      <c r="X127" s="47"/>
      <c r="Y127" s="47"/>
      <c r="Z127" s="47"/>
      <c r="AA127" s="100"/>
      <c r="AT127" s="22" t="s">
        <v>268</v>
      </c>
      <c r="AU127" s="22" t="s">
        <v>88</v>
      </c>
    </row>
    <row r="128" s="1" customFormat="1" ht="16.5" customHeight="1">
      <c r="B128" s="46"/>
      <c r="C128" s="219" t="s">
        <v>149</v>
      </c>
      <c r="D128" s="219" t="s">
        <v>207</v>
      </c>
      <c r="E128" s="220" t="s">
        <v>3041</v>
      </c>
      <c r="F128" s="221" t="s">
        <v>3042</v>
      </c>
      <c r="G128" s="221"/>
      <c r="H128" s="221"/>
      <c r="I128" s="221"/>
      <c r="J128" s="222" t="s">
        <v>1134</v>
      </c>
      <c r="K128" s="223">
        <v>2</v>
      </c>
      <c r="L128" s="224">
        <v>0</v>
      </c>
      <c r="M128" s="225"/>
      <c r="N128" s="226">
        <f>ROUND(L128*K128,2)</f>
        <v>0</v>
      </c>
      <c r="O128" s="226"/>
      <c r="P128" s="226"/>
      <c r="Q128" s="226"/>
      <c r="R128" s="48"/>
      <c r="T128" s="227" t="s">
        <v>22</v>
      </c>
      <c r="U128" s="56" t="s">
        <v>45</v>
      </c>
      <c r="V128" s="47"/>
      <c r="W128" s="228">
        <f>V128*K128</f>
        <v>0</v>
      </c>
      <c r="X128" s="228">
        <v>0</v>
      </c>
      <c r="Y128" s="228">
        <f>X128*K128</f>
        <v>0</v>
      </c>
      <c r="Z128" s="228">
        <v>0</v>
      </c>
      <c r="AA128" s="229">
        <f>Z128*K128</f>
        <v>0</v>
      </c>
      <c r="AR128" s="22" t="s">
        <v>278</v>
      </c>
      <c r="AT128" s="22" t="s">
        <v>207</v>
      </c>
      <c r="AU128" s="22" t="s">
        <v>88</v>
      </c>
      <c r="AY128" s="22" t="s">
        <v>206</v>
      </c>
      <c r="BE128" s="142">
        <f>IF(U128="základní",N128,0)</f>
        <v>0</v>
      </c>
      <c r="BF128" s="142">
        <f>IF(U128="snížená",N128,0)</f>
        <v>0</v>
      </c>
      <c r="BG128" s="142">
        <f>IF(U128="zákl. přenesená",N128,0)</f>
        <v>0</v>
      </c>
      <c r="BH128" s="142">
        <f>IF(U128="sníž. přenesená",N128,0)</f>
        <v>0</v>
      </c>
      <c r="BI128" s="142">
        <f>IF(U128="nulová",N128,0)</f>
        <v>0</v>
      </c>
      <c r="BJ128" s="22" t="s">
        <v>88</v>
      </c>
      <c r="BK128" s="142">
        <f>ROUND(L128*K128,2)</f>
        <v>0</v>
      </c>
      <c r="BL128" s="22" t="s">
        <v>278</v>
      </c>
      <c r="BM128" s="22" t="s">
        <v>3043</v>
      </c>
    </row>
    <row r="129" s="1" customFormat="1" ht="24" customHeight="1">
      <c r="B129" s="46"/>
      <c r="C129" s="47"/>
      <c r="D129" s="47"/>
      <c r="E129" s="47"/>
      <c r="F129" s="250" t="s">
        <v>3040</v>
      </c>
      <c r="G129" s="67"/>
      <c r="H129" s="67"/>
      <c r="I129" s="67"/>
      <c r="J129" s="47"/>
      <c r="K129" s="47"/>
      <c r="L129" s="47"/>
      <c r="M129" s="47"/>
      <c r="N129" s="47"/>
      <c r="O129" s="47"/>
      <c r="P129" s="47"/>
      <c r="Q129" s="47"/>
      <c r="R129" s="48"/>
      <c r="T129" s="189"/>
      <c r="U129" s="47"/>
      <c r="V129" s="47"/>
      <c r="W129" s="47"/>
      <c r="X129" s="47"/>
      <c r="Y129" s="47"/>
      <c r="Z129" s="47"/>
      <c r="AA129" s="100"/>
      <c r="AT129" s="22" t="s">
        <v>268</v>
      </c>
      <c r="AU129" s="22" t="s">
        <v>88</v>
      </c>
    </row>
    <row r="130" s="1" customFormat="1" ht="16.5" customHeight="1">
      <c r="B130" s="46"/>
      <c r="C130" s="219" t="s">
        <v>218</v>
      </c>
      <c r="D130" s="219" t="s">
        <v>207</v>
      </c>
      <c r="E130" s="220" t="s">
        <v>3044</v>
      </c>
      <c r="F130" s="221" t="s">
        <v>3045</v>
      </c>
      <c r="G130" s="221"/>
      <c r="H130" s="221"/>
      <c r="I130" s="221"/>
      <c r="J130" s="222" t="s">
        <v>1134</v>
      </c>
      <c r="K130" s="223">
        <v>14</v>
      </c>
      <c r="L130" s="224">
        <v>0</v>
      </c>
      <c r="M130" s="225"/>
      <c r="N130" s="226">
        <f>ROUND(L130*K130,2)</f>
        <v>0</v>
      </c>
      <c r="O130" s="226"/>
      <c r="P130" s="226"/>
      <c r="Q130" s="226"/>
      <c r="R130" s="48"/>
      <c r="T130" s="227" t="s">
        <v>22</v>
      </c>
      <c r="U130" s="56" t="s">
        <v>45</v>
      </c>
      <c r="V130" s="47"/>
      <c r="W130" s="228">
        <f>V130*K130</f>
        <v>0</v>
      </c>
      <c r="X130" s="228">
        <v>0</v>
      </c>
      <c r="Y130" s="228">
        <f>X130*K130</f>
        <v>0</v>
      </c>
      <c r="Z130" s="228">
        <v>0</v>
      </c>
      <c r="AA130" s="229">
        <f>Z130*K130</f>
        <v>0</v>
      </c>
      <c r="AR130" s="22" t="s">
        <v>278</v>
      </c>
      <c r="AT130" s="22" t="s">
        <v>207</v>
      </c>
      <c r="AU130" s="22" t="s">
        <v>88</v>
      </c>
      <c r="AY130" s="22" t="s">
        <v>206</v>
      </c>
      <c r="BE130" s="142">
        <f>IF(U130="základní",N130,0)</f>
        <v>0</v>
      </c>
      <c r="BF130" s="142">
        <f>IF(U130="snížená",N130,0)</f>
        <v>0</v>
      </c>
      <c r="BG130" s="142">
        <f>IF(U130="zákl. přenesená",N130,0)</f>
        <v>0</v>
      </c>
      <c r="BH130" s="142">
        <f>IF(U130="sníž. přenesená",N130,0)</f>
        <v>0</v>
      </c>
      <c r="BI130" s="142">
        <f>IF(U130="nulová",N130,0)</f>
        <v>0</v>
      </c>
      <c r="BJ130" s="22" t="s">
        <v>88</v>
      </c>
      <c r="BK130" s="142">
        <f>ROUND(L130*K130,2)</f>
        <v>0</v>
      </c>
      <c r="BL130" s="22" t="s">
        <v>278</v>
      </c>
      <c r="BM130" s="22" t="s">
        <v>3046</v>
      </c>
    </row>
    <row r="131" s="1" customFormat="1" ht="24" customHeight="1">
      <c r="B131" s="46"/>
      <c r="C131" s="47"/>
      <c r="D131" s="47"/>
      <c r="E131" s="47"/>
      <c r="F131" s="250" t="s">
        <v>3040</v>
      </c>
      <c r="G131" s="67"/>
      <c r="H131" s="67"/>
      <c r="I131" s="67"/>
      <c r="J131" s="47"/>
      <c r="K131" s="47"/>
      <c r="L131" s="47"/>
      <c r="M131" s="47"/>
      <c r="N131" s="47"/>
      <c r="O131" s="47"/>
      <c r="P131" s="47"/>
      <c r="Q131" s="47"/>
      <c r="R131" s="48"/>
      <c r="T131" s="189"/>
      <c r="U131" s="47"/>
      <c r="V131" s="47"/>
      <c r="W131" s="47"/>
      <c r="X131" s="47"/>
      <c r="Y131" s="47"/>
      <c r="Z131" s="47"/>
      <c r="AA131" s="100"/>
      <c r="AT131" s="22" t="s">
        <v>268</v>
      </c>
      <c r="AU131" s="22" t="s">
        <v>88</v>
      </c>
    </row>
    <row r="132" s="1" customFormat="1" ht="16.5" customHeight="1">
      <c r="B132" s="46"/>
      <c r="C132" s="219" t="s">
        <v>211</v>
      </c>
      <c r="D132" s="219" t="s">
        <v>207</v>
      </c>
      <c r="E132" s="220" t="s">
        <v>3047</v>
      </c>
      <c r="F132" s="221" t="s">
        <v>3048</v>
      </c>
      <c r="G132" s="221"/>
      <c r="H132" s="221"/>
      <c r="I132" s="221"/>
      <c r="J132" s="222" t="s">
        <v>1134</v>
      </c>
      <c r="K132" s="223">
        <v>20</v>
      </c>
      <c r="L132" s="224">
        <v>0</v>
      </c>
      <c r="M132" s="225"/>
      <c r="N132" s="226">
        <f>ROUND(L132*K132,2)</f>
        <v>0</v>
      </c>
      <c r="O132" s="226"/>
      <c r="P132" s="226"/>
      <c r="Q132" s="226"/>
      <c r="R132" s="48"/>
      <c r="T132" s="227" t="s">
        <v>22</v>
      </c>
      <c r="U132" s="56" t="s">
        <v>45</v>
      </c>
      <c r="V132" s="47"/>
      <c r="W132" s="228">
        <f>V132*K132</f>
        <v>0</v>
      </c>
      <c r="X132" s="228">
        <v>0</v>
      </c>
      <c r="Y132" s="228">
        <f>X132*K132</f>
        <v>0</v>
      </c>
      <c r="Z132" s="228">
        <v>0</v>
      </c>
      <c r="AA132" s="229">
        <f>Z132*K132</f>
        <v>0</v>
      </c>
      <c r="AR132" s="22" t="s">
        <v>278</v>
      </c>
      <c r="AT132" s="22" t="s">
        <v>207</v>
      </c>
      <c r="AU132" s="22" t="s">
        <v>88</v>
      </c>
      <c r="AY132" s="22" t="s">
        <v>206</v>
      </c>
      <c r="BE132" s="142">
        <f>IF(U132="základní",N132,0)</f>
        <v>0</v>
      </c>
      <c r="BF132" s="142">
        <f>IF(U132="snížená",N132,0)</f>
        <v>0</v>
      </c>
      <c r="BG132" s="142">
        <f>IF(U132="zákl. přenesená",N132,0)</f>
        <v>0</v>
      </c>
      <c r="BH132" s="142">
        <f>IF(U132="sníž. přenesená",N132,0)</f>
        <v>0</v>
      </c>
      <c r="BI132" s="142">
        <f>IF(U132="nulová",N132,0)</f>
        <v>0</v>
      </c>
      <c r="BJ132" s="22" t="s">
        <v>88</v>
      </c>
      <c r="BK132" s="142">
        <f>ROUND(L132*K132,2)</f>
        <v>0</v>
      </c>
      <c r="BL132" s="22" t="s">
        <v>278</v>
      </c>
      <c r="BM132" s="22" t="s">
        <v>3049</v>
      </c>
    </row>
    <row r="133" s="1" customFormat="1" ht="24" customHeight="1">
      <c r="B133" s="46"/>
      <c r="C133" s="47"/>
      <c r="D133" s="47"/>
      <c r="E133" s="47"/>
      <c r="F133" s="250" t="s">
        <v>3040</v>
      </c>
      <c r="G133" s="67"/>
      <c r="H133" s="67"/>
      <c r="I133" s="67"/>
      <c r="J133" s="47"/>
      <c r="K133" s="47"/>
      <c r="L133" s="47"/>
      <c r="M133" s="47"/>
      <c r="N133" s="47"/>
      <c r="O133" s="47"/>
      <c r="P133" s="47"/>
      <c r="Q133" s="47"/>
      <c r="R133" s="48"/>
      <c r="T133" s="189"/>
      <c r="U133" s="47"/>
      <c r="V133" s="47"/>
      <c r="W133" s="47"/>
      <c r="X133" s="47"/>
      <c r="Y133" s="47"/>
      <c r="Z133" s="47"/>
      <c r="AA133" s="100"/>
      <c r="AT133" s="22" t="s">
        <v>268</v>
      </c>
      <c r="AU133" s="22" t="s">
        <v>88</v>
      </c>
    </row>
    <row r="134" s="1" customFormat="1" ht="16.5" customHeight="1">
      <c r="B134" s="46"/>
      <c r="C134" s="219" t="s">
        <v>226</v>
      </c>
      <c r="D134" s="219" t="s">
        <v>207</v>
      </c>
      <c r="E134" s="220" t="s">
        <v>3050</v>
      </c>
      <c r="F134" s="221" t="s">
        <v>3051</v>
      </c>
      <c r="G134" s="221"/>
      <c r="H134" s="221"/>
      <c r="I134" s="221"/>
      <c r="J134" s="222" t="s">
        <v>1134</v>
      </c>
      <c r="K134" s="223">
        <v>20</v>
      </c>
      <c r="L134" s="224">
        <v>0</v>
      </c>
      <c r="M134" s="225"/>
      <c r="N134" s="226">
        <f>ROUND(L134*K134,2)</f>
        <v>0</v>
      </c>
      <c r="O134" s="226"/>
      <c r="P134" s="226"/>
      <c r="Q134" s="226"/>
      <c r="R134" s="48"/>
      <c r="T134" s="227" t="s">
        <v>22</v>
      </c>
      <c r="U134" s="56" t="s">
        <v>45</v>
      </c>
      <c r="V134" s="47"/>
      <c r="W134" s="228">
        <f>V134*K134</f>
        <v>0</v>
      </c>
      <c r="X134" s="228">
        <v>0</v>
      </c>
      <c r="Y134" s="228">
        <f>X134*K134</f>
        <v>0</v>
      </c>
      <c r="Z134" s="228">
        <v>0</v>
      </c>
      <c r="AA134" s="229">
        <f>Z134*K134</f>
        <v>0</v>
      </c>
      <c r="AR134" s="22" t="s">
        <v>278</v>
      </c>
      <c r="AT134" s="22" t="s">
        <v>207</v>
      </c>
      <c r="AU134" s="22" t="s">
        <v>88</v>
      </c>
      <c r="AY134" s="22" t="s">
        <v>206</v>
      </c>
      <c r="BE134" s="142">
        <f>IF(U134="základní",N134,0)</f>
        <v>0</v>
      </c>
      <c r="BF134" s="142">
        <f>IF(U134="snížená",N134,0)</f>
        <v>0</v>
      </c>
      <c r="BG134" s="142">
        <f>IF(U134="zákl. přenesená",N134,0)</f>
        <v>0</v>
      </c>
      <c r="BH134" s="142">
        <f>IF(U134="sníž. přenesená",N134,0)</f>
        <v>0</v>
      </c>
      <c r="BI134" s="142">
        <f>IF(U134="nulová",N134,0)</f>
        <v>0</v>
      </c>
      <c r="BJ134" s="22" t="s">
        <v>88</v>
      </c>
      <c r="BK134" s="142">
        <f>ROUND(L134*K134,2)</f>
        <v>0</v>
      </c>
      <c r="BL134" s="22" t="s">
        <v>278</v>
      </c>
      <c r="BM134" s="22" t="s">
        <v>3052</v>
      </c>
    </row>
    <row r="135" s="1" customFormat="1" ht="24" customHeight="1">
      <c r="B135" s="46"/>
      <c r="C135" s="47"/>
      <c r="D135" s="47"/>
      <c r="E135" s="47"/>
      <c r="F135" s="250" t="s">
        <v>3040</v>
      </c>
      <c r="G135" s="67"/>
      <c r="H135" s="67"/>
      <c r="I135" s="67"/>
      <c r="J135" s="47"/>
      <c r="K135" s="47"/>
      <c r="L135" s="47"/>
      <c r="M135" s="47"/>
      <c r="N135" s="47"/>
      <c r="O135" s="47"/>
      <c r="P135" s="47"/>
      <c r="Q135" s="47"/>
      <c r="R135" s="48"/>
      <c r="T135" s="189"/>
      <c r="U135" s="47"/>
      <c r="V135" s="47"/>
      <c r="W135" s="47"/>
      <c r="X135" s="47"/>
      <c r="Y135" s="47"/>
      <c r="Z135" s="47"/>
      <c r="AA135" s="100"/>
      <c r="AT135" s="22" t="s">
        <v>268</v>
      </c>
      <c r="AU135" s="22" t="s">
        <v>88</v>
      </c>
    </row>
    <row r="136" s="1" customFormat="1" ht="25.5" customHeight="1">
      <c r="B136" s="46"/>
      <c r="C136" s="219" t="s">
        <v>231</v>
      </c>
      <c r="D136" s="219" t="s">
        <v>207</v>
      </c>
      <c r="E136" s="220" t="s">
        <v>3053</v>
      </c>
      <c r="F136" s="221" t="s">
        <v>3054</v>
      </c>
      <c r="G136" s="221"/>
      <c r="H136" s="221"/>
      <c r="I136" s="221"/>
      <c r="J136" s="222" t="s">
        <v>1134</v>
      </c>
      <c r="K136" s="223">
        <v>2</v>
      </c>
      <c r="L136" s="224">
        <v>0</v>
      </c>
      <c r="M136" s="225"/>
      <c r="N136" s="226">
        <f>ROUND(L136*K136,2)</f>
        <v>0</v>
      </c>
      <c r="O136" s="226"/>
      <c r="P136" s="226"/>
      <c r="Q136" s="226"/>
      <c r="R136" s="48"/>
      <c r="T136" s="227" t="s">
        <v>22</v>
      </c>
      <c r="U136" s="56" t="s">
        <v>45</v>
      </c>
      <c r="V136" s="47"/>
      <c r="W136" s="228">
        <f>V136*K136</f>
        <v>0</v>
      </c>
      <c r="X136" s="228">
        <v>0</v>
      </c>
      <c r="Y136" s="228">
        <f>X136*K136</f>
        <v>0</v>
      </c>
      <c r="Z136" s="228">
        <v>0</v>
      </c>
      <c r="AA136" s="229">
        <f>Z136*K136</f>
        <v>0</v>
      </c>
      <c r="AR136" s="22" t="s">
        <v>278</v>
      </c>
      <c r="AT136" s="22" t="s">
        <v>207</v>
      </c>
      <c r="AU136" s="22" t="s">
        <v>88</v>
      </c>
      <c r="AY136" s="22" t="s">
        <v>206</v>
      </c>
      <c r="BE136" s="142">
        <f>IF(U136="základní",N136,0)</f>
        <v>0</v>
      </c>
      <c r="BF136" s="142">
        <f>IF(U136="snížená",N136,0)</f>
        <v>0</v>
      </c>
      <c r="BG136" s="142">
        <f>IF(U136="zákl. přenesená",N136,0)</f>
        <v>0</v>
      </c>
      <c r="BH136" s="142">
        <f>IF(U136="sníž. přenesená",N136,0)</f>
        <v>0</v>
      </c>
      <c r="BI136" s="142">
        <f>IF(U136="nulová",N136,0)</f>
        <v>0</v>
      </c>
      <c r="BJ136" s="22" t="s">
        <v>88</v>
      </c>
      <c r="BK136" s="142">
        <f>ROUND(L136*K136,2)</f>
        <v>0</v>
      </c>
      <c r="BL136" s="22" t="s">
        <v>278</v>
      </c>
      <c r="BM136" s="22" t="s">
        <v>3055</v>
      </c>
    </row>
    <row r="137" s="1" customFormat="1" ht="24" customHeight="1">
      <c r="B137" s="46"/>
      <c r="C137" s="47"/>
      <c r="D137" s="47"/>
      <c r="E137" s="47"/>
      <c r="F137" s="250" t="s">
        <v>3040</v>
      </c>
      <c r="G137" s="67"/>
      <c r="H137" s="67"/>
      <c r="I137" s="67"/>
      <c r="J137" s="47"/>
      <c r="K137" s="47"/>
      <c r="L137" s="47"/>
      <c r="M137" s="47"/>
      <c r="N137" s="47"/>
      <c r="O137" s="47"/>
      <c r="P137" s="47"/>
      <c r="Q137" s="47"/>
      <c r="R137" s="48"/>
      <c r="T137" s="189"/>
      <c r="U137" s="47"/>
      <c r="V137" s="47"/>
      <c r="W137" s="47"/>
      <c r="X137" s="47"/>
      <c r="Y137" s="47"/>
      <c r="Z137" s="47"/>
      <c r="AA137" s="100"/>
      <c r="AT137" s="22" t="s">
        <v>268</v>
      </c>
      <c r="AU137" s="22" t="s">
        <v>88</v>
      </c>
    </row>
    <row r="138" s="1" customFormat="1" ht="16.5" customHeight="1">
      <c r="B138" s="46"/>
      <c r="C138" s="219" t="s">
        <v>235</v>
      </c>
      <c r="D138" s="219" t="s">
        <v>207</v>
      </c>
      <c r="E138" s="220" t="s">
        <v>3056</v>
      </c>
      <c r="F138" s="221" t="s">
        <v>3057</v>
      </c>
      <c r="G138" s="221"/>
      <c r="H138" s="221"/>
      <c r="I138" s="221"/>
      <c r="J138" s="222" t="s">
        <v>1134</v>
      </c>
      <c r="K138" s="223">
        <v>1</v>
      </c>
      <c r="L138" s="224">
        <v>0</v>
      </c>
      <c r="M138" s="225"/>
      <c r="N138" s="226">
        <f>ROUND(L138*K138,2)</f>
        <v>0</v>
      </c>
      <c r="O138" s="226"/>
      <c r="P138" s="226"/>
      <c r="Q138" s="226"/>
      <c r="R138" s="48"/>
      <c r="T138" s="227" t="s">
        <v>22</v>
      </c>
      <c r="U138" s="56" t="s">
        <v>45</v>
      </c>
      <c r="V138" s="47"/>
      <c r="W138" s="228">
        <f>V138*K138</f>
        <v>0</v>
      </c>
      <c r="X138" s="228">
        <v>0</v>
      </c>
      <c r="Y138" s="228">
        <f>X138*K138</f>
        <v>0</v>
      </c>
      <c r="Z138" s="228">
        <v>0</v>
      </c>
      <c r="AA138" s="229">
        <f>Z138*K138</f>
        <v>0</v>
      </c>
      <c r="AR138" s="22" t="s">
        <v>278</v>
      </c>
      <c r="AT138" s="22" t="s">
        <v>207</v>
      </c>
      <c r="AU138" s="22" t="s">
        <v>88</v>
      </c>
      <c r="AY138" s="22" t="s">
        <v>206</v>
      </c>
      <c r="BE138" s="142">
        <f>IF(U138="základní",N138,0)</f>
        <v>0</v>
      </c>
      <c r="BF138" s="142">
        <f>IF(U138="snížená",N138,0)</f>
        <v>0</v>
      </c>
      <c r="BG138" s="142">
        <f>IF(U138="zákl. přenesená",N138,0)</f>
        <v>0</v>
      </c>
      <c r="BH138" s="142">
        <f>IF(U138="sníž. přenesená",N138,0)</f>
        <v>0</v>
      </c>
      <c r="BI138" s="142">
        <f>IF(U138="nulová",N138,0)</f>
        <v>0</v>
      </c>
      <c r="BJ138" s="22" t="s">
        <v>88</v>
      </c>
      <c r="BK138" s="142">
        <f>ROUND(L138*K138,2)</f>
        <v>0</v>
      </c>
      <c r="BL138" s="22" t="s">
        <v>278</v>
      </c>
      <c r="BM138" s="22" t="s">
        <v>3058</v>
      </c>
    </row>
    <row r="139" s="1" customFormat="1" ht="24" customHeight="1">
      <c r="B139" s="46"/>
      <c r="C139" s="47"/>
      <c r="D139" s="47"/>
      <c r="E139" s="47"/>
      <c r="F139" s="250" t="s">
        <v>3040</v>
      </c>
      <c r="G139" s="67"/>
      <c r="H139" s="67"/>
      <c r="I139" s="67"/>
      <c r="J139" s="47"/>
      <c r="K139" s="47"/>
      <c r="L139" s="47"/>
      <c r="M139" s="47"/>
      <c r="N139" s="47"/>
      <c r="O139" s="47"/>
      <c r="P139" s="47"/>
      <c r="Q139" s="47"/>
      <c r="R139" s="48"/>
      <c r="T139" s="189"/>
      <c r="U139" s="47"/>
      <c r="V139" s="47"/>
      <c r="W139" s="47"/>
      <c r="X139" s="47"/>
      <c r="Y139" s="47"/>
      <c r="Z139" s="47"/>
      <c r="AA139" s="100"/>
      <c r="AT139" s="22" t="s">
        <v>268</v>
      </c>
      <c r="AU139" s="22" t="s">
        <v>88</v>
      </c>
    </row>
    <row r="140" s="1" customFormat="1" ht="25.5" customHeight="1">
      <c r="B140" s="46"/>
      <c r="C140" s="219" t="s">
        <v>240</v>
      </c>
      <c r="D140" s="219" t="s">
        <v>207</v>
      </c>
      <c r="E140" s="220" t="s">
        <v>3059</v>
      </c>
      <c r="F140" s="221" t="s">
        <v>3060</v>
      </c>
      <c r="G140" s="221"/>
      <c r="H140" s="221"/>
      <c r="I140" s="221"/>
      <c r="J140" s="222" t="s">
        <v>1134</v>
      </c>
      <c r="K140" s="223">
        <v>1</v>
      </c>
      <c r="L140" s="224">
        <v>0</v>
      </c>
      <c r="M140" s="225"/>
      <c r="N140" s="226">
        <f>ROUND(L140*K140,2)</f>
        <v>0</v>
      </c>
      <c r="O140" s="226"/>
      <c r="P140" s="226"/>
      <c r="Q140" s="226"/>
      <c r="R140" s="48"/>
      <c r="T140" s="227" t="s">
        <v>22</v>
      </c>
      <c r="U140" s="56" t="s">
        <v>45</v>
      </c>
      <c r="V140" s="47"/>
      <c r="W140" s="228">
        <f>V140*K140</f>
        <v>0</v>
      </c>
      <c r="X140" s="228">
        <v>0</v>
      </c>
      <c r="Y140" s="228">
        <f>X140*K140</f>
        <v>0</v>
      </c>
      <c r="Z140" s="228">
        <v>0</v>
      </c>
      <c r="AA140" s="229">
        <f>Z140*K140</f>
        <v>0</v>
      </c>
      <c r="AR140" s="22" t="s">
        <v>278</v>
      </c>
      <c r="AT140" s="22" t="s">
        <v>207</v>
      </c>
      <c r="AU140" s="22" t="s">
        <v>88</v>
      </c>
      <c r="AY140" s="22" t="s">
        <v>206</v>
      </c>
      <c r="BE140" s="142">
        <f>IF(U140="základní",N140,0)</f>
        <v>0</v>
      </c>
      <c r="BF140" s="142">
        <f>IF(U140="snížená",N140,0)</f>
        <v>0</v>
      </c>
      <c r="BG140" s="142">
        <f>IF(U140="zákl. přenesená",N140,0)</f>
        <v>0</v>
      </c>
      <c r="BH140" s="142">
        <f>IF(U140="sníž. přenesená",N140,0)</f>
        <v>0</v>
      </c>
      <c r="BI140" s="142">
        <f>IF(U140="nulová",N140,0)</f>
        <v>0</v>
      </c>
      <c r="BJ140" s="22" t="s">
        <v>88</v>
      </c>
      <c r="BK140" s="142">
        <f>ROUND(L140*K140,2)</f>
        <v>0</v>
      </c>
      <c r="BL140" s="22" t="s">
        <v>278</v>
      </c>
      <c r="BM140" s="22" t="s">
        <v>3061</v>
      </c>
    </row>
    <row r="141" s="1" customFormat="1" ht="25.5" customHeight="1">
      <c r="B141" s="46"/>
      <c r="C141" s="219" t="s">
        <v>245</v>
      </c>
      <c r="D141" s="219" t="s">
        <v>207</v>
      </c>
      <c r="E141" s="220" t="s">
        <v>3062</v>
      </c>
      <c r="F141" s="221" t="s">
        <v>3063</v>
      </c>
      <c r="G141" s="221"/>
      <c r="H141" s="221"/>
      <c r="I141" s="221"/>
      <c r="J141" s="222" t="s">
        <v>3064</v>
      </c>
      <c r="K141" s="223">
        <v>2</v>
      </c>
      <c r="L141" s="224">
        <v>0</v>
      </c>
      <c r="M141" s="225"/>
      <c r="N141" s="226">
        <f>ROUND(L141*K141,2)</f>
        <v>0</v>
      </c>
      <c r="O141" s="226"/>
      <c r="P141" s="226"/>
      <c r="Q141" s="226"/>
      <c r="R141" s="48"/>
      <c r="T141" s="227" t="s">
        <v>22</v>
      </c>
      <c r="U141" s="56" t="s">
        <v>45</v>
      </c>
      <c r="V141" s="47"/>
      <c r="W141" s="228">
        <f>V141*K141</f>
        <v>0</v>
      </c>
      <c r="X141" s="228">
        <v>0</v>
      </c>
      <c r="Y141" s="228">
        <f>X141*K141</f>
        <v>0</v>
      </c>
      <c r="Z141" s="228">
        <v>0</v>
      </c>
      <c r="AA141" s="229">
        <f>Z141*K141</f>
        <v>0</v>
      </c>
      <c r="AR141" s="22" t="s">
        <v>278</v>
      </c>
      <c r="AT141" s="22" t="s">
        <v>207</v>
      </c>
      <c r="AU141" s="22" t="s">
        <v>88</v>
      </c>
      <c r="AY141" s="22" t="s">
        <v>206</v>
      </c>
      <c r="BE141" s="142">
        <f>IF(U141="základní",N141,0)</f>
        <v>0</v>
      </c>
      <c r="BF141" s="142">
        <f>IF(U141="snížená",N141,0)</f>
        <v>0</v>
      </c>
      <c r="BG141" s="142">
        <f>IF(U141="zákl. přenesená",N141,0)</f>
        <v>0</v>
      </c>
      <c r="BH141" s="142">
        <f>IF(U141="sníž. přenesená",N141,0)</f>
        <v>0</v>
      </c>
      <c r="BI141" s="142">
        <f>IF(U141="nulová",N141,0)</f>
        <v>0</v>
      </c>
      <c r="BJ141" s="22" t="s">
        <v>88</v>
      </c>
      <c r="BK141" s="142">
        <f>ROUND(L141*K141,2)</f>
        <v>0</v>
      </c>
      <c r="BL141" s="22" t="s">
        <v>278</v>
      </c>
      <c r="BM141" s="22" t="s">
        <v>3065</v>
      </c>
    </row>
    <row r="142" s="1" customFormat="1" ht="72" customHeight="1">
      <c r="B142" s="46"/>
      <c r="C142" s="47"/>
      <c r="D142" s="47"/>
      <c r="E142" s="47"/>
      <c r="F142" s="250" t="s">
        <v>3066</v>
      </c>
      <c r="G142" s="67"/>
      <c r="H142" s="67"/>
      <c r="I142" s="67"/>
      <c r="J142" s="47"/>
      <c r="K142" s="47"/>
      <c r="L142" s="47"/>
      <c r="M142" s="47"/>
      <c r="N142" s="47"/>
      <c r="O142" s="47"/>
      <c r="P142" s="47"/>
      <c r="Q142" s="47"/>
      <c r="R142" s="48"/>
      <c r="T142" s="189"/>
      <c r="U142" s="47"/>
      <c r="V142" s="47"/>
      <c r="W142" s="47"/>
      <c r="X142" s="47"/>
      <c r="Y142" s="47"/>
      <c r="Z142" s="47"/>
      <c r="AA142" s="100"/>
      <c r="AT142" s="22" t="s">
        <v>268</v>
      </c>
      <c r="AU142" s="22" t="s">
        <v>88</v>
      </c>
    </row>
    <row r="143" s="9" customFormat="1" ht="37.44001" customHeight="1">
      <c r="B143" s="205"/>
      <c r="C143" s="206"/>
      <c r="D143" s="207" t="s">
        <v>3029</v>
      </c>
      <c r="E143" s="207"/>
      <c r="F143" s="207"/>
      <c r="G143" s="207"/>
      <c r="H143" s="207"/>
      <c r="I143" s="207"/>
      <c r="J143" s="207"/>
      <c r="K143" s="207"/>
      <c r="L143" s="207"/>
      <c r="M143" s="207"/>
      <c r="N143" s="263">
        <f>BK143</f>
        <v>0</v>
      </c>
      <c r="O143" s="264"/>
      <c r="P143" s="264"/>
      <c r="Q143" s="264"/>
      <c r="R143" s="209"/>
      <c r="T143" s="210"/>
      <c r="U143" s="206"/>
      <c r="V143" s="206"/>
      <c r="W143" s="211">
        <f>SUM(W144:W163)</f>
        <v>0</v>
      </c>
      <c r="X143" s="206"/>
      <c r="Y143" s="211">
        <f>SUM(Y144:Y163)</f>
        <v>0</v>
      </c>
      <c r="Z143" s="206"/>
      <c r="AA143" s="212">
        <f>SUM(AA144:AA163)</f>
        <v>0</v>
      </c>
      <c r="AR143" s="213" t="s">
        <v>149</v>
      </c>
      <c r="AT143" s="214" t="s">
        <v>79</v>
      </c>
      <c r="AU143" s="214" t="s">
        <v>80</v>
      </c>
      <c r="AY143" s="213" t="s">
        <v>206</v>
      </c>
      <c r="BK143" s="215">
        <f>SUM(BK144:BK163)</f>
        <v>0</v>
      </c>
    </row>
    <row r="144" s="1" customFormat="1" ht="25.5" customHeight="1">
      <c r="B144" s="46"/>
      <c r="C144" s="219" t="s">
        <v>249</v>
      </c>
      <c r="D144" s="219" t="s">
        <v>207</v>
      </c>
      <c r="E144" s="220" t="s">
        <v>3067</v>
      </c>
      <c r="F144" s="221" t="s">
        <v>3068</v>
      </c>
      <c r="G144" s="221"/>
      <c r="H144" s="221"/>
      <c r="I144" s="221"/>
      <c r="J144" s="222" t="s">
        <v>1134</v>
      </c>
      <c r="K144" s="223">
        <v>50</v>
      </c>
      <c r="L144" s="224">
        <v>0</v>
      </c>
      <c r="M144" s="225"/>
      <c r="N144" s="226">
        <f>ROUND(L144*K144,2)</f>
        <v>0</v>
      </c>
      <c r="O144" s="226"/>
      <c r="P144" s="226"/>
      <c r="Q144" s="226"/>
      <c r="R144" s="48"/>
      <c r="T144" s="227" t="s">
        <v>22</v>
      </c>
      <c r="U144" s="56" t="s">
        <v>45</v>
      </c>
      <c r="V144" s="47"/>
      <c r="W144" s="228">
        <f>V144*K144</f>
        <v>0</v>
      </c>
      <c r="X144" s="228">
        <v>0</v>
      </c>
      <c r="Y144" s="228">
        <f>X144*K144</f>
        <v>0</v>
      </c>
      <c r="Z144" s="228">
        <v>0</v>
      </c>
      <c r="AA144" s="229">
        <f>Z144*K144</f>
        <v>0</v>
      </c>
      <c r="AR144" s="22" t="s">
        <v>278</v>
      </c>
      <c r="AT144" s="22" t="s">
        <v>207</v>
      </c>
      <c r="AU144" s="22" t="s">
        <v>88</v>
      </c>
      <c r="AY144" s="22" t="s">
        <v>206</v>
      </c>
      <c r="BE144" s="142">
        <f>IF(U144="základní",N144,0)</f>
        <v>0</v>
      </c>
      <c r="BF144" s="142">
        <f>IF(U144="snížená",N144,0)</f>
        <v>0</v>
      </c>
      <c r="BG144" s="142">
        <f>IF(U144="zákl. přenesená",N144,0)</f>
        <v>0</v>
      </c>
      <c r="BH144" s="142">
        <f>IF(U144="sníž. přenesená",N144,0)</f>
        <v>0</v>
      </c>
      <c r="BI144" s="142">
        <f>IF(U144="nulová",N144,0)</f>
        <v>0</v>
      </c>
      <c r="BJ144" s="22" t="s">
        <v>88</v>
      </c>
      <c r="BK144" s="142">
        <f>ROUND(L144*K144,2)</f>
        <v>0</v>
      </c>
      <c r="BL144" s="22" t="s">
        <v>278</v>
      </c>
      <c r="BM144" s="22" t="s">
        <v>3069</v>
      </c>
    </row>
    <row r="145" s="1" customFormat="1" ht="24" customHeight="1">
      <c r="B145" s="46"/>
      <c r="C145" s="47"/>
      <c r="D145" s="47"/>
      <c r="E145" s="47"/>
      <c r="F145" s="250" t="s">
        <v>3040</v>
      </c>
      <c r="G145" s="67"/>
      <c r="H145" s="67"/>
      <c r="I145" s="67"/>
      <c r="J145" s="47"/>
      <c r="K145" s="47"/>
      <c r="L145" s="47"/>
      <c r="M145" s="47"/>
      <c r="N145" s="47"/>
      <c r="O145" s="47"/>
      <c r="P145" s="47"/>
      <c r="Q145" s="47"/>
      <c r="R145" s="48"/>
      <c r="T145" s="189"/>
      <c r="U145" s="47"/>
      <c r="V145" s="47"/>
      <c r="W145" s="47"/>
      <c r="X145" s="47"/>
      <c r="Y145" s="47"/>
      <c r="Z145" s="47"/>
      <c r="AA145" s="100"/>
      <c r="AT145" s="22" t="s">
        <v>268</v>
      </c>
      <c r="AU145" s="22" t="s">
        <v>88</v>
      </c>
    </row>
    <row r="146" s="1" customFormat="1" ht="25.5" customHeight="1">
      <c r="B146" s="46"/>
      <c r="C146" s="219" t="s">
        <v>253</v>
      </c>
      <c r="D146" s="219" t="s">
        <v>207</v>
      </c>
      <c r="E146" s="220" t="s">
        <v>3070</v>
      </c>
      <c r="F146" s="221" t="s">
        <v>3071</v>
      </c>
      <c r="G146" s="221"/>
      <c r="H146" s="221"/>
      <c r="I146" s="221"/>
      <c r="J146" s="222" t="s">
        <v>1134</v>
      </c>
      <c r="K146" s="223">
        <v>4</v>
      </c>
      <c r="L146" s="224">
        <v>0</v>
      </c>
      <c r="M146" s="225"/>
      <c r="N146" s="226">
        <f>ROUND(L146*K146,2)</f>
        <v>0</v>
      </c>
      <c r="O146" s="226"/>
      <c r="P146" s="226"/>
      <c r="Q146" s="226"/>
      <c r="R146" s="48"/>
      <c r="T146" s="227" t="s">
        <v>22</v>
      </c>
      <c r="U146" s="56" t="s">
        <v>45</v>
      </c>
      <c r="V146" s="47"/>
      <c r="W146" s="228">
        <f>V146*K146</f>
        <v>0</v>
      </c>
      <c r="X146" s="228">
        <v>0</v>
      </c>
      <c r="Y146" s="228">
        <f>X146*K146</f>
        <v>0</v>
      </c>
      <c r="Z146" s="228">
        <v>0</v>
      </c>
      <c r="AA146" s="229">
        <f>Z146*K146</f>
        <v>0</v>
      </c>
      <c r="AR146" s="22" t="s">
        <v>278</v>
      </c>
      <c r="AT146" s="22" t="s">
        <v>207</v>
      </c>
      <c r="AU146" s="22" t="s">
        <v>88</v>
      </c>
      <c r="AY146" s="22" t="s">
        <v>206</v>
      </c>
      <c r="BE146" s="142">
        <f>IF(U146="základní",N146,0)</f>
        <v>0</v>
      </c>
      <c r="BF146" s="142">
        <f>IF(U146="snížená",N146,0)</f>
        <v>0</v>
      </c>
      <c r="BG146" s="142">
        <f>IF(U146="zákl. přenesená",N146,0)</f>
        <v>0</v>
      </c>
      <c r="BH146" s="142">
        <f>IF(U146="sníž. přenesená",N146,0)</f>
        <v>0</v>
      </c>
      <c r="BI146" s="142">
        <f>IF(U146="nulová",N146,0)</f>
        <v>0</v>
      </c>
      <c r="BJ146" s="22" t="s">
        <v>88</v>
      </c>
      <c r="BK146" s="142">
        <f>ROUND(L146*K146,2)</f>
        <v>0</v>
      </c>
      <c r="BL146" s="22" t="s">
        <v>278</v>
      </c>
      <c r="BM146" s="22" t="s">
        <v>3072</v>
      </c>
    </row>
    <row r="147" s="1" customFormat="1" ht="24" customHeight="1">
      <c r="B147" s="46"/>
      <c r="C147" s="47"/>
      <c r="D147" s="47"/>
      <c r="E147" s="47"/>
      <c r="F147" s="250" t="s">
        <v>3040</v>
      </c>
      <c r="G147" s="67"/>
      <c r="H147" s="67"/>
      <c r="I147" s="67"/>
      <c r="J147" s="47"/>
      <c r="K147" s="47"/>
      <c r="L147" s="47"/>
      <c r="M147" s="47"/>
      <c r="N147" s="47"/>
      <c r="O147" s="47"/>
      <c r="P147" s="47"/>
      <c r="Q147" s="47"/>
      <c r="R147" s="48"/>
      <c r="T147" s="189"/>
      <c r="U147" s="47"/>
      <c r="V147" s="47"/>
      <c r="W147" s="47"/>
      <c r="X147" s="47"/>
      <c r="Y147" s="47"/>
      <c r="Z147" s="47"/>
      <c r="AA147" s="100"/>
      <c r="AT147" s="22" t="s">
        <v>268</v>
      </c>
      <c r="AU147" s="22" t="s">
        <v>88</v>
      </c>
    </row>
    <row r="148" s="1" customFormat="1" ht="16.5" customHeight="1">
      <c r="B148" s="46"/>
      <c r="C148" s="219" t="s">
        <v>257</v>
      </c>
      <c r="D148" s="219" t="s">
        <v>207</v>
      </c>
      <c r="E148" s="220" t="s">
        <v>3073</v>
      </c>
      <c r="F148" s="221" t="s">
        <v>3074</v>
      </c>
      <c r="G148" s="221"/>
      <c r="H148" s="221"/>
      <c r="I148" s="221"/>
      <c r="J148" s="222" t="s">
        <v>1134</v>
      </c>
      <c r="K148" s="223">
        <v>2</v>
      </c>
      <c r="L148" s="224">
        <v>0</v>
      </c>
      <c r="M148" s="225"/>
      <c r="N148" s="226">
        <f>ROUND(L148*K148,2)</f>
        <v>0</v>
      </c>
      <c r="O148" s="226"/>
      <c r="P148" s="226"/>
      <c r="Q148" s="226"/>
      <c r="R148" s="48"/>
      <c r="T148" s="227" t="s">
        <v>22</v>
      </c>
      <c r="U148" s="56" t="s">
        <v>45</v>
      </c>
      <c r="V148" s="47"/>
      <c r="W148" s="228">
        <f>V148*K148</f>
        <v>0</v>
      </c>
      <c r="X148" s="228">
        <v>0</v>
      </c>
      <c r="Y148" s="228">
        <f>X148*K148</f>
        <v>0</v>
      </c>
      <c r="Z148" s="228">
        <v>0</v>
      </c>
      <c r="AA148" s="229">
        <f>Z148*K148</f>
        <v>0</v>
      </c>
      <c r="AR148" s="22" t="s">
        <v>278</v>
      </c>
      <c r="AT148" s="22" t="s">
        <v>207</v>
      </c>
      <c r="AU148" s="22" t="s">
        <v>88</v>
      </c>
      <c r="AY148" s="22" t="s">
        <v>206</v>
      </c>
      <c r="BE148" s="142">
        <f>IF(U148="základní",N148,0)</f>
        <v>0</v>
      </c>
      <c r="BF148" s="142">
        <f>IF(U148="snížená",N148,0)</f>
        <v>0</v>
      </c>
      <c r="BG148" s="142">
        <f>IF(U148="zákl. přenesená",N148,0)</f>
        <v>0</v>
      </c>
      <c r="BH148" s="142">
        <f>IF(U148="sníž. přenesená",N148,0)</f>
        <v>0</v>
      </c>
      <c r="BI148" s="142">
        <f>IF(U148="nulová",N148,0)</f>
        <v>0</v>
      </c>
      <c r="BJ148" s="22" t="s">
        <v>88</v>
      </c>
      <c r="BK148" s="142">
        <f>ROUND(L148*K148,2)</f>
        <v>0</v>
      </c>
      <c r="BL148" s="22" t="s">
        <v>278</v>
      </c>
      <c r="BM148" s="22" t="s">
        <v>3075</v>
      </c>
    </row>
    <row r="149" s="1" customFormat="1" ht="24" customHeight="1">
      <c r="B149" s="46"/>
      <c r="C149" s="47"/>
      <c r="D149" s="47"/>
      <c r="E149" s="47"/>
      <c r="F149" s="250" t="s">
        <v>3040</v>
      </c>
      <c r="G149" s="67"/>
      <c r="H149" s="67"/>
      <c r="I149" s="67"/>
      <c r="J149" s="47"/>
      <c r="K149" s="47"/>
      <c r="L149" s="47"/>
      <c r="M149" s="47"/>
      <c r="N149" s="47"/>
      <c r="O149" s="47"/>
      <c r="P149" s="47"/>
      <c r="Q149" s="47"/>
      <c r="R149" s="48"/>
      <c r="T149" s="189"/>
      <c r="U149" s="47"/>
      <c r="V149" s="47"/>
      <c r="W149" s="47"/>
      <c r="X149" s="47"/>
      <c r="Y149" s="47"/>
      <c r="Z149" s="47"/>
      <c r="AA149" s="100"/>
      <c r="AT149" s="22" t="s">
        <v>268</v>
      </c>
      <c r="AU149" s="22" t="s">
        <v>88</v>
      </c>
    </row>
    <row r="150" s="1" customFormat="1" ht="38.25" customHeight="1">
      <c r="B150" s="46"/>
      <c r="C150" s="219" t="s">
        <v>262</v>
      </c>
      <c r="D150" s="219" t="s">
        <v>207</v>
      </c>
      <c r="E150" s="220" t="s">
        <v>3076</v>
      </c>
      <c r="F150" s="221" t="s">
        <v>3077</v>
      </c>
      <c r="G150" s="221"/>
      <c r="H150" s="221"/>
      <c r="I150" s="221"/>
      <c r="J150" s="222" t="s">
        <v>1134</v>
      </c>
      <c r="K150" s="223">
        <v>5</v>
      </c>
      <c r="L150" s="224">
        <v>0</v>
      </c>
      <c r="M150" s="225"/>
      <c r="N150" s="226">
        <f>ROUND(L150*K150,2)</f>
        <v>0</v>
      </c>
      <c r="O150" s="226"/>
      <c r="P150" s="226"/>
      <c r="Q150" s="226"/>
      <c r="R150" s="48"/>
      <c r="T150" s="227" t="s">
        <v>22</v>
      </c>
      <c r="U150" s="56" t="s">
        <v>45</v>
      </c>
      <c r="V150" s="47"/>
      <c r="W150" s="228">
        <f>V150*K150</f>
        <v>0</v>
      </c>
      <c r="X150" s="228">
        <v>0</v>
      </c>
      <c r="Y150" s="228">
        <f>X150*K150</f>
        <v>0</v>
      </c>
      <c r="Z150" s="228">
        <v>0</v>
      </c>
      <c r="AA150" s="229">
        <f>Z150*K150</f>
        <v>0</v>
      </c>
      <c r="AR150" s="22" t="s">
        <v>278</v>
      </c>
      <c r="AT150" s="22" t="s">
        <v>207</v>
      </c>
      <c r="AU150" s="22" t="s">
        <v>88</v>
      </c>
      <c r="AY150" s="22" t="s">
        <v>206</v>
      </c>
      <c r="BE150" s="142">
        <f>IF(U150="základní",N150,0)</f>
        <v>0</v>
      </c>
      <c r="BF150" s="142">
        <f>IF(U150="snížená",N150,0)</f>
        <v>0</v>
      </c>
      <c r="BG150" s="142">
        <f>IF(U150="zákl. přenesená",N150,0)</f>
        <v>0</v>
      </c>
      <c r="BH150" s="142">
        <f>IF(U150="sníž. přenesená",N150,0)</f>
        <v>0</v>
      </c>
      <c r="BI150" s="142">
        <f>IF(U150="nulová",N150,0)</f>
        <v>0</v>
      </c>
      <c r="BJ150" s="22" t="s">
        <v>88</v>
      </c>
      <c r="BK150" s="142">
        <f>ROUND(L150*K150,2)</f>
        <v>0</v>
      </c>
      <c r="BL150" s="22" t="s">
        <v>278</v>
      </c>
      <c r="BM150" s="22" t="s">
        <v>3078</v>
      </c>
    </row>
    <row r="151" s="1" customFormat="1" ht="24" customHeight="1">
      <c r="B151" s="46"/>
      <c r="C151" s="47"/>
      <c r="D151" s="47"/>
      <c r="E151" s="47"/>
      <c r="F151" s="250" t="s">
        <v>3040</v>
      </c>
      <c r="G151" s="67"/>
      <c r="H151" s="67"/>
      <c r="I151" s="67"/>
      <c r="J151" s="47"/>
      <c r="K151" s="47"/>
      <c r="L151" s="47"/>
      <c r="M151" s="47"/>
      <c r="N151" s="47"/>
      <c r="O151" s="47"/>
      <c r="P151" s="47"/>
      <c r="Q151" s="47"/>
      <c r="R151" s="48"/>
      <c r="T151" s="189"/>
      <c r="U151" s="47"/>
      <c r="V151" s="47"/>
      <c r="W151" s="47"/>
      <c r="X151" s="47"/>
      <c r="Y151" s="47"/>
      <c r="Z151" s="47"/>
      <c r="AA151" s="100"/>
      <c r="AT151" s="22" t="s">
        <v>268</v>
      </c>
      <c r="AU151" s="22" t="s">
        <v>88</v>
      </c>
    </row>
    <row r="152" s="1" customFormat="1" ht="25.5" customHeight="1">
      <c r="B152" s="46"/>
      <c r="C152" s="219" t="s">
        <v>269</v>
      </c>
      <c r="D152" s="219" t="s">
        <v>207</v>
      </c>
      <c r="E152" s="220" t="s">
        <v>3079</v>
      </c>
      <c r="F152" s="221" t="s">
        <v>3080</v>
      </c>
      <c r="G152" s="221"/>
      <c r="H152" s="221"/>
      <c r="I152" s="221"/>
      <c r="J152" s="222" t="s">
        <v>1134</v>
      </c>
      <c r="K152" s="223">
        <v>5</v>
      </c>
      <c r="L152" s="224">
        <v>0</v>
      </c>
      <c r="M152" s="225"/>
      <c r="N152" s="226">
        <f>ROUND(L152*K152,2)</f>
        <v>0</v>
      </c>
      <c r="O152" s="226"/>
      <c r="P152" s="226"/>
      <c r="Q152" s="226"/>
      <c r="R152" s="48"/>
      <c r="T152" s="227" t="s">
        <v>22</v>
      </c>
      <c r="U152" s="56" t="s">
        <v>45</v>
      </c>
      <c r="V152" s="47"/>
      <c r="W152" s="228">
        <f>V152*K152</f>
        <v>0</v>
      </c>
      <c r="X152" s="228">
        <v>0</v>
      </c>
      <c r="Y152" s="228">
        <f>X152*K152</f>
        <v>0</v>
      </c>
      <c r="Z152" s="228">
        <v>0</v>
      </c>
      <c r="AA152" s="229">
        <f>Z152*K152</f>
        <v>0</v>
      </c>
      <c r="AR152" s="22" t="s">
        <v>278</v>
      </c>
      <c r="AT152" s="22" t="s">
        <v>207</v>
      </c>
      <c r="AU152" s="22" t="s">
        <v>88</v>
      </c>
      <c r="AY152" s="22" t="s">
        <v>206</v>
      </c>
      <c r="BE152" s="142">
        <f>IF(U152="základní",N152,0)</f>
        <v>0</v>
      </c>
      <c r="BF152" s="142">
        <f>IF(U152="snížená",N152,0)</f>
        <v>0</v>
      </c>
      <c r="BG152" s="142">
        <f>IF(U152="zákl. přenesená",N152,0)</f>
        <v>0</v>
      </c>
      <c r="BH152" s="142">
        <f>IF(U152="sníž. přenesená",N152,0)</f>
        <v>0</v>
      </c>
      <c r="BI152" s="142">
        <f>IF(U152="nulová",N152,0)</f>
        <v>0</v>
      </c>
      <c r="BJ152" s="22" t="s">
        <v>88</v>
      </c>
      <c r="BK152" s="142">
        <f>ROUND(L152*K152,2)</f>
        <v>0</v>
      </c>
      <c r="BL152" s="22" t="s">
        <v>278</v>
      </c>
      <c r="BM152" s="22" t="s">
        <v>3081</v>
      </c>
    </row>
    <row r="153" s="1" customFormat="1" ht="24" customHeight="1">
      <c r="B153" s="46"/>
      <c r="C153" s="47"/>
      <c r="D153" s="47"/>
      <c r="E153" s="47"/>
      <c r="F153" s="250" t="s">
        <v>3040</v>
      </c>
      <c r="G153" s="67"/>
      <c r="H153" s="67"/>
      <c r="I153" s="67"/>
      <c r="J153" s="47"/>
      <c r="K153" s="47"/>
      <c r="L153" s="47"/>
      <c r="M153" s="47"/>
      <c r="N153" s="47"/>
      <c r="O153" s="47"/>
      <c r="P153" s="47"/>
      <c r="Q153" s="47"/>
      <c r="R153" s="48"/>
      <c r="T153" s="189"/>
      <c r="U153" s="47"/>
      <c r="V153" s="47"/>
      <c r="W153" s="47"/>
      <c r="X153" s="47"/>
      <c r="Y153" s="47"/>
      <c r="Z153" s="47"/>
      <c r="AA153" s="100"/>
      <c r="AT153" s="22" t="s">
        <v>268</v>
      </c>
      <c r="AU153" s="22" t="s">
        <v>88</v>
      </c>
    </row>
    <row r="154" s="1" customFormat="1" ht="16.5" customHeight="1">
      <c r="B154" s="46"/>
      <c r="C154" s="219" t="s">
        <v>11</v>
      </c>
      <c r="D154" s="219" t="s">
        <v>207</v>
      </c>
      <c r="E154" s="220" t="s">
        <v>3082</v>
      </c>
      <c r="F154" s="221" t="s">
        <v>3083</v>
      </c>
      <c r="G154" s="221"/>
      <c r="H154" s="221"/>
      <c r="I154" s="221"/>
      <c r="J154" s="222" t="s">
        <v>1134</v>
      </c>
      <c r="K154" s="223">
        <v>2</v>
      </c>
      <c r="L154" s="224">
        <v>0</v>
      </c>
      <c r="M154" s="225"/>
      <c r="N154" s="226">
        <f>ROUND(L154*K154,2)</f>
        <v>0</v>
      </c>
      <c r="O154" s="226"/>
      <c r="P154" s="226"/>
      <c r="Q154" s="226"/>
      <c r="R154" s="48"/>
      <c r="T154" s="227" t="s">
        <v>22</v>
      </c>
      <c r="U154" s="56" t="s">
        <v>45</v>
      </c>
      <c r="V154" s="47"/>
      <c r="W154" s="228">
        <f>V154*K154</f>
        <v>0</v>
      </c>
      <c r="X154" s="228">
        <v>0</v>
      </c>
      <c r="Y154" s="228">
        <f>X154*K154</f>
        <v>0</v>
      </c>
      <c r="Z154" s="228">
        <v>0</v>
      </c>
      <c r="AA154" s="229">
        <f>Z154*K154</f>
        <v>0</v>
      </c>
      <c r="AR154" s="22" t="s">
        <v>278</v>
      </c>
      <c r="AT154" s="22" t="s">
        <v>207</v>
      </c>
      <c r="AU154" s="22" t="s">
        <v>88</v>
      </c>
      <c r="AY154" s="22" t="s">
        <v>206</v>
      </c>
      <c r="BE154" s="142">
        <f>IF(U154="základní",N154,0)</f>
        <v>0</v>
      </c>
      <c r="BF154" s="142">
        <f>IF(U154="snížená",N154,0)</f>
        <v>0</v>
      </c>
      <c r="BG154" s="142">
        <f>IF(U154="zákl. přenesená",N154,0)</f>
        <v>0</v>
      </c>
      <c r="BH154" s="142">
        <f>IF(U154="sníž. přenesená",N154,0)</f>
        <v>0</v>
      </c>
      <c r="BI154" s="142">
        <f>IF(U154="nulová",N154,0)</f>
        <v>0</v>
      </c>
      <c r="BJ154" s="22" t="s">
        <v>88</v>
      </c>
      <c r="BK154" s="142">
        <f>ROUND(L154*K154,2)</f>
        <v>0</v>
      </c>
      <c r="BL154" s="22" t="s">
        <v>278</v>
      </c>
      <c r="BM154" s="22" t="s">
        <v>3084</v>
      </c>
    </row>
    <row r="155" s="1" customFormat="1" ht="24" customHeight="1">
      <c r="B155" s="46"/>
      <c r="C155" s="47"/>
      <c r="D155" s="47"/>
      <c r="E155" s="47"/>
      <c r="F155" s="250" t="s">
        <v>3040</v>
      </c>
      <c r="G155" s="67"/>
      <c r="H155" s="67"/>
      <c r="I155" s="67"/>
      <c r="J155" s="47"/>
      <c r="K155" s="47"/>
      <c r="L155" s="47"/>
      <c r="M155" s="47"/>
      <c r="N155" s="47"/>
      <c r="O155" s="47"/>
      <c r="P155" s="47"/>
      <c r="Q155" s="47"/>
      <c r="R155" s="48"/>
      <c r="T155" s="189"/>
      <c r="U155" s="47"/>
      <c r="V155" s="47"/>
      <c r="W155" s="47"/>
      <c r="X155" s="47"/>
      <c r="Y155" s="47"/>
      <c r="Z155" s="47"/>
      <c r="AA155" s="100"/>
      <c r="AT155" s="22" t="s">
        <v>268</v>
      </c>
      <c r="AU155" s="22" t="s">
        <v>88</v>
      </c>
    </row>
    <row r="156" s="1" customFormat="1" ht="51" customHeight="1">
      <c r="B156" s="46"/>
      <c r="C156" s="219" t="s">
        <v>278</v>
      </c>
      <c r="D156" s="219" t="s">
        <v>207</v>
      </c>
      <c r="E156" s="220" t="s">
        <v>3085</v>
      </c>
      <c r="F156" s="221" t="s">
        <v>3086</v>
      </c>
      <c r="G156" s="221"/>
      <c r="H156" s="221"/>
      <c r="I156" s="221"/>
      <c r="J156" s="222" t="s">
        <v>1134</v>
      </c>
      <c r="K156" s="223">
        <v>1</v>
      </c>
      <c r="L156" s="224">
        <v>0</v>
      </c>
      <c r="M156" s="225"/>
      <c r="N156" s="226">
        <f>ROUND(L156*K156,2)</f>
        <v>0</v>
      </c>
      <c r="O156" s="226"/>
      <c r="P156" s="226"/>
      <c r="Q156" s="226"/>
      <c r="R156" s="48"/>
      <c r="T156" s="227" t="s">
        <v>22</v>
      </c>
      <c r="U156" s="56" t="s">
        <v>45</v>
      </c>
      <c r="V156" s="47"/>
      <c r="W156" s="228">
        <f>V156*K156</f>
        <v>0</v>
      </c>
      <c r="X156" s="228">
        <v>0</v>
      </c>
      <c r="Y156" s="228">
        <f>X156*K156</f>
        <v>0</v>
      </c>
      <c r="Z156" s="228">
        <v>0</v>
      </c>
      <c r="AA156" s="229">
        <f>Z156*K156</f>
        <v>0</v>
      </c>
      <c r="AR156" s="22" t="s">
        <v>278</v>
      </c>
      <c r="AT156" s="22" t="s">
        <v>207</v>
      </c>
      <c r="AU156" s="22" t="s">
        <v>88</v>
      </c>
      <c r="AY156" s="22" t="s">
        <v>206</v>
      </c>
      <c r="BE156" s="142">
        <f>IF(U156="základní",N156,0)</f>
        <v>0</v>
      </c>
      <c r="BF156" s="142">
        <f>IF(U156="snížená",N156,0)</f>
        <v>0</v>
      </c>
      <c r="BG156" s="142">
        <f>IF(U156="zákl. přenesená",N156,0)</f>
        <v>0</v>
      </c>
      <c r="BH156" s="142">
        <f>IF(U156="sníž. přenesená",N156,0)</f>
        <v>0</v>
      </c>
      <c r="BI156" s="142">
        <f>IF(U156="nulová",N156,0)</f>
        <v>0</v>
      </c>
      <c r="BJ156" s="22" t="s">
        <v>88</v>
      </c>
      <c r="BK156" s="142">
        <f>ROUND(L156*K156,2)</f>
        <v>0</v>
      </c>
      <c r="BL156" s="22" t="s">
        <v>278</v>
      </c>
      <c r="BM156" s="22" t="s">
        <v>3087</v>
      </c>
    </row>
    <row r="157" s="1" customFormat="1" ht="24" customHeight="1">
      <c r="B157" s="46"/>
      <c r="C157" s="47"/>
      <c r="D157" s="47"/>
      <c r="E157" s="47"/>
      <c r="F157" s="250" t="s">
        <v>3040</v>
      </c>
      <c r="G157" s="67"/>
      <c r="H157" s="67"/>
      <c r="I157" s="67"/>
      <c r="J157" s="47"/>
      <c r="K157" s="47"/>
      <c r="L157" s="47"/>
      <c r="M157" s="47"/>
      <c r="N157" s="47"/>
      <c r="O157" s="47"/>
      <c r="P157" s="47"/>
      <c r="Q157" s="47"/>
      <c r="R157" s="48"/>
      <c r="T157" s="189"/>
      <c r="U157" s="47"/>
      <c r="V157" s="47"/>
      <c r="W157" s="47"/>
      <c r="X157" s="47"/>
      <c r="Y157" s="47"/>
      <c r="Z157" s="47"/>
      <c r="AA157" s="100"/>
      <c r="AT157" s="22" t="s">
        <v>268</v>
      </c>
      <c r="AU157" s="22" t="s">
        <v>88</v>
      </c>
    </row>
    <row r="158" s="1" customFormat="1" ht="25.5" customHeight="1">
      <c r="B158" s="46"/>
      <c r="C158" s="219" t="s">
        <v>283</v>
      </c>
      <c r="D158" s="219" t="s">
        <v>207</v>
      </c>
      <c r="E158" s="220" t="s">
        <v>3088</v>
      </c>
      <c r="F158" s="221" t="s">
        <v>3089</v>
      </c>
      <c r="G158" s="221"/>
      <c r="H158" s="221"/>
      <c r="I158" s="221"/>
      <c r="J158" s="222" t="s">
        <v>1134</v>
      </c>
      <c r="K158" s="223">
        <v>20</v>
      </c>
      <c r="L158" s="224">
        <v>0</v>
      </c>
      <c r="M158" s="225"/>
      <c r="N158" s="226">
        <f>ROUND(L158*K158,2)</f>
        <v>0</v>
      </c>
      <c r="O158" s="226"/>
      <c r="P158" s="226"/>
      <c r="Q158" s="226"/>
      <c r="R158" s="48"/>
      <c r="T158" s="227" t="s">
        <v>22</v>
      </c>
      <c r="U158" s="56" t="s">
        <v>45</v>
      </c>
      <c r="V158" s="47"/>
      <c r="W158" s="228">
        <f>V158*K158</f>
        <v>0</v>
      </c>
      <c r="X158" s="228">
        <v>0</v>
      </c>
      <c r="Y158" s="228">
        <f>X158*K158</f>
        <v>0</v>
      </c>
      <c r="Z158" s="228">
        <v>0</v>
      </c>
      <c r="AA158" s="229">
        <f>Z158*K158</f>
        <v>0</v>
      </c>
      <c r="AR158" s="22" t="s">
        <v>278</v>
      </c>
      <c r="AT158" s="22" t="s">
        <v>207</v>
      </c>
      <c r="AU158" s="22" t="s">
        <v>88</v>
      </c>
      <c r="AY158" s="22" t="s">
        <v>206</v>
      </c>
      <c r="BE158" s="142">
        <f>IF(U158="základní",N158,0)</f>
        <v>0</v>
      </c>
      <c r="BF158" s="142">
        <f>IF(U158="snížená",N158,0)</f>
        <v>0</v>
      </c>
      <c r="BG158" s="142">
        <f>IF(U158="zákl. přenesená",N158,0)</f>
        <v>0</v>
      </c>
      <c r="BH158" s="142">
        <f>IF(U158="sníž. přenesená",N158,0)</f>
        <v>0</v>
      </c>
      <c r="BI158" s="142">
        <f>IF(U158="nulová",N158,0)</f>
        <v>0</v>
      </c>
      <c r="BJ158" s="22" t="s">
        <v>88</v>
      </c>
      <c r="BK158" s="142">
        <f>ROUND(L158*K158,2)</f>
        <v>0</v>
      </c>
      <c r="BL158" s="22" t="s">
        <v>278</v>
      </c>
      <c r="BM158" s="22" t="s">
        <v>3090</v>
      </c>
    </row>
    <row r="159" s="1" customFormat="1" ht="24" customHeight="1">
      <c r="B159" s="46"/>
      <c r="C159" s="47"/>
      <c r="D159" s="47"/>
      <c r="E159" s="47"/>
      <c r="F159" s="250" t="s">
        <v>3040</v>
      </c>
      <c r="G159" s="67"/>
      <c r="H159" s="67"/>
      <c r="I159" s="67"/>
      <c r="J159" s="47"/>
      <c r="K159" s="47"/>
      <c r="L159" s="47"/>
      <c r="M159" s="47"/>
      <c r="N159" s="47"/>
      <c r="O159" s="47"/>
      <c r="P159" s="47"/>
      <c r="Q159" s="47"/>
      <c r="R159" s="48"/>
      <c r="T159" s="189"/>
      <c r="U159" s="47"/>
      <c r="V159" s="47"/>
      <c r="W159" s="47"/>
      <c r="X159" s="47"/>
      <c r="Y159" s="47"/>
      <c r="Z159" s="47"/>
      <c r="AA159" s="100"/>
      <c r="AT159" s="22" t="s">
        <v>268</v>
      </c>
      <c r="AU159" s="22" t="s">
        <v>88</v>
      </c>
    </row>
    <row r="160" s="1" customFormat="1" ht="38.25" customHeight="1">
      <c r="B160" s="46"/>
      <c r="C160" s="219" t="s">
        <v>290</v>
      </c>
      <c r="D160" s="219" t="s">
        <v>207</v>
      </c>
      <c r="E160" s="220" t="s">
        <v>3091</v>
      </c>
      <c r="F160" s="221" t="s">
        <v>3092</v>
      </c>
      <c r="G160" s="221"/>
      <c r="H160" s="221"/>
      <c r="I160" s="221"/>
      <c r="J160" s="222" t="s">
        <v>1134</v>
      </c>
      <c r="K160" s="223">
        <v>9</v>
      </c>
      <c r="L160" s="224">
        <v>0</v>
      </c>
      <c r="M160" s="225"/>
      <c r="N160" s="226">
        <f>ROUND(L160*K160,2)</f>
        <v>0</v>
      </c>
      <c r="O160" s="226"/>
      <c r="P160" s="226"/>
      <c r="Q160" s="226"/>
      <c r="R160" s="48"/>
      <c r="T160" s="227" t="s">
        <v>22</v>
      </c>
      <c r="U160" s="56" t="s">
        <v>45</v>
      </c>
      <c r="V160" s="47"/>
      <c r="W160" s="228">
        <f>V160*K160</f>
        <v>0</v>
      </c>
      <c r="X160" s="228">
        <v>0</v>
      </c>
      <c r="Y160" s="228">
        <f>X160*K160</f>
        <v>0</v>
      </c>
      <c r="Z160" s="228">
        <v>0</v>
      </c>
      <c r="AA160" s="229">
        <f>Z160*K160</f>
        <v>0</v>
      </c>
      <c r="AR160" s="22" t="s">
        <v>278</v>
      </c>
      <c r="AT160" s="22" t="s">
        <v>207</v>
      </c>
      <c r="AU160" s="22" t="s">
        <v>88</v>
      </c>
      <c r="AY160" s="22" t="s">
        <v>206</v>
      </c>
      <c r="BE160" s="142">
        <f>IF(U160="základní",N160,0)</f>
        <v>0</v>
      </c>
      <c r="BF160" s="142">
        <f>IF(U160="snížená",N160,0)</f>
        <v>0</v>
      </c>
      <c r="BG160" s="142">
        <f>IF(U160="zákl. přenesená",N160,0)</f>
        <v>0</v>
      </c>
      <c r="BH160" s="142">
        <f>IF(U160="sníž. přenesená",N160,0)</f>
        <v>0</v>
      </c>
      <c r="BI160" s="142">
        <f>IF(U160="nulová",N160,0)</f>
        <v>0</v>
      </c>
      <c r="BJ160" s="22" t="s">
        <v>88</v>
      </c>
      <c r="BK160" s="142">
        <f>ROUND(L160*K160,2)</f>
        <v>0</v>
      </c>
      <c r="BL160" s="22" t="s">
        <v>278</v>
      </c>
      <c r="BM160" s="22" t="s">
        <v>3093</v>
      </c>
    </row>
    <row r="161" s="1" customFormat="1" ht="24" customHeight="1">
      <c r="B161" s="46"/>
      <c r="C161" s="47"/>
      <c r="D161" s="47"/>
      <c r="E161" s="47"/>
      <c r="F161" s="250" t="s">
        <v>3040</v>
      </c>
      <c r="G161" s="67"/>
      <c r="H161" s="67"/>
      <c r="I161" s="67"/>
      <c r="J161" s="47"/>
      <c r="K161" s="47"/>
      <c r="L161" s="47"/>
      <c r="M161" s="47"/>
      <c r="N161" s="47"/>
      <c r="O161" s="47"/>
      <c r="P161" s="47"/>
      <c r="Q161" s="47"/>
      <c r="R161" s="48"/>
      <c r="T161" s="189"/>
      <c r="U161" s="47"/>
      <c r="V161" s="47"/>
      <c r="W161" s="47"/>
      <c r="X161" s="47"/>
      <c r="Y161" s="47"/>
      <c r="Z161" s="47"/>
      <c r="AA161" s="100"/>
      <c r="AT161" s="22" t="s">
        <v>268</v>
      </c>
      <c r="AU161" s="22" t="s">
        <v>88</v>
      </c>
    </row>
    <row r="162" s="1" customFormat="1" ht="25.5" customHeight="1">
      <c r="B162" s="46"/>
      <c r="C162" s="219" t="s">
        <v>296</v>
      </c>
      <c r="D162" s="219" t="s">
        <v>207</v>
      </c>
      <c r="E162" s="220" t="s">
        <v>3094</v>
      </c>
      <c r="F162" s="221" t="s">
        <v>3095</v>
      </c>
      <c r="G162" s="221"/>
      <c r="H162" s="221"/>
      <c r="I162" s="221"/>
      <c r="J162" s="222" t="s">
        <v>1134</v>
      </c>
      <c r="K162" s="223">
        <v>9</v>
      </c>
      <c r="L162" s="224">
        <v>0</v>
      </c>
      <c r="M162" s="225"/>
      <c r="N162" s="226">
        <f>ROUND(L162*K162,2)</f>
        <v>0</v>
      </c>
      <c r="O162" s="226"/>
      <c r="P162" s="226"/>
      <c r="Q162" s="226"/>
      <c r="R162" s="48"/>
      <c r="T162" s="227" t="s">
        <v>22</v>
      </c>
      <c r="U162" s="56" t="s">
        <v>45</v>
      </c>
      <c r="V162" s="47"/>
      <c r="W162" s="228">
        <f>V162*K162</f>
        <v>0</v>
      </c>
      <c r="X162" s="228">
        <v>0</v>
      </c>
      <c r="Y162" s="228">
        <f>X162*K162</f>
        <v>0</v>
      </c>
      <c r="Z162" s="228">
        <v>0</v>
      </c>
      <c r="AA162" s="229">
        <f>Z162*K162</f>
        <v>0</v>
      </c>
      <c r="AR162" s="22" t="s">
        <v>278</v>
      </c>
      <c r="AT162" s="22" t="s">
        <v>207</v>
      </c>
      <c r="AU162" s="22" t="s">
        <v>88</v>
      </c>
      <c r="AY162" s="22" t="s">
        <v>206</v>
      </c>
      <c r="BE162" s="142">
        <f>IF(U162="základní",N162,0)</f>
        <v>0</v>
      </c>
      <c r="BF162" s="142">
        <f>IF(U162="snížená",N162,0)</f>
        <v>0</v>
      </c>
      <c r="BG162" s="142">
        <f>IF(U162="zákl. přenesená",N162,0)</f>
        <v>0</v>
      </c>
      <c r="BH162" s="142">
        <f>IF(U162="sníž. přenesená",N162,0)</f>
        <v>0</v>
      </c>
      <c r="BI162" s="142">
        <f>IF(U162="nulová",N162,0)</f>
        <v>0</v>
      </c>
      <c r="BJ162" s="22" t="s">
        <v>88</v>
      </c>
      <c r="BK162" s="142">
        <f>ROUND(L162*K162,2)</f>
        <v>0</v>
      </c>
      <c r="BL162" s="22" t="s">
        <v>278</v>
      </c>
      <c r="BM162" s="22" t="s">
        <v>3096</v>
      </c>
    </row>
    <row r="163" s="1" customFormat="1" ht="24" customHeight="1">
      <c r="B163" s="46"/>
      <c r="C163" s="47"/>
      <c r="D163" s="47"/>
      <c r="E163" s="47"/>
      <c r="F163" s="250" t="s">
        <v>3040</v>
      </c>
      <c r="G163" s="67"/>
      <c r="H163" s="67"/>
      <c r="I163" s="67"/>
      <c r="J163" s="47"/>
      <c r="K163" s="47"/>
      <c r="L163" s="47"/>
      <c r="M163" s="47"/>
      <c r="N163" s="47"/>
      <c r="O163" s="47"/>
      <c r="P163" s="47"/>
      <c r="Q163" s="47"/>
      <c r="R163" s="48"/>
      <c r="T163" s="189"/>
      <c r="U163" s="47"/>
      <c r="V163" s="47"/>
      <c r="W163" s="47"/>
      <c r="X163" s="47"/>
      <c r="Y163" s="47"/>
      <c r="Z163" s="47"/>
      <c r="AA163" s="100"/>
      <c r="AT163" s="22" t="s">
        <v>268</v>
      </c>
      <c r="AU163" s="22" t="s">
        <v>88</v>
      </c>
    </row>
    <row r="164" s="9" customFormat="1" ht="37.44001" customHeight="1">
      <c r="B164" s="205"/>
      <c r="C164" s="206"/>
      <c r="D164" s="207" t="s">
        <v>3030</v>
      </c>
      <c r="E164" s="207"/>
      <c r="F164" s="207"/>
      <c r="G164" s="207"/>
      <c r="H164" s="207"/>
      <c r="I164" s="207"/>
      <c r="J164" s="207"/>
      <c r="K164" s="207"/>
      <c r="L164" s="207"/>
      <c r="M164" s="207"/>
      <c r="N164" s="263">
        <f>BK164</f>
        <v>0</v>
      </c>
      <c r="O164" s="264"/>
      <c r="P164" s="264"/>
      <c r="Q164" s="264"/>
      <c r="R164" s="209"/>
      <c r="T164" s="210"/>
      <c r="U164" s="206"/>
      <c r="V164" s="206"/>
      <c r="W164" s="211">
        <f>SUM(W165:W194)</f>
        <v>0</v>
      </c>
      <c r="X164" s="206"/>
      <c r="Y164" s="211">
        <f>SUM(Y165:Y194)</f>
        <v>0</v>
      </c>
      <c r="Z164" s="206"/>
      <c r="AA164" s="212">
        <f>SUM(AA165:AA194)</f>
        <v>0</v>
      </c>
      <c r="AR164" s="213" t="s">
        <v>149</v>
      </c>
      <c r="AT164" s="214" t="s">
        <v>79</v>
      </c>
      <c r="AU164" s="214" t="s">
        <v>80</v>
      </c>
      <c r="AY164" s="213" t="s">
        <v>206</v>
      </c>
      <c r="BK164" s="215">
        <f>SUM(BK165:BK194)</f>
        <v>0</v>
      </c>
    </row>
    <row r="165" s="1" customFormat="1" ht="16.5" customHeight="1">
      <c r="B165" s="46"/>
      <c r="C165" s="219" t="s">
        <v>301</v>
      </c>
      <c r="D165" s="219" t="s">
        <v>207</v>
      </c>
      <c r="E165" s="220" t="s">
        <v>3097</v>
      </c>
      <c r="F165" s="221" t="s">
        <v>3098</v>
      </c>
      <c r="G165" s="221"/>
      <c r="H165" s="221"/>
      <c r="I165" s="221"/>
      <c r="J165" s="222" t="s">
        <v>243</v>
      </c>
      <c r="K165" s="223">
        <v>1485</v>
      </c>
      <c r="L165" s="224">
        <v>0</v>
      </c>
      <c r="M165" s="225"/>
      <c r="N165" s="226">
        <f>ROUND(L165*K165,2)</f>
        <v>0</v>
      </c>
      <c r="O165" s="226"/>
      <c r="P165" s="226"/>
      <c r="Q165" s="226"/>
      <c r="R165" s="48"/>
      <c r="T165" s="227" t="s">
        <v>22</v>
      </c>
      <c r="U165" s="56" t="s">
        <v>45</v>
      </c>
      <c r="V165" s="47"/>
      <c r="W165" s="228">
        <f>V165*K165</f>
        <v>0</v>
      </c>
      <c r="X165" s="228">
        <v>0</v>
      </c>
      <c r="Y165" s="228">
        <f>X165*K165</f>
        <v>0</v>
      </c>
      <c r="Z165" s="228">
        <v>0</v>
      </c>
      <c r="AA165" s="229">
        <f>Z165*K165</f>
        <v>0</v>
      </c>
      <c r="AR165" s="22" t="s">
        <v>278</v>
      </c>
      <c r="AT165" s="22" t="s">
        <v>207</v>
      </c>
      <c r="AU165" s="22" t="s">
        <v>88</v>
      </c>
      <c r="AY165" s="22" t="s">
        <v>206</v>
      </c>
      <c r="BE165" s="142">
        <f>IF(U165="základní",N165,0)</f>
        <v>0</v>
      </c>
      <c r="BF165" s="142">
        <f>IF(U165="snížená",N165,0)</f>
        <v>0</v>
      </c>
      <c r="BG165" s="142">
        <f>IF(U165="zákl. přenesená",N165,0)</f>
        <v>0</v>
      </c>
      <c r="BH165" s="142">
        <f>IF(U165="sníž. přenesená",N165,0)</f>
        <v>0</v>
      </c>
      <c r="BI165" s="142">
        <f>IF(U165="nulová",N165,0)</f>
        <v>0</v>
      </c>
      <c r="BJ165" s="22" t="s">
        <v>88</v>
      </c>
      <c r="BK165" s="142">
        <f>ROUND(L165*K165,2)</f>
        <v>0</v>
      </c>
      <c r="BL165" s="22" t="s">
        <v>278</v>
      </c>
      <c r="BM165" s="22" t="s">
        <v>3099</v>
      </c>
    </row>
    <row r="166" s="1" customFormat="1" ht="16.5" customHeight="1">
      <c r="B166" s="46"/>
      <c r="C166" s="47"/>
      <c r="D166" s="47"/>
      <c r="E166" s="47"/>
      <c r="F166" s="250" t="s">
        <v>3100</v>
      </c>
      <c r="G166" s="67"/>
      <c r="H166" s="67"/>
      <c r="I166" s="67"/>
      <c r="J166" s="47"/>
      <c r="K166" s="47"/>
      <c r="L166" s="47"/>
      <c r="M166" s="47"/>
      <c r="N166" s="47"/>
      <c r="O166" s="47"/>
      <c r="P166" s="47"/>
      <c r="Q166" s="47"/>
      <c r="R166" s="48"/>
      <c r="T166" s="189"/>
      <c r="U166" s="47"/>
      <c r="V166" s="47"/>
      <c r="W166" s="47"/>
      <c r="X166" s="47"/>
      <c r="Y166" s="47"/>
      <c r="Z166" s="47"/>
      <c r="AA166" s="100"/>
      <c r="AT166" s="22" t="s">
        <v>268</v>
      </c>
      <c r="AU166" s="22" t="s">
        <v>88</v>
      </c>
    </row>
    <row r="167" s="1" customFormat="1" ht="16.5" customHeight="1">
      <c r="B167" s="46"/>
      <c r="C167" s="219" t="s">
        <v>10</v>
      </c>
      <c r="D167" s="219" t="s">
        <v>207</v>
      </c>
      <c r="E167" s="220" t="s">
        <v>3101</v>
      </c>
      <c r="F167" s="221" t="s">
        <v>3102</v>
      </c>
      <c r="G167" s="221"/>
      <c r="H167" s="221"/>
      <c r="I167" s="221"/>
      <c r="J167" s="222" t="s">
        <v>243</v>
      </c>
      <c r="K167" s="223">
        <v>120</v>
      </c>
      <c r="L167" s="224">
        <v>0</v>
      </c>
      <c r="M167" s="225"/>
      <c r="N167" s="226">
        <f>ROUND(L167*K167,2)</f>
        <v>0</v>
      </c>
      <c r="O167" s="226"/>
      <c r="P167" s="226"/>
      <c r="Q167" s="226"/>
      <c r="R167" s="48"/>
      <c r="T167" s="227" t="s">
        <v>22</v>
      </c>
      <c r="U167" s="56" t="s">
        <v>45</v>
      </c>
      <c r="V167" s="47"/>
      <c r="W167" s="228">
        <f>V167*K167</f>
        <v>0</v>
      </c>
      <c r="X167" s="228">
        <v>0</v>
      </c>
      <c r="Y167" s="228">
        <f>X167*K167</f>
        <v>0</v>
      </c>
      <c r="Z167" s="228">
        <v>0</v>
      </c>
      <c r="AA167" s="229">
        <f>Z167*K167</f>
        <v>0</v>
      </c>
      <c r="AR167" s="22" t="s">
        <v>278</v>
      </c>
      <c r="AT167" s="22" t="s">
        <v>207</v>
      </c>
      <c r="AU167" s="22" t="s">
        <v>88</v>
      </c>
      <c r="AY167" s="22" t="s">
        <v>206</v>
      </c>
      <c r="BE167" s="142">
        <f>IF(U167="základní",N167,0)</f>
        <v>0</v>
      </c>
      <c r="BF167" s="142">
        <f>IF(U167="snížená",N167,0)</f>
        <v>0</v>
      </c>
      <c r="BG167" s="142">
        <f>IF(U167="zákl. přenesená",N167,0)</f>
        <v>0</v>
      </c>
      <c r="BH167" s="142">
        <f>IF(U167="sníž. přenesená",N167,0)</f>
        <v>0</v>
      </c>
      <c r="BI167" s="142">
        <f>IF(U167="nulová",N167,0)</f>
        <v>0</v>
      </c>
      <c r="BJ167" s="22" t="s">
        <v>88</v>
      </c>
      <c r="BK167" s="142">
        <f>ROUND(L167*K167,2)</f>
        <v>0</v>
      </c>
      <c r="BL167" s="22" t="s">
        <v>278</v>
      </c>
      <c r="BM167" s="22" t="s">
        <v>3103</v>
      </c>
    </row>
    <row r="168" s="1" customFormat="1" ht="16.5" customHeight="1">
      <c r="B168" s="46"/>
      <c r="C168" s="47"/>
      <c r="D168" s="47"/>
      <c r="E168" s="47"/>
      <c r="F168" s="250" t="s">
        <v>3100</v>
      </c>
      <c r="G168" s="67"/>
      <c r="H168" s="67"/>
      <c r="I168" s="67"/>
      <c r="J168" s="47"/>
      <c r="K168" s="47"/>
      <c r="L168" s="47"/>
      <c r="M168" s="47"/>
      <c r="N168" s="47"/>
      <c r="O168" s="47"/>
      <c r="P168" s="47"/>
      <c r="Q168" s="47"/>
      <c r="R168" s="48"/>
      <c r="T168" s="189"/>
      <c r="U168" s="47"/>
      <c r="V168" s="47"/>
      <c r="W168" s="47"/>
      <c r="X168" s="47"/>
      <c r="Y168" s="47"/>
      <c r="Z168" s="47"/>
      <c r="AA168" s="100"/>
      <c r="AT168" s="22" t="s">
        <v>268</v>
      </c>
      <c r="AU168" s="22" t="s">
        <v>88</v>
      </c>
    </row>
    <row r="169" s="1" customFormat="1" ht="16.5" customHeight="1">
      <c r="B169" s="46"/>
      <c r="C169" s="219" t="s">
        <v>313</v>
      </c>
      <c r="D169" s="219" t="s">
        <v>207</v>
      </c>
      <c r="E169" s="220" t="s">
        <v>3104</v>
      </c>
      <c r="F169" s="221" t="s">
        <v>3105</v>
      </c>
      <c r="G169" s="221"/>
      <c r="H169" s="221"/>
      <c r="I169" s="221"/>
      <c r="J169" s="222" t="s">
        <v>243</v>
      </c>
      <c r="K169" s="223">
        <v>2195</v>
      </c>
      <c r="L169" s="224">
        <v>0</v>
      </c>
      <c r="M169" s="225"/>
      <c r="N169" s="226">
        <f>ROUND(L169*K169,2)</f>
        <v>0</v>
      </c>
      <c r="O169" s="226"/>
      <c r="P169" s="226"/>
      <c r="Q169" s="226"/>
      <c r="R169" s="48"/>
      <c r="T169" s="227" t="s">
        <v>22</v>
      </c>
      <c r="U169" s="56" t="s">
        <v>45</v>
      </c>
      <c r="V169" s="47"/>
      <c r="W169" s="228">
        <f>V169*K169</f>
        <v>0</v>
      </c>
      <c r="X169" s="228">
        <v>0</v>
      </c>
      <c r="Y169" s="228">
        <f>X169*K169</f>
        <v>0</v>
      </c>
      <c r="Z169" s="228">
        <v>0</v>
      </c>
      <c r="AA169" s="229">
        <f>Z169*K169</f>
        <v>0</v>
      </c>
      <c r="AR169" s="22" t="s">
        <v>278</v>
      </c>
      <c r="AT169" s="22" t="s">
        <v>207</v>
      </c>
      <c r="AU169" s="22" t="s">
        <v>88</v>
      </c>
      <c r="AY169" s="22" t="s">
        <v>206</v>
      </c>
      <c r="BE169" s="142">
        <f>IF(U169="základní",N169,0)</f>
        <v>0</v>
      </c>
      <c r="BF169" s="142">
        <f>IF(U169="snížená",N169,0)</f>
        <v>0</v>
      </c>
      <c r="BG169" s="142">
        <f>IF(U169="zákl. přenesená",N169,0)</f>
        <v>0</v>
      </c>
      <c r="BH169" s="142">
        <f>IF(U169="sníž. přenesená",N169,0)</f>
        <v>0</v>
      </c>
      <c r="BI169" s="142">
        <f>IF(U169="nulová",N169,0)</f>
        <v>0</v>
      </c>
      <c r="BJ169" s="22" t="s">
        <v>88</v>
      </c>
      <c r="BK169" s="142">
        <f>ROUND(L169*K169,2)</f>
        <v>0</v>
      </c>
      <c r="BL169" s="22" t="s">
        <v>278</v>
      </c>
      <c r="BM169" s="22" t="s">
        <v>3106</v>
      </c>
    </row>
    <row r="170" s="1" customFormat="1" ht="16.5" customHeight="1">
      <c r="B170" s="46"/>
      <c r="C170" s="47"/>
      <c r="D170" s="47"/>
      <c r="E170" s="47"/>
      <c r="F170" s="250" t="s">
        <v>3100</v>
      </c>
      <c r="G170" s="67"/>
      <c r="H170" s="67"/>
      <c r="I170" s="67"/>
      <c r="J170" s="47"/>
      <c r="K170" s="47"/>
      <c r="L170" s="47"/>
      <c r="M170" s="47"/>
      <c r="N170" s="47"/>
      <c r="O170" s="47"/>
      <c r="P170" s="47"/>
      <c r="Q170" s="47"/>
      <c r="R170" s="48"/>
      <c r="T170" s="189"/>
      <c r="U170" s="47"/>
      <c r="V170" s="47"/>
      <c r="W170" s="47"/>
      <c r="X170" s="47"/>
      <c r="Y170" s="47"/>
      <c r="Z170" s="47"/>
      <c r="AA170" s="100"/>
      <c r="AT170" s="22" t="s">
        <v>268</v>
      </c>
      <c r="AU170" s="22" t="s">
        <v>88</v>
      </c>
    </row>
    <row r="171" s="1" customFormat="1" ht="16.5" customHeight="1">
      <c r="B171" s="46"/>
      <c r="C171" s="219" t="s">
        <v>318</v>
      </c>
      <c r="D171" s="219" t="s">
        <v>207</v>
      </c>
      <c r="E171" s="220" t="s">
        <v>3107</v>
      </c>
      <c r="F171" s="221" t="s">
        <v>3108</v>
      </c>
      <c r="G171" s="221"/>
      <c r="H171" s="221"/>
      <c r="I171" s="221"/>
      <c r="J171" s="222" t="s">
        <v>243</v>
      </c>
      <c r="K171" s="223">
        <v>445</v>
      </c>
      <c r="L171" s="224">
        <v>0</v>
      </c>
      <c r="M171" s="225"/>
      <c r="N171" s="226">
        <f>ROUND(L171*K171,2)</f>
        <v>0</v>
      </c>
      <c r="O171" s="226"/>
      <c r="P171" s="226"/>
      <c r="Q171" s="226"/>
      <c r="R171" s="48"/>
      <c r="T171" s="227" t="s">
        <v>22</v>
      </c>
      <c r="U171" s="56" t="s">
        <v>45</v>
      </c>
      <c r="V171" s="47"/>
      <c r="W171" s="228">
        <f>V171*K171</f>
        <v>0</v>
      </c>
      <c r="X171" s="228">
        <v>0</v>
      </c>
      <c r="Y171" s="228">
        <f>X171*K171</f>
        <v>0</v>
      </c>
      <c r="Z171" s="228">
        <v>0</v>
      </c>
      <c r="AA171" s="229">
        <f>Z171*K171</f>
        <v>0</v>
      </c>
      <c r="AR171" s="22" t="s">
        <v>278</v>
      </c>
      <c r="AT171" s="22" t="s">
        <v>207</v>
      </c>
      <c r="AU171" s="22" t="s">
        <v>88</v>
      </c>
      <c r="AY171" s="22" t="s">
        <v>206</v>
      </c>
      <c r="BE171" s="142">
        <f>IF(U171="základní",N171,0)</f>
        <v>0</v>
      </c>
      <c r="BF171" s="142">
        <f>IF(U171="snížená",N171,0)</f>
        <v>0</v>
      </c>
      <c r="BG171" s="142">
        <f>IF(U171="zákl. přenesená",N171,0)</f>
        <v>0</v>
      </c>
      <c r="BH171" s="142">
        <f>IF(U171="sníž. přenesená",N171,0)</f>
        <v>0</v>
      </c>
      <c r="BI171" s="142">
        <f>IF(U171="nulová",N171,0)</f>
        <v>0</v>
      </c>
      <c r="BJ171" s="22" t="s">
        <v>88</v>
      </c>
      <c r="BK171" s="142">
        <f>ROUND(L171*K171,2)</f>
        <v>0</v>
      </c>
      <c r="BL171" s="22" t="s">
        <v>278</v>
      </c>
      <c r="BM171" s="22" t="s">
        <v>3109</v>
      </c>
    </row>
    <row r="172" s="1" customFormat="1" ht="16.5" customHeight="1">
      <c r="B172" s="46"/>
      <c r="C172" s="47"/>
      <c r="D172" s="47"/>
      <c r="E172" s="47"/>
      <c r="F172" s="250" t="s">
        <v>3100</v>
      </c>
      <c r="G172" s="67"/>
      <c r="H172" s="67"/>
      <c r="I172" s="67"/>
      <c r="J172" s="47"/>
      <c r="K172" s="47"/>
      <c r="L172" s="47"/>
      <c r="M172" s="47"/>
      <c r="N172" s="47"/>
      <c r="O172" s="47"/>
      <c r="P172" s="47"/>
      <c r="Q172" s="47"/>
      <c r="R172" s="48"/>
      <c r="T172" s="189"/>
      <c r="U172" s="47"/>
      <c r="V172" s="47"/>
      <c r="W172" s="47"/>
      <c r="X172" s="47"/>
      <c r="Y172" s="47"/>
      <c r="Z172" s="47"/>
      <c r="AA172" s="100"/>
      <c r="AT172" s="22" t="s">
        <v>268</v>
      </c>
      <c r="AU172" s="22" t="s">
        <v>88</v>
      </c>
    </row>
    <row r="173" s="1" customFormat="1" ht="16.5" customHeight="1">
      <c r="B173" s="46"/>
      <c r="C173" s="219" t="s">
        <v>323</v>
      </c>
      <c r="D173" s="219" t="s">
        <v>207</v>
      </c>
      <c r="E173" s="220" t="s">
        <v>3110</v>
      </c>
      <c r="F173" s="221" t="s">
        <v>3111</v>
      </c>
      <c r="G173" s="221"/>
      <c r="H173" s="221"/>
      <c r="I173" s="221"/>
      <c r="J173" s="222" t="s">
        <v>243</v>
      </c>
      <c r="K173" s="223">
        <v>120</v>
      </c>
      <c r="L173" s="224">
        <v>0</v>
      </c>
      <c r="M173" s="225"/>
      <c r="N173" s="226">
        <f>ROUND(L173*K173,2)</f>
        <v>0</v>
      </c>
      <c r="O173" s="226"/>
      <c r="P173" s="226"/>
      <c r="Q173" s="226"/>
      <c r="R173" s="48"/>
      <c r="T173" s="227" t="s">
        <v>22</v>
      </c>
      <c r="U173" s="56" t="s">
        <v>45</v>
      </c>
      <c r="V173" s="47"/>
      <c r="W173" s="228">
        <f>V173*K173</f>
        <v>0</v>
      </c>
      <c r="X173" s="228">
        <v>0</v>
      </c>
      <c r="Y173" s="228">
        <f>X173*K173</f>
        <v>0</v>
      </c>
      <c r="Z173" s="228">
        <v>0</v>
      </c>
      <c r="AA173" s="229">
        <f>Z173*K173</f>
        <v>0</v>
      </c>
      <c r="AR173" s="22" t="s">
        <v>278</v>
      </c>
      <c r="AT173" s="22" t="s">
        <v>207</v>
      </c>
      <c r="AU173" s="22" t="s">
        <v>88</v>
      </c>
      <c r="AY173" s="22" t="s">
        <v>206</v>
      </c>
      <c r="BE173" s="142">
        <f>IF(U173="základní",N173,0)</f>
        <v>0</v>
      </c>
      <c r="BF173" s="142">
        <f>IF(U173="snížená",N173,0)</f>
        <v>0</v>
      </c>
      <c r="BG173" s="142">
        <f>IF(U173="zákl. přenesená",N173,0)</f>
        <v>0</v>
      </c>
      <c r="BH173" s="142">
        <f>IF(U173="sníž. přenesená",N173,0)</f>
        <v>0</v>
      </c>
      <c r="BI173" s="142">
        <f>IF(U173="nulová",N173,0)</f>
        <v>0</v>
      </c>
      <c r="BJ173" s="22" t="s">
        <v>88</v>
      </c>
      <c r="BK173" s="142">
        <f>ROUND(L173*K173,2)</f>
        <v>0</v>
      </c>
      <c r="BL173" s="22" t="s">
        <v>278</v>
      </c>
      <c r="BM173" s="22" t="s">
        <v>3112</v>
      </c>
    </row>
    <row r="174" s="1" customFormat="1" ht="16.5" customHeight="1">
      <c r="B174" s="46"/>
      <c r="C174" s="47"/>
      <c r="D174" s="47"/>
      <c r="E174" s="47"/>
      <c r="F174" s="250" t="s">
        <v>3100</v>
      </c>
      <c r="G174" s="67"/>
      <c r="H174" s="67"/>
      <c r="I174" s="67"/>
      <c r="J174" s="47"/>
      <c r="K174" s="47"/>
      <c r="L174" s="47"/>
      <c r="M174" s="47"/>
      <c r="N174" s="47"/>
      <c r="O174" s="47"/>
      <c r="P174" s="47"/>
      <c r="Q174" s="47"/>
      <c r="R174" s="48"/>
      <c r="T174" s="189"/>
      <c r="U174" s="47"/>
      <c r="V174" s="47"/>
      <c r="W174" s="47"/>
      <c r="X174" s="47"/>
      <c r="Y174" s="47"/>
      <c r="Z174" s="47"/>
      <c r="AA174" s="100"/>
      <c r="AT174" s="22" t="s">
        <v>268</v>
      </c>
      <c r="AU174" s="22" t="s">
        <v>88</v>
      </c>
    </row>
    <row r="175" s="1" customFormat="1" ht="16.5" customHeight="1">
      <c r="B175" s="46"/>
      <c r="C175" s="219" t="s">
        <v>327</v>
      </c>
      <c r="D175" s="219" t="s">
        <v>207</v>
      </c>
      <c r="E175" s="220" t="s">
        <v>3113</v>
      </c>
      <c r="F175" s="221" t="s">
        <v>3114</v>
      </c>
      <c r="G175" s="221"/>
      <c r="H175" s="221"/>
      <c r="I175" s="221"/>
      <c r="J175" s="222" t="s">
        <v>243</v>
      </c>
      <c r="K175" s="223">
        <v>100</v>
      </c>
      <c r="L175" s="224">
        <v>0</v>
      </c>
      <c r="M175" s="225"/>
      <c r="N175" s="226">
        <f>ROUND(L175*K175,2)</f>
        <v>0</v>
      </c>
      <c r="O175" s="226"/>
      <c r="P175" s="226"/>
      <c r="Q175" s="226"/>
      <c r="R175" s="48"/>
      <c r="T175" s="227" t="s">
        <v>22</v>
      </c>
      <c r="U175" s="56" t="s">
        <v>45</v>
      </c>
      <c r="V175" s="47"/>
      <c r="W175" s="228">
        <f>V175*K175</f>
        <v>0</v>
      </c>
      <c r="X175" s="228">
        <v>0</v>
      </c>
      <c r="Y175" s="228">
        <f>X175*K175</f>
        <v>0</v>
      </c>
      <c r="Z175" s="228">
        <v>0</v>
      </c>
      <c r="AA175" s="229">
        <f>Z175*K175</f>
        <v>0</v>
      </c>
      <c r="AR175" s="22" t="s">
        <v>278</v>
      </c>
      <c r="AT175" s="22" t="s">
        <v>207</v>
      </c>
      <c r="AU175" s="22" t="s">
        <v>88</v>
      </c>
      <c r="AY175" s="22" t="s">
        <v>206</v>
      </c>
      <c r="BE175" s="142">
        <f>IF(U175="základní",N175,0)</f>
        <v>0</v>
      </c>
      <c r="BF175" s="142">
        <f>IF(U175="snížená",N175,0)</f>
        <v>0</v>
      </c>
      <c r="BG175" s="142">
        <f>IF(U175="zákl. přenesená",N175,0)</f>
        <v>0</v>
      </c>
      <c r="BH175" s="142">
        <f>IF(U175="sníž. přenesená",N175,0)</f>
        <v>0</v>
      </c>
      <c r="BI175" s="142">
        <f>IF(U175="nulová",N175,0)</f>
        <v>0</v>
      </c>
      <c r="BJ175" s="22" t="s">
        <v>88</v>
      </c>
      <c r="BK175" s="142">
        <f>ROUND(L175*K175,2)</f>
        <v>0</v>
      </c>
      <c r="BL175" s="22" t="s">
        <v>278</v>
      </c>
      <c r="BM175" s="22" t="s">
        <v>3115</v>
      </c>
    </row>
    <row r="176" s="1" customFormat="1" ht="16.5" customHeight="1">
      <c r="B176" s="46"/>
      <c r="C176" s="47"/>
      <c r="D176" s="47"/>
      <c r="E176" s="47"/>
      <c r="F176" s="250" t="s">
        <v>3100</v>
      </c>
      <c r="G176" s="67"/>
      <c r="H176" s="67"/>
      <c r="I176" s="67"/>
      <c r="J176" s="47"/>
      <c r="K176" s="47"/>
      <c r="L176" s="47"/>
      <c r="M176" s="47"/>
      <c r="N176" s="47"/>
      <c r="O176" s="47"/>
      <c r="P176" s="47"/>
      <c r="Q176" s="47"/>
      <c r="R176" s="48"/>
      <c r="T176" s="189"/>
      <c r="U176" s="47"/>
      <c r="V176" s="47"/>
      <c r="W176" s="47"/>
      <c r="X176" s="47"/>
      <c r="Y176" s="47"/>
      <c r="Z176" s="47"/>
      <c r="AA176" s="100"/>
      <c r="AT176" s="22" t="s">
        <v>268</v>
      </c>
      <c r="AU176" s="22" t="s">
        <v>88</v>
      </c>
    </row>
    <row r="177" s="1" customFormat="1" ht="16.5" customHeight="1">
      <c r="B177" s="46"/>
      <c r="C177" s="219" t="s">
        <v>331</v>
      </c>
      <c r="D177" s="219" t="s">
        <v>207</v>
      </c>
      <c r="E177" s="220" t="s">
        <v>3116</v>
      </c>
      <c r="F177" s="221" t="s">
        <v>3117</v>
      </c>
      <c r="G177" s="221"/>
      <c r="H177" s="221"/>
      <c r="I177" s="221"/>
      <c r="J177" s="222" t="s">
        <v>243</v>
      </c>
      <c r="K177" s="223">
        <v>20</v>
      </c>
      <c r="L177" s="224">
        <v>0</v>
      </c>
      <c r="M177" s="225"/>
      <c r="N177" s="226">
        <f>ROUND(L177*K177,2)</f>
        <v>0</v>
      </c>
      <c r="O177" s="226"/>
      <c r="P177" s="226"/>
      <c r="Q177" s="226"/>
      <c r="R177" s="48"/>
      <c r="T177" s="227" t="s">
        <v>22</v>
      </c>
      <c r="U177" s="56" t="s">
        <v>45</v>
      </c>
      <c r="V177" s="47"/>
      <c r="W177" s="228">
        <f>V177*K177</f>
        <v>0</v>
      </c>
      <c r="X177" s="228">
        <v>0</v>
      </c>
      <c r="Y177" s="228">
        <f>X177*K177</f>
        <v>0</v>
      </c>
      <c r="Z177" s="228">
        <v>0</v>
      </c>
      <c r="AA177" s="229">
        <f>Z177*K177</f>
        <v>0</v>
      </c>
      <c r="AR177" s="22" t="s">
        <v>278</v>
      </c>
      <c r="AT177" s="22" t="s">
        <v>207</v>
      </c>
      <c r="AU177" s="22" t="s">
        <v>88</v>
      </c>
      <c r="AY177" s="22" t="s">
        <v>206</v>
      </c>
      <c r="BE177" s="142">
        <f>IF(U177="základní",N177,0)</f>
        <v>0</v>
      </c>
      <c r="BF177" s="142">
        <f>IF(U177="snížená",N177,0)</f>
        <v>0</v>
      </c>
      <c r="BG177" s="142">
        <f>IF(U177="zákl. přenesená",N177,0)</f>
        <v>0</v>
      </c>
      <c r="BH177" s="142">
        <f>IF(U177="sníž. přenesená",N177,0)</f>
        <v>0</v>
      </c>
      <c r="BI177" s="142">
        <f>IF(U177="nulová",N177,0)</f>
        <v>0</v>
      </c>
      <c r="BJ177" s="22" t="s">
        <v>88</v>
      </c>
      <c r="BK177" s="142">
        <f>ROUND(L177*K177,2)</f>
        <v>0</v>
      </c>
      <c r="BL177" s="22" t="s">
        <v>278</v>
      </c>
      <c r="BM177" s="22" t="s">
        <v>3118</v>
      </c>
    </row>
    <row r="178" s="1" customFormat="1" ht="16.5" customHeight="1">
      <c r="B178" s="46"/>
      <c r="C178" s="47"/>
      <c r="D178" s="47"/>
      <c r="E178" s="47"/>
      <c r="F178" s="250" t="s">
        <v>3100</v>
      </c>
      <c r="G178" s="67"/>
      <c r="H178" s="67"/>
      <c r="I178" s="67"/>
      <c r="J178" s="47"/>
      <c r="K178" s="47"/>
      <c r="L178" s="47"/>
      <c r="M178" s="47"/>
      <c r="N178" s="47"/>
      <c r="O178" s="47"/>
      <c r="P178" s="47"/>
      <c r="Q178" s="47"/>
      <c r="R178" s="48"/>
      <c r="T178" s="189"/>
      <c r="U178" s="47"/>
      <c r="V178" s="47"/>
      <c r="W178" s="47"/>
      <c r="X178" s="47"/>
      <c r="Y178" s="47"/>
      <c r="Z178" s="47"/>
      <c r="AA178" s="100"/>
      <c r="AT178" s="22" t="s">
        <v>268</v>
      </c>
      <c r="AU178" s="22" t="s">
        <v>88</v>
      </c>
    </row>
    <row r="179" s="1" customFormat="1" ht="16.5" customHeight="1">
      <c r="B179" s="46"/>
      <c r="C179" s="219" t="s">
        <v>337</v>
      </c>
      <c r="D179" s="219" t="s">
        <v>207</v>
      </c>
      <c r="E179" s="220" t="s">
        <v>3119</v>
      </c>
      <c r="F179" s="221" t="s">
        <v>3120</v>
      </c>
      <c r="G179" s="221"/>
      <c r="H179" s="221"/>
      <c r="I179" s="221"/>
      <c r="J179" s="222" t="s">
        <v>243</v>
      </c>
      <c r="K179" s="223">
        <v>35</v>
      </c>
      <c r="L179" s="224">
        <v>0</v>
      </c>
      <c r="M179" s="225"/>
      <c r="N179" s="226">
        <f>ROUND(L179*K179,2)</f>
        <v>0</v>
      </c>
      <c r="O179" s="226"/>
      <c r="P179" s="226"/>
      <c r="Q179" s="226"/>
      <c r="R179" s="48"/>
      <c r="T179" s="227" t="s">
        <v>22</v>
      </c>
      <c r="U179" s="56" t="s">
        <v>45</v>
      </c>
      <c r="V179" s="47"/>
      <c r="W179" s="228">
        <f>V179*K179</f>
        <v>0</v>
      </c>
      <c r="X179" s="228">
        <v>0</v>
      </c>
      <c r="Y179" s="228">
        <f>X179*K179</f>
        <v>0</v>
      </c>
      <c r="Z179" s="228">
        <v>0</v>
      </c>
      <c r="AA179" s="229">
        <f>Z179*K179</f>
        <v>0</v>
      </c>
      <c r="AR179" s="22" t="s">
        <v>278</v>
      </c>
      <c r="AT179" s="22" t="s">
        <v>207</v>
      </c>
      <c r="AU179" s="22" t="s">
        <v>88</v>
      </c>
      <c r="AY179" s="22" t="s">
        <v>206</v>
      </c>
      <c r="BE179" s="142">
        <f>IF(U179="základní",N179,0)</f>
        <v>0</v>
      </c>
      <c r="BF179" s="142">
        <f>IF(U179="snížená",N179,0)</f>
        <v>0</v>
      </c>
      <c r="BG179" s="142">
        <f>IF(U179="zákl. přenesená",N179,0)</f>
        <v>0</v>
      </c>
      <c r="BH179" s="142">
        <f>IF(U179="sníž. přenesená",N179,0)</f>
        <v>0</v>
      </c>
      <c r="BI179" s="142">
        <f>IF(U179="nulová",N179,0)</f>
        <v>0</v>
      </c>
      <c r="BJ179" s="22" t="s">
        <v>88</v>
      </c>
      <c r="BK179" s="142">
        <f>ROUND(L179*K179,2)</f>
        <v>0</v>
      </c>
      <c r="BL179" s="22" t="s">
        <v>278</v>
      </c>
      <c r="BM179" s="22" t="s">
        <v>3121</v>
      </c>
    </row>
    <row r="180" s="1" customFormat="1" ht="16.5" customHeight="1">
      <c r="B180" s="46"/>
      <c r="C180" s="47"/>
      <c r="D180" s="47"/>
      <c r="E180" s="47"/>
      <c r="F180" s="250" t="s">
        <v>3100</v>
      </c>
      <c r="G180" s="67"/>
      <c r="H180" s="67"/>
      <c r="I180" s="67"/>
      <c r="J180" s="47"/>
      <c r="K180" s="47"/>
      <c r="L180" s="47"/>
      <c r="M180" s="47"/>
      <c r="N180" s="47"/>
      <c r="O180" s="47"/>
      <c r="P180" s="47"/>
      <c r="Q180" s="47"/>
      <c r="R180" s="48"/>
      <c r="T180" s="189"/>
      <c r="U180" s="47"/>
      <c r="V180" s="47"/>
      <c r="W180" s="47"/>
      <c r="X180" s="47"/>
      <c r="Y180" s="47"/>
      <c r="Z180" s="47"/>
      <c r="AA180" s="100"/>
      <c r="AT180" s="22" t="s">
        <v>268</v>
      </c>
      <c r="AU180" s="22" t="s">
        <v>88</v>
      </c>
    </row>
    <row r="181" s="1" customFormat="1" ht="16.5" customHeight="1">
      <c r="B181" s="46"/>
      <c r="C181" s="219" t="s">
        <v>342</v>
      </c>
      <c r="D181" s="219" t="s">
        <v>207</v>
      </c>
      <c r="E181" s="220" t="s">
        <v>3122</v>
      </c>
      <c r="F181" s="221" t="s">
        <v>3123</v>
      </c>
      <c r="G181" s="221"/>
      <c r="H181" s="221"/>
      <c r="I181" s="221"/>
      <c r="J181" s="222" t="s">
        <v>243</v>
      </c>
      <c r="K181" s="223">
        <v>65</v>
      </c>
      <c r="L181" s="224">
        <v>0</v>
      </c>
      <c r="M181" s="225"/>
      <c r="N181" s="226">
        <f>ROUND(L181*K181,2)</f>
        <v>0</v>
      </c>
      <c r="O181" s="226"/>
      <c r="P181" s="226"/>
      <c r="Q181" s="226"/>
      <c r="R181" s="48"/>
      <c r="T181" s="227" t="s">
        <v>22</v>
      </c>
      <c r="U181" s="56" t="s">
        <v>45</v>
      </c>
      <c r="V181" s="47"/>
      <c r="W181" s="228">
        <f>V181*K181</f>
        <v>0</v>
      </c>
      <c r="X181" s="228">
        <v>0</v>
      </c>
      <c r="Y181" s="228">
        <f>X181*K181</f>
        <v>0</v>
      </c>
      <c r="Z181" s="228">
        <v>0</v>
      </c>
      <c r="AA181" s="229">
        <f>Z181*K181</f>
        <v>0</v>
      </c>
      <c r="AR181" s="22" t="s">
        <v>278</v>
      </c>
      <c r="AT181" s="22" t="s">
        <v>207</v>
      </c>
      <c r="AU181" s="22" t="s">
        <v>88</v>
      </c>
      <c r="AY181" s="22" t="s">
        <v>206</v>
      </c>
      <c r="BE181" s="142">
        <f>IF(U181="základní",N181,0)</f>
        <v>0</v>
      </c>
      <c r="BF181" s="142">
        <f>IF(U181="snížená",N181,0)</f>
        <v>0</v>
      </c>
      <c r="BG181" s="142">
        <f>IF(U181="zákl. přenesená",N181,0)</f>
        <v>0</v>
      </c>
      <c r="BH181" s="142">
        <f>IF(U181="sníž. přenesená",N181,0)</f>
        <v>0</v>
      </c>
      <c r="BI181" s="142">
        <f>IF(U181="nulová",N181,0)</f>
        <v>0</v>
      </c>
      <c r="BJ181" s="22" t="s">
        <v>88</v>
      </c>
      <c r="BK181" s="142">
        <f>ROUND(L181*K181,2)</f>
        <v>0</v>
      </c>
      <c r="BL181" s="22" t="s">
        <v>278</v>
      </c>
      <c r="BM181" s="22" t="s">
        <v>3124</v>
      </c>
    </row>
    <row r="182" s="1" customFormat="1" ht="16.5" customHeight="1">
      <c r="B182" s="46"/>
      <c r="C182" s="47"/>
      <c r="D182" s="47"/>
      <c r="E182" s="47"/>
      <c r="F182" s="250" t="s">
        <v>3100</v>
      </c>
      <c r="G182" s="67"/>
      <c r="H182" s="67"/>
      <c r="I182" s="67"/>
      <c r="J182" s="47"/>
      <c r="K182" s="47"/>
      <c r="L182" s="47"/>
      <c r="M182" s="47"/>
      <c r="N182" s="47"/>
      <c r="O182" s="47"/>
      <c r="P182" s="47"/>
      <c r="Q182" s="47"/>
      <c r="R182" s="48"/>
      <c r="T182" s="189"/>
      <c r="U182" s="47"/>
      <c r="V182" s="47"/>
      <c r="W182" s="47"/>
      <c r="X182" s="47"/>
      <c r="Y182" s="47"/>
      <c r="Z182" s="47"/>
      <c r="AA182" s="100"/>
      <c r="AT182" s="22" t="s">
        <v>268</v>
      </c>
      <c r="AU182" s="22" t="s">
        <v>88</v>
      </c>
    </row>
    <row r="183" s="1" customFormat="1" ht="16.5" customHeight="1">
      <c r="B183" s="46"/>
      <c r="C183" s="219" t="s">
        <v>348</v>
      </c>
      <c r="D183" s="219" t="s">
        <v>207</v>
      </c>
      <c r="E183" s="220" t="s">
        <v>3125</v>
      </c>
      <c r="F183" s="221" t="s">
        <v>3126</v>
      </c>
      <c r="G183" s="221"/>
      <c r="H183" s="221"/>
      <c r="I183" s="221"/>
      <c r="J183" s="222" t="s">
        <v>243</v>
      </c>
      <c r="K183" s="223">
        <v>25</v>
      </c>
      <c r="L183" s="224">
        <v>0</v>
      </c>
      <c r="M183" s="225"/>
      <c r="N183" s="226">
        <f>ROUND(L183*K183,2)</f>
        <v>0</v>
      </c>
      <c r="O183" s="226"/>
      <c r="P183" s="226"/>
      <c r="Q183" s="226"/>
      <c r="R183" s="48"/>
      <c r="T183" s="227" t="s">
        <v>22</v>
      </c>
      <c r="U183" s="56" t="s">
        <v>45</v>
      </c>
      <c r="V183" s="47"/>
      <c r="W183" s="228">
        <f>V183*K183</f>
        <v>0</v>
      </c>
      <c r="X183" s="228">
        <v>0</v>
      </c>
      <c r="Y183" s="228">
        <f>X183*K183</f>
        <v>0</v>
      </c>
      <c r="Z183" s="228">
        <v>0</v>
      </c>
      <c r="AA183" s="229">
        <f>Z183*K183</f>
        <v>0</v>
      </c>
      <c r="AR183" s="22" t="s">
        <v>278</v>
      </c>
      <c r="AT183" s="22" t="s">
        <v>207</v>
      </c>
      <c r="AU183" s="22" t="s">
        <v>88</v>
      </c>
      <c r="AY183" s="22" t="s">
        <v>206</v>
      </c>
      <c r="BE183" s="142">
        <f>IF(U183="základní",N183,0)</f>
        <v>0</v>
      </c>
      <c r="BF183" s="142">
        <f>IF(U183="snížená",N183,0)</f>
        <v>0</v>
      </c>
      <c r="BG183" s="142">
        <f>IF(U183="zákl. přenesená",N183,0)</f>
        <v>0</v>
      </c>
      <c r="BH183" s="142">
        <f>IF(U183="sníž. přenesená",N183,0)</f>
        <v>0</v>
      </c>
      <c r="BI183" s="142">
        <f>IF(U183="nulová",N183,0)</f>
        <v>0</v>
      </c>
      <c r="BJ183" s="22" t="s">
        <v>88</v>
      </c>
      <c r="BK183" s="142">
        <f>ROUND(L183*K183,2)</f>
        <v>0</v>
      </c>
      <c r="BL183" s="22" t="s">
        <v>278</v>
      </c>
      <c r="BM183" s="22" t="s">
        <v>3127</v>
      </c>
    </row>
    <row r="184" s="1" customFormat="1" ht="16.5" customHeight="1">
      <c r="B184" s="46"/>
      <c r="C184" s="47"/>
      <c r="D184" s="47"/>
      <c r="E184" s="47"/>
      <c r="F184" s="250" t="s">
        <v>3100</v>
      </c>
      <c r="G184" s="67"/>
      <c r="H184" s="67"/>
      <c r="I184" s="67"/>
      <c r="J184" s="47"/>
      <c r="K184" s="47"/>
      <c r="L184" s="47"/>
      <c r="M184" s="47"/>
      <c r="N184" s="47"/>
      <c r="O184" s="47"/>
      <c r="P184" s="47"/>
      <c r="Q184" s="47"/>
      <c r="R184" s="48"/>
      <c r="T184" s="189"/>
      <c r="U184" s="47"/>
      <c r="V184" s="47"/>
      <c r="W184" s="47"/>
      <c r="X184" s="47"/>
      <c r="Y184" s="47"/>
      <c r="Z184" s="47"/>
      <c r="AA184" s="100"/>
      <c r="AT184" s="22" t="s">
        <v>268</v>
      </c>
      <c r="AU184" s="22" t="s">
        <v>88</v>
      </c>
    </row>
    <row r="185" s="1" customFormat="1" ht="16.5" customHeight="1">
      <c r="B185" s="46"/>
      <c r="C185" s="219" t="s">
        <v>354</v>
      </c>
      <c r="D185" s="219" t="s">
        <v>207</v>
      </c>
      <c r="E185" s="220" t="s">
        <v>3128</v>
      </c>
      <c r="F185" s="221" t="s">
        <v>3129</v>
      </c>
      <c r="G185" s="221"/>
      <c r="H185" s="221"/>
      <c r="I185" s="221"/>
      <c r="J185" s="222" t="s">
        <v>243</v>
      </c>
      <c r="K185" s="223">
        <v>225</v>
      </c>
      <c r="L185" s="224">
        <v>0</v>
      </c>
      <c r="M185" s="225"/>
      <c r="N185" s="226">
        <f>ROUND(L185*K185,2)</f>
        <v>0</v>
      </c>
      <c r="O185" s="226"/>
      <c r="P185" s="226"/>
      <c r="Q185" s="226"/>
      <c r="R185" s="48"/>
      <c r="T185" s="227" t="s">
        <v>22</v>
      </c>
      <c r="U185" s="56" t="s">
        <v>45</v>
      </c>
      <c r="V185" s="47"/>
      <c r="W185" s="228">
        <f>V185*K185</f>
        <v>0</v>
      </c>
      <c r="X185" s="228">
        <v>0</v>
      </c>
      <c r="Y185" s="228">
        <f>X185*K185</f>
        <v>0</v>
      </c>
      <c r="Z185" s="228">
        <v>0</v>
      </c>
      <c r="AA185" s="229">
        <f>Z185*K185</f>
        <v>0</v>
      </c>
      <c r="AR185" s="22" t="s">
        <v>278</v>
      </c>
      <c r="AT185" s="22" t="s">
        <v>207</v>
      </c>
      <c r="AU185" s="22" t="s">
        <v>88</v>
      </c>
      <c r="AY185" s="22" t="s">
        <v>206</v>
      </c>
      <c r="BE185" s="142">
        <f>IF(U185="základní",N185,0)</f>
        <v>0</v>
      </c>
      <c r="BF185" s="142">
        <f>IF(U185="snížená",N185,0)</f>
        <v>0</v>
      </c>
      <c r="BG185" s="142">
        <f>IF(U185="zákl. přenesená",N185,0)</f>
        <v>0</v>
      </c>
      <c r="BH185" s="142">
        <f>IF(U185="sníž. přenesená",N185,0)</f>
        <v>0</v>
      </c>
      <c r="BI185" s="142">
        <f>IF(U185="nulová",N185,0)</f>
        <v>0</v>
      </c>
      <c r="BJ185" s="22" t="s">
        <v>88</v>
      </c>
      <c r="BK185" s="142">
        <f>ROUND(L185*K185,2)</f>
        <v>0</v>
      </c>
      <c r="BL185" s="22" t="s">
        <v>278</v>
      </c>
      <c r="BM185" s="22" t="s">
        <v>3130</v>
      </c>
    </row>
    <row r="186" s="1" customFormat="1" ht="16.5" customHeight="1">
      <c r="B186" s="46"/>
      <c r="C186" s="47"/>
      <c r="D186" s="47"/>
      <c r="E186" s="47"/>
      <c r="F186" s="250" t="s">
        <v>3100</v>
      </c>
      <c r="G186" s="67"/>
      <c r="H186" s="67"/>
      <c r="I186" s="67"/>
      <c r="J186" s="47"/>
      <c r="K186" s="47"/>
      <c r="L186" s="47"/>
      <c r="M186" s="47"/>
      <c r="N186" s="47"/>
      <c r="O186" s="47"/>
      <c r="P186" s="47"/>
      <c r="Q186" s="47"/>
      <c r="R186" s="48"/>
      <c r="T186" s="189"/>
      <c r="U186" s="47"/>
      <c r="V186" s="47"/>
      <c r="W186" s="47"/>
      <c r="X186" s="47"/>
      <c r="Y186" s="47"/>
      <c r="Z186" s="47"/>
      <c r="AA186" s="100"/>
      <c r="AT186" s="22" t="s">
        <v>268</v>
      </c>
      <c r="AU186" s="22" t="s">
        <v>88</v>
      </c>
    </row>
    <row r="187" s="1" customFormat="1" ht="16.5" customHeight="1">
      <c r="B187" s="46"/>
      <c r="C187" s="219" t="s">
        <v>362</v>
      </c>
      <c r="D187" s="219" t="s">
        <v>207</v>
      </c>
      <c r="E187" s="220" t="s">
        <v>3131</v>
      </c>
      <c r="F187" s="221" t="s">
        <v>3132</v>
      </c>
      <c r="G187" s="221"/>
      <c r="H187" s="221"/>
      <c r="I187" s="221"/>
      <c r="J187" s="222" t="s">
        <v>243</v>
      </c>
      <c r="K187" s="223">
        <v>185</v>
      </c>
      <c r="L187" s="224">
        <v>0</v>
      </c>
      <c r="M187" s="225"/>
      <c r="N187" s="226">
        <f>ROUND(L187*K187,2)</f>
        <v>0</v>
      </c>
      <c r="O187" s="226"/>
      <c r="P187" s="226"/>
      <c r="Q187" s="226"/>
      <c r="R187" s="48"/>
      <c r="T187" s="227" t="s">
        <v>22</v>
      </c>
      <c r="U187" s="56" t="s">
        <v>45</v>
      </c>
      <c r="V187" s="47"/>
      <c r="W187" s="228">
        <f>V187*K187</f>
        <v>0</v>
      </c>
      <c r="X187" s="228">
        <v>0</v>
      </c>
      <c r="Y187" s="228">
        <f>X187*K187</f>
        <v>0</v>
      </c>
      <c r="Z187" s="228">
        <v>0</v>
      </c>
      <c r="AA187" s="229">
        <f>Z187*K187</f>
        <v>0</v>
      </c>
      <c r="AR187" s="22" t="s">
        <v>278</v>
      </c>
      <c r="AT187" s="22" t="s">
        <v>207</v>
      </c>
      <c r="AU187" s="22" t="s">
        <v>88</v>
      </c>
      <c r="AY187" s="22" t="s">
        <v>206</v>
      </c>
      <c r="BE187" s="142">
        <f>IF(U187="základní",N187,0)</f>
        <v>0</v>
      </c>
      <c r="BF187" s="142">
        <f>IF(U187="snížená",N187,0)</f>
        <v>0</v>
      </c>
      <c r="BG187" s="142">
        <f>IF(U187="zákl. přenesená",N187,0)</f>
        <v>0</v>
      </c>
      <c r="BH187" s="142">
        <f>IF(U187="sníž. přenesená",N187,0)</f>
        <v>0</v>
      </c>
      <c r="BI187" s="142">
        <f>IF(U187="nulová",N187,0)</f>
        <v>0</v>
      </c>
      <c r="BJ187" s="22" t="s">
        <v>88</v>
      </c>
      <c r="BK187" s="142">
        <f>ROUND(L187*K187,2)</f>
        <v>0</v>
      </c>
      <c r="BL187" s="22" t="s">
        <v>278</v>
      </c>
      <c r="BM187" s="22" t="s">
        <v>3133</v>
      </c>
    </row>
    <row r="188" s="1" customFormat="1" ht="16.5" customHeight="1">
      <c r="B188" s="46"/>
      <c r="C188" s="47"/>
      <c r="D188" s="47"/>
      <c r="E188" s="47"/>
      <c r="F188" s="250" t="s">
        <v>3100</v>
      </c>
      <c r="G188" s="67"/>
      <c r="H188" s="67"/>
      <c r="I188" s="67"/>
      <c r="J188" s="47"/>
      <c r="K188" s="47"/>
      <c r="L188" s="47"/>
      <c r="M188" s="47"/>
      <c r="N188" s="47"/>
      <c r="O188" s="47"/>
      <c r="P188" s="47"/>
      <c r="Q188" s="47"/>
      <c r="R188" s="48"/>
      <c r="T188" s="189"/>
      <c r="U188" s="47"/>
      <c r="V188" s="47"/>
      <c r="W188" s="47"/>
      <c r="X188" s="47"/>
      <c r="Y188" s="47"/>
      <c r="Z188" s="47"/>
      <c r="AA188" s="100"/>
      <c r="AT188" s="22" t="s">
        <v>268</v>
      </c>
      <c r="AU188" s="22" t="s">
        <v>88</v>
      </c>
    </row>
    <row r="189" s="1" customFormat="1" ht="16.5" customHeight="1">
      <c r="B189" s="46"/>
      <c r="C189" s="219" t="s">
        <v>367</v>
      </c>
      <c r="D189" s="219" t="s">
        <v>207</v>
      </c>
      <c r="E189" s="220" t="s">
        <v>3134</v>
      </c>
      <c r="F189" s="221" t="s">
        <v>3135</v>
      </c>
      <c r="G189" s="221"/>
      <c r="H189" s="221"/>
      <c r="I189" s="221"/>
      <c r="J189" s="222" t="s">
        <v>243</v>
      </c>
      <c r="K189" s="223">
        <v>60</v>
      </c>
      <c r="L189" s="224">
        <v>0</v>
      </c>
      <c r="M189" s="225"/>
      <c r="N189" s="226">
        <f>ROUND(L189*K189,2)</f>
        <v>0</v>
      </c>
      <c r="O189" s="226"/>
      <c r="P189" s="226"/>
      <c r="Q189" s="226"/>
      <c r="R189" s="48"/>
      <c r="T189" s="227" t="s">
        <v>22</v>
      </c>
      <c r="U189" s="56" t="s">
        <v>45</v>
      </c>
      <c r="V189" s="47"/>
      <c r="W189" s="228">
        <f>V189*K189</f>
        <v>0</v>
      </c>
      <c r="X189" s="228">
        <v>0</v>
      </c>
      <c r="Y189" s="228">
        <f>X189*K189</f>
        <v>0</v>
      </c>
      <c r="Z189" s="228">
        <v>0</v>
      </c>
      <c r="AA189" s="229">
        <f>Z189*K189</f>
        <v>0</v>
      </c>
      <c r="AR189" s="22" t="s">
        <v>278</v>
      </c>
      <c r="AT189" s="22" t="s">
        <v>207</v>
      </c>
      <c r="AU189" s="22" t="s">
        <v>88</v>
      </c>
      <c r="AY189" s="22" t="s">
        <v>206</v>
      </c>
      <c r="BE189" s="142">
        <f>IF(U189="základní",N189,0)</f>
        <v>0</v>
      </c>
      <c r="BF189" s="142">
        <f>IF(U189="snížená",N189,0)</f>
        <v>0</v>
      </c>
      <c r="BG189" s="142">
        <f>IF(U189="zákl. přenesená",N189,0)</f>
        <v>0</v>
      </c>
      <c r="BH189" s="142">
        <f>IF(U189="sníž. přenesená",N189,0)</f>
        <v>0</v>
      </c>
      <c r="BI189" s="142">
        <f>IF(U189="nulová",N189,0)</f>
        <v>0</v>
      </c>
      <c r="BJ189" s="22" t="s">
        <v>88</v>
      </c>
      <c r="BK189" s="142">
        <f>ROUND(L189*K189,2)</f>
        <v>0</v>
      </c>
      <c r="BL189" s="22" t="s">
        <v>278</v>
      </c>
      <c r="BM189" s="22" t="s">
        <v>3136</v>
      </c>
    </row>
    <row r="190" s="1" customFormat="1" ht="16.5" customHeight="1">
      <c r="B190" s="46"/>
      <c r="C190" s="47"/>
      <c r="D190" s="47"/>
      <c r="E190" s="47"/>
      <c r="F190" s="250" t="s">
        <v>3100</v>
      </c>
      <c r="G190" s="67"/>
      <c r="H190" s="67"/>
      <c r="I190" s="67"/>
      <c r="J190" s="47"/>
      <c r="K190" s="47"/>
      <c r="L190" s="47"/>
      <c r="M190" s="47"/>
      <c r="N190" s="47"/>
      <c r="O190" s="47"/>
      <c r="P190" s="47"/>
      <c r="Q190" s="47"/>
      <c r="R190" s="48"/>
      <c r="T190" s="189"/>
      <c r="U190" s="47"/>
      <c r="V190" s="47"/>
      <c r="W190" s="47"/>
      <c r="X190" s="47"/>
      <c r="Y190" s="47"/>
      <c r="Z190" s="47"/>
      <c r="AA190" s="100"/>
      <c r="AT190" s="22" t="s">
        <v>268</v>
      </c>
      <c r="AU190" s="22" t="s">
        <v>88</v>
      </c>
    </row>
    <row r="191" s="1" customFormat="1" ht="16.5" customHeight="1">
      <c r="B191" s="46"/>
      <c r="C191" s="219" t="s">
        <v>373</v>
      </c>
      <c r="D191" s="219" t="s">
        <v>207</v>
      </c>
      <c r="E191" s="220" t="s">
        <v>3137</v>
      </c>
      <c r="F191" s="221" t="s">
        <v>3138</v>
      </c>
      <c r="G191" s="221"/>
      <c r="H191" s="221"/>
      <c r="I191" s="221"/>
      <c r="J191" s="222" t="s">
        <v>243</v>
      </c>
      <c r="K191" s="223">
        <v>45</v>
      </c>
      <c r="L191" s="224">
        <v>0</v>
      </c>
      <c r="M191" s="225"/>
      <c r="N191" s="226">
        <f>ROUND(L191*K191,2)</f>
        <v>0</v>
      </c>
      <c r="O191" s="226"/>
      <c r="P191" s="226"/>
      <c r="Q191" s="226"/>
      <c r="R191" s="48"/>
      <c r="T191" s="227" t="s">
        <v>22</v>
      </c>
      <c r="U191" s="56" t="s">
        <v>45</v>
      </c>
      <c r="V191" s="47"/>
      <c r="W191" s="228">
        <f>V191*K191</f>
        <v>0</v>
      </c>
      <c r="X191" s="228">
        <v>0</v>
      </c>
      <c r="Y191" s="228">
        <f>X191*K191</f>
        <v>0</v>
      </c>
      <c r="Z191" s="228">
        <v>0</v>
      </c>
      <c r="AA191" s="229">
        <f>Z191*K191</f>
        <v>0</v>
      </c>
      <c r="AR191" s="22" t="s">
        <v>278</v>
      </c>
      <c r="AT191" s="22" t="s">
        <v>207</v>
      </c>
      <c r="AU191" s="22" t="s">
        <v>88</v>
      </c>
      <c r="AY191" s="22" t="s">
        <v>206</v>
      </c>
      <c r="BE191" s="142">
        <f>IF(U191="základní",N191,0)</f>
        <v>0</v>
      </c>
      <c r="BF191" s="142">
        <f>IF(U191="snížená",N191,0)</f>
        <v>0</v>
      </c>
      <c r="BG191" s="142">
        <f>IF(U191="zákl. přenesená",N191,0)</f>
        <v>0</v>
      </c>
      <c r="BH191" s="142">
        <f>IF(U191="sníž. přenesená",N191,0)</f>
        <v>0</v>
      </c>
      <c r="BI191" s="142">
        <f>IF(U191="nulová",N191,0)</f>
        <v>0</v>
      </c>
      <c r="BJ191" s="22" t="s">
        <v>88</v>
      </c>
      <c r="BK191" s="142">
        <f>ROUND(L191*K191,2)</f>
        <v>0</v>
      </c>
      <c r="BL191" s="22" t="s">
        <v>278</v>
      </c>
      <c r="BM191" s="22" t="s">
        <v>3139</v>
      </c>
    </row>
    <row r="192" s="1" customFormat="1" ht="16.5" customHeight="1">
      <c r="B192" s="46"/>
      <c r="C192" s="47"/>
      <c r="D192" s="47"/>
      <c r="E192" s="47"/>
      <c r="F192" s="250" t="s">
        <v>3100</v>
      </c>
      <c r="G192" s="67"/>
      <c r="H192" s="67"/>
      <c r="I192" s="67"/>
      <c r="J192" s="47"/>
      <c r="K192" s="47"/>
      <c r="L192" s="47"/>
      <c r="M192" s="47"/>
      <c r="N192" s="47"/>
      <c r="O192" s="47"/>
      <c r="P192" s="47"/>
      <c r="Q192" s="47"/>
      <c r="R192" s="48"/>
      <c r="T192" s="189"/>
      <c r="U192" s="47"/>
      <c r="V192" s="47"/>
      <c r="W192" s="47"/>
      <c r="X192" s="47"/>
      <c r="Y192" s="47"/>
      <c r="Z192" s="47"/>
      <c r="AA192" s="100"/>
      <c r="AT192" s="22" t="s">
        <v>268</v>
      </c>
      <c r="AU192" s="22" t="s">
        <v>88</v>
      </c>
    </row>
    <row r="193" s="1" customFormat="1" ht="25.5" customHeight="1">
      <c r="B193" s="46"/>
      <c r="C193" s="219" t="s">
        <v>378</v>
      </c>
      <c r="D193" s="219" t="s">
        <v>207</v>
      </c>
      <c r="E193" s="220" t="s">
        <v>3140</v>
      </c>
      <c r="F193" s="221" t="s">
        <v>3141</v>
      </c>
      <c r="G193" s="221"/>
      <c r="H193" s="221"/>
      <c r="I193" s="221"/>
      <c r="J193" s="222" t="s">
        <v>243</v>
      </c>
      <c r="K193" s="223">
        <v>100</v>
      </c>
      <c r="L193" s="224">
        <v>0</v>
      </c>
      <c r="M193" s="225"/>
      <c r="N193" s="226">
        <f>ROUND(L193*K193,2)</f>
        <v>0</v>
      </c>
      <c r="O193" s="226"/>
      <c r="P193" s="226"/>
      <c r="Q193" s="226"/>
      <c r="R193" s="48"/>
      <c r="T193" s="227" t="s">
        <v>22</v>
      </c>
      <c r="U193" s="56" t="s">
        <v>45</v>
      </c>
      <c r="V193" s="47"/>
      <c r="W193" s="228">
        <f>V193*K193</f>
        <v>0</v>
      </c>
      <c r="X193" s="228">
        <v>0</v>
      </c>
      <c r="Y193" s="228">
        <f>X193*K193</f>
        <v>0</v>
      </c>
      <c r="Z193" s="228">
        <v>0</v>
      </c>
      <c r="AA193" s="229">
        <f>Z193*K193</f>
        <v>0</v>
      </c>
      <c r="AR193" s="22" t="s">
        <v>278</v>
      </c>
      <c r="AT193" s="22" t="s">
        <v>207</v>
      </c>
      <c r="AU193" s="22" t="s">
        <v>88</v>
      </c>
      <c r="AY193" s="22" t="s">
        <v>206</v>
      </c>
      <c r="BE193" s="142">
        <f>IF(U193="základní",N193,0)</f>
        <v>0</v>
      </c>
      <c r="BF193" s="142">
        <f>IF(U193="snížená",N193,0)</f>
        <v>0</v>
      </c>
      <c r="BG193" s="142">
        <f>IF(U193="zákl. přenesená",N193,0)</f>
        <v>0</v>
      </c>
      <c r="BH193" s="142">
        <f>IF(U193="sníž. přenesená",N193,0)</f>
        <v>0</v>
      </c>
      <c r="BI193" s="142">
        <f>IF(U193="nulová",N193,0)</f>
        <v>0</v>
      </c>
      <c r="BJ193" s="22" t="s">
        <v>88</v>
      </c>
      <c r="BK193" s="142">
        <f>ROUND(L193*K193,2)</f>
        <v>0</v>
      </c>
      <c r="BL193" s="22" t="s">
        <v>278</v>
      </c>
      <c r="BM193" s="22" t="s">
        <v>3142</v>
      </c>
    </row>
    <row r="194" s="1" customFormat="1" ht="16.5" customHeight="1">
      <c r="B194" s="46"/>
      <c r="C194" s="47"/>
      <c r="D194" s="47"/>
      <c r="E194" s="47"/>
      <c r="F194" s="250" t="s">
        <v>3100</v>
      </c>
      <c r="G194" s="67"/>
      <c r="H194" s="67"/>
      <c r="I194" s="67"/>
      <c r="J194" s="47"/>
      <c r="K194" s="47"/>
      <c r="L194" s="47"/>
      <c r="M194" s="47"/>
      <c r="N194" s="47"/>
      <c r="O194" s="47"/>
      <c r="P194" s="47"/>
      <c r="Q194" s="47"/>
      <c r="R194" s="48"/>
      <c r="T194" s="189"/>
      <c r="U194" s="47"/>
      <c r="V194" s="47"/>
      <c r="W194" s="47"/>
      <c r="X194" s="47"/>
      <c r="Y194" s="47"/>
      <c r="Z194" s="47"/>
      <c r="AA194" s="100"/>
      <c r="AT194" s="22" t="s">
        <v>268</v>
      </c>
      <c r="AU194" s="22" t="s">
        <v>88</v>
      </c>
    </row>
    <row r="195" s="9" customFormat="1" ht="37.44001" customHeight="1">
      <c r="B195" s="205"/>
      <c r="C195" s="206"/>
      <c r="D195" s="207" t="s">
        <v>3031</v>
      </c>
      <c r="E195" s="207"/>
      <c r="F195" s="207"/>
      <c r="G195" s="207"/>
      <c r="H195" s="207"/>
      <c r="I195" s="207"/>
      <c r="J195" s="207"/>
      <c r="K195" s="207"/>
      <c r="L195" s="207"/>
      <c r="M195" s="207"/>
      <c r="N195" s="263">
        <f>BK195</f>
        <v>0</v>
      </c>
      <c r="O195" s="264"/>
      <c r="P195" s="264"/>
      <c r="Q195" s="264"/>
      <c r="R195" s="209"/>
      <c r="T195" s="210"/>
      <c r="U195" s="206"/>
      <c r="V195" s="206"/>
      <c r="W195" s="211">
        <f>SUM(W196:W221)</f>
        <v>0</v>
      </c>
      <c r="X195" s="206"/>
      <c r="Y195" s="211">
        <f>SUM(Y196:Y221)</f>
        <v>0</v>
      </c>
      <c r="Z195" s="206"/>
      <c r="AA195" s="212">
        <f>SUM(AA196:AA221)</f>
        <v>0</v>
      </c>
      <c r="AR195" s="213" t="s">
        <v>149</v>
      </c>
      <c r="AT195" s="214" t="s">
        <v>79</v>
      </c>
      <c r="AU195" s="214" t="s">
        <v>80</v>
      </c>
      <c r="AY195" s="213" t="s">
        <v>206</v>
      </c>
      <c r="BK195" s="215">
        <f>SUM(BK196:BK221)</f>
        <v>0</v>
      </c>
    </row>
    <row r="196" s="1" customFormat="1" ht="25.5" customHeight="1">
      <c r="B196" s="46"/>
      <c r="C196" s="219" t="s">
        <v>384</v>
      </c>
      <c r="D196" s="219" t="s">
        <v>207</v>
      </c>
      <c r="E196" s="220" t="s">
        <v>3143</v>
      </c>
      <c r="F196" s="221" t="s">
        <v>3144</v>
      </c>
      <c r="G196" s="221"/>
      <c r="H196" s="221"/>
      <c r="I196" s="221"/>
      <c r="J196" s="222" t="s">
        <v>243</v>
      </c>
      <c r="K196" s="223">
        <v>125</v>
      </c>
      <c r="L196" s="224">
        <v>0</v>
      </c>
      <c r="M196" s="225"/>
      <c r="N196" s="226">
        <f>ROUND(L196*K196,2)</f>
        <v>0</v>
      </c>
      <c r="O196" s="226"/>
      <c r="P196" s="226"/>
      <c r="Q196" s="226"/>
      <c r="R196" s="48"/>
      <c r="T196" s="227" t="s">
        <v>22</v>
      </c>
      <c r="U196" s="56" t="s">
        <v>45</v>
      </c>
      <c r="V196" s="47"/>
      <c r="W196" s="228">
        <f>V196*K196</f>
        <v>0</v>
      </c>
      <c r="X196" s="228">
        <v>0</v>
      </c>
      <c r="Y196" s="228">
        <f>X196*K196</f>
        <v>0</v>
      </c>
      <c r="Z196" s="228">
        <v>0</v>
      </c>
      <c r="AA196" s="229">
        <f>Z196*K196</f>
        <v>0</v>
      </c>
      <c r="AR196" s="22" t="s">
        <v>278</v>
      </c>
      <c r="AT196" s="22" t="s">
        <v>207</v>
      </c>
      <c r="AU196" s="22" t="s">
        <v>88</v>
      </c>
      <c r="AY196" s="22" t="s">
        <v>206</v>
      </c>
      <c r="BE196" s="142">
        <f>IF(U196="základní",N196,0)</f>
        <v>0</v>
      </c>
      <c r="BF196" s="142">
        <f>IF(U196="snížená",N196,0)</f>
        <v>0</v>
      </c>
      <c r="BG196" s="142">
        <f>IF(U196="zákl. přenesená",N196,0)</f>
        <v>0</v>
      </c>
      <c r="BH196" s="142">
        <f>IF(U196="sníž. přenesená",N196,0)</f>
        <v>0</v>
      </c>
      <c r="BI196" s="142">
        <f>IF(U196="nulová",N196,0)</f>
        <v>0</v>
      </c>
      <c r="BJ196" s="22" t="s">
        <v>88</v>
      </c>
      <c r="BK196" s="142">
        <f>ROUND(L196*K196,2)</f>
        <v>0</v>
      </c>
      <c r="BL196" s="22" t="s">
        <v>278</v>
      </c>
      <c r="BM196" s="22" t="s">
        <v>3145</v>
      </c>
    </row>
    <row r="197" s="1" customFormat="1" ht="24" customHeight="1">
      <c r="B197" s="46"/>
      <c r="C197" s="47"/>
      <c r="D197" s="47"/>
      <c r="E197" s="47"/>
      <c r="F197" s="250" t="s">
        <v>3146</v>
      </c>
      <c r="G197" s="67"/>
      <c r="H197" s="67"/>
      <c r="I197" s="67"/>
      <c r="J197" s="47"/>
      <c r="K197" s="47"/>
      <c r="L197" s="47"/>
      <c r="M197" s="47"/>
      <c r="N197" s="47"/>
      <c r="O197" s="47"/>
      <c r="P197" s="47"/>
      <c r="Q197" s="47"/>
      <c r="R197" s="48"/>
      <c r="T197" s="189"/>
      <c r="U197" s="47"/>
      <c r="V197" s="47"/>
      <c r="W197" s="47"/>
      <c r="X197" s="47"/>
      <c r="Y197" s="47"/>
      <c r="Z197" s="47"/>
      <c r="AA197" s="100"/>
      <c r="AT197" s="22" t="s">
        <v>268</v>
      </c>
      <c r="AU197" s="22" t="s">
        <v>88</v>
      </c>
    </row>
    <row r="198" s="1" customFormat="1" ht="25.5" customHeight="1">
      <c r="B198" s="46"/>
      <c r="C198" s="219" t="s">
        <v>388</v>
      </c>
      <c r="D198" s="219" t="s">
        <v>207</v>
      </c>
      <c r="E198" s="220" t="s">
        <v>3147</v>
      </c>
      <c r="F198" s="221" t="s">
        <v>3148</v>
      </c>
      <c r="G198" s="221"/>
      <c r="H198" s="221"/>
      <c r="I198" s="221"/>
      <c r="J198" s="222" t="s">
        <v>243</v>
      </c>
      <c r="K198" s="223">
        <v>35</v>
      </c>
      <c r="L198" s="224">
        <v>0</v>
      </c>
      <c r="M198" s="225"/>
      <c r="N198" s="226">
        <f>ROUND(L198*K198,2)</f>
        <v>0</v>
      </c>
      <c r="O198" s="226"/>
      <c r="P198" s="226"/>
      <c r="Q198" s="226"/>
      <c r="R198" s="48"/>
      <c r="T198" s="227" t="s">
        <v>22</v>
      </c>
      <c r="U198" s="56" t="s">
        <v>45</v>
      </c>
      <c r="V198" s="47"/>
      <c r="W198" s="228">
        <f>V198*K198</f>
        <v>0</v>
      </c>
      <c r="X198" s="228">
        <v>0</v>
      </c>
      <c r="Y198" s="228">
        <f>X198*K198</f>
        <v>0</v>
      </c>
      <c r="Z198" s="228">
        <v>0</v>
      </c>
      <c r="AA198" s="229">
        <f>Z198*K198</f>
        <v>0</v>
      </c>
      <c r="AR198" s="22" t="s">
        <v>278</v>
      </c>
      <c r="AT198" s="22" t="s">
        <v>207</v>
      </c>
      <c r="AU198" s="22" t="s">
        <v>88</v>
      </c>
      <c r="AY198" s="22" t="s">
        <v>206</v>
      </c>
      <c r="BE198" s="142">
        <f>IF(U198="základní",N198,0)</f>
        <v>0</v>
      </c>
      <c r="BF198" s="142">
        <f>IF(U198="snížená",N198,0)</f>
        <v>0</v>
      </c>
      <c r="BG198" s="142">
        <f>IF(U198="zákl. přenesená",N198,0)</f>
        <v>0</v>
      </c>
      <c r="BH198" s="142">
        <f>IF(U198="sníž. přenesená",N198,0)</f>
        <v>0</v>
      </c>
      <c r="BI198" s="142">
        <f>IF(U198="nulová",N198,0)</f>
        <v>0</v>
      </c>
      <c r="BJ198" s="22" t="s">
        <v>88</v>
      </c>
      <c r="BK198" s="142">
        <f>ROUND(L198*K198,2)</f>
        <v>0</v>
      </c>
      <c r="BL198" s="22" t="s">
        <v>278</v>
      </c>
      <c r="BM198" s="22" t="s">
        <v>3149</v>
      </c>
    </row>
    <row r="199" s="1" customFormat="1" ht="24" customHeight="1">
      <c r="B199" s="46"/>
      <c r="C199" s="47"/>
      <c r="D199" s="47"/>
      <c r="E199" s="47"/>
      <c r="F199" s="250" t="s">
        <v>3146</v>
      </c>
      <c r="G199" s="67"/>
      <c r="H199" s="67"/>
      <c r="I199" s="67"/>
      <c r="J199" s="47"/>
      <c r="K199" s="47"/>
      <c r="L199" s="47"/>
      <c r="M199" s="47"/>
      <c r="N199" s="47"/>
      <c r="O199" s="47"/>
      <c r="P199" s="47"/>
      <c r="Q199" s="47"/>
      <c r="R199" s="48"/>
      <c r="T199" s="189"/>
      <c r="U199" s="47"/>
      <c r="V199" s="47"/>
      <c r="W199" s="47"/>
      <c r="X199" s="47"/>
      <c r="Y199" s="47"/>
      <c r="Z199" s="47"/>
      <c r="AA199" s="100"/>
      <c r="AT199" s="22" t="s">
        <v>268</v>
      </c>
      <c r="AU199" s="22" t="s">
        <v>88</v>
      </c>
    </row>
    <row r="200" s="1" customFormat="1" ht="25.5" customHeight="1">
      <c r="B200" s="46"/>
      <c r="C200" s="219" t="s">
        <v>394</v>
      </c>
      <c r="D200" s="219" t="s">
        <v>207</v>
      </c>
      <c r="E200" s="220" t="s">
        <v>3150</v>
      </c>
      <c r="F200" s="221" t="s">
        <v>3151</v>
      </c>
      <c r="G200" s="221"/>
      <c r="H200" s="221"/>
      <c r="I200" s="221"/>
      <c r="J200" s="222" t="s">
        <v>243</v>
      </c>
      <c r="K200" s="223">
        <v>50</v>
      </c>
      <c r="L200" s="224">
        <v>0</v>
      </c>
      <c r="M200" s="225"/>
      <c r="N200" s="226">
        <f>ROUND(L200*K200,2)</f>
        <v>0</v>
      </c>
      <c r="O200" s="226"/>
      <c r="P200" s="226"/>
      <c r="Q200" s="226"/>
      <c r="R200" s="48"/>
      <c r="T200" s="227" t="s">
        <v>22</v>
      </c>
      <c r="U200" s="56" t="s">
        <v>45</v>
      </c>
      <c r="V200" s="47"/>
      <c r="W200" s="228">
        <f>V200*K200</f>
        <v>0</v>
      </c>
      <c r="X200" s="228">
        <v>0</v>
      </c>
      <c r="Y200" s="228">
        <f>X200*K200</f>
        <v>0</v>
      </c>
      <c r="Z200" s="228">
        <v>0</v>
      </c>
      <c r="AA200" s="229">
        <f>Z200*K200</f>
        <v>0</v>
      </c>
      <c r="AR200" s="22" t="s">
        <v>278</v>
      </c>
      <c r="AT200" s="22" t="s">
        <v>207</v>
      </c>
      <c r="AU200" s="22" t="s">
        <v>88</v>
      </c>
      <c r="AY200" s="22" t="s">
        <v>206</v>
      </c>
      <c r="BE200" s="142">
        <f>IF(U200="základní",N200,0)</f>
        <v>0</v>
      </c>
      <c r="BF200" s="142">
        <f>IF(U200="snížená",N200,0)</f>
        <v>0</v>
      </c>
      <c r="BG200" s="142">
        <f>IF(U200="zákl. přenesená",N200,0)</f>
        <v>0</v>
      </c>
      <c r="BH200" s="142">
        <f>IF(U200="sníž. přenesená",N200,0)</f>
        <v>0</v>
      </c>
      <c r="BI200" s="142">
        <f>IF(U200="nulová",N200,0)</f>
        <v>0</v>
      </c>
      <c r="BJ200" s="22" t="s">
        <v>88</v>
      </c>
      <c r="BK200" s="142">
        <f>ROUND(L200*K200,2)</f>
        <v>0</v>
      </c>
      <c r="BL200" s="22" t="s">
        <v>278</v>
      </c>
      <c r="BM200" s="22" t="s">
        <v>3152</v>
      </c>
    </row>
    <row r="201" s="1" customFormat="1" ht="24" customHeight="1">
      <c r="B201" s="46"/>
      <c r="C201" s="47"/>
      <c r="D201" s="47"/>
      <c r="E201" s="47"/>
      <c r="F201" s="250" t="s">
        <v>3146</v>
      </c>
      <c r="G201" s="67"/>
      <c r="H201" s="67"/>
      <c r="I201" s="67"/>
      <c r="J201" s="47"/>
      <c r="K201" s="47"/>
      <c r="L201" s="47"/>
      <c r="M201" s="47"/>
      <c r="N201" s="47"/>
      <c r="O201" s="47"/>
      <c r="P201" s="47"/>
      <c r="Q201" s="47"/>
      <c r="R201" s="48"/>
      <c r="T201" s="189"/>
      <c r="U201" s="47"/>
      <c r="V201" s="47"/>
      <c r="W201" s="47"/>
      <c r="X201" s="47"/>
      <c r="Y201" s="47"/>
      <c r="Z201" s="47"/>
      <c r="AA201" s="100"/>
      <c r="AT201" s="22" t="s">
        <v>268</v>
      </c>
      <c r="AU201" s="22" t="s">
        <v>88</v>
      </c>
    </row>
    <row r="202" s="1" customFormat="1" ht="25.5" customHeight="1">
      <c r="B202" s="46"/>
      <c r="C202" s="219" t="s">
        <v>401</v>
      </c>
      <c r="D202" s="219" t="s">
        <v>207</v>
      </c>
      <c r="E202" s="220" t="s">
        <v>3153</v>
      </c>
      <c r="F202" s="221" t="s">
        <v>3154</v>
      </c>
      <c r="G202" s="221"/>
      <c r="H202" s="221"/>
      <c r="I202" s="221"/>
      <c r="J202" s="222" t="s">
        <v>243</v>
      </c>
      <c r="K202" s="223">
        <v>85</v>
      </c>
      <c r="L202" s="224">
        <v>0</v>
      </c>
      <c r="M202" s="225"/>
      <c r="N202" s="226">
        <f>ROUND(L202*K202,2)</f>
        <v>0</v>
      </c>
      <c r="O202" s="226"/>
      <c r="P202" s="226"/>
      <c r="Q202" s="226"/>
      <c r="R202" s="48"/>
      <c r="T202" s="227" t="s">
        <v>22</v>
      </c>
      <c r="U202" s="56" t="s">
        <v>45</v>
      </c>
      <c r="V202" s="47"/>
      <c r="W202" s="228">
        <f>V202*K202</f>
        <v>0</v>
      </c>
      <c r="X202" s="228">
        <v>0</v>
      </c>
      <c r="Y202" s="228">
        <f>X202*K202</f>
        <v>0</v>
      </c>
      <c r="Z202" s="228">
        <v>0</v>
      </c>
      <c r="AA202" s="229">
        <f>Z202*K202</f>
        <v>0</v>
      </c>
      <c r="AR202" s="22" t="s">
        <v>278</v>
      </c>
      <c r="AT202" s="22" t="s">
        <v>207</v>
      </c>
      <c r="AU202" s="22" t="s">
        <v>88</v>
      </c>
      <c r="AY202" s="22" t="s">
        <v>206</v>
      </c>
      <c r="BE202" s="142">
        <f>IF(U202="základní",N202,0)</f>
        <v>0</v>
      </c>
      <c r="BF202" s="142">
        <f>IF(U202="snížená",N202,0)</f>
        <v>0</v>
      </c>
      <c r="BG202" s="142">
        <f>IF(U202="zákl. přenesená",N202,0)</f>
        <v>0</v>
      </c>
      <c r="BH202" s="142">
        <f>IF(U202="sníž. přenesená",N202,0)</f>
        <v>0</v>
      </c>
      <c r="BI202" s="142">
        <f>IF(U202="nulová",N202,0)</f>
        <v>0</v>
      </c>
      <c r="BJ202" s="22" t="s">
        <v>88</v>
      </c>
      <c r="BK202" s="142">
        <f>ROUND(L202*K202,2)</f>
        <v>0</v>
      </c>
      <c r="BL202" s="22" t="s">
        <v>278</v>
      </c>
      <c r="BM202" s="22" t="s">
        <v>3155</v>
      </c>
    </row>
    <row r="203" s="1" customFormat="1" ht="24" customHeight="1">
      <c r="B203" s="46"/>
      <c r="C203" s="47"/>
      <c r="D203" s="47"/>
      <c r="E203" s="47"/>
      <c r="F203" s="250" t="s">
        <v>3146</v>
      </c>
      <c r="G203" s="67"/>
      <c r="H203" s="67"/>
      <c r="I203" s="67"/>
      <c r="J203" s="47"/>
      <c r="K203" s="47"/>
      <c r="L203" s="47"/>
      <c r="M203" s="47"/>
      <c r="N203" s="47"/>
      <c r="O203" s="47"/>
      <c r="P203" s="47"/>
      <c r="Q203" s="47"/>
      <c r="R203" s="48"/>
      <c r="T203" s="189"/>
      <c r="U203" s="47"/>
      <c r="V203" s="47"/>
      <c r="W203" s="47"/>
      <c r="X203" s="47"/>
      <c r="Y203" s="47"/>
      <c r="Z203" s="47"/>
      <c r="AA203" s="100"/>
      <c r="AT203" s="22" t="s">
        <v>268</v>
      </c>
      <c r="AU203" s="22" t="s">
        <v>88</v>
      </c>
    </row>
    <row r="204" s="1" customFormat="1" ht="25.5" customHeight="1">
      <c r="B204" s="46"/>
      <c r="C204" s="219" t="s">
        <v>405</v>
      </c>
      <c r="D204" s="219" t="s">
        <v>207</v>
      </c>
      <c r="E204" s="220" t="s">
        <v>3156</v>
      </c>
      <c r="F204" s="221" t="s">
        <v>3157</v>
      </c>
      <c r="G204" s="221"/>
      <c r="H204" s="221"/>
      <c r="I204" s="221"/>
      <c r="J204" s="222" t="s">
        <v>243</v>
      </c>
      <c r="K204" s="223">
        <v>10</v>
      </c>
      <c r="L204" s="224">
        <v>0</v>
      </c>
      <c r="M204" s="225"/>
      <c r="N204" s="226">
        <f>ROUND(L204*K204,2)</f>
        <v>0</v>
      </c>
      <c r="O204" s="226"/>
      <c r="P204" s="226"/>
      <c r="Q204" s="226"/>
      <c r="R204" s="48"/>
      <c r="T204" s="227" t="s">
        <v>22</v>
      </c>
      <c r="U204" s="56" t="s">
        <v>45</v>
      </c>
      <c r="V204" s="47"/>
      <c r="W204" s="228">
        <f>V204*K204</f>
        <v>0</v>
      </c>
      <c r="X204" s="228">
        <v>0</v>
      </c>
      <c r="Y204" s="228">
        <f>X204*K204</f>
        <v>0</v>
      </c>
      <c r="Z204" s="228">
        <v>0</v>
      </c>
      <c r="AA204" s="229">
        <f>Z204*K204</f>
        <v>0</v>
      </c>
      <c r="AR204" s="22" t="s">
        <v>278</v>
      </c>
      <c r="AT204" s="22" t="s">
        <v>207</v>
      </c>
      <c r="AU204" s="22" t="s">
        <v>88</v>
      </c>
      <c r="AY204" s="22" t="s">
        <v>206</v>
      </c>
      <c r="BE204" s="142">
        <f>IF(U204="základní",N204,0)</f>
        <v>0</v>
      </c>
      <c r="BF204" s="142">
        <f>IF(U204="snížená",N204,0)</f>
        <v>0</v>
      </c>
      <c r="BG204" s="142">
        <f>IF(U204="zákl. přenesená",N204,0)</f>
        <v>0</v>
      </c>
      <c r="BH204" s="142">
        <f>IF(U204="sníž. přenesená",N204,0)</f>
        <v>0</v>
      </c>
      <c r="BI204" s="142">
        <f>IF(U204="nulová",N204,0)</f>
        <v>0</v>
      </c>
      <c r="BJ204" s="22" t="s">
        <v>88</v>
      </c>
      <c r="BK204" s="142">
        <f>ROUND(L204*K204,2)</f>
        <v>0</v>
      </c>
      <c r="BL204" s="22" t="s">
        <v>278</v>
      </c>
      <c r="BM204" s="22" t="s">
        <v>3158</v>
      </c>
    </row>
    <row r="205" s="1" customFormat="1" ht="24" customHeight="1">
      <c r="B205" s="46"/>
      <c r="C205" s="47"/>
      <c r="D205" s="47"/>
      <c r="E205" s="47"/>
      <c r="F205" s="250" t="s">
        <v>3146</v>
      </c>
      <c r="G205" s="67"/>
      <c r="H205" s="67"/>
      <c r="I205" s="67"/>
      <c r="J205" s="47"/>
      <c r="K205" s="47"/>
      <c r="L205" s="47"/>
      <c r="M205" s="47"/>
      <c r="N205" s="47"/>
      <c r="O205" s="47"/>
      <c r="P205" s="47"/>
      <c r="Q205" s="47"/>
      <c r="R205" s="48"/>
      <c r="T205" s="189"/>
      <c r="U205" s="47"/>
      <c r="V205" s="47"/>
      <c r="W205" s="47"/>
      <c r="X205" s="47"/>
      <c r="Y205" s="47"/>
      <c r="Z205" s="47"/>
      <c r="AA205" s="100"/>
      <c r="AT205" s="22" t="s">
        <v>268</v>
      </c>
      <c r="AU205" s="22" t="s">
        <v>88</v>
      </c>
    </row>
    <row r="206" s="1" customFormat="1" ht="25.5" customHeight="1">
      <c r="B206" s="46"/>
      <c r="C206" s="219" t="s">
        <v>407</v>
      </c>
      <c r="D206" s="219" t="s">
        <v>207</v>
      </c>
      <c r="E206" s="220" t="s">
        <v>3159</v>
      </c>
      <c r="F206" s="221" t="s">
        <v>3160</v>
      </c>
      <c r="G206" s="221"/>
      <c r="H206" s="221"/>
      <c r="I206" s="221"/>
      <c r="J206" s="222" t="s">
        <v>243</v>
      </c>
      <c r="K206" s="223">
        <v>60</v>
      </c>
      <c r="L206" s="224">
        <v>0</v>
      </c>
      <c r="M206" s="225"/>
      <c r="N206" s="226">
        <f>ROUND(L206*K206,2)</f>
        <v>0</v>
      </c>
      <c r="O206" s="226"/>
      <c r="P206" s="226"/>
      <c r="Q206" s="226"/>
      <c r="R206" s="48"/>
      <c r="T206" s="227" t="s">
        <v>22</v>
      </c>
      <c r="U206" s="56" t="s">
        <v>45</v>
      </c>
      <c r="V206" s="47"/>
      <c r="W206" s="228">
        <f>V206*K206</f>
        <v>0</v>
      </c>
      <c r="X206" s="228">
        <v>0</v>
      </c>
      <c r="Y206" s="228">
        <f>X206*K206</f>
        <v>0</v>
      </c>
      <c r="Z206" s="228">
        <v>0</v>
      </c>
      <c r="AA206" s="229">
        <f>Z206*K206</f>
        <v>0</v>
      </c>
      <c r="AR206" s="22" t="s">
        <v>278</v>
      </c>
      <c r="AT206" s="22" t="s">
        <v>207</v>
      </c>
      <c r="AU206" s="22" t="s">
        <v>88</v>
      </c>
      <c r="AY206" s="22" t="s">
        <v>206</v>
      </c>
      <c r="BE206" s="142">
        <f>IF(U206="základní",N206,0)</f>
        <v>0</v>
      </c>
      <c r="BF206" s="142">
        <f>IF(U206="snížená",N206,0)</f>
        <v>0</v>
      </c>
      <c r="BG206" s="142">
        <f>IF(U206="zákl. přenesená",N206,0)</f>
        <v>0</v>
      </c>
      <c r="BH206" s="142">
        <f>IF(U206="sníž. přenesená",N206,0)</f>
        <v>0</v>
      </c>
      <c r="BI206" s="142">
        <f>IF(U206="nulová",N206,0)</f>
        <v>0</v>
      </c>
      <c r="BJ206" s="22" t="s">
        <v>88</v>
      </c>
      <c r="BK206" s="142">
        <f>ROUND(L206*K206,2)</f>
        <v>0</v>
      </c>
      <c r="BL206" s="22" t="s">
        <v>278</v>
      </c>
      <c r="BM206" s="22" t="s">
        <v>3161</v>
      </c>
    </row>
    <row r="207" s="1" customFormat="1" ht="24" customHeight="1">
      <c r="B207" s="46"/>
      <c r="C207" s="47"/>
      <c r="D207" s="47"/>
      <c r="E207" s="47"/>
      <c r="F207" s="250" t="s">
        <v>3146</v>
      </c>
      <c r="G207" s="67"/>
      <c r="H207" s="67"/>
      <c r="I207" s="67"/>
      <c r="J207" s="47"/>
      <c r="K207" s="47"/>
      <c r="L207" s="47"/>
      <c r="M207" s="47"/>
      <c r="N207" s="47"/>
      <c r="O207" s="47"/>
      <c r="P207" s="47"/>
      <c r="Q207" s="47"/>
      <c r="R207" s="48"/>
      <c r="T207" s="189"/>
      <c r="U207" s="47"/>
      <c r="V207" s="47"/>
      <c r="W207" s="47"/>
      <c r="X207" s="47"/>
      <c r="Y207" s="47"/>
      <c r="Z207" s="47"/>
      <c r="AA207" s="100"/>
      <c r="AT207" s="22" t="s">
        <v>268</v>
      </c>
      <c r="AU207" s="22" t="s">
        <v>88</v>
      </c>
    </row>
    <row r="208" s="1" customFormat="1" ht="38.25" customHeight="1">
      <c r="B208" s="46"/>
      <c r="C208" s="219" t="s">
        <v>412</v>
      </c>
      <c r="D208" s="219" t="s">
        <v>207</v>
      </c>
      <c r="E208" s="220" t="s">
        <v>3162</v>
      </c>
      <c r="F208" s="221" t="s">
        <v>3163</v>
      </c>
      <c r="G208" s="221"/>
      <c r="H208" s="221"/>
      <c r="I208" s="221"/>
      <c r="J208" s="222" t="s">
        <v>243</v>
      </c>
      <c r="K208" s="223">
        <v>40</v>
      </c>
      <c r="L208" s="224">
        <v>0</v>
      </c>
      <c r="M208" s="225"/>
      <c r="N208" s="226">
        <f>ROUND(L208*K208,2)</f>
        <v>0</v>
      </c>
      <c r="O208" s="226"/>
      <c r="P208" s="226"/>
      <c r="Q208" s="226"/>
      <c r="R208" s="48"/>
      <c r="T208" s="227" t="s">
        <v>22</v>
      </c>
      <c r="U208" s="56" t="s">
        <v>45</v>
      </c>
      <c r="V208" s="47"/>
      <c r="W208" s="228">
        <f>V208*K208</f>
        <v>0</v>
      </c>
      <c r="X208" s="228">
        <v>0</v>
      </c>
      <c r="Y208" s="228">
        <f>X208*K208</f>
        <v>0</v>
      </c>
      <c r="Z208" s="228">
        <v>0</v>
      </c>
      <c r="AA208" s="229">
        <f>Z208*K208</f>
        <v>0</v>
      </c>
      <c r="AR208" s="22" t="s">
        <v>278</v>
      </c>
      <c r="AT208" s="22" t="s">
        <v>207</v>
      </c>
      <c r="AU208" s="22" t="s">
        <v>88</v>
      </c>
      <c r="AY208" s="22" t="s">
        <v>206</v>
      </c>
      <c r="BE208" s="142">
        <f>IF(U208="základní",N208,0)</f>
        <v>0</v>
      </c>
      <c r="BF208" s="142">
        <f>IF(U208="snížená",N208,0)</f>
        <v>0</v>
      </c>
      <c r="BG208" s="142">
        <f>IF(U208="zákl. přenesená",N208,0)</f>
        <v>0</v>
      </c>
      <c r="BH208" s="142">
        <f>IF(U208="sníž. přenesená",N208,0)</f>
        <v>0</v>
      </c>
      <c r="BI208" s="142">
        <f>IF(U208="nulová",N208,0)</f>
        <v>0</v>
      </c>
      <c r="BJ208" s="22" t="s">
        <v>88</v>
      </c>
      <c r="BK208" s="142">
        <f>ROUND(L208*K208,2)</f>
        <v>0</v>
      </c>
      <c r="BL208" s="22" t="s">
        <v>278</v>
      </c>
      <c r="BM208" s="22" t="s">
        <v>3164</v>
      </c>
    </row>
    <row r="209" s="1" customFormat="1" ht="24" customHeight="1">
      <c r="B209" s="46"/>
      <c r="C209" s="47"/>
      <c r="D209" s="47"/>
      <c r="E209" s="47"/>
      <c r="F209" s="250" t="s">
        <v>3146</v>
      </c>
      <c r="G209" s="67"/>
      <c r="H209" s="67"/>
      <c r="I209" s="67"/>
      <c r="J209" s="47"/>
      <c r="K209" s="47"/>
      <c r="L209" s="47"/>
      <c r="M209" s="47"/>
      <c r="N209" s="47"/>
      <c r="O209" s="47"/>
      <c r="P209" s="47"/>
      <c r="Q209" s="47"/>
      <c r="R209" s="48"/>
      <c r="T209" s="189"/>
      <c r="U209" s="47"/>
      <c r="V209" s="47"/>
      <c r="W209" s="47"/>
      <c r="X209" s="47"/>
      <c r="Y209" s="47"/>
      <c r="Z209" s="47"/>
      <c r="AA209" s="100"/>
      <c r="AT209" s="22" t="s">
        <v>268</v>
      </c>
      <c r="AU209" s="22" t="s">
        <v>88</v>
      </c>
    </row>
    <row r="210" s="1" customFormat="1" ht="38.25" customHeight="1">
      <c r="B210" s="46"/>
      <c r="C210" s="219" t="s">
        <v>416</v>
      </c>
      <c r="D210" s="219" t="s">
        <v>207</v>
      </c>
      <c r="E210" s="220" t="s">
        <v>3165</v>
      </c>
      <c r="F210" s="221" t="s">
        <v>3166</v>
      </c>
      <c r="G210" s="221"/>
      <c r="H210" s="221"/>
      <c r="I210" s="221"/>
      <c r="J210" s="222" t="s">
        <v>243</v>
      </c>
      <c r="K210" s="223">
        <v>70</v>
      </c>
      <c r="L210" s="224">
        <v>0</v>
      </c>
      <c r="M210" s="225"/>
      <c r="N210" s="226">
        <f>ROUND(L210*K210,2)</f>
        <v>0</v>
      </c>
      <c r="O210" s="226"/>
      <c r="P210" s="226"/>
      <c r="Q210" s="226"/>
      <c r="R210" s="48"/>
      <c r="T210" s="227" t="s">
        <v>22</v>
      </c>
      <c r="U210" s="56" t="s">
        <v>45</v>
      </c>
      <c r="V210" s="47"/>
      <c r="W210" s="228">
        <f>V210*K210</f>
        <v>0</v>
      </c>
      <c r="X210" s="228">
        <v>0</v>
      </c>
      <c r="Y210" s="228">
        <f>X210*K210</f>
        <v>0</v>
      </c>
      <c r="Z210" s="228">
        <v>0</v>
      </c>
      <c r="AA210" s="229">
        <f>Z210*K210</f>
        <v>0</v>
      </c>
      <c r="AR210" s="22" t="s">
        <v>278</v>
      </c>
      <c r="AT210" s="22" t="s">
        <v>207</v>
      </c>
      <c r="AU210" s="22" t="s">
        <v>88</v>
      </c>
      <c r="AY210" s="22" t="s">
        <v>206</v>
      </c>
      <c r="BE210" s="142">
        <f>IF(U210="základní",N210,0)</f>
        <v>0</v>
      </c>
      <c r="BF210" s="142">
        <f>IF(U210="snížená",N210,0)</f>
        <v>0</v>
      </c>
      <c r="BG210" s="142">
        <f>IF(U210="zákl. přenesená",N210,0)</f>
        <v>0</v>
      </c>
      <c r="BH210" s="142">
        <f>IF(U210="sníž. přenesená",N210,0)</f>
        <v>0</v>
      </c>
      <c r="BI210" s="142">
        <f>IF(U210="nulová",N210,0)</f>
        <v>0</v>
      </c>
      <c r="BJ210" s="22" t="s">
        <v>88</v>
      </c>
      <c r="BK210" s="142">
        <f>ROUND(L210*K210,2)</f>
        <v>0</v>
      </c>
      <c r="BL210" s="22" t="s">
        <v>278</v>
      </c>
      <c r="BM210" s="22" t="s">
        <v>3167</v>
      </c>
    </row>
    <row r="211" s="1" customFormat="1" ht="24" customHeight="1">
      <c r="B211" s="46"/>
      <c r="C211" s="47"/>
      <c r="D211" s="47"/>
      <c r="E211" s="47"/>
      <c r="F211" s="250" t="s">
        <v>3146</v>
      </c>
      <c r="G211" s="67"/>
      <c r="H211" s="67"/>
      <c r="I211" s="67"/>
      <c r="J211" s="47"/>
      <c r="K211" s="47"/>
      <c r="L211" s="47"/>
      <c r="M211" s="47"/>
      <c r="N211" s="47"/>
      <c r="O211" s="47"/>
      <c r="P211" s="47"/>
      <c r="Q211" s="47"/>
      <c r="R211" s="48"/>
      <c r="T211" s="189"/>
      <c r="U211" s="47"/>
      <c r="V211" s="47"/>
      <c r="W211" s="47"/>
      <c r="X211" s="47"/>
      <c r="Y211" s="47"/>
      <c r="Z211" s="47"/>
      <c r="AA211" s="100"/>
      <c r="AT211" s="22" t="s">
        <v>268</v>
      </c>
      <c r="AU211" s="22" t="s">
        <v>88</v>
      </c>
    </row>
    <row r="212" s="1" customFormat="1" ht="25.5" customHeight="1">
      <c r="B212" s="46"/>
      <c r="C212" s="219" t="s">
        <v>420</v>
      </c>
      <c r="D212" s="219" t="s">
        <v>207</v>
      </c>
      <c r="E212" s="220" t="s">
        <v>3168</v>
      </c>
      <c r="F212" s="221" t="s">
        <v>3169</v>
      </c>
      <c r="G212" s="221"/>
      <c r="H212" s="221"/>
      <c r="I212" s="221"/>
      <c r="J212" s="222" t="s">
        <v>243</v>
      </c>
      <c r="K212" s="223">
        <v>20</v>
      </c>
      <c r="L212" s="224">
        <v>0</v>
      </c>
      <c r="M212" s="225"/>
      <c r="N212" s="226">
        <f>ROUND(L212*K212,2)</f>
        <v>0</v>
      </c>
      <c r="O212" s="226"/>
      <c r="P212" s="226"/>
      <c r="Q212" s="226"/>
      <c r="R212" s="48"/>
      <c r="T212" s="227" t="s">
        <v>22</v>
      </c>
      <c r="U212" s="56" t="s">
        <v>45</v>
      </c>
      <c r="V212" s="47"/>
      <c r="W212" s="228">
        <f>V212*K212</f>
        <v>0</v>
      </c>
      <c r="X212" s="228">
        <v>0</v>
      </c>
      <c r="Y212" s="228">
        <f>X212*K212</f>
        <v>0</v>
      </c>
      <c r="Z212" s="228">
        <v>0</v>
      </c>
      <c r="AA212" s="229">
        <f>Z212*K212</f>
        <v>0</v>
      </c>
      <c r="AR212" s="22" t="s">
        <v>278</v>
      </c>
      <c r="AT212" s="22" t="s">
        <v>207</v>
      </c>
      <c r="AU212" s="22" t="s">
        <v>88</v>
      </c>
      <c r="AY212" s="22" t="s">
        <v>206</v>
      </c>
      <c r="BE212" s="142">
        <f>IF(U212="základní",N212,0)</f>
        <v>0</v>
      </c>
      <c r="BF212" s="142">
        <f>IF(U212="snížená",N212,0)</f>
        <v>0</v>
      </c>
      <c r="BG212" s="142">
        <f>IF(U212="zákl. přenesená",N212,0)</f>
        <v>0</v>
      </c>
      <c r="BH212" s="142">
        <f>IF(U212="sníž. přenesená",N212,0)</f>
        <v>0</v>
      </c>
      <c r="BI212" s="142">
        <f>IF(U212="nulová",N212,0)</f>
        <v>0</v>
      </c>
      <c r="BJ212" s="22" t="s">
        <v>88</v>
      </c>
      <c r="BK212" s="142">
        <f>ROUND(L212*K212,2)</f>
        <v>0</v>
      </c>
      <c r="BL212" s="22" t="s">
        <v>278</v>
      </c>
      <c r="BM212" s="22" t="s">
        <v>3170</v>
      </c>
    </row>
    <row r="213" s="1" customFormat="1" ht="24" customHeight="1">
      <c r="B213" s="46"/>
      <c r="C213" s="47"/>
      <c r="D213" s="47"/>
      <c r="E213" s="47"/>
      <c r="F213" s="250" t="s">
        <v>3146</v>
      </c>
      <c r="G213" s="67"/>
      <c r="H213" s="67"/>
      <c r="I213" s="67"/>
      <c r="J213" s="47"/>
      <c r="K213" s="47"/>
      <c r="L213" s="47"/>
      <c r="M213" s="47"/>
      <c r="N213" s="47"/>
      <c r="O213" s="47"/>
      <c r="P213" s="47"/>
      <c r="Q213" s="47"/>
      <c r="R213" s="48"/>
      <c r="T213" s="189"/>
      <c r="U213" s="47"/>
      <c r="V213" s="47"/>
      <c r="W213" s="47"/>
      <c r="X213" s="47"/>
      <c r="Y213" s="47"/>
      <c r="Z213" s="47"/>
      <c r="AA213" s="100"/>
      <c r="AT213" s="22" t="s">
        <v>268</v>
      </c>
      <c r="AU213" s="22" t="s">
        <v>88</v>
      </c>
    </row>
    <row r="214" s="1" customFormat="1" ht="25.5" customHeight="1">
      <c r="B214" s="46"/>
      <c r="C214" s="219" t="s">
        <v>424</v>
      </c>
      <c r="D214" s="219" t="s">
        <v>207</v>
      </c>
      <c r="E214" s="220" t="s">
        <v>3171</v>
      </c>
      <c r="F214" s="221" t="s">
        <v>3172</v>
      </c>
      <c r="G214" s="221"/>
      <c r="H214" s="221"/>
      <c r="I214" s="221"/>
      <c r="J214" s="222" t="s">
        <v>243</v>
      </c>
      <c r="K214" s="223">
        <v>5</v>
      </c>
      <c r="L214" s="224">
        <v>0</v>
      </c>
      <c r="M214" s="225"/>
      <c r="N214" s="226">
        <f>ROUND(L214*K214,2)</f>
        <v>0</v>
      </c>
      <c r="O214" s="226"/>
      <c r="P214" s="226"/>
      <c r="Q214" s="226"/>
      <c r="R214" s="48"/>
      <c r="T214" s="227" t="s">
        <v>22</v>
      </c>
      <c r="U214" s="56" t="s">
        <v>45</v>
      </c>
      <c r="V214" s="47"/>
      <c r="W214" s="228">
        <f>V214*K214</f>
        <v>0</v>
      </c>
      <c r="X214" s="228">
        <v>0</v>
      </c>
      <c r="Y214" s="228">
        <f>X214*K214</f>
        <v>0</v>
      </c>
      <c r="Z214" s="228">
        <v>0</v>
      </c>
      <c r="AA214" s="229">
        <f>Z214*K214</f>
        <v>0</v>
      </c>
      <c r="AR214" s="22" t="s">
        <v>278</v>
      </c>
      <c r="AT214" s="22" t="s">
        <v>207</v>
      </c>
      <c r="AU214" s="22" t="s">
        <v>88</v>
      </c>
      <c r="AY214" s="22" t="s">
        <v>206</v>
      </c>
      <c r="BE214" s="142">
        <f>IF(U214="základní",N214,0)</f>
        <v>0</v>
      </c>
      <c r="BF214" s="142">
        <f>IF(U214="snížená",N214,0)</f>
        <v>0</v>
      </c>
      <c r="BG214" s="142">
        <f>IF(U214="zákl. přenesená",N214,0)</f>
        <v>0</v>
      </c>
      <c r="BH214" s="142">
        <f>IF(U214="sníž. přenesená",N214,0)</f>
        <v>0</v>
      </c>
      <c r="BI214" s="142">
        <f>IF(U214="nulová",N214,0)</f>
        <v>0</v>
      </c>
      <c r="BJ214" s="22" t="s">
        <v>88</v>
      </c>
      <c r="BK214" s="142">
        <f>ROUND(L214*K214,2)</f>
        <v>0</v>
      </c>
      <c r="BL214" s="22" t="s">
        <v>278</v>
      </c>
      <c r="BM214" s="22" t="s">
        <v>3173</v>
      </c>
    </row>
    <row r="215" s="1" customFormat="1" ht="24" customHeight="1">
      <c r="B215" s="46"/>
      <c r="C215" s="47"/>
      <c r="D215" s="47"/>
      <c r="E215" s="47"/>
      <c r="F215" s="250" t="s">
        <v>3146</v>
      </c>
      <c r="G215" s="67"/>
      <c r="H215" s="67"/>
      <c r="I215" s="67"/>
      <c r="J215" s="47"/>
      <c r="K215" s="47"/>
      <c r="L215" s="47"/>
      <c r="M215" s="47"/>
      <c r="N215" s="47"/>
      <c r="O215" s="47"/>
      <c r="P215" s="47"/>
      <c r="Q215" s="47"/>
      <c r="R215" s="48"/>
      <c r="T215" s="189"/>
      <c r="U215" s="47"/>
      <c r="V215" s="47"/>
      <c r="W215" s="47"/>
      <c r="X215" s="47"/>
      <c r="Y215" s="47"/>
      <c r="Z215" s="47"/>
      <c r="AA215" s="100"/>
      <c r="AT215" s="22" t="s">
        <v>268</v>
      </c>
      <c r="AU215" s="22" t="s">
        <v>88</v>
      </c>
    </row>
    <row r="216" s="1" customFormat="1" ht="16.5" customHeight="1">
      <c r="B216" s="46"/>
      <c r="C216" s="219" t="s">
        <v>428</v>
      </c>
      <c r="D216" s="219" t="s">
        <v>207</v>
      </c>
      <c r="E216" s="220" t="s">
        <v>3174</v>
      </c>
      <c r="F216" s="221" t="s">
        <v>3175</v>
      </c>
      <c r="G216" s="221"/>
      <c r="H216" s="221"/>
      <c r="I216" s="221"/>
      <c r="J216" s="222" t="s">
        <v>260</v>
      </c>
      <c r="K216" s="223">
        <v>1</v>
      </c>
      <c r="L216" s="224">
        <v>0</v>
      </c>
      <c r="M216" s="225"/>
      <c r="N216" s="226">
        <f>ROUND(L216*K216,2)</f>
        <v>0</v>
      </c>
      <c r="O216" s="226"/>
      <c r="P216" s="226"/>
      <c r="Q216" s="226"/>
      <c r="R216" s="48"/>
      <c r="T216" s="227" t="s">
        <v>22</v>
      </c>
      <c r="U216" s="56" t="s">
        <v>45</v>
      </c>
      <c r="V216" s="47"/>
      <c r="W216" s="228">
        <f>V216*K216</f>
        <v>0</v>
      </c>
      <c r="X216" s="228">
        <v>0</v>
      </c>
      <c r="Y216" s="228">
        <f>X216*K216</f>
        <v>0</v>
      </c>
      <c r="Z216" s="228">
        <v>0</v>
      </c>
      <c r="AA216" s="229">
        <f>Z216*K216</f>
        <v>0</v>
      </c>
      <c r="AR216" s="22" t="s">
        <v>278</v>
      </c>
      <c r="AT216" s="22" t="s">
        <v>207</v>
      </c>
      <c r="AU216" s="22" t="s">
        <v>88</v>
      </c>
      <c r="AY216" s="22" t="s">
        <v>206</v>
      </c>
      <c r="BE216" s="142">
        <f>IF(U216="základní",N216,0)</f>
        <v>0</v>
      </c>
      <c r="BF216" s="142">
        <f>IF(U216="snížená",N216,0)</f>
        <v>0</v>
      </c>
      <c r="BG216" s="142">
        <f>IF(U216="zákl. přenesená",N216,0)</f>
        <v>0</v>
      </c>
      <c r="BH216" s="142">
        <f>IF(U216="sníž. přenesená",N216,0)</f>
        <v>0</v>
      </c>
      <c r="BI216" s="142">
        <f>IF(U216="nulová",N216,0)</f>
        <v>0</v>
      </c>
      <c r="BJ216" s="22" t="s">
        <v>88</v>
      </c>
      <c r="BK216" s="142">
        <f>ROUND(L216*K216,2)</f>
        <v>0</v>
      </c>
      <c r="BL216" s="22" t="s">
        <v>278</v>
      </c>
      <c r="BM216" s="22" t="s">
        <v>3176</v>
      </c>
    </row>
    <row r="217" s="1" customFormat="1" ht="24" customHeight="1">
      <c r="B217" s="46"/>
      <c r="C217" s="47"/>
      <c r="D217" s="47"/>
      <c r="E217" s="47"/>
      <c r="F217" s="250" t="s">
        <v>3146</v>
      </c>
      <c r="G217" s="67"/>
      <c r="H217" s="67"/>
      <c r="I217" s="67"/>
      <c r="J217" s="47"/>
      <c r="K217" s="47"/>
      <c r="L217" s="47"/>
      <c r="M217" s="47"/>
      <c r="N217" s="47"/>
      <c r="O217" s="47"/>
      <c r="P217" s="47"/>
      <c r="Q217" s="47"/>
      <c r="R217" s="48"/>
      <c r="T217" s="189"/>
      <c r="U217" s="47"/>
      <c r="V217" s="47"/>
      <c r="W217" s="47"/>
      <c r="X217" s="47"/>
      <c r="Y217" s="47"/>
      <c r="Z217" s="47"/>
      <c r="AA217" s="100"/>
      <c r="AT217" s="22" t="s">
        <v>268</v>
      </c>
      <c r="AU217" s="22" t="s">
        <v>88</v>
      </c>
    </row>
    <row r="218" s="1" customFormat="1" ht="16.5" customHeight="1">
      <c r="B218" s="46"/>
      <c r="C218" s="219" t="s">
        <v>433</v>
      </c>
      <c r="D218" s="219" t="s">
        <v>207</v>
      </c>
      <c r="E218" s="220" t="s">
        <v>3177</v>
      </c>
      <c r="F218" s="221" t="s">
        <v>3178</v>
      </c>
      <c r="G218" s="221"/>
      <c r="H218" s="221"/>
      <c r="I218" s="221"/>
      <c r="J218" s="222" t="s">
        <v>1134</v>
      </c>
      <c r="K218" s="223">
        <v>485</v>
      </c>
      <c r="L218" s="224">
        <v>0</v>
      </c>
      <c r="M218" s="225"/>
      <c r="N218" s="226">
        <f>ROUND(L218*K218,2)</f>
        <v>0</v>
      </c>
      <c r="O218" s="226"/>
      <c r="P218" s="226"/>
      <c r="Q218" s="226"/>
      <c r="R218" s="48"/>
      <c r="T218" s="227" t="s">
        <v>22</v>
      </c>
      <c r="U218" s="56" t="s">
        <v>45</v>
      </c>
      <c r="V218" s="47"/>
      <c r="W218" s="228">
        <f>V218*K218</f>
        <v>0</v>
      </c>
      <c r="X218" s="228">
        <v>0</v>
      </c>
      <c r="Y218" s="228">
        <f>X218*K218</f>
        <v>0</v>
      </c>
      <c r="Z218" s="228">
        <v>0</v>
      </c>
      <c r="AA218" s="229">
        <f>Z218*K218</f>
        <v>0</v>
      </c>
      <c r="AR218" s="22" t="s">
        <v>278</v>
      </c>
      <c r="AT218" s="22" t="s">
        <v>207</v>
      </c>
      <c r="AU218" s="22" t="s">
        <v>88</v>
      </c>
      <c r="AY218" s="22" t="s">
        <v>206</v>
      </c>
      <c r="BE218" s="142">
        <f>IF(U218="základní",N218,0)</f>
        <v>0</v>
      </c>
      <c r="BF218" s="142">
        <f>IF(U218="snížená",N218,0)</f>
        <v>0</v>
      </c>
      <c r="BG218" s="142">
        <f>IF(U218="zákl. přenesená",N218,0)</f>
        <v>0</v>
      </c>
      <c r="BH218" s="142">
        <f>IF(U218="sníž. přenesená",N218,0)</f>
        <v>0</v>
      </c>
      <c r="BI218" s="142">
        <f>IF(U218="nulová",N218,0)</f>
        <v>0</v>
      </c>
      <c r="BJ218" s="22" t="s">
        <v>88</v>
      </c>
      <c r="BK218" s="142">
        <f>ROUND(L218*K218,2)</f>
        <v>0</v>
      </c>
      <c r="BL218" s="22" t="s">
        <v>278</v>
      </c>
      <c r="BM218" s="22" t="s">
        <v>3179</v>
      </c>
    </row>
    <row r="219" s="1" customFormat="1" ht="24" customHeight="1">
      <c r="B219" s="46"/>
      <c r="C219" s="47"/>
      <c r="D219" s="47"/>
      <c r="E219" s="47"/>
      <c r="F219" s="250" t="s">
        <v>3146</v>
      </c>
      <c r="G219" s="67"/>
      <c r="H219" s="67"/>
      <c r="I219" s="67"/>
      <c r="J219" s="47"/>
      <c r="K219" s="47"/>
      <c r="L219" s="47"/>
      <c r="M219" s="47"/>
      <c r="N219" s="47"/>
      <c r="O219" s="47"/>
      <c r="P219" s="47"/>
      <c r="Q219" s="47"/>
      <c r="R219" s="48"/>
      <c r="T219" s="189"/>
      <c r="U219" s="47"/>
      <c r="V219" s="47"/>
      <c r="W219" s="47"/>
      <c r="X219" s="47"/>
      <c r="Y219" s="47"/>
      <c r="Z219" s="47"/>
      <c r="AA219" s="100"/>
      <c r="AT219" s="22" t="s">
        <v>268</v>
      </c>
      <c r="AU219" s="22" t="s">
        <v>88</v>
      </c>
    </row>
    <row r="220" s="1" customFormat="1" ht="25.5" customHeight="1">
      <c r="B220" s="46"/>
      <c r="C220" s="219" t="s">
        <v>437</v>
      </c>
      <c r="D220" s="219" t="s">
        <v>207</v>
      </c>
      <c r="E220" s="220" t="s">
        <v>3180</v>
      </c>
      <c r="F220" s="221" t="s">
        <v>3181</v>
      </c>
      <c r="G220" s="221"/>
      <c r="H220" s="221"/>
      <c r="I220" s="221"/>
      <c r="J220" s="222" t="s">
        <v>1134</v>
      </c>
      <c r="K220" s="223">
        <v>185</v>
      </c>
      <c r="L220" s="224">
        <v>0</v>
      </c>
      <c r="M220" s="225"/>
      <c r="N220" s="226">
        <f>ROUND(L220*K220,2)</f>
        <v>0</v>
      </c>
      <c r="O220" s="226"/>
      <c r="P220" s="226"/>
      <c r="Q220" s="226"/>
      <c r="R220" s="48"/>
      <c r="T220" s="227" t="s">
        <v>22</v>
      </c>
      <c r="U220" s="56" t="s">
        <v>45</v>
      </c>
      <c r="V220" s="47"/>
      <c r="W220" s="228">
        <f>V220*K220</f>
        <v>0</v>
      </c>
      <c r="X220" s="228">
        <v>0</v>
      </c>
      <c r="Y220" s="228">
        <f>X220*K220</f>
        <v>0</v>
      </c>
      <c r="Z220" s="228">
        <v>0</v>
      </c>
      <c r="AA220" s="229">
        <f>Z220*K220</f>
        <v>0</v>
      </c>
      <c r="AR220" s="22" t="s">
        <v>278</v>
      </c>
      <c r="AT220" s="22" t="s">
        <v>207</v>
      </c>
      <c r="AU220" s="22" t="s">
        <v>88</v>
      </c>
      <c r="AY220" s="22" t="s">
        <v>206</v>
      </c>
      <c r="BE220" s="142">
        <f>IF(U220="základní",N220,0)</f>
        <v>0</v>
      </c>
      <c r="BF220" s="142">
        <f>IF(U220="snížená",N220,0)</f>
        <v>0</v>
      </c>
      <c r="BG220" s="142">
        <f>IF(U220="zákl. přenesená",N220,0)</f>
        <v>0</v>
      </c>
      <c r="BH220" s="142">
        <f>IF(U220="sníž. přenesená",N220,0)</f>
        <v>0</v>
      </c>
      <c r="BI220" s="142">
        <f>IF(U220="nulová",N220,0)</f>
        <v>0</v>
      </c>
      <c r="BJ220" s="22" t="s">
        <v>88</v>
      </c>
      <c r="BK220" s="142">
        <f>ROUND(L220*K220,2)</f>
        <v>0</v>
      </c>
      <c r="BL220" s="22" t="s">
        <v>278</v>
      </c>
      <c r="BM220" s="22" t="s">
        <v>3182</v>
      </c>
    </row>
    <row r="221" s="1" customFormat="1" ht="24" customHeight="1">
      <c r="B221" s="46"/>
      <c r="C221" s="47"/>
      <c r="D221" s="47"/>
      <c r="E221" s="47"/>
      <c r="F221" s="250" t="s">
        <v>3146</v>
      </c>
      <c r="G221" s="67"/>
      <c r="H221" s="67"/>
      <c r="I221" s="67"/>
      <c r="J221" s="47"/>
      <c r="K221" s="47"/>
      <c r="L221" s="47"/>
      <c r="M221" s="47"/>
      <c r="N221" s="47"/>
      <c r="O221" s="47"/>
      <c r="P221" s="47"/>
      <c r="Q221" s="47"/>
      <c r="R221" s="48"/>
      <c r="T221" s="189"/>
      <c r="U221" s="47"/>
      <c r="V221" s="47"/>
      <c r="W221" s="47"/>
      <c r="X221" s="47"/>
      <c r="Y221" s="47"/>
      <c r="Z221" s="47"/>
      <c r="AA221" s="100"/>
      <c r="AT221" s="22" t="s">
        <v>268</v>
      </c>
      <c r="AU221" s="22" t="s">
        <v>88</v>
      </c>
    </row>
    <row r="222" s="9" customFormat="1" ht="37.44001" customHeight="1">
      <c r="B222" s="205"/>
      <c r="C222" s="206"/>
      <c r="D222" s="207" t="s">
        <v>3032</v>
      </c>
      <c r="E222" s="207"/>
      <c r="F222" s="207"/>
      <c r="G222" s="207"/>
      <c r="H222" s="207"/>
      <c r="I222" s="207"/>
      <c r="J222" s="207"/>
      <c r="K222" s="207"/>
      <c r="L222" s="207"/>
      <c r="M222" s="207"/>
      <c r="N222" s="263">
        <f>BK222</f>
        <v>0</v>
      </c>
      <c r="O222" s="264"/>
      <c r="P222" s="264"/>
      <c r="Q222" s="264"/>
      <c r="R222" s="209"/>
      <c r="T222" s="210"/>
      <c r="U222" s="206"/>
      <c r="V222" s="206"/>
      <c r="W222" s="211">
        <f>SUM(W223:W224)</f>
        <v>0</v>
      </c>
      <c r="X222" s="206"/>
      <c r="Y222" s="211">
        <f>SUM(Y223:Y224)</f>
        <v>0</v>
      </c>
      <c r="Z222" s="206"/>
      <c r="AA222" s="212">
        <f>SUM(AA223:AA224)</f>
        <v>0</v>
      </c>
      <c r="AR222" s="213" t="s">
        <v>149</v>
      </c>
      <c r="AT222" s="214" t="s">
        <v>79</v>
      </c>
      <c r="AU222" s="214" t="s">
        <v>80</v>
      </c>
      <c r="AY222" s="213" t="s">
        <v>206</v>
      </c>
      <c r="BK222" s="215">
        <f>SUM(BK223:BK224)</f>
        <v>0</v>
      </c>
    </row>
    <row r="223" s="1" customFormat="1" ht="25.5" customHeight="1">
      <c r="B223" s="46"/>
      <c r="C223" s="219" t="s">
        <v>442</v>
      </c>
      <c r="D223" s="219" t="s">
        <v>207</v>
      </c>
      <c r="E223" s="220" t="s">
        <v>3183</v>
      </c>
      <c r="F223" s="221" t="s">
        <v>3184</v>
      </c>
      <c r="G223" s="221"/>
      <c r="H223" s="221"/>
      <c r="I223" s="221"/>
      <c r="J223" s="222" t="s">
        <v>3064</v>
      </c>
      <c r="K223" s="223">
        <v>1</v>
      </c>
      <c r="L223" s="224">
        <v>0</v>
      </c>
      <c r="M223" s="225"/>
      <c r="N223" s="226">
        <f>ROUND(L223*K223,2)</f>
        <v>0</v>
      </c>
      <c r="O223" s="226"/>
      <c r="P223" s="226"/>
      <c r="Q223" s="226"/>
      <c r="R223" s="48"/>
      <c r="T223" s="227" t="s">
        <v>22</v>
      </c>
      <c r="U223" s="56" t="s">
        <v>45</v>
      </c>
      <c r="V223" s="47"/>
      <c r="W223" s="228">
        <f>V223*K223</f>
        <v>0</v>
      </c>
      <c r="X223" s="228">
        <v>0</v>
      </c>
      <c r="Y223" s="228">
        <f>X223*K223</f>
        <v>0</v>
      </c>
      <c r="Z223" s="228">
        <v>0</v>
      </c>
      <c r="AA223" s="229">
        <f>Z223*K223</f>
        <v>0</v>
      </c>
      <c r="AR223" s="22" t="s">
        <v>278</v>
      </c>
      <c r="AT223" s="22" t="s">
        <v>207</v>
      </c>
      <c r="AU223" s="22" t="s">
        <v>88</v>
      </c>
      <c r="AY223" s="22" t="s">
        <v>206</v>
      </c>
      <c r="BE223" s="142">
        <f>IF(U223="základní",N223,0)</f>
        <v>0</v>
      </c>
      <c r="BF223" s="142">
        <f>IF(U223="snížená",N223,0)</f>
        <v>0</v>
      </c>
      <c r="BG223" s="142">
        <f>IF(U223="zákl. přenesená",N223,0)</f>
        <v>0</v>
      </c>
      <c r="BH223" s="142">
        <f>IF(U223="sníž. přenesená",N223,0)</f>
        <v>0</v>
      </c>
      <c r="BI223" s="142">
        <f>IF(U223="nulová",N223,0)</f>
        <v>0</v>
      </c>
      <c r="BJ223" s="22" t="s">
        <v>88</v>
      </c>
      <c r="BK223" s="142">
        <f>ROUND(L223*K223,2)</f>
        <v>0</v>
      </c>
      <c r="BL223" s="22" t="s">
        <v>278</v>
      </c>
      <c r="BM223" s="22" t="s">
        <v>3185</v>
      </c>
    </row>
    <row r="224" s="1" customFormat="1" ht="120" customHeight="1">
      <c r="B224" s="46"/>
      <c r="C224" s="47"/>
      <c r="D224" s="47"/>
      <c r="E224" s="47"/>
      <c r="F224" s="250" t="s">
        <v>3186</v>
      </c>
      <c r="G224" s="67"/>
      <c r="H224" s="67"/>
      <c r="I224" s="67"/>
      <c r="J224" s="47"/>
      <c r="K224" s="47"/>
      <c r="L224" s="47"/>
      <c r="M224" s="47"/>
      <c r="N224" s="47"/>
      <c r="O224" s="47"/>
      <c r="P224" s="47"/>
      <c r="Q224" s="47"/>
      <c r="R224" s="48"/>
      <c r="T224" s="189"/>
      <c r="U224" s="47"/>
      <c r="V224" s="47"/>
      <c r="W224" s="47"/>
      <c r="X224" s="47"/>
      <c r="Y224" s="47"/>
      <c r="Z224" s="47"/>
      <c r="AA224" s="100"/>
      <c r="AT224" s="22" t="s">
        <v>268</v>
      </c>
      <c r="AU224" s="22" t="s">
        <v>88</v>
      </c>
    </row>
    <row r="225" s="9" customFormat="1" ht="37.44001" customHeight="1">
      <c r="B225" s="205"/>
      <c r="C225" s="206"/>
      <c r="D225" s="207" t="s">
        <v>3033</v>
      </c>
      <c r="E225" s="207"/>
      <c r="F225" s="207"/>
      <c r="G225" s="207"/>
      <c r="H225" s="207"/>
      <c r="I225" s="207"/>
      <c r="J225" s="207"/>
      <c r="K225" s="207"/>
      <c r="L225" s="207"/>
      <c r="M225" s="207"/>
      <c r="N225" s="263">
        <f>BK225</f>
        <v>0</v>
      </c>
      <c r="O225" s="264"/>
      <c r="P225" s="264"/>
      <c r="Q225" s="264"/>
      <c r="R225" s="209"/>
      <c r="T225" s="210"/>
      <c r="U225" s="206"/>
      <c r="V225" s="206"/>
      <c r="W225" s="211">
        <f>SUM(W226:W263)</f>
        <v>0</v>
      </c>
      <c r="X225" s="206"/>
      <c r="Y225" s="211">
        <f>SUM(Y226:Y263)</f>
        <v>0</v>
      </c>
      <c r="Z225" s="206"/>
      <c r="AA225" s="212">
        <f>SUM(AA226:AA263)</f>
        <v>0</v>
      </c>
      <c r="AR225" s="213" t="s">
        <v>149</v>
      </c>
      <c r="AT225" s="214" t="s">
        <v>79</v>
      </c>
      <c r="AU225" s="214" t="s">
        <v>80</v>
      </c>
      <c r="AY225" s="213" t="s">
        <v>206</v>
      </c>
      <c r="BK225" s="215">
        <f>SUM(BK226:BK263)</f>
        <v>0</v>
      </c>
    </row>
    <row r="226" s="1" customFormat="1" ht="38.25" customHeight="1">
      <c r="B226" s="46"/>
      <c r="C226" s="219" t="s">
        <v>446</v>
      </c>
      <c r="D226" s="219" t="s">
        <v>207</v>
      </c>
      <c r="E226" s="220" t="s">
        <v>3187</v>
      </c>
      <c r="F226" s="221" t="s">
        <v>3188</v>
      </c>
      <c r="G226" s="221"/>
      <c r="H226" s="221"/>
      <c r="I226" s="221"/>
      <c r="J226" s="222" t="s">
        <v>1134</v>
      </c>
      <c r="K226" s="223">
        <v>70</v>
      </c>
      <c r="L226" s="224">
        <v>0</v>
      </c>
      <c r="M226" s="225"/>
      <c r="N226" s="226">
        <f>ROUND(L226*K226,2)</f>
        <v>0</v>
      </c>
      <c r="O226" s="226"/>
      <c r="P226" s="226"/>
      <c r="Q226" s="226"/>
      <c r="R226" s="48"/>
      <c r="T226" s="227" t="s">
        <v>22</v>
      </c>
      <c r="U226" s="56" t="s">
        <v>45</v>
      </c>
      <c r="V226" s="47"/>
      <c r="W226" s="228">
        <f>V226*K226</f>
        <v>0</v>
      </c>
      <c r="X226" s="228">
        <v>0</v>
      </c>
      <c r="Y226" s="228">
        <f>X226*K226</f>
        <v>0</v>
      </c>
      <c r="Z226" s="228">
        <v>0</v>
      </c>
      <c r="AA226" s="229">
        <f>Z226*K226</f>
        <v>0</v>
      </c>
      <c r="AR226" s="22" t="s">
        <v>278</v>
      </c>
      <c r="AT226" s="22" t="s">
        <v>207</v>
      </c>
      <c r="AU226" s="22" t="s">
        <v>88</v>
      </c>
      <c r="AY226" s="22" t="s">
        <v>206</v>
      </c>
      <c r="BE226" s="142">
        <f>IF(U226="základní",N226,0)</f>
        <v>0</v>
      </c>
      <c r="BF226" s="142">
        <f>IF(U226="snížená",N226,0)</f>
        <v>0</v>
      </c>
      <c r="BG226" s="142">
        <f>IF(U226="zákl. přenesená",N226,0)</f>
        <v>0</v>
      </c>
      <c r="BH226" s="142">
        <f>IF(U226="sníž. přenesená",N226,0)</f>
        <v>0</v>
      </c>
      <c r="BI226" s="142">
        <f>IF(U226="nulová",N226,0)</f>
        <v>0</v>
      </c>
      <c r="BJ226" s="22" t="s">
        <v>88</v>
      </c>
      <c r="BK226" s="142">
        <f>ROUND(L226*K226,2)</f>
        <v>0</v>
      </c>
      <c r="BL226" s="22" t="s">
        <v>278</v>
      </c>
      <c r="BM226" s="22" t="s">
        <v>3189</v>
      </c>
    </row>
    <row r="227" s="1" customFormat="1" ht="24" customHeight="1">
      <c r="B227" s="46"/>
      <c r="C227" s="47"/>
      <c r="D227" s="47"/>
      <c r="E227" s="47"/>
      <c r="F227" s="250" t="s">
        <v>3190</v>
      </c>
      <c r="G227" s="67"/>
      <c r="H227" s="67"/>
      <c r="I227" s="67"/>
      <c r="J227" s="47"/>
      <c r="K227" s="47"/>
      <c r="L227" s="47"/>
      <c r="M227" s="47"/>
      <c r="N227" s="47"/>
      <c r="O227" s="47"/>
      <c r="P227" s="47"/>
      <c r="Q227" s="47"/>
      <c r="R227" s="48"/>
      <c r="T227" s="189"/>
      <c r="U227" s="47"/>
      <c r="V227" s="47"/>
      <c r="W227" s="47"/>
      <c r="X227" s="47"/>
      <c r="Y227" s="47"/>
      <c r="Z227" s="47"/>
      <c r="AA227" s="100"/>
      <c r="AT227" s="22" t="s">
        <v>268</v>
      </c>
      <c r="AU227" s="22" t="s">
        <v>88</v>
      </c>
    </row>
    <row r="228" s="1" customFormat="1" ht="38.25" customHeight="1">
      <c r="B228" s="46"/>
      <c r="C228" s="219" t="s">
        <v>450</v>
      </c>
      <c r="D228" s="219" t="s">
        <v>207</v>
      </c>
      <c r="E228" s="220" t="s">
        <v>3191</v>
      </c>
      <c r="F228" s="221" t="s">
        <v>3192</v>
      </c>
      <c r="G228" s="221"/>
      <c r="H228" s="221"/>
      <c r="I228" s="221"/>
      <c r="J228" s="222" t="s">
        <v>1134</v>
      </c>
      <c r="K228" s="223">
        <v>14</v>
      </c>
      <c r="L228" s="224">
        <v>0</v>
      </c>
      <c r="M228" s="225"/>
      <c r="N228" s="226">
        <f>ROUND(L228*K228,2)</f>
        <v>0</v>
      </c>
      <c r="O228" s="226"/>
      <c r="P228" s="226"/>
      <c r="Q228" s="226"/>
      <c r="R228" s="48"/>
      <c r="T228" s="227" t="s">
        <v>22</v>
      </c>
      <c r="U228" s="56" t="s">
        <v>45</v>
      </c>
      <c r="V228" s="47"/>
      <c r="W228" s="228">
        <f>V228*K228</f>
        <v>0</v>
      </c>
      <c r="X228" s="228">
        <v>0</v>
      </c>
      <c r="Y228" s="228">
        <f>X228*K228</f>
        <v>0</v>
      </c>
      <c r="Z228" s="228">
        <v>0</v>
      </c>
      <c r="AA228" s="229">
        <f>Z228*K228</f>
        <v>0</v>
      </c>
      <c r="AR228" s="22" t="s">
        <v>278</v>
      </c>
      <c r="AT228" s="22" t="s">
        <v>207</v>
      </c>
      <c r="AU228" s="22" t="s">
        <v>88</v>
      </c>
      <c r="AY228" s="22" t="s">
        <v>206</v>
      </c>
      <c r="BE228" s="142">
        <f>IF(U228="základní",N228,0)</f>
        <v>0</v>
      </c>
      <c r="BF228" s="142">
        <f>IF(U228="snížená",N228,0)</f>
        <v>0</v>
      </c>
      <c r="BG228" s="142">
        <f>IF(U228="zákl. přenesená",N228,0)</f>
        <v>0</v>
      </c>
      <c r="BH228" s="142">
        <f>IF(U228="sníž. přenesená",N228,0)</f>
        <v>0</v>
      </c>
      <c r="BI228" s="142">
        <f>IF(U228="nulová",N228,0)</f>
        <v>0</v>
      </c>
      <c r="BJ228" s="22" t="s">
        <v>88</v>
      </c>
      <c r="BK228" s="142">
        <f>ROUND(L228*K228,2)</f>
        <v>0</v>
      </c>
      <c r="BL228" s="22" t="s">
        <v>278</v>
      </c>
      <c r="BM228" s="22" t="s">
        <v>3193</v>
      </c>
    </row>
    <row r="229" s="1" customFormat="1" ht="24" customHeight="1">
      <c r="B229" s="46"/>
      <c r="C229" s="47"/>
      <c r="D229" s="47"/>
      <c r="E229" s="47"/>
      <c r="F229" s="250" t="s">
        <v>3190</v>
      </c>
      <c r="G229" s="67"/>
      <c r="H229" s="67"/>
      <c r="I229" s="67"/>
      <c r="J229" s="47"/>
      <c r="K229" s="47"/>
      <c r="L229" s="47"/>
      <c r="M229" s="47"/>
      <c r="N229" s="47"/>
      <c r="O229" s="47"/>
      <c r="P229" s="47"/>
      <c r="Q229" s="47"/>
      <c r="R229" s="48"/>
      <c r="T229" s="189"/>
      <c r="U229" s="47"/>
      <c r="V229" s="47"/>
      <c r="W229" s="47"/>
      <c r="X229" s="47"/>
      <c r="Y229" s="47"/>
      <c r="Z229" s="47"/>
      <c r="AA229" s="100"/>
      <c r="AT229" s="22" t="s">
        <v>268</v>
      </c>
      <c r="AU229" s="22" t="s">
        <v>88</v>
      </c>
    </row>
    <row r="230" s="1" customFormat="1" ht="25.5" customHeight="1">
      <c r="B230" s="46"/>
      <c r="C230" s="219" t="s">
        <v>454</v>
      </c>
      <c r="D230" s="219" t="s">
        <v>207</v>
      </c>
      <c r="E230" s="220" t="s">
        <v>3194</v>
      </c>
      <c r="F230" s="221" t="s">
        <v>3195</v>
      </c>
      <c r="G230" s="221"/>
      <c r="H230" s="221"/>
      <c r="I230" s="221"/>
      <c r="J230" s="222" t="s">
        <v>1134</v>
      </c>
      <c r="K230" s="223">
        <v>40</v>
      </c>
      <c r="L230" s="224">
        <v>0</v>
      </c>
      <c r="M230" s="225"/>
      <c r="N230" s="226">
        <f>ROUND(L230*K230,2)</f>
        <v>0</v>
      </c>
      <c r="O230" s="226"/>
      <c r="P230" s="226"/>
      <c r="Q230" s="226"/>
      <c r="R230" s="48"/>
      <c r="T230" s="227" t="s">
        <v>22</v>
      </c>
      <c r="U230" s="56" t="s">
        <v>45</v>
      </c>
      <c r="V230" s="47"/>
      <c r="W230" s="228">
        <f>V230*K230</f>
        <v>0</v>
      </c>
      <c r="X230" s="228">
        <v>0</v>
      </c>
      <c r="Y230" s="228">
        <f>X230*K230</f>
        <v>0</v>
      </c>
      <c r="Z230" s="228">
        <v>0</v>
      </c>
      <c r="AA230" s="229">
        <f>Z230*K230</f>
        <v>0</v>
      </c>
      <c r="AR230" s="22" t="s">
        <v>278</v>
      </c>
      <c r="AT230" s="22" t="s">
        <v>207</v>
      </c>
      <c r="AU230" s="22" t="s">
        <v>88</v>
      </c>
      <c r="AY230" s="22" t="s">
        <v>206</v>
      </c>
      <c r="BE230" s="142">
        <f>IF(U230="základní",N230,0)</f>
        <v>0</v>
      </c>
      <c r="BF230" s="142">
        <f>IF(U230="snížená",N230,0)</f>
        <v>0</v>
      </c>
      <c r="BG230" s="142">
        <f>IF(U230="zákl. přenesená",N230,0)</f>
        <v>0</v>
      </c>
      <c r="BH230" s="142">
        <f>IF(U230="sníž. přenesená",N230,0)</f>
        <v>0</v>
      </c>
      <c r="BI230" s="142">
        <f>IF(U230="nulová",N230,0)</f>
        <v>0</v>
      </c>
      <c r="BJ230" s="22" t="s">
        <v>88</v>
      </c>
      <c r="BK230" s="142">
        <f>ROUND(L230*K230,2)</f>
        <v>0</v>
      </c>
      <c r="BL230" s="22" t="s">
        <v>278</v>
      </c>
      <c r="BM230" s="22" t="s">
        <v>3196</v>
      </c>
    </row>
    <row r="231" s="1" customFormat="1" ht="24" customHeight="1">
      <c r="B231" s="46"/>
      <c r="C231" s="47"/>
      <c r="D231" s="47"/>
      <c r="E231" s="47"/>
      <c r="F231" s="250" t="s">
        <v>3190</v>
      </c>
      <c r="G231" s="67"/>
      <c r="H231" s="67"/>
      <c r="I231" s="67"/>
      <c r="J231" s="47"/>
      <c r="K231" s="47"/>
      <c r="L231" s="47"/>
      <c r="M231" s="47"/>
      <c r="N231" s="47"/>
      <c r="O231" s="47"/>
      <c r="P231" s="47"/>
      <c r="Q231" s="47"/>
      <c r="R231" s="48"/>
      <c r="T231" s="189"/>
      <c r="U231" s="47"/>
      <c r="V231" s="47"/>
      <c r="W231" s="47"/>
      <c r="X231" s="47"/>
      <c r="Y231" s="47"/>
      <c r="Z231" s="47"/>
      <c r="AA231" s="100"/>
      <c r="AT231" s="22" t="s">
        <v>268</v>
      </c>
      <c r="AU231" s="22" t="s">
        <v>88</v>
      </c>
    </row>
    <row r="232" s="1" customFormat="1" ht="25.5" customHeight="1">
      <c r="B232" s="46"/>
      <c r="C232" s="219" t="s">
        <v>459</v>
      </c>
      <c r="D232" s="219" t="s">
        <v>207</v>
      </c>
      <c r="E232" s="220" t="s">
        <v>3197</v>
      </c>
      <c r="F232" s="221" t="s">
        <v>3198</v>
      </c>
      <c r="G232" s="221"/>
      <c r="H232" s="221"/>
      <c r="I232" s="221"/>
      <c r="J232" s="222" t="s">
        <v>1134</v>
      </c>
      <c r="K232" s="223">
        <v>5</v>
      </c>
      <c r="L232" s="224">
        <v>0</v>
      </c>
      <c r="M232" s="225"/>
      <c r="N232" s="226">
        <f>ROUND(L232*K232,2)</f>
        <v>0</v>
      </c>
      <c r="O232" s="226"/>
      <c r="P232" s="226"/>
      <c r="Q232" s="226"/>
      <c r="R232" s="48"/>
      <c r="T232" s="227" t="s">
        <v>22</v>
      </c>
      <c r="U232" s="56" t="s">
        <v>45</v>
      </c>
      <c r="V232" s="47"/>
      <c r="W232" s="228">
        <f>V232*K232</f>
        <v>0</v>
      </c>
      <c r="X232" s="228">
        <v>0</v>
      </c>
      <c r="Y232" s="228">
        <f>X232*K232</f>
        <v>0</v>
      </c>
      <c r="Z232" s="228">
        <v>0</v>
      </c>
      <c r="AA232" s="229">
        <f>Z232*K232</f>
        <v>0</v>
      </c>
      <c r="AR232" s="22" t="s">
        <v>278</v>
      </c>
      <c r="AT232" s="22" t="s">
        <v>207</v>
      </c>
      <c r="AU232" s="22" t="s">
        <v>88</v>
      </c>
      <c r="AY232" s="22" t="s">
        <v>206</v>
      </c>
      <c r="BE232" s="142">
        <f>IF(U232="základní",N232,0)</f>
        <v>0</v>
      </c>
      <c r="BF232" s="142">
        <f>IF(U232="snížená",N232,0)</f>
        <v>0</v>
      </c>
      <c r="BG232" s="142">
        <f>IF(U232="zákl. přenesená",N232,0)</f>
        <v>0</v>
      </c>
      <c r="BH232" s="142">
        <f>IF(U232="sníž. přenesená",N232,0)</f>
        <v>0</v>
      </c>
      <c r="BI232" s="142">
        <f>IF(U232="nulová",N232,0)</f>
        <v>0</v>
      </c>
      <c r="BJ232" s="22" t="s">
        <v>88</v>
      </c>
      <c r="BK232" s="142">
        <f>ROUND(L232*K232,2)</f>
        <v>0</v>
      </c>
      <c r="BL232" s="22" t="s">
        <v>278</v>
      </c>
      <c r="BM232" s="22" t="s">
        <v>3199</v>
      </c>
    </row>
    <row r="233" s="1" customFormat="1" ht="24" customHeight="1">
      <c r="B233" s="46"/>
      <c r="C233" s="47"/>
      <c r="D233" s="47"/>
      <c r="E233" s="47"/>
      <c r="F233" s="250" t="s">
        <v>3190</v>
      </c>
      <c r="G233" s="67"/>
      <c r="H233" s="67"/>
      <c r="I233" s="67"/>
      <c r="J233" s="47"/>
      <c r="K233" s="47"/>
      <c r="L233" s="47"/>
      <c r="M233" s="47"/>
      <c r="N233" s="47"/>
      <c r="O233" s="47"/>
      <c r="P233" s="47"/>
      <c r="Q233" s="47"/>
      <c r="R233" s="48"/>
      <c r="T233" s="189"/>
      <c r="U233" s="47"/>
      <c r="V233" s="47"/>
      <c r="W233" s="47"/>
      <c r="X233" s="47"/>
      <c r="Y233" s="47"/>
      <c r="Z233" s="47"/>
      <c r="AA233" s="100"/>
      <c r="AT233" s="22" t="s">
        <v>268</v>
      </c>
      <c r="AU233" s="22" t="s">
        <v>88</v>
      </c>
    </row>
    <row r="234" s="1" customFormat="1" ht="25.5" customHeight="1">
      <c r="B234" s="46"/>
      <c r="C234" s="219" t="s">
        <v>463</v>
      </c>
      <c r="D234" s="219" t="s">
        <v>207</v>
      </c>
      <c r="E234" s="220" t="s">
        <v>3200</v>
      </c>
      <c r="F234" s="221" t="s">
        <v>3201</v>
      </c>
      <c r="G234" s="221"/>
      <c r="H234" s="221"/>
      <c r="I234" s="221"/>
      <c r="J234" s="222" t="s">
        <v>1134</v>
      </c>
      <c r="K234" s="223">
        <v>6</v>
      </c>
      <c r="L234" s="224">
        <v>0</v>
      </c>
      <c r="M234" s="225"/>
      <c r="N234" s="226">
        <f>ROUND(L234*K234,2)</f>
        <v>0</v>
      </c>
      <c r="O234" s="226"/>
      <c r="P234" s="226"/>
      <c r="Q234" s="226"/>
      <c r="R234" s="48"/>
      <c r="T234" s="227" t="s">
        <v>22</v>
      </c>
      <c r="U234" s="56" t="s">
        <v>45</v>
      </c>
      <c r="V234" s="47"/>
      <c r="W234" s="228">
        <f>V234*K234</f>
        <v>0</v>
      </c>
      <c r="X234" s="228">
        <v>0</v>
      </c>
      <c r="Y234" s="228">
        <f>X234*K234</f>
        <v>0</v>
      </c>
      <c r="Z234" s="228">
        <v>0</v>
      </c>
      <c r="AA234" s="229">
        <f>Z234*K234</f>
        <v>0</v>
      </c>
      <c r="AR234" s="22" t="s">
        <v>278</v>
      </c>
      <c r="AT234" s="22" t="s">
        <v>207</v>
      </c>
      <c r="AU234" s="22" t="s">
        <v>88</v>
      </c>
      <c r="AY234" s="22" t="s">
        <v>206</v>
      </c>
      <c r="BE234" s="142">
        <f>IF(U234="základní",N234,0)</f>
        <v>0</v>
      </c>
      <c r="BF234" s="142">
        <f>IF(U234="snížená",N234,0)</f>
        <v>0</v>
      </c>
      <c r="BG234" s="142">
        <f>IF(U234="zákl. přenesená",N234,0)</f>
        <v>0</v>
      </c>
      <c r="BH234" s="142">
        <f>IF(U234="sníž. přenesená",N234,0)</f>
        <v>0</v>
      </c>
      <c r="BI234" s="142">
        <f>IF(U234="nulová",N234,0)</f>
        <v>0</v>
      </c>
      <c r="BJ234" s="22" t="s">
        <v>88</v>
      </c>
      <c r="BK234" s="142">
        <f>ROUND(L234*K234,2)</f>
        <v>0</v>
      </c>
      <c r="BL234" s="22" t="s">
        <v>278</v>
      </c>
      <c r="BM234" s="22" t="s">
        <v>3202</v>
      </c>
    </row>
    <row r="235" s="1" customFormat="1" ht="24" customHeight="1">
      <c r="B235" s="46"/>
      <c r="C235" s="47"/>
      <c r="D235" s="47"/>
      <c r="E235" s="47"/>
      <c r="F235" s="250" t="s">
        <v>3190</v>
      </c>
      <c r="G235" s="67"/>
      <c r="H235" s="67"/>
      <c r="I235" s="67"/>
      <c r="J235" s="47"/>
      <c r="K235" s="47"/>
      <c r="L235" s="47"/>
      <c r="M235" s="47"/>
      <c r="N235" s="47"/>
      <c r="O235" s="47"/>
      <c r="P235" s="47"/>
      <c r="Q235" s="47"/>
      <c r="R235" s="48"/>
      <c r="T235" s="189"/>
      <c r="U235" s="47"/>
      <c r="V235" s="47"/>
      <c r="W235" s="47"/>
      <c r="X235" s="47"/>
      <c r="Y235" s="47"/>
      <c r="Z235" s="47"/>
      <c r="AA235" s="100"/>
      <c r="AT235" s="22" t="s">
        <v>268</v>
      </c>
      <c r="AU235" s="22" t="s">
        <v>88</v>
      </c>
    </row>
    <row r="236" s="1" customFormat="1" ht="25.5" customHeight="1">
      <c r="B236" s="46"/>
      <c r="C236" s="219" t="s">
        <v>468</v>
      </c>
      <c r="D236" s="219" t="s">
        <v>207</v>
      </c>
      <c r="E236" s="220" t="s">
        <v>3203</v>
      </c>
      <c r="F236" s="221" t="s">
        <v>3204</v>
      </c>
      <c r="G236" s="221"/>
      <c r="H236" s="221"/>
      <c r="I236" s="221"/>
      <c r="J236" s="222" t="s">
        <v>1134</v>
      </c>
      <c r="K236" s="223">
        <v>10</v>
      </c>
      <c r="L236" s="224">
        <v>0</v>
      </c>
      <c r="M236" s="225"/>
      <c r="N236" s="226">
        <f>ROUND(L236*K236,2)</f>
        <v>0</v>
      </c>
      <c r="O236" s="226"/>
      <c r="P236" s="226"/>
      <c r="Q236" s="226"/>
      <c r="R236" s="48"/>
      <c r="T236" s="227" t="s">
        <v>22</v>
      </c>
      <c r="U236" s="56" t="s">
        <v>45</v>
      </c>
      <c r="V236" s="47"/>
      <c r="W236" s="228">
        <f>V236*K236</f>
        <v>0</v>
      </c>
      <c r="X236" s="228">
        <v>0</v>
      </c>
      <c r="Y236" s="228">
        <f>X236*K236</f>
        <v>0</v>
      </c>
      <c r="Z236" s="228">
        <v>0</v>
      </c>
      <c r="AA236" s="229">
        <f>Z236*K236</f>
        <v>0</v>
      </c>
      <c r="AR236" s="22" t="s">
        <v>278</v>
      </c>
      <c r="AT236" s="22" t="s">
        <v>207</v>
      </c>
      <c r="AU236" s="22" t="s">
        <v>88</v>
      </c>
      <c r="AY236" s="22" t="s">
        <v>206</v>
      </c>
      <c r="BE236" s="142">
        <f>IF(U236="základní",N236,0)</f>
        <v>0</v>
      </c>
      <c r="BF236" s="142">
        <f>IF(U236="snížená",N236,0)</f>
        <v>0</v>
      </c>
      <c r="BG236" s="142">
        <f>IF(U236="zákl. přenesená",N236,0)</f>
        <v>0</v>
      </c>
      <c r="BH236" s="142">
        <f>IF(U236="sníž. přenesená",N236,0)</f>
        <v>0</v>
      </c>
      <c r="BI236" s="142">
        <f>IF(U236="nulová",N236,0)</f>
        <v>0</v>
      </c>
      <c r="BJ236" s="22" t="s">
        <v>88</v>
      </c>
      <c r="BK236" s="142">
        <f>ROUND(L236*K236,2)</f>
        <v>0</v>
      </c>
      <c r="BL236" s="22" t="s">
        <v>278</v>
      </c>
      <c r="BM236" s="22" t="s">
        <v>3205</v>
      </c>
    </row>
    <row r="237" s="1" customFormat="1" ht="24" customHeight="1">
      <c r="B237" s="46"/>
      <c r="C237" s="47"/>
      <c r="D237" s="47"/>
      <c r="E237" s="47"/>
      <c r="F237" s="250" t="s">
        <v>3190</v>
      </c>
      <c r="G237" s="67"/>
      <c r="H237" s="67"/>
      <c r="I237" s="67"/>
      <c r="J237" s="47"/>
      <c r="K237" s="47"/>
      <c r="L237" s="47"/>
      <c r="M237" s="47"/>
      <c r="N237" s="47"/>
      <c r="O237" s="47"/>
      <c r="P237" s="47"/>
      <c r="Q237" s="47"/>
      <c r="R237" s="48"/>
      <c r="T237" s="189"/>
      <c r="U237" s="47"/>
      <c r="V237" s="47"/>
      <c r="W237" s="47"/>
      <c r="X237" s="47"/>
      <c r="Y237" s="47"/>
      <c r="Z237" s="47"/>
      <c r="AA237" s="100"/>
      <c r="AT237" s="22" t="s">
        <v>268</v>
      </c>
      <c r="AU237" s="22" t="s">
        <v>88</v>
      </c>
    </row>
    <row r="238" s="1" customFormat="1" ht="25.5" customHeight="1">
      <c r="B238" s="46"/>
      <c r="C238" s="219" t="s">
        <v>472</v>
      </c>
      <c r="D238" s="219" t="s">
        <v>207</v>
      </c>
      <c r="E238" s="220" t="s">
        <v>3206</v>
      </c>
      <c r="F238" s="221" t="s">
        <v>3207</v>
      </c>
      <c r="G238" s="221"/>
      <c r="H238" s="221"/>
      <c r="I238" s="221"/>
      <c r="J238" s="222" t="s">
        <v>1134</v>
      </c>
      <c r="K238" s="223">
        <v>4</v>
      </c>
      <c r="L238" s="224">
        <v>0</v>
      </c>
      <c r="M238" s="225"/>
      <c r="N238" s="226">
        <f>ROUND(L238*K238,2)</f>
        <v>0</v>
      </c>
      <c r="O238" s="226"/>
      <c r="P238" s="226"/>
      <c r="Q238" s="226"/>
      <c r="R238" s="48"/>
      <c r="T238" s="227" t="s">
        <v>22</v>
      </c>
      <c r="U238" s="56" t="s">
        <v>45</v>
      </c>
      <c r="V238" s="47"/>
      <c r="W238" s="228">
        <f>V238*K238</f>
        <v>0</v>
      </c>
      <c r="X238" s="228">
        <v>0</v>
      </c>
      <c r="Y238" s="228">
        <f>X238*K238</f>
        <v>0</v>
      </c>
      <c r="Z238" s="228">
        <v>0</v>
      </c>
      <c r="AA238" s="229">
        <f>Z238*K238</f>
        <v>0</v>
      </c>
      <c r="AR238" s="22" t="s">
        <v>278</v>
      </c>
      <c r="AT238" s="22" t="s">
        <v>207</v>
      </c>
      <c r="AU238" s="22" t="s">
        <v>88</v>
      </c>
      <c r="AY238" s="22" t="s">
        <v>206</v>
      </c>
      <c r="BE238" s="142">
        <f>IF(U238="základní",N238,0)</f>
        <v>0</v>
      </c>
      <c r="BF238" s="142">
        <f>IF(U238="snížená",N238,0)</f>
        <v>0</v>
      </c>
      <c r="BG238" s="142">
        <f>IF(U238="zákl. přenesená",N238,0)</f>
        <v>0</v>
      </c>
      <c r="BH238" s="142">
        <f>IF(U238="sníž. přenesená",N238,0)</f>
        <v>0</v>
      </c>
      <c r="BI238" s="142">
        <f>IF(U238="nulová",N238,0)</f>
        <v>0</v>
      </c>
      <c r="BJ238" s="22" t="s">
        <v>88</v>
      </c>
      <c r="BK238" s="142">
        <f>ROUND(L238*K238,2)</f>
        <v>0</v>
      </c>
      <c r="BL238" s="22" t="s">
        <v>278</v>
      </c>
      <c r="BM238" s="22" t="s">
        <v>3208</v>
      </c>
    </row>
    <row r="239" s="1" customFormat="1" ht="24" customHeight="1">
      <c r="B239" s="46"/>
      <c r="C239" s="47"/>
      <c r="D239" s="47"/>
      <c r="E239" s="47"/>
      <c r="F239" s="250" t="s">
        <v>3190</v>
      </c>
      <c r="G239" s="67"/>
      <c r="H239" s="67"/>
      <c r="I239" s="67"/>
      <c r="J239" s="47"/>
      <c r="K239" s="47"/>
      <c r="L239" s="47"/>
      <c r="M239" s="47"/>
      <c r="N239" s="47"/>
      <c r="O239" s="47"/>
      <c r="P239" s="47"/>
      <c r="Q239" s="47"/>
      <c r="R239" s="48"/>
      <c r="T239" s="189"/>
      <c r="U239" s="47"/>
      <c r="V239" s="47"/>
      <c r="W239" s="47"/>
      <c r="X239" s="47"/>
      <c r="Y239" s="47"/>
      <c r="Z239" s="47"/>
      <c r="AA239" s="100"/>
      <c r="AT239" s="22" t="s">
        <v>268</v>
      </c>
      <c r="AU239" s="22" t="s">
        <v>88</v>
      </c>
    </row>
    <row r="240" s="1" customFormat="1" ht="25.5" customHeight="1">
      <c r="B240" s="46"/>
      <c r="C240" s="219" t="s">
        <v>479</v>
      </c>
      <c r="D240" s="219" t="s">
        <v>207</v>
      </c>
      <c r="E240" s="220" t="s">
        <v>3209</v>
      </c>
      <c r="F240" s="221" t="s">
        <v>3210</v>
      </c>
      <c r="G240" s="221"/>
      <c r="H240" s="221"/>
      <c r="I240" s="221"/>
      <c r="J240" s="222" t="s">
        <v>1134</v>
      </c>
      <c r="K240" s="223">
        <v>5</v>
      </c>
      <c r="L240" s="224">
        <v>0</v>
      </c>
      <c r="M240" s="225"/>
      <c r="N240" s="226">
        <f>ROUND(L240*K240,2)</f>
        <v>0</v>
      </c>
      <c r="O240" s="226"/>
      <c r="P240" s="226"/>
      <c r="Q240" s="226"/>
      <c r="R240" s="48"/>
      <c r="T240" s="227" t="s">
        <v>22</v>
      </c>
      <c r="U240" s="56" t="s">
        <v>45</v>
      </c>
      <c r="V240" s="47"/>
      <c r="W240" s="228">
        <f>V240*K240</f>
        <v>0</v>
      </c>
      <c r="X240" s="228">
        <v>0</v>
      </c>
      <c r="Y240" s="228">
        <f>X240*K240</f>
        <v>0</v>
      </c>
      <c r="Z240" s="228">
        <v>0</v>
      </c>
      <c r="AA240" s="229">
        <f>Z240*K240</f>
        <v>0</v>
      </c>
      <c r="AR240" s="22" t="s">
        <v>278</v>
      </c>
      <c r="AT240" s="22" t="s">
        <v>207</v>
      </c>
      <c r="AU240" s="22" t="s">
        <v>88</v>
      </c>
      <c r="AY240" s="22" t="s">
        <v>206</v>
      </c>
      <c r="BE240" s="142">
        <f>IF(U240="základní",N240,0)</f>
        <v>0</v>
      </c>
      <c r="BF240" s="142">
        <f>IF(U240="snížená",N240,0)</f>
        <v>0</v>
      </c>
      <c r="BG240" s="142">
        <f>IF(U240="zákl. přenesená",N240,0)</f>
        <v>0</v>
      </c>
      <c r="BH240" s="142">
        <f>IF(U240="sníž. přenesená",N240,0)</f>
        <v>0</v>
      </c>
      <c r="BI240" s="142">
        <f>IF(U240="nulová",N240,0)</f>
        <v>0</v>
      </c>
      <c r="BJ240" s="22" t="s">
        <v>88</v>
      </c>
      <c r="BK240" s="142">
        <f>ROUND(L240*K240,2)</f>
        <v>0</v>
      </c>
      <c r="BL240" s="22" t="s">
        <v>278</v>
      </c>
      <c r="BM240" s="22" t="s">
        <v>3211</v>
      </c>
    </row>
    <row r="241" s="1" customFormat="1" ht="24" customHeight="1">
      <c r="B241" s="46"/>
      <c r="C241" s="47"/>
      <c r="D241" s="47"/>
      <c r="E241" s="47"/>
      <c r="F241" s="250" t="s">
        <v>3190</v>
      </c>
      <c r="G241" s="67"/>
      <c r="H241" s="67"/>
      <c r="I241" s="67"/>
      <c r="J241" s="47"/>
      <c r="K241" s="47"/>
      <c r="L241" s="47"/>
      <c r="M241" s="47"/>
      <c r="N241" s="47"/>
      <c r="O241" s="47"/>
      <c r="P241" s="47"/>
      <c r="Q241" s="47"/>
      <c r="R241" s="48"/>
      <c r="T241" s="189"/>
      <c r="U241" s="47"/>
      <c r="V241" s="47"/>
      <c r="W241" s="47"/>
      <c r="X241" s="47"/>
      <c r="Y241" s="47"/>
      <c r="Z241" s="47"/>
      <c r="AA241" s="100"/>
      <c r="AT241" s="22" t="s">
        <v>268</v>
      </c>
      <c r="AU241" s="22" t="s">
        <v>88</v>
      </c>
    </row>
    <row r="242" s="1" customFormat="1" ht="38.25" customHeight="1">
      <c r="B242" s="46"/>
      <c r="C242" s="219" t="s">
        <v>484</v>
      </c>
      <c r="D242" s="219" t="s">
        <v>207</v>
      </c>
      <c r="E242" s="220" t="s">
        <v>3212</v>
      </c>
      <c r="F242" s="221" t="s">
        <v>3213</v>
      </c>
      <c r="G242" s="221"/>
      <c r="H242" s="221"/>
      <c r="I242" s="221"/>
      <c r="J242" s="222" t="s">
        <v>1134</v>
      </c>
      <c r="K242" s="223">
        <v>27</v>
      </c>
      <c r="L242" s="224">
        <v>0</v>
      </c>
      <c r="M242" s="225"/>
      <c r="N242" s="226">
        <f>ROUND(L242*K242,2)</f>
        <v>0</v>
      </c>
      <c r="O242" s="226"/>
      <c r="P242" s="226"/>
      <c r="Q242" s="226"/>
      <c r="R242" s="48"/>
      <c r="T242" s="227" t="s">
        <v>22</v>
      </c>
      <c r="U242" s="56" t="s">
        <v>45</v>
      </c>
      <c r="V242" s="47"/>
      <c r="W242" s="228">
        <f>V242*K242</f>
        <v>0</v>
      </c>
      <c r="X242" s="228">
        <v>0</v>
      </c>
      <c r="Y242" s="228">
        <f>X242*K242</f>
        <v>0</v>
      </c>
      <c r="Z242" s="228">
        <v>0</v>
      </c>
      <c r="AA242" s="229">
        <f>Z242*K242</f>
        <v>0</v>
      </c>
      <c r="AR242" s="22" t="s">
        <v>278</v>
      </c>
      <c r="AT242" s="22" t="s">
        <v>207</v>
      </c>
      <c r="AU242" s="22" t="s">
        <v>88</v>
      </c>
      <c r="AY242" s="22" t="s">
        <v>206</v>
      </c>
      <c r="BE242" s="142">
        <f>IF(U242="základní",N242,0)</f>
        <v>0</v>
      </c>
      <c r="BF242" s="142">
        <f>IF(U242="snížená",N242,0)</f>
        <v>0</v>
      </c>
      <c r="BG242" s="142">
        <f>IF(U242="zákl. přenesená",N242,0)</f>
        <v>0</v>
      </c>
      <c r="BH242" s="142">
        <f>IF(U242="sníž. přenesená",N242,0)</f>
        <v>0</v>
      </c>
      <c r="BI242" s="142">
        <f>IF(U242="nulová",N242,0)</f>
        <v>0</v>
      </c>
      <c r="BJ242" s="22" t="s">
        <v>88</v>
      </c>
      <c r="BK242" s="142">
        <f>ROUND(L242*K242,2)</f>
        <v>0</v>
      </c>
      <c r="BL242" s="22" t="s">
        <v>278</v>
      </c>
      <c r="BM242" s="22" t="s">
        <v>3214</v>
      </c>
    </row>
    <row r="243" s="1" customFormat="1" ht="24" customHeight="1">
      <c r="B243" s="46"/>
      <c r="C243" s="47"/>
      <c r="D243" s="47"/>
      <c r="E243" s="47"/>
      <c r="F243" s="250" t="s">
        <v>3190</v>
      </c>
      <c r="G243" s="67"/>
      <c r="H243" s="67"/>
      <c r="I243" s="67"/>
      <c r="J243" s="47"/>
      <c r="K243" s="47"/>
      <c r="L243" s="47"/>
      <c r="M243" s="47"/>
      <c r="N243" s="47"/>
      <c r="O243" s="47"/>
      <c r="P243" s="47"/>
      <c r="Q243" s="47"/>
      <c r="R243" s="48"/>
      <c r="T243" s="189"/>
      <c r="U243" s="47"/>
      <c r="V243" s="47"/>
      <c r="W243" s="47"/>
      <c r="X243" s="47"/>
      <c r="Y243" s="47"/>
      <c r="Z243" s="47"/>
      <c r="AA243" s="100"/>
      <c r="AT243" s="22" t="s">
        <v>268</v>
      </c>
      <c r="AU243" s="22" t="s">
        <v>88</v>
      </c>
    </row>
    <row r="244" s="1" customFormat="1" ht="25.5" customHeight="1">
      <c r="B244" s="46"/>
      <c r="C244" s="219" t="s">
        <v>488</v>
      </c>
      <c r="D244" s="219" t="s">
        <v>207</v>
      </c>
      <c r="E244" s="220" t="s">
        <v>3215</v>
      </c>
      <c r="F244" s="221" t="s">
        <v>3216</v>
      </c>
      <c r="G244" s="221"/>
      <c r="H244" s="221"/>
      <c r="I244" s="221"/>
      <c r="J244" s="222" t="s">
        <v>243</v>
      </c>
      <c r="K244" s="223">
        <v>50</v>
      </c>
      <c r="L244" s="224">
        <v>0</v>
      </c>
      <c r="M244" s="225"/>
      <c r="N244" s="226">
        <f>ROUND(L244*K244,2)</f>
        <v>0</v>
      </c>
      <c r="O244" s="226"/>
      <c r="P244" s="226"/>
      <c r="Q244" s="226"/>
      <c r="R244" s="48"/>
      <c r="T244" s="227" t="s">
        <v>22</v>
      </c>
      <c r="U244" s="56" t="s">
        <v>45</v>
      </c>
      <c r="V244" s="47"/>
      <c r="W244" s="228">
        <f>V244*K244</f>
        <v>0</v>
      </c>
      <c r="X244" s="228">
        <v>0</v>
      </c>
      <c r="Y244" s="228">
        <f>X244*K244</f>
        <v>0</v>
      </c>
      <c r="Z244" s="228">
        <v>0</v>
      </c>
      <c r="AA244" s="229">
        <f>Z244*K244</f>
        <v>0</v>
      </c>
      <c r="AR244" s="22" t="s">
        <v>278</v>
      </c>
      <c r="AT244" s="22" t="s">
        <v>207</v>
      </c>
      <c r="AU244" s="22" t="s">
        <v>88</v>
      </c>
      <c r="AY244" s="22" t="s">
        <v>206</v>
      </c>
      <c r="BE244" s="142">
        <f>IF(U244="základní",N244,0)</f>
        <v>0</v>
      </c>
      <c r="BF244" s="142">
        <f>IF(U244="snížená",N244,0)</f>
        <v>0</v>
      </c>
      <c r="BG244" s="142">
        <f>IF(U244="zákl. přenesená",N244,0)</f>
        <v>0</v>
      </c>
      <c r="BH244" s="142">
        <f>IF(U244="sníž. přenesená",N244,0)</f>
        <v>0</v>
      </c>
      <c r="BI244" s="142">
        <f>IF(U244="nulová",N244,0)</f>
        <v>0</v>
      </c>
      <c r="BJ244" s="22" t="s">
        <v>88</v>
      </c>
      <c r="BK244" s="142">
        <f>ROUND(L244*K244,2)</f>
        <v>0</v>
      </c>
      <c r="BL244" s="22" t="s">
        <v>278</v>
      </c>
      <c r="BM244" s="22" t="s">
        <v>3217</v>
      </c>
    </row>
    <row r="245" s="1" customFormat="1" ht="24" customHeight="1">
      <c r="B245" s="46"/>
      <c r="C245" s="47"/>
      <c r="D245" s="47"/>
      <c r="E245" s="47"/>
      <c r="F245" s="250" t="s">
        <v>3190</v>
      </c>
      <c r="G245" s="67"/>
      <c r="H245" s="67"/>
      <c r="I245" s="67"/>
      <c r="J245" s="47"/>
      <c r="K245" s="47"/>
      <c r="L245" s="47"/>
      <c r="M245" s="47"/>
      <c r="N245" s="47"/>
      <c r="O245" s="47"/>
      <c r="P245" s="47"/>
      <c r="Q245" s="47"/>
      <c r="R245" s="48"/>
      <c r="T245" s="189"/>
      <c r="U245" s="47"/>
      <c r="V245" s="47"/>
      <c r="W245" s="47"/>
      <c r="X245" s="47"/>
      <c r="Y245" s="47"/>
      <c r="Z245" s="47"/>
      <c r="AA245" s="100"/>
      <c r="AT245" s="22" t="s">
        <v>268</v>
      </c>
      <c r="AU245" s="22" t="s">
        <v>88</v>
      </c>
    </row>
    <row r="246" s="1" customFormat="1" ht="25.5" customHeight="1">
      <c r="B246" s="46"/>
      <c r="C246" s="219" t="s">
        <v>492</v>
      </c>
      <c r="D246" s="219" t="s">
        <v>207</v>
      </c>
      <c r="E246" s="220" t="s">
        <v>3218</v>
      </c>
      <c r="F246" s="221" t="s">
        <v>3219</v>
      </c>
      <c r="G246" s="221"/>
      <c r="H246" s="221"/>
      <c r="I246" s="221"/>
      <c r="J246" s="222" t="s">
        <v>1134</v>
      </c>
      <c r="K246" s="223">
        <v>9</v>
      </c>
      <c r="L246" s="224">
        <v>0</v>
      </c>
      <c r="M246" s="225"/>
      <c r="N246" s="226">
        <f>ROUND(L246*K246,2)</f>
        <v>0</v>
      </c>
      <c r="O246" s="226"/>
      <c r="P246" s="226"/>
      <c r="Q246" s="226"/>
      <c r="R246" s="48"/>
      <c r="T246" s="227" t="s">
        <v>22</v>
      </c>
      <c r="U246" s="56" t="s">
        <v>45</v>
      </c>
      <c r="V246" s="47"/>
      <c r="W246" s="228">
        <f>V246*K246</f>
        <v>0</v>
      </c>
      <c r="X246" s="228">
        <v>0</v>
      </c>
      <c r="Y246" s="228">
        <f>X246*K246</f>
        <v>0</v>
      </c>
      <c r="Z246" s="228">
        <v>0</v>
      </c>
      <c r="AA246" s="229">
        <f>Z246*K246</f>
        <v>0</v>
      </c>
      <c r="AR246" s="22" t="s">
        <v>278</v>
      </c>
      <c r="AT246" s="22" t="s">
        <v>207</v>
      </c>
      <c r="AU246" s="22" t="s">
        <v>88</v>
      </c>
      <c r="AY246" s="22" t="s">
        <v>206</v>
      </c>
      <c r="BE246" s="142">
        <f>IF(U246="základní",N246,0)</f>
        <v>0</v>
      </c>
      <c r="BF246" s="142">
        <f>IF(U246="snížená",N246,0)</f>
        <v>0</v>
      </c>
      <c r="BG246" s="142">
        <f>IF(U246="zákl. přenesená",N246,0)</f>
        <v>0</v>
      </c>
      <c r="BH246" s="142">
        <f>IF(U246="sníž. přenesená",N246,0)</f>
        <v>0</v>
      </c>
      <c r="BI246" s="142">
        <f>IF(U246="nulová",N246,0)</f>
        <v>0</v>
      </c>
      <c r="BJ246" s="22" t="s">
        <v>88</v>
      </c>
      <c r="BK246" s="142">
        <f>ROUND(L246*K246,2)</f>
        <v>0</v>
      </c>
      <c r="BL246" s="22" t="s">
        <v>278</v>
      </c>
      <c r="BM246" s="22" t="s">
        <v>3220</v>
      </c>
    </row>
    <row r="247" s="1" customFormat="1" ht="24" customHeight="1">
      <c r="B247" s="46"/>
      <c r="C247" s="47"/>
      <c r="D247" s="47"/>
      <c r="E247" s="47"/>
      <c r="F247" s="250" t="s">
        <v>3190</v>
      </c>
      <c r="G247" s="67"/>
      <c r="H247" s="67"/>
      <c r="I247" s="67"/>
      <c r="J247" s="47"/>
      <c r="K247" s="47"/>
      <c r="L247" s="47"/>
      <c r="M247" s="47"/>
      <c r="N247" s="47"/>
      <c r="O247" s="47"/>
      <c r="P247" s="47"/>
      <c r="Q247" s="47"/>
      <c r="R247" s="48"/>
      <c r="T247" s="189"/>
      <c r="U247" s="47"/>
      <c r="V247" s="47"/>
      <c r="W247" s="47"/>
      <c r="X247" s="47"/>
      <c r="Y247" s="47"/>
      <c r="Z247" s="47"/>
      <c r="AA247" s="100"/>
      <c r="AT247" s="22" t="s">
        <v>268</v>
      </c>
      <c r="AU247" s="22" t="s">
        <v>88</v>
      </c>
    </row>
    <row r="248" s="1" customFormat="1" ht="25.5" customHeight="1">
      <c r="B248" s="46"/>
      <c r="C248" s="219" t="s">
        <v>496</v>
      </c>
      <c r="D248" s="219" t="s">
        <v>207</v>
      </c>
      <c r="E248" s="220" t="s">
        <v>3221</v>
      </c>
      <c r="F248" s="221" t="s">
        <v>3222</v>
      </c>
      <c r="G248" s="221"/>
      <c r="H248" s="221"/>
      <c r="I248" s="221"/>
      <c r="J248" s="222" t="s">
        <v>1134</v>
      </c>
      <c r="K248" s="223">
        <v>8</v>
      </c>
      <c r="L248" s="224">
        <v>0</v>
      </c>
      <c r="M248" s="225"/>
      <c r="N248" s="226">
        <f>ROUND(L248*K248,2)</f>
        <v>0</v>
      </c>
      <c r="O248" s="226"/>
      <c r="P248" s="226"/>
      <c r="Q248" s="226"/>
      <c r="R248" s="48"/>
      <c r="T248" s="227" t="s">
        <v>22</v>
      </c>
      <c r="U248" s="56" t="s">
        <v>45</v>
      </c>
      <c r="V248" s="47"/>
      <c r="W248" s="228">
        <f>V248*K248</f>
        <v>0</v>
      </c>
      <c r="X248" s="228">
        <v>0</v>
      </c>
      <c r="Y248" s="228">
        <f>X248*K248</f>
        <v>0</v>
      </c>
      <c r="Z248" s="228">
        <v>0</v>
      </c>
      <c r="AA248" s="229">
        <f>Z248*K248</f>
        <v>0</v>
      </c>
      <c r="AR248" s="22" t="s">
        <v>278</v>
      </c>
      <c r="AT248" s="22" t="s">
        <v>207</v>
      </c>
      <c r="AU248" s="22" t="s">
        <v>88</v>
      </c>
      <c r="AY248" s="22" t="s">
        <v>206</v>
      </c>
      <c r="BE248" s="142">
        <f>IF(U248="základní",N248,0)</f>
        <v>0</v>
      </c>
      <c r="BF248" s="142">
        <f>IF(U248="snížená",N248,0)</f>
        <v>0</v>
      </c>
      <c r="BG248" s="142">
        <f>IF(U248="zákl. přenesená",N248,0)</f>
        <v>0</v>
      </c>
      <c r="BH248" s="142">
        <f>IF(U248="sníž. přenesená",N248,0)</f>
        <v>0</v>
      </c>
      <c r="BI248" s="142">
        <f>IF(U248="nulová",N248,0)</f>
        <v>0</v>
      </c>
      <c r="BJ248" s="22" t="s">
        <v>88</v>
      </c>
      <c r="BK248" s="142">
        <f>ROUND(L248*K248,2)</f>
        <v>0</v>
      </c>
      <c r="BL248" s="22" t="s">
        <v>278</v>
      </c>
      <c r="BM248" s="22" t="s">
        <v>3223</v>
      </c>
    </row>
    <row r="249" s="1" customFormat="1" ht="24" customHeight="1">
      <c r="B249" s="46"/>
      <c r="C249" s="47"/>
      <c r="D249" s="47"/>
      <c r="E249" s="47"/>
      <c r="F249" s="250" t="s">
        <v>3190</v>
      </c>
      <c r="G249" s="67"/>
      <c r="H249" s="67"/>
      <c r="I249" s="67"/>
      <c r="J249" s="47"/>
      <c r="K249" s="47"/>
      <c r="L249" s="47"/>
      <c r="M249" s="47"/>
      <c r="N249" s="47"/>
      <c r="O249" s="47"/>
      <c r="P249" s="47"/>
      <c r="Q249" s="47"/>
      <c r="R249" s="48"/>
      <c r="T249" s="189"/>
      <c r="U249" s="47"/>
      <c r="V249" s="47"/>
      <c r="W249" s="47"/>
      <c r="X249" s="47"/>
      <c r="Y249" s="47"/>
      <c r="Z249" s="47"/>
      <c r="AA249" s="100"/>
      <c r="AT249" s="22" t="s">
        <v>268</v>
      </c>
      <c r="AU249" s="22" t="s">
        <v>88</v>
      </c>
    </row>
    <row r="250" s="1" customFormat="1" ht="51" customHeight="1">
      <c r="B250" s="46"/>
      <c r="C250" s="219" t="s">
        <v>500</v>
      </c>
      <c r="D250" s="219" t="s">
        <v>207</v>
      </c>
      <c r="E250" s="220" t="s">
        <v>3224</v>
      </c>
      <c r="F250" s="221" t="s">
        <v>3225</v>
      </c>
      <c r="G250" s="221"/>
      <c r="H250" s="221"/>
      <c r="I250" s="221"/>
      <c r="J250" s="222" t="s">
        <v>1134</v>
      </c>
      <c r="K250" s="223">
        <v>7</v>
      </c>
      <c r="L250" s="224">
        <v>0</v>
      </c>
      <c r="M250" s="225"/>
      <c r="N250" s="226">
        <f>ROUND(L250*K250,2)</f>
        <v>0</v>
      </c>
      <c r="O250" s="226"/>
      <c r="P250" s="226"/>
      <c r="Q250" s="226"/>
      <c r="R250" s="48"/>
      <c r="T250" s="227" t="s">
        <v>22</v>
      </c>
      <c r="U250" s="56" t="s">
        <v>45</v>
      </c>
      <c r="V250" s="47"/>
      <c r="W250" s="228">
        <f>V250*K250</f>
        <v>0</v>
      </c>
      <c r="X250" s="228">
        <v>0</v>
      </c>
      <c r="Y250" s="228">
        <f>X250*K250</f>
        <v>0</v>
      </c>
      <c r="Z250" s="228">
        <v>0</v>
      </c>
      <c r="AA250" s="229">
        <f>Z250*K250</f>
        <v>0</v>
      </c>
      <c r="AR250" s="22" t="s">
        <v>278</v>
      </c>
      <c r="AT250" s="22" t="s">
        <v>207</v>
      </c>
      <c r="AU250" s="22" t="s">
        <v>88</v>
      </c>
      <c r="AY250" s="22" t="s">
        <v>206</v>
      </c>
      <c r="BE250" s="142">
        <f>IF(U250="základní",N250,0)</f>
        <v>0</v>
      </c>
      <c r="BF250" s="142">
        <f>IF(U250="snížená",N250,0)</f>
        <v>0</v>
      </c>
      <c r="BG250" s="142">
        <f>IF(U250="zákl. přenesená",N250,0)</f>
        <v>0</v>
      </c>
      <c r="BH250" s="142">
        <f>IF(U250="sníž. přenesená",N250,0)</f>
        <v>0</v>
      </c>
      <c r="BI250" s="142">
        <f>IF(U250="nulová",N250,0)</f>
        <v>0</v>
      </c>
      <c r="BJ250" s="22" t="s">
        <v>88</v>
      </c>
      <c r="BK250" s="142">
        <f>ROUND(L250*K250,2)</f>
        <v>0</v>
      </c>
      <c r="BL250" s="22" t="s">
        <v>278</v>
      </c>
      <c r="BM250" s="22" t="s">
        <v>3226</v>
      </c>
    </row>
    <row r="251" s="1" customFormat="1" ht="24" customHeight="1">
      <c r="B251" s="46"/>
      <c r="C251" s="47"/>
      <c r="D251" s="47"/>
      <c r="E251" s="47"/>
      <c r="F251" s="250" t="s">
        <v>3190</v>
      </c>
      <c r="G251" s="67"/>
      <c r="H251" s="67"/>
      <c r="I251" s="67"/>
      <c r="J251" s="47"/>
      <c r="K251" s="47"/>
      <c r="L251" s="47"/>
      <c r="M251" s="47"/>
      <c r="N251" s="47"/>
      <c r="O251" s="47"/>
      <c r="P251" s="47"/>
      <c r="Q251" s="47"/>
      <c r="R251" s="48"/>
      <c r="T251" s="189"/>
      <c r="U251" s="47"/>
      <c r="V251" s="47"/>
      <c r="W251" s="47"/>
      <c r="X251" s="47"/>
      <c r="Y251" s="47"/>
      <c r="Z251" s="47"/>
      <c r="AA251" s="100"/>
      <c r="AT251" s="22" t="s">
        <v>268</v>
      </c>
      <c r="AU251" s="22" t="s">
        <v>88</v>
      </c>
    </row>
    <row r="252" s="1" customFormat="1" ht="51" customHeight="1">
      <c r="B252" s="46"/>
      <c r="C252" s="219" t="s">
        <v>505</v>
      </c>
      <c r="D252" s="219" t="s">
        <v>207</v>
      </c>
      <c r="E252" s="220" t="s">
        <v>3227</v>
      </c>
      <c r="F252" s="221" t="s">
        <v>3228</v>
      </c>
      <c r="G252" s="221"/>
      <c r="H252" s="221"/>
      <c r="I252" s="221"/>
      <c r="J252" s="222" t="s">
        <v>1134</v>
      </c>
      <c r="K252" s="223">
        <v>20</v>
      </c>
      <c r="L252" s="224">
        <v>0</v>
      </c>
      <c r="M252" s="225"/>
      <c r="N252" s="226">
        <f>ROUND(L252*K252,2)</f>
        <v>0</v>
      </c>
      <c r="O252" s="226"/>
      <c r="P252" s="226"/>
      <c r="Q252" s="226"/>
      <c r="R252" s="48"/>
      <c r="T252" s="227" t="s">
        <v>22</v>
      </c>
      <c r="U252" s="56" t="s">
        <v>45</v>
      </c>
      <c r="V252" s="47"/>
      <c r="W252" s="228">
        <f>V252*K252</f>
        <v>0</v>
      </c>
      <c r="X252" s="228">
        <v>0</v>
      </c>
      <c r="Y252" s="228">
        <f>X252*K252</f>
        <v>0</v>
      </c>
      <c r="Z252" s="228">
        <v>0</v>
      </c>
      <c r="AA252" s="229">
        <f>Z252*K252</f>
        <v>0</v>
      </c>
      <c r="AR252" s="22" t="s">
        <v>278</v>
      </c>
      <c r="AT252" s="22" t="s">
        <v>207</v>
      </c>
      <c r="AU252" s="22" t="s">
        <v>88</v>
      </c>
      <c r="AY252" s="22" t="s">
        <v>206</v>
      </c>
      <c r="BE252" s="142">
        <f>IF(U252="základní",N252,0)</f>
        <v>0</v>
      </c>
      <c r="BF252" s="142">
        <f>IF(U252="snížená",N252,0)</f>
        <v>0</v>
      </c>
      <c r="BG252" s="142">
        <f>IF(U252="zákl. přenesená",N252,0)</f>
        <v>0</v>
      </c>
      <c r="BH252" s="142">
        <f>IF(U252="sníž. přenesená",N252,0)</f>
        <v>0</v>
      </c>
      <c r="BI252" s="142">
        <f>IF(U252="nulová",N252,0)</f>
        <v>0</v>
      </c>
      <c r="BJ252" s="22" t="s">
        <v>88</v>
      </c>
      <c r="BK252" s="142">
        <f>ROUND(L252*K252,2)</f>
        <v>0</v>
      </c>
      <c r="BL252" s="22" t="s">
        <v>278</v>
      </c>
      <c r="BM252" s="22" t="s">
        <v>3229</v>
      </c>
    </row>
    <row r="253" s="1" customFormat="1" ht="24" customHeight="1">
      <c r="B253" s="46"/>
      <c r="C253" s="47"/>
      <c r="D253" s="47"/>
      <c r="E253" s="47"/>
      <c r="F253" s="250" t="s">
        <v>3190</v>
      </c>
      <c r="G253" s="67"/>
      <c r="H253" s="67"/>
      <c r="I253" s="67"/>
      <c r="J253" s="47"/>
      <c r="K253" s="47"/>
      <c r="L253" s="47"/>
      <c r="M253" s="47"/>
      <c r="N253" s="47"/>
      <c r="O253" s="47"/>
      <c r="P253" s="47"/>
      <c r="Q253" s="47"/>
      <c r="R253" s="48"/>
      <c r="T253" s="189"/>
      <c r="U253" s="47"/>
      <c r="V253" s="47"/>
      <c r="W253" s="47"/>
      <c r="X253" s="47"/>
      <c r="Y253" s="47"/>
      <c r="Z253" s="47"/>
      <c r="AA253" s="100"/>
      <c r="AT253" s="22" t="s">
        <v>268</v>
      </c>
      <c r="AU253" s="22" t="s">
        <v>88</v>
      </c>
    </row>
    <row r="254" s="1" customFormat="1" ht="51" customHeight="1">
      <c r="B254" s="46"/>
      <c r="C254" s="219" t="s">
        <v>510</v>
      </c>
      <c r="D254" s="219" t="s">
        <v>207</v>
      </c>
      <c r="E254" s="220" t="s">
        <v>3230</v>
      </c>
      <c r="F254" s="221" t="s">
        <v>3231</v>
      </c>
      <c r="G254" s="221"/>
      <c r="H254" s="221"/>
      <c r="I254" s="221"/>
      <c r="J254" s="222" t="s">
        <v>1134</v>
      </c>
      <c r="K254" s="223">
        <v>3</v>
      </c>
      <c r="L254" s="224">
        <v>0</v>
      </c>
      <c r="M254" s="225"/>
      <c r="N254" s="226">
        <f>ROUND(L254*K254,2)</f>
        <v>0</v>
      </c>
      <c r="O254" s="226"/>
      <c r="P254" s="226"/>
      <c r="Q254" s="226"/>
      <c r="R254" s="48"/>
      <c r="T254" s="227" t="s">
        <v>22</v>
      </c>
      <c r="U254" s="56" t="s">
        <v>45</v>
      </c>
      <c r="V254" s="47"/>
      <c r="W254" s="228">
        <f>V254*K254</f>
        <v>0</v>
      </c>
      <c r="X254" s="228">
        <v>0</v>
      </c>
      <c r="Y254" s="228">
        <f>X254*K254</f>
        <v>0</v>
      </c>
      <c r="Z254" s="228">
        <v>0</v>
      </c>
      <c r="AA254" s="229">
        <f>Z254*K254</f>
        <v>0</v>
      </c>
      <c r="AR254" s="22" t="s">
        <v>278</v>
      </c>
      <c r="AT254" s="22" t="s">
        <v>207</v>
      </c>
      <c r="AU254" s="22" t="s">
        <v>88</v>
      </c>
      <c r="AY254" s="22" t="s">
        <v>206</v>
      </c>
      <c r="BE254" s="142">
        <f>IF(U254="základní",N254,0)</f>
        <v>0</v>
      </c>
      <c r="BF254" s="142">
        <f>IF(U254="snížená",N254,0)</f>
        <v>0</v>
      </c>
      <c r="BG254" s="142">
        <f>IF(U254="zákl. přenesená",N254,0)</f>
        <v>0</v>
      </c>
      <c r="BH254" s="142">
        <f>IF(U254="sníž. přenesená",N254,0)</f>
        <v>0</v>
      </c>
      <c r="BI254" s="142">
        <f>IF(U254="nulová",N254,0)</f>
        <v>0</v>
      </c>
      <c r="BJ254" s="22" t="s">
        <v>88</v>
      </c>
      <c r="BK254" s="142">
        <f>ROUND(L254*K254,2)</f>
        <v>0</v>
      </c>
      <c r="BL254" s="22" t="s">
        <v>278</v>
      </c>
      <c r="BM254" s="22" t="s">
        <v>3232</v>
      </c>
    </row>
    <row r="255" s="1" customFormat="1" ht="24" customHeight="1">
      <c r="B255" s="46"/>
      <c r="C255" s="47"/>
      <c r="D255" s="47"/>
      <c r="E255" s="47"/>
      <c r="F255" s="250" t="s">
        <v>3190</v>
      </c>
      <c r="G255" s="67"/>
      <c r="H255" s="67"/>
      <c r="I255" s="67"/>
      <c r="J255" s="47"/>
      <c r="K255" s="47"/>
      <c r="L255" s="47"/>
      <c r="M255" s="47"/>
      <c r="N255" s="47"/>
      <c r="O255" s="47"/>
      <c r="P255" s="47"/>
      <c r="Q255" s="47"/>
      <c r="R255" s="48"/>
      <c r="T255" s="189"/>
      <c r="U255" s="47"/>
      <c r="V255" s="47"/>
      <c r="W255" s="47"/>
      <c r="X255" s="47"/>
      <c r="Y255" s="47"/>
      <c r="Z255" s="47"/>
      <c r="AA255" s="100"/>
      <c r="AT255" s="22" t="s">
        <v>268</v>
      </c>
      <c r="AU255" s="22" t="s">
        <v>88</v>
      </c>
    </row>
    <row r="256" s="1" customFormat="1" ht="51" customHeight="1">
      <c r="B256" s="46"/>
      <c r="C256" s="219" t="s">
        <v>516</v>
      </c>
      <c r="D256" s="219" t="s">
        <v>207</v>
      </c>
      <c r="E256" s="220" t="s">
        <v>3233</v>
      </c>
      <c r="F256" s="221" t="s">
        <v>3234</v>
      </c>
      <c r="G256" s="221"/>
      <c r="H256" s="221"/>
      <c r="I256" s="221"/>
      <c r="J256" s="222" t="s">
        <v>1134</v>
      </c>
      <c r="K256" s="223">
        <v>6</v>
      </c>
      <c r="L256" s="224">
        <v>0</v>
      </c>
      <c r="M256" s="225"/>
      <c r="N256" s="226">
        <f>ROUND(L256*K256,2)</f>
        <v>0</v>
      </c>
      <c r="O256" s="226"/>
      <c r="P256" s="226"/>
      <c r="Q256" s="226"/>
      <c r="R256" s="48"/>
      <c r="T256" s="227" t="s">
        <v>22</v>
      </c>
      <c r="U256" s="56" t="s">
        <v>45</v>
      </c>
      <c r="V256" s="47"/>
      <c r="W256" s="228">
        <f>V256*K256</f>
        <v>0</v>
      </c>
      <c r="X256" s="228">
        <v>0</v>
      </c>
      <c r="Y256" s="228">
        <f>X256*K256</f>
        <v>0</v>
      </c>
      <c r="Z256" s="228">
        <v>0</v>
      </c>
      <c r="AA256" s="229">
        <f>Z256*K256</f>
        <v>0</v>
      </c>
      <c r="AR256" s="22" t="s">
        <v>278</v>
      </c>
      <c r="AT256" s="22" t="s">
        <v>207</v>
      </c>
      <c r="AU256" s="22" t="s">
        <v>88</v>
      </c>
      <c r="AY256" s="22" t="s">
        <v>206</v>
      </c>
      <c r="BE256" s="142">
        <f>IF(U256="základní",N256,0)</f>
        <v>0</v>
      </c>
      <c r="BF256" s="142">
        <f>IF(U256="snížená",N256,0)</f>
        <v>0</v>
      </c>
      <c r="BG256" s="142">
        <f>IF(U256="zákl. přenesená",N256,0)</f>
        <v>0</v>
      </c>
      <c r="BH256" s="142">
        <f>IF(U256="sníž. přenesená",N256,0)</f>
        <v>0</v>
      </c>
      <c r="BI256" s="142">
        <f>IF(U256="nulová",N256,0)</f>
        <v>0</v>
      </c>
      <c r="BJ256" s="22" t="s">
        <v>88</v>
      </c>
      <c r="BK256" s="142">
        <f>ROUND(L256*K256,2)</f>
        <v>0</v>
      </c>
      <c r="BL256" s="22" t="s">
        <v>278</v>
      </c>
      <c r="BM256" s="22" t="s">
        <v>3235</v>
      </c>
    </row>
    <row r="257" s="1" customFormat="1" ht="24" customHeight="1">
      <c r="B257" s="46"/>
      <c r="C257" s="47"/>
      <c r="D257" s="47"/>
      <c r="E257" s="47"/>
      <c r="F257" s="250" t="s">
        <v>3190</v>
      </c>
      <c r="G257" s="67"/>
      <c r="H257" s="67"/>
      <c r="I257" s="67"/>
      <c r="J257" s="47"/>
      <c r="K257" s="47"/>
      <c r="L257" s="47"/>
      <c r="M257" s="47"/>
      <c r="N257" s="47"/>
      <c r="O257" s="47"/>
      <c r="P257" s="47"/>
      <c r="Q257" s="47"/>
      <c r="R257" s="48"/>
      <c r="T257" s="189"/>
      <c r="U257" s="47"/>
      <c r="V257" s="47"/>
      <c r="W257" s="47"/>
      <c r="X257" s="47"/>
      <c r="Y257" s="47"/>
      <c r="Z257" s="47"/>
      <c r="AA257" s="100"/>
      <c r="AT257" s="22" t="s">
        <v>268</v>
      </c>
      <c r="AU257" s="22" t="s">
        <v>88</v>
      </c>
    </row>
    <row r="258" s="1" customFormat="1" ht="51" customHeight="1">
      <c r="B258" s="46"/>
      <c r="C258" s="219" t="s">
        <v>521</v>
      </c>
      <c r="D258" s="219" t="s">
        <v>207</v>
      </c>
      <c r="E258" s="220" t="s">
        <v>3236</v>
      </c>
      <c r="F258" s="221" t="s">
        <v>3237</v>
      </c>
      <c r="G258" s="221"/>
      <c r="H258" s="221"/>
      <c r="I258" s="221"/>
      <c r="J258" s="222" t="s">
        <v>1134</v>
      </c>
      <c r="K258" s="223">
        <v>11</v>
      </c>
      <c r="L258" s="224">
        <v>0</v>
      </c>
      <c r="M258" s="225"/>
      <c r="N258" s="226">
        <f>ROUND(L258*K258,2)</f>
        <v>0</v>
      </c>
      <c r="O258" s="226"/>
      <c r="P258" s="226"/>
      <c r="Q258" s="226"/>
      <c r="R258" s="48"/>
      <c r="T258" s="227" t="s">
        <v>22</v>
      </c>
      <c r="U258" s="56" t="s">
        <v>45</v>
      </c>
      <c r="V258" s="47"/>
      <c r="W258" s="228">
        <f>V258*K258</f>
        <v>0</v>
      </c>
      <c r="X258" s="228">
        <v>0</v>
      </c>
      <c r="Y258" s="228">
        <f>X258*K258</f>
        <v>0</v>
      </c>
      <c r="Z258" s="228">
        <v>0</v>
      </c>
      <c r="AA258" s="229">
        <f>Z258*K258</f>
        <v>0</v>
      </c>
      <c r="AR258" s="22" t="s">
        <v>278</v>
      </c>
      <c r="AT258" s="22" t="s">
        <v>207</v>
      </c>
      <c r="AU258" s="22" t="s">
        <v>88</v>
      </c>
      <c r="AY258" s="22" t="s">
        <v>206</v>
      </c>
      <c r="BE258" s="142">
        <f>IF(U258="základní",N258,0)</f>
        <v>0</v>
      </c>
      <c r="BF258" s="142">
        <f>IF(U258="snížená",N258,0)</f>
        <v>0</v>
      </c>
      <c r="BG258" s="142">
        <f>IF(U258="zákl. přenesená",N258,0)</f>
        <v>0</v>
      </c>
      <c r="BH258" s="142">
        <f>IF(U258="sníž. přenesená",N258,0)</f>
        <v>0</v>
      </c>
      <c r="BI258" s="142">
        <f>IF(U258="nulová",N258,0)</f>
        <v>0</v>
      </c>
      <c r="BJ258" s="22" t="s">
        <v>88</v>
      </c>
      <c r="BK258" s="142">
        <f>ROUND(L258*K258,2)</f>
        <v>0</v>
      </c>
      <c r="BL258" s="22" t="s">
        <v>278</v>
      </c>
      <c r="BM258" s="22" t="s">
        <v>3238</v>
      </c>
    </row>
    <row r="259" s="1" customFormat="1" ht="24" customHeight="1">
      <c r="B259" s="46"/>
      <c r="C259" s="47"/>
      <c r="D259" s="47"/>
      <c r="E259" s="47"/>
      <c r="F259" s="250" t="s">
        <v>3190</v>
      </c>
      <c r="G259" s="67"/>
      <c r="H259" s="67"/>
      <c r="I259" s="67"/>
      <c r="J259" s="47"/>
      <c r="K259" s="47"/>
      <c r="L259" s="47"/>
      <c r="M259" s="47"/>
      <c r="N259" s="47"/>
      <c r="O259" s="47"/>
      <c r="P259" s="47"/>
      <c r="Q259" s="47"/>
      <c r="R259" s="48"/>
      <c r="T259" s="189"/>
      <c r="U259" s="47"/>
      <c r="V259" s="47"/>
      <c r="W259" s="47"/>
      <c r="X259" s="47"/>
      <c r="Y259" s="47"/>
      <c r="Z259" s="47"/>
      <c r="AA259" s="100"/>
      <c r="AT259" s="22" t="s">
        <v>268</v>
      </c>
      <c r="AU259" s="22" t="s">
        <v>88</v>
      </c>
    </row>
    <row r="260" s="1" customFormat="1" ht="51" customHeight="1">
      <c r="B260" s="46"/>
      <c r="C260" s="219" t="s">
        <v>526</v>
      </c>
      <c r="D260" s="219" t="s">
        <v>207</v>
      </c>
      <c r="E260" s="220" t="s">
        <v>3239</v>
      </c>
      <c r="F260" s="221" t="s">
        <v>3240</v>
      </c>
      <c r="G260" s="221"/>
      <c r="H260" s="221"/>
      <c r="I260" s="221"/>
      <c r="J260" s="222" t="s">
        <v>1134</v>
      </c>
      <c r="K260" s="223">
        <v>6</v>
      </c>
      <c r="L260" s="224">
        <v>0</v>
      </c>
      <c r="M260" s="225"/>
      <c r="N260" s="226">
        <f>ROUND(L260*K260,2)</f>
        <v>0</v>
      </c>
      <c r="O260" s="226"/>
      <c r="P260" s="226"/>
      <c r="Q260" s="226"/>
      <c r="R260" s="48"/>
      <c r="T260" s="227" t="s">
        <v>22</v>
      </c>
      <c r="U260" s="56" t="s">
        <v>45</v>
      </c>
      <c r="V260" s="47"/>
      <c r="W260" s="228">
        <f>V260*K260</f>
        <v>0</v>
      </c>
      <c r="X260" s="228">
        <v>0</v>
      </c>
      <c r="Y260" s="228">
        <f>X260*K260</f>
        <v>0</v>
      </c>
      <c r="Z260" s="228">
        <v>0</v>
      </c>
      <c r="AA260" s="229">
        <f>Z260*K260</f>
        <v>0</v>
      </c>
      <c r="AR260" s="22" t="s">
        <v>278</v>
      </c>
      <c r="AT260" s="22" t="s">
        <v>207</v>
      </c>
      <c r="AU260" s="22" t="s">
        <v>88</v>
      </c>
      <c r="AY260" s="22" t="s">
        <v>206</v>
      </c>
      <c r="BE260" s="142">
        <f>IF(U260="základní",N260,0)</f>
        <v>0</v>
      </c>
      <c r="BF260" s="142">
        <f>IF(U260="snížená",N260,0)</f>
        <v>0</v>
      </c>
      <c r="BG260" s="142">
        <f>IF(U260="zákl. přenesená",N260,0)</f>
        <v>0</v>
      </c>
      <c r="BH260" s="142">
        <f>IF(U260="sníž. přenesená",N260,0)</f>
        <v>0</v>
      </c>
      <c r="BI260" s="142">
        <f>IF(U260="nulová",N260,0)</f>
        <v>0</v>
      </c>
      <c r="BJ260" s="22" t="s">
        <v>88</v>
      </c>
      <c r="BK260" s="142">
        <f>ROUND(L260*K260,2)</f>
        <v>0</v>
      </c>
      <c r="BL260" s="22" t="s">
        <v>278</v>
      </c>
      <c r="BM260" s="22" t="s">
        <v>3241</v>
      </c>
    </row>
    <row r="261" s="1" customFormat="1" ht="24" customHeight="1">
      <c r="B261" s="46"/>
      <c r="C261" s="47"/>
      <c r="D261" s="47"/>
      <c r="E261" s="47"/>
      <c r="F261" s="250" t="s">
        <v>3190</v>
      </c>
      <c r="G261" s="67"/>
      <c r="H261" s="67"/>
      <c r="I261" s="67"/>
      <c r="J261" s="47"/>
      <c r="K261" s="47"/>
      <c r="L261" s="47"/>
      <c r="M261" s="47"/>
      <c r="N261" s="47"/>
      <c r="O261" s="47"/>
      <c r="P261" s="47"/>
      <c r="Q261" s="47"/>
      <c r="R261" s="48"/>
      <c r="T261" s="189"/>
      <c r="U261" s="47"/>
      <c r="V261" s="47"/>
      <c r="W261" s="47"/>
      <c r="X261" s="47"/>
      <c r="Y261" s="47"/>
      <c r="Z261" s="47"/>
      <c r="AA261" s="100"/>
      <c r="AT261" s="22" t="s">
        <v>268</v>
      </c>
      <c r="AU261" s="22" t="s">
        <v>88</v>
      </c>
    </row>
    <row r="262" s="1" customFormat="1" ht="51" customHeight="1">
      <c r="B262" s="46"/>
      <c r="C262" s="219" t="s">
        <v>531</v>
      </c>
      <c r="D262" s="219" t="s">
        <v>207</v>
      </c>
      <c r="E262" s="220" t="s">
        <v>3242</v>
      </c>
      <c r="F262" s="221" t="s">
        <v>3243</v>
      </c>
      <c r="G262" s="221"/>
      <c r="H262" s="221"/>
      <c r="I262" s="221"/>
      <c r="J262" s="222" t="s">
        <v>1134</v>
      </c>
      <c r="K262" s="223">
        <v>1</v>
      </c>
      <c r="L262" s="224">
        <v>0</v>
      </c>
      <c r="M262" s="225"/>
      <c r="N262" s="226">
        <f>ROUND(L262*K262,2)</f>
        <v>0</v>
      </c>
      <c r="O262" s="226"/>
      <c r="P262" s="226"/>
      <c r="Q262" s="226"/>
      <c r="R262" s="48"/>
      <c r="T262" s="227" t="s">
        <v>22</v>
      </c>
      <c r="U262" s="56" t="s">
        <v>45</v>
      </c>
      <c r="V262" s="47"/>
      <c r="W262" s="228">
        <f>V262*K262</f>
        <v>0</v>
      </c>
      <c r="X262" s="228">
        <v>0</v>
      </c>
      <c r="Y262" s="228">
        <f>X262*K262</f>
        <v>0</v>
      </c>
      <c r="Z262" s="228">
        <v>0</v>
      </c>
      <c r="AA262" s="229">
        <f>Z262*K262</f>
        <v>0</v>
      </c>
      <c r="AR262" s="22" t="s">
        <v>278</v>
      </c>
      <c r="AT262" s="22" t="s">
        <v>207</v>
      </c>
      <c r="AU262" s="22" t="s">
        <v>88</v>
      </c>
      <c r="AY262" s="22" t="s">
        <v>206</v>
      </c>
      <c r="BE262" s="142">
        <f>IF(U262="základní",N262,0)</f>
        <v>0</v>
      </c>
      <c r="BF262" s="142">
        <f>IF(U262="snížená",N262,0)</f>
        <v>0</v>
      </c>
      <c r="BG262" s="142">
        <f>IF(U262="zákl. přenesená",N262,0)</f>
        <v>0</v>
      </c>
      <c r="BH262" s="142">
        <f>IF(U262="sníž. přenesená",N262,0)</f>
        <v>0</v>
      </c>
      <c r="BI262" s="142">
        <f>IF(U262="nulová",N262,0)</f>
        <v>0</v>
      </c>
      <c r="BJ262" s="22" t="s">
        <v>88</v>
      </c>
      <c r="BK262" s="142">
        <f>ROUND(L262*K262,2)</f>
        <v>0</v>
      </c>
      <c r="BL262" s="22" t="s">
        <v>278</v>
      </c>
      <c r="BM262" s="22" t="s">
        <v>3244</v>
      </c>
    </row>
    <row r="263" s="1" customFormat="1" ht="24" customHeight="1">
      <c r="B263" s="46"/>
      <c r="C263" s="47"/>
      <c r="D263" s="47"/>
      <c r="E263" s="47"/>
      <c r="F263" s="250" t="s">
        <v>3190</v>
      </c>
      <c r="G263" s="67"/>
      <c r="H263" s="67"/>
      <c r="I263" s="67"/>
      <c r="J263" s="47"/>
      <c r="K263" s="47"/>
      <c r="L263" s="47"/>
      <c r="M263" s="47"/>
      <c r="N263" s="47"/>
      <c r="O263" s="47"/>
      <c r="P263" s="47"/>
      <c r="Q263" s="47"/>
      <c r="R263" s="48"/>
      <c r="T263" s="189"/>
      <c r="U263" s="47"/>
      <c r="V263" s="47"/>
      <c r="W263" s="47"/>
      <c r="X263" s="47"/>
      <c r="Y263" s="47"/>
      <c r="Z263" s="47"/>
      <c r="AA263" s="100"/>
      <c r="AT263" s="22" t="s">
        <v>268</v>
      </c>
      <c r="AU263" s="22" t="s">
        <v>88</v>
      </c>
    </row>
    <row r="264" s="9" customFormat="1" ht="37.44001" customHeight="1">
      <c r="B264" s="205"/>
      <c r="C264" s="206"/>
      <c r="D264" s="207" t="s">
        <v>3034</v>
      </c>
      <c r="E264" s="207"/>
      <c r="F264" s="207"/>
      <c r="G264" s="207"/>
      <c r="H264" s="207"/>
      <c r="I264" s="207"/>
      <c r="J264" s="207"/>
      <c r="K264" s="207"/>
      <c r="L264" s="207"/>
      <c r="M264" s="207"/>
      <c r="N264" s="263">
        <f>BK264</f>
        <v>0</v>
      </c>
      <c r="O264" s="264"/>
      <c r="P264" s="264"/>
      <c r="Q264" s="264"/>
      <c r="R264" s="209"/>
      <c r="T264" s="210"/>
      <c r="U264" s="206"/>
      <c r="V264" s="206"/>
      <c r="W264" s="211">
        <f>SUM(W265:W270)</f>
        <v>0</v>
      </c>
      <c r="X264" s="206"/>
      <c r="Y264" s="211">
        <f>SUM(Y265:Y270)</f>
        <v>0</v>
      </c>
      <c r="Z264" s="206"/>
      <c r="AA264" s="212">
        <f>SUM(AA265:AA270)</f>
        <v>0</v>
      </c>
      <c r="AR264" s="213" t="s">
        <v>149</v>
      </c>
      <c r="AT264" s="214" t="s">
        <v>79</v>
      </c>
      <c r="AU264" s="214" t="s">
        <v>80</v>
      </c>
      <c r="AY264" s="213" t="s">
        <v>206</v>
      </c>
      <c r="BK264" s="215">
        <f>SUM(BK265:BK270)</f>
        <v>0</v>
      </c>
    </row>
    <row r="265" s="1" customFormat="1" ht="16.5" customHeight="1">
      <c r="B265" s="46"/>
      <c r="C265" s="219" t="s">
        <v>536</v>
      </c>
      <c r="D265" s="219" t="s">
        <v>207</v>
      </c>
      <c r="E265" s="220" t="s">
        <v>3245</v>
      </c>
      <c r="F265" s="221" t="s">
        <v>3246</v>
      </c>
      <c r="G265" s="221"/>
      <c r="H265" s="221"/>
      <c r="I265" s="221"/>
      <c r="J265" s="222" t="s">
        <v>243</v>
      </c>
      <c r="K265" s="223">
        <v>100</v>
      </c>
      <c r="L265" s="224">
        <v>0</v>
      </c>
      <c r="M265" s="225"/>
      <c r="N265" s="226">
        <f>ROUND(L265*K265,2)</f>
        <v>0</v>
      </c>
      <c r="O265" s="226"/>
      <c r="P265" s="226"/>
      <c r="Q265" s="226"/>
      <c r="R265" s="48"/>
      <c r="T265" s="227" t="s">
        <v>22</v>
      </c>
      <c r="U265" s="56" t="s">
        <v>45</v>
      </c>
      <c r="V265" s="47"/>
      <c r="W265" s="228">
        <f>V265*K265</f>
        <v>0</v>
      </c>
      <c r="X265" s="228">
        <v>0</v>
      </c>
      <c r="Y265" s="228">
        <f>X265*K265</f>
        <v>0</v>
      </c>
      <c r="Z265" s="228">
        <v>0</v>
      </c>
      <c r="AA265" s="229">
        <f>Z265*K265</f>
        <v>0</v>
      </c>
      <c r="AR265" s="22" t="s">
        <v>278</v>
      </c>
      <c r="AT265" s="22" t="s">
        <v>207</v>
      </c>
      <c r="AU265" s="22" t="s">
        <v>88</v>
      </c>
      <c r="AY265" s="22" t="s">
        <v>206</v>
      </c>
      <c r="BE265" s="142">
        <f>IF(U265="základní",N265,0)</f>
        <v>0</v>
      </c>
      <c r="BF265" s="142">
        <f>IF(U265="snížená",N265,0)</f>
        <v>0</v>
      </c>
      <c r="BG265" s="142">
        <f>IF(U265="zákl. přenesená",N265,0)</f>
        <v>0</v>
      </c>
      <c r="BH265" s="142">
        <f>IF(U265="sníž. přenesená",N265,0)</f>
        <v>0</v>
      </c>
      <c r="BI265" s="142">
        <f>IF(U265="nulová",N265,0)</f>
        <v>0</v>
      </c>
      <c r="BJ265" s="22" t="s">
        <v>88</v>
      </c>
      <c r="BK265" s="142">
        <f>ROUND(L265*K265,2)</f>
        <v>0</v>
      </c>
      <c r="BL265" s="22" t="s">
        <v>278</v>
      </c>
      <c r="BM265" s="22" t="s">
        <v>3247</v>
      </c>
    </row>
    <row r="266" s="1" customFormat="1" ht="16.5" customHeight="1">
      <c r="B266" s="46"/>
      <c r="C266" s="219" t="s">
        <v>541</v>
      </c>
      <c r="D266" s="219" t="s">
        <v>207</v>
      </c>
      <c r="E266" s="220" t="s">
        <v>3248</v>
      </c>
      <c r="F266" s="221" t="s">
        <v>3249</v>
      </c>
      <c r="G266" s="221"/>
      <c r="H266" s="221"/>
      <c r="I266" s="221"/>
      <c r="J266" s="222" t="s">
        <v>243</v>
      </c>
      <c r="K266" s="223">
        <v>80</v>
      </c>
      <c r="L266" s="224">
        <v>0</v>
      </c>
      <c r="M266" s="225"/>
      <c r="N266" s="226">
        <f>ROUND(L266*K266,2)</f>
        <v>0</v>
      </c>
      <c r="O266" s="226"/>
      <c r="P266" s="226"/>
      <c r="Q266" s="226"/>
      <c r="R266" s="48"/>
      <c r="T266" s="227" t="s">
        <v>22</v>
      </c>
      <c r="U266" s="56" t="s">
        <v>45</v>
      </c>
      <c r="V266" s="47"/>
      <c r="W266" s="228">
        <f>V266*K266</f>
        <v>0</v>
      </c>
      <c r="X266" s="228">
        <v>0</v>
      </c>
      <c r="Y266" s="228">
        <f>X266*K266</f>
        <v>0</v>
      </c>
      <c r="Z266" s="228">
        <v>0</v>
      </c>
      <c r="AA266" s="229">
        <f>Z266*K266</f>
        <v>0</v>
      </c>
      <c r="AR266" s="22" t="s">
        <v>278</v>
      </c>
      <c r="AT266" s="22" t="s">
        <v>207</v>
      </c>
      <c r="AU266" s="22" t="s">
        <v>88</v>
      </c>
      <c r="AY266" s="22" t="s">
        <v>206</v>
      </c>
      <c r="BE266" s="142">
        <f>IF(U266="základní",N266,0)</f>
        <v>0</v>
      </c>
      <c r="BF266" s="142">
        <f>IF(U266="snížená",N266,0)</f>
        <v>0</v>
      </c>
      <c r="BG266" s="142">
        <f>IF(U266="zákl. přenesená",N266,0)</f>
        <v>0</v>
      </c>
      <c r="BH266" s="142">
        <f>IF(U266="sníž. přenesená",N266,0)</f>
        <v>0</v>
      </c>
      <c r="BI266" s="142">
        <f>IF(U266="nulová",N266,0)</f>
        <v>0</v>
      </c>
      <c r="BJ266" s="22" t="s">
        <v>88</v>
      </c>
      <c r="BK266" s="142">
        <f>ROUND(L266*K266,2)</f>
        <v>0</v>
      </c>
      <c r="BL266" s="22" t="s">
        <v>278</v>
      </c>
      <c r="BM266" s="22" t="s">
        <v>3250</v>
      </c>
    </row>
    <row r="267" s="1" customFormat="1" ht="36" customHeight="1">
      <c r="B267" s="46"/>
      <c r="C267" s="47"/>
      <c r="D267" s="47"/>
      <c r="E267" s="47"/>
      <c r="F267" s="250" t="s">
        <v>3251</v>
      </c>
      <c r="G267" s="67"/>
      <c r="H267" s="67"/>
      <c r="I267" s="67"/>
      <c r="J267" s="47"/>
      <c r="K267" s="47"/>
      <c r="L267" s="47"/>
      <c r="M267" s="47"/>
      <c r="N267" s="47"/>
      <c r="O267" s="47"/>
      <c r="P267" s="47"/>
      <c r="Q267" s="47"/>
      <c r="R267" s="48"/>
      <c r="T267" s="189"/>
      <c r="U267" s="47"/>
      <c r="V267" s="47"/>
      <c r="W267" s="47"/>
      <c r="X267" s="47"/>
      <c r="Y267" s="47"/>
      <c r="Z267" s="47"/>
      <c r="AA267" s="100"/>
      <c r="AT267" s="22" t="s">
        <v>268</v>
      </c>
      <c r="AU267" s="22" t="s">
        <v>88</v>
      </c>
    </row>
    <row r="268" s="1" customFormat="1" ht="25.5" customHeight="1">
      <c r="B268" s="46"/>
      <c r="C268" s="219" t="s">
        <v>545</v>
      </c>
      <c r="D268" s="219" t="s">
        <v>207</v>
      </c>
      <c r="E268" s="220" t="s">
        <v>3252</v>
      </c>
      <c r="F268" s="221" t="s">
        <v>3253</v>
      </c>
      <c r="G268" s="221"/>
      <c r="H268" s="221"/>
      <c r="I268" s="221"/>
      <c r="J268" s="222" t="s">
        <v>243</v>
      </c>
      <c r="K268" s="223">
        <v>20</v>
      </c>
      <c r="L268" s="224">
        <v>0</v>
      </c>
      <c r="M268" s="225"/>
      <c r="N268" s="226">
        <f>ROUND(L268*K268,2)</f>
        <v>0</v>
      </c>
      <c r="O268" s="226"/>
      <c r="P268" s="226"/>
      <c r="Q268" s="226"/>
      <c r="R268" s="48"/>
      <c r="T268" s="227" t="s">
        <v>22</v>
      </c>
      <c r="U268" s="56" t="s">
        <v>45</v>
      </c>
      <c r="V268" s="47"/>
      <c r="W268" s="228">
        <f>V268*K268</f>
        <v>0</v>
      </c>
      <c r="X268" s="228">
        <v>0</v>
      </c>
      <c r="Y268" s="228">
        <f>X268*K268</f>
        <v>0</v>
      </c>
      <c r="Z268" s="228">
        <v>0</v>
      </c>
      <c r="AA268" s="229">
        <f>Z268*K268</f>
        <v>0</v>
      </c>
      <c r="AR268" s="22" t="s">
        <v>278</v>
      </c>
      <c r="AT268" s="22" t="s">
        <v>207</v>
      </c>
      <c r="AU268" s="22" t="s">
        <v>88</v>
      </c>
      <c r="AY268" s="22" t="s">
        <v>206</v>
      </c>
      <c r="BE268" s="142">
        <f>IF(U268="základní",N268,0)</f>
        <v>0</v>
      </c>
      <c r="BF268" s="142">
        <f>IF(U268="snížená",N268,0)</f>
        <v>0</v>
      </c>
      <c r="BG268" s="142">
        <f>IF(U268="zákl. přenesená",N268,0)</f>
        <v>0</v>
      </c>
      <c r="BH268" s="142">
        <f>IF(U268="sníž. přenesená",N268,0)</f>
        <v>0</v>
      </c>
      <c r="BI268" s="142">
        <f>IF(U268="nulová",N268,0)</f>
        <v>0</v>
      </c>
      <c r="BJ268" s="22" t="s">
        <v>88</v>
      </c>
      <c r="BK268" s="142">
        <f>ROUND(L268*K268,2)</f>
        <v>0</v>
      </c>
      <c r="BL268" s="22" t="s">
        <v>278</v>
      </c>
      <c r="BM268" s="22" t="s">
        <v>3254</v>
      </c>
    </row>
    <row r="269" s="1" customFormat="1" ht="36" customHeight="1">
      <c r="B269" s="46"/>
      <c r="C269" s="47"/>
      <c r="D269" s="47"/>
      <c r="E269" s="47"/>
      <c r="F269" s="250" t="s">
        <v>3255</v>
      </c>
      <c r="G269" s="67"/>
      <c r="H269" s="67"/>
      <c r="I269" s="67"/>
      <c r="J269" s="47"/>
      <c r="K269" s="47"/>
      <c r="L269" s="47"/>
      <c r="M269" s="47"/>
      <c r="N269" s="47"/>
      <c r="O269" s="47"/>
      <c r="P269" s="47"/>
      <c r="Q269" s="47"/>
      <c r="R269" s="48"/>
      <c r="T269" s="189"/>
      <c r="U269" s="47"/>
      <c r="V269" s="47"/>
      <c r="W269" s="47"/>
      <c r="X269" s="47"/>
      <c r="Y269" s="47"/>
      <c r="Z269" s="47"/>
      <c r="AA269" s="100"/>
      <c r="AT269" s="22" t="s">
        <v>268</v>
      </c>
      <c r="AU269" s="22" t="s">
        <v>88</v>
      </c>
    </row>
    <row r="270" s="1" customFormat="1" ht="16.5" customHeight="1">
      <c r="B270" s="46"/>
      <c r="C270" s="219" t="s">
        <v>550</v>
      </c>
      <c r="D270" s="219" t="s">
        <v>207</v>
      </c>
      <c r="E270" s="220" t="s">
        <v>3256</v>
      </c>
      <c r="F270" s="221" t="s">
        <v>3257</v>
      </c>
      <c r="G270" s="221"/>
      <c r="H270" s="221"/>
      <c r="I270" s="221"/>
      <c r="J270" s="222" t="s">
        <v>210</v>
      </c>
      <c r="K270" s="223">
        <v>40</v>
      </c>
      <c r="L270" s="224">
        <v>0</v>
      </c>
      <c r="M270" s="225"/>
      <c r="N270" s="226">
        <f>ROUND(L270*K270,2)</f>
        <v>0</v>
      </c>
      <c r="O270" s="226"/>
      <c r="P270" s="226"/>
      <c r="Q270" s="226"/>
      <c r="R270" s="48"/>
      <c r="T270" s="227" t="s">
        <v>22</v>
      </c>
      <c r="U270" s="56" t="s">
        <v>45</v>
      </c>
      <c r="V270" s="47"/>
      <c r="W270" s="228">
        <f>V270*K270</f>
        <v>0</v>
      </c>
      <c r="X270" s="228">
        <v>0</v>
      </c>
      <c r="Y270" s="228">
        <f>X270*K270</f>
        <v>0</v>
      </c>
      <c r="Z270" s="228">
        <v>0</v>
      </c>
      <c r="AA270" s="229">
        <f>Z270*K270</f>
        <v>0</v>
      </c>
      <c r="AR270" s="22" t="s">
        <v>278</v>
      </c>
      <c r="AT270" s="22" t="s">
        <v>207</v>
      </c>
      <c r="AU270" s="22" t="s">
        <v>88</v>
      </c>
      <c r="AY270" s="22" t="s">
        <v>206</v>
      </c>
      <c r="BE270" s="142">
        <f>IF(U270="základní",N270,0)</f>
        <v>0</v>
      </c>
      <c r="BF270" s="142">
        <f>IF(U270="snížená",N270,0)</f>
        <v>0</v>
      </c>
      <c r="BG270" s="142">
        <f>IF(U270="zákl. přenesená",N270,0)</f>
        <v>0</v>
      </c>
      <c r="BH270" s="142">
        <f>IF(U270="sníž. přenesená",N270,0)</f>
        <v>0</v>
      </c>
      <c r="BI270" s="142">
        <f>IF(U270="nulová",N270,0)</f>
        <v>0</v>
      </c>
      <c r="BJ270" s="22" t="s">
        <v>88</v>
      </c>
      <c r="BK270" s="142">
        <f>ROUND(L270*K270,2)</f>
        <v>0</v>
      </c>
      <c r="BL270" s="22" t="s">
        <v>278</v>
      </c>
      <c r="BM270" s="22" t="s">
        <v>3258</v>
      </c>
    </row>
    <row r="271" s="9" customFormat="1" ht="37.44001" customHeight="1">
      <c r="B271" s="205"/>
      <c r="C271" s="206"/>
      <c r="D271" s="207" t="s">
        <v>3035</v>
      </c>
      <c r="E271" s="207"/>
      <c r="F271" s="207"/>
      <c r="G271" s="207"/>
      <c r="H271" s="207"/>
      <c r="I271" s="207"/>
      <c r="J271" s="207"/>
      <c r="K271" s="207"/>
      <c r="L271" s="207"/>
      <c r="M271" s="207"/>
      <c r="N271" s="265">
        <f>BK271</f>
        <v>0</v>
      </c>
      <c r="O271" s="266"/>
      <c r="P271" s="266"/>
      <c r="Q271" s="266"/>
      <c r="R271" s="209"/>
      <c r="T271" s="210"/>
      <c r="U271" s="206"/>
      <c r="V271" s="206"/>
      <c r="W271" s="211">
        <f>SUM(W272:W290)</f>
        <v>0</v>
      </c>
      <c r="X271" s="206"/>
      <c r="Y271" s="211">
        <f>SUM(Y272:Y290)</f>
        <v>0</v>
      </c>
      <c r="Z271" s="206"/>
      <c r="AA271" s="212">
        <f>SUM(AA272:AA290)</f>
        <v>0</v>
      </c>
      <c r="AR271" s="213" t="s">
        <v>149</v>
      </c>
      <c r="AT271" s="214" t="s">
        <v>79</v>
      </c>
      <c r="AU271" s="214" t="s">
        <v>80</v>
      </c>
      <c r="AY271" s="213" t="s">
        <v>206</v>
      </c>
      <c r="BK271" s="215">
        <f>SUM(BK272:BK290)</f>
        <v>0</v>
      </c>
    </row>
    <row r="272" s="1" customFormat="1" ht="16.5" customHeight="1">
      <c r="B272" s="46"/>
      <c r="C272" s="219" t="s">
        <v>554</v>
      </c>
      <c r="D272" s="219" t="s">
        <v>207</v>
      </c>
      <c r="E272" s="220" t="s">
        <v>3259</v>
      </c>
      <c r="F272" s="221" t="s">
        <v>3260</v>
      </c>
      <c r="G272" s="221"/>
      <c r="H272" s="221"/>
      <c r="I272" s="221"/>
      <c r="J272" s="222" t="s">
        <v>243</v>
      </c>
      <c r="K272" s="223">
        <v>250</v>
      </c>
      <c r="L272" s="224">
        <v>0</v>
      </c>
      <c r="M272" s="225"/>
      <c r="N272" s="226">
        <f>ROUND(L272*K272,2)</f>
        <v>0</v>
      </c>
      <c r="O272" s="226"/>
      <c r="P272" s="226"/>
      <c r="Q272" s="226"/>
      <c r="R272" s="48"/>
      <c r="T272" s="227" t="s">
        <v>22</v>
      </c>
      <c r="U272" s="56" t="s">
        <v>45</v>
      </c>
      <c r="V272" s="47"/>
      <c r="W272" s="228">
        <f>V272*K272</f>
        <v>0</v>
      </c>
      <c r="X272" s="228">
        <v>0</v>
      </c>
      <c r="Y272" s="228">
        <f>X272*K272</f>
        <v>0</v>
      </c>
      <c r="Z272" s="228">
        <v>0</v>
      </c>
      <c r="AA272" s="229">
        <f>Z272*K272</f>
        <v>0</v>
      </c>
      <c r="AR272" s="22" t="s">
        <v>278</v>
      </c>
      <c r="AT272" s="22" t="s">
        <v>207</v>
      </c>
      <c r="AU272" s="22" t="s">
        <v>88</v>
      </c>
      <c r="AY272" s="22" t="s">
        <v>206</v>
      </c>
      <c r="BE272" s="142">
        <f>IF(U272="základní",N272,0)</f>
        <v>0</v>
      </c>
      <c r="BF272" s="142">
        <f>IF(U272="snížená",N272,0)</f>
        <v>0</v>
      </c>
      <c r="BG272" s="142">
        <f>IF(U272="zákl. přenesená",N272,0)</f>
        <v>0</v>
      </c>
      <c r="BH272" s="142">
        <f>IF(U272="sníž. přenesená",N272,0)</f>
        <v>0</v>
      </c>
      <c r="BI272" s="142">
        <f>IF(U272="nulová",N272,0)</f>
        <v>0</v>
      </c>
      <c r="BJ272" s="22" t="s">
        <v>88</v>
      </c>
      <c r="BK272" s="142">
        <f>ROUND(L272*K272,2)</f>
        <v>0</v>
      </c>
      <c r="BL272" s="22" t="s">
        <v>278</v>
      </c>
      <c r="BM272" s="22" t="s">
        <v>3261</v>
      </c>
    </row>
    <row r="273" s="1" customFormat="1" ht="16.5" customHeight="1">
      <c r="B273" s="46"/>
      <c r="C273" s="47"/>
      <c r="D273" s="47"/>
      <c r="E273" s="47"/>
      <c r="F273" s="250" t="s">
        <v>3262</v>
      </c>
      <c r="G273" s="67"/>
      <c r="H273" s="67"/>
      <c r="I273" s="67"/>
      <c r="J273" s="47"/>
      <c r="K273" s="47"/>
      <c r="L273" s="47"/>
      <c r="M273" s="47"/>
      <c r="N273" s="47"/>
      <c r="O273" s="47"/>
      <c r="P273" s="47"/>
      <c r="Q273" s="47"/>
      <c r="R273" s="48"/>
      <c r="T273" s="189"/>
      <c r="U273" s="47"/>
      <c r="V273" s="47"/>
      <c r="W273" s="47"/>
      <c r="X273" s="47"/>
      <c r="Y273" s="47"/>
      <c r="Z273" s="47"/>
      <c r="AA273" s="100"/>
      <c r="AT273" s="22" t="s">
        <v>268</v>
      </c>
      <c r="AU273" s="22" t="s">
        <v>88</v>
      </c>
    </row>
    <row r="274" s="1" customFormat="1" ht="38.25" customHeight="1">
      <c r="B274" s="46"/>
      <c r="C274" s="219" t="s">
        <v>558</v>
      </c>
      <c r="D274" s="219" t="s">
        <v>207</v>
      </c>
      <c r="E274" s="220" t="s">
        <v>3263</v>
      </c>
      <c r="F274" s="221" t="s">
        <v>3264</v>
      </c>
      <c r="G274" s="221"/>
      <c r="H274" s="221"/>
      <c r="I274" s="221"/>
      <c r="J274" s="222" t="s">
        <v>1134</v>
      </c>
      <c r="K274" s="223">
        <v>20</v>
      </c>
      <c r="L274" s="224">
        <v>0</v>
      </c>
      <c r="M274" s="225"/>
      <c r="N274" s="226">
        <f>ROUND(L274*K274,2)</f>
        <v>0</v>
      </c>
      <c r="O274" s="226"/>
      <c r="P274" s="226"/>
      <c r="Q274" s="226"/>
      <c r="R274" s="48"/>
      <c r="T274" s="227" t="s">
        <v>22</v>
      </c>
      <c r="U274" s="56" t="s">
        <v>45</v>
      </c>
      <c r="V274" s="47"/>
      <c r="W274" s="228">
        <f>V274*K274</f>
        <v>0</v>
      </c>
      <c r="X274" s="228">
        <v>0</v>
      </c>
      <c r="Y274" s="228">
        <f>X274*K274</f>
        <v>0</v>
      </c>
      <c r="Z274" s="228">
        <v>0</v>
      </c>
      <c r="AA274" s="229">
        <f>Z274*K274</f>
        <v>0</v>
      </c>
      <c r="AR274" s="22" t="s">
        <v>278</v>
      </c>
      <c r="AT274" s="22" t="s">
        <v>207</v>
      </c>
      <c r="AU274" s="22" t="s">
        <v>88</v>
      </c>
      <c r="AY274" s="22" t="s">
        <v>206</v>
      </c>
      <c r="BE274" s="142">
        <f>IF(U274="základní",N274,0)</f>
        <v>0</v>
      </c>
      <c r="BF274" s="142">
        <f>IF(U274="snížená",N274,0)</f>
        <v>0</v>
      </c>
      <c r="BG274" s="142">
        <f>IF(U274="zákl. přenesená",N274,0)</f>
        <v>0</v>
      </c>
      <c r="BH274" s="142">
        <f>IF(U274="sníž. přenesená",N274,0)</f>
        <v>0</v>
      </c>
      <c r="BI274" s="142">
        <f>IF(U274="nulová",N274,0)</f>
        <v>0</v>
      </c>
      <c r="BJ274" s="22" t="s">
        <v>88</v>
      </c>
      <c r="BK274" s="142">
        <f>ROUND(L274*K274,2)</f>
        <v>0</v>
      </c>
      <c r="BL274" s="22" t="s">
        <v>278</v>
      </c>
      <c r="BM274" s="22" t="s">
        <v>3265</v>
      </c>
    </row>
    <row r="275" s="1" customFormat="1" ht="16.5" customHeight="1">
      <c r="B275" s="46"/>
      <c r="C275" s="47"/>
      <c r="D275" s="47"/>
      <c r="E275" s="47"/>
      <c r="F275" s="250" t="s">
        <v>3262</v>
      </c>
      <c r="G275" s="67"/>
      <c r="H275" s="67"/>
      <c r="I275" s="67"/>
      <c r="J275" s="47"/>
      <c r="K275" s="47"/>
      <c r="L275" s="47"/>
      <c r="M275" s="47"/>
      <c r="N275" s="47"/>
      <c r="O275" s="47"/>
      <c r="P275" s="47"/>
      <c r="Q275" s="47"/>
      <c r="R275" s="48"/>
      <c r="T275" s="189"/>
      <c r="U275" s="47"/>
      <c r="V275" s="47"/>
      <c r="W275" s="47"/>
      <c r="X275" s="47"/>
      <c r="Y275" s="47"/>
      <c r="Z275" s="47"/>
      <c r="AA275" s="100"/>
      <c r="AT275" s="22" t="s">
        <v>268</v>
      </c>
      <c r="AU275" s="22" t="s">
        <v>88</v>
      </c>
    </row>
    <row r="276" s="1" customFormat="1" ht="25.5" customHeight="1">
      <c r="B276" s="46"/>
      <c r="C276" s="219" t="s">
        <v>562</v>
      </c>
      <c r="D276" s="219" t="s">
        <v>207</v>
      </c>
      <c r="E276" s="220" t="s">
        <v>3266</v>
      </c>
      <c r="F276" s="221" t="s">
        <v>3267</v>
      </c>
      <c r="G276" s="221"/>
      <c r="H276" s="221"/>
      <c r="I276" s="221"/>
      <c r="J276" s="222" t="s">
        <v>1134</v>
      </c>
      <c r="K276" s="223">
        <v>9</v>
      </c>
      <c r="L276" s="224">
        <v>0</v>
      </c>
      <c r="M276" s="225"/>
      <c r="N276" s="226">
        <f>ROUND(L276*K276,2)</f>
        <v>0</v>
      </c>
      <c r="O276" s="226"/>
      <c r="P276" s="226"/>
      <c r="Q276" s="226"/>
      <c r="R276" s="48"/>
      <c r="T276" s="227" t="s">
        <v>22</v>
      </c>
      <c r="U276" s="56" t="s">
        <v>45</v>
      </c>
      <c r="V276" s="47"/>
      <c r="W276" s="228">
        <f>V276*K276</f>
        <v>0</v>
      </c>
      <c r="X276" s="228">
        <v>0</v>
      </c>
      <c r="Y276" s="228">
        <f>X276*K276</f>
        <v>0</v>
      </c>
      <c r="Z276" s="228">
        <v>0</v>
      </c>
      <c r="AA276" s="229">
        <f>Z276*K276</f>
        <v>0</v>
      </c>
      <c r="AR276" s="22" t="s">
        <v>278</v>
      </c>
      <c r="AT276" s="22" t="s">
        <v>207</v>
      </c>
      <c r="AU276" s="22" t="s">
        <v>88</v>
      </c>
      <c r="AY276" s="22" t="s">
        <v>206</v>
      </c>
      <c r="BE276" s="142">
        <f>IF(U276="základní",N276,0)</f>
        <v>0</v>
      </c>
      <c r="BF276" s="142">
        <f>IF(U276="snížená",N276,0)</f>
        <v>0</v>
      </c>
      <c r="BG276" s="142">
        <f>IF(U276="zákl. přenesená",N276,0)</f>
        <v>0</v>
      </c>
      <c r="BH276" s="142">
        <f>IF(U276="sníž. přenesená",N276,0)</f>
        <v>0</v>
      </c>
      <c r="BI276" s="142">
        <f>IF(U276="nulová",N276,0)</f>
        <v>0</v>
      </c>
      <c r="BJ276" s="22" t="s">
        <v>88</v>
      </c>
      <c r="BK276" s="142">
        <f>ROUND(L276*K276,2)</f>
        <v>0</v>
      </c>
      <c r="BL276" s="22" t="s">
        <v>278</v>
      </c>
      <c r="BM276" s="22" t="s">
        <v>3268</v>
      </c>
    </row>
    <row r="277" s="1" customFormat="1" ht="16.5" customHeight="1">
      <c r="B277" s="46"/>
      <c r="C277" s="47"/>
      <c r="D277" s="47"/>
      <c r="E277" s="47"/>
      <c r="F277" s="250" t="s">
        <v>3262</v>
      </c>
      <c r="G277" s="67"/>
      <c r="H277" s="67"/>
      <c r="I277" s="67"/>
      <c r="J277" s="47"/>
      <c r="K277" s="47"/>
      <c r="L277" s="47"/>
      <c r="M277" s="47"/>
      <c r="N277" s="47"/>
      <c r="O277" s="47"/>
      <c r="P277" s="47"/>
      <c r="Q277" s="47"/>
      <c r="R277" s="48"/>
      <c r="T277" s="189"/>
      <c r="U277" s="47"/>
      <c r="V277" s="47"/>
      <c r="W277" s="47"/>
      <c r="X277" s="47"/>
      <c r="Y277" s="47"/>
      <c r="Z277" s="47"/>
      <c r="AA277" s="100"/>
      <c r="AT277" s="22" t="s">
        <v>268</v>
      </c>
      <c r="AU277" s="22" t="s">
        <v>88</v>
      </c>
    </row>
    <row r="278" s="1" customFormat="1" ht="38.25" customHeight="1">
      <c r="B278" s="46"/>
      <c r="C278" s="219" t="s">
        <v>566</v>
      </c>
      <c r="D278" s="219" t="s">
        <v>207</v>
      </c>
      <c r="E278" s="220" t="s">
        <v>3269</v>
      </c>
      <c r="F278" s="221" t="s">
        <v>3270</v>
      </c>
      <c r="G278" s="221"/>
      <c r="H278" s="221"/>
      <c r="I278" s="221"/>
      <c r="J278" s="222" t="s">
        <v>1134</v>
      </c>
      <c r="K278" s="223">
        <v>2</v>
      </c>
      <c r="L278" s="224">
        <v>0</v>
      </c>
      <c r="M278" s="225"/>
      <c r="N278" s="226">
        <f>ROUND(L278*K278,2)</f>
        <v>0</v>
      </c>
      <c r="O278" s="226"/>
      <c r="P278" s="226"/>
      <c r="Q278" s="226"/>
      <c r="R278" s="48"/>
      <c r="T278" s="227" t="s">
        <v>22</v>
      </c>
      <c r="U278" s="56" t="s">
        <v>45</v>
      </c>
      <c r="V278" s="47"/>
      <c r="W278" s="228">
        <f>V278*K278</f>
        <v>0</v>
      </c>
      <c r="X278" s="228">
        <v>0</v>
      </c>
      <c r="Y278" s="228">
        <f>X278*K278</f>
        <v>0</v>
      </c>
      <c r="Z278" s="228">
        <v>0</v>
      </c>
      <c r="AA278" s="229">
        <f>Z278*K278</f>
        <v>0</v>
      </c>
      <c r="AR278" s="22" t="s">
        <v>278</v>
      </c>
      <c r="AT278" s="22" t="s">
        <v>207</v>
      </c>
      <c r="AU278" s="22" t="s">
        <v>88</v>
      </c>
      <c r="AY278" s="22" t="s">
        <v>206</v>
      </c>
      <c r="BE278" s="142">
        <f>IF(U278="základní",N278,0)</f>
        <v>0</v>
      </c>
      <c r="BF278" s="142">
        <f>IF(U278="snížená",N278,0)</f>
        <v>0</v>
      </c>
      <c r="BG278" s="142">
        <f>IF(U278="zákl. přenesená",N278,0)</f>
        <v>0</v>
      </c>
      <c r="BH278" s="142">
        <f>IF(U278="sníž. přenesená",N278,0)</f>
        <v>0</v>
      </c>
      <c r="BI278" s="142">
        <f>IF(U278="nulová",N278,0)</f>
        <v>0</v>
      </c>
      <c r="BJ278" s="22" t="s">
        <v>88</v>
      </c>
      <c r="BK278" s="142">
        <f>ROUND(L278*K278,2)</f>
        <v>0</v>
      </c>
      <c r="BL278" s="22" t="s">
        <v>278</v>
      </c>
      <c r="BM278" s="22" t="s">
        <v>3271</v>
      </c>
    </row>
    <row r="279" s="1" customFormat="1" ht="16.5" customHeight="1">
      <c r="B279" s="46"/>
      <c r="C279" s="47"/>
      <c r="D279" s="47"/>
      <c r="E279" s="47"/>
      <c r="F279" s="250" t="s">
        <v>3262</v>
      </c>
      <c r="G279" s="67"/>
      <c r="H279" s="67"/>
      <c r="I279" s="67"/>
      <c r="J279" s="47"/>
      <c r="K279" s="47"/>
      <c r="L279" s="47"/>
      <c r="M279" s="47"/>
      <c r="N279" s="47"/>
      <c r="O279" s="47"/>
      <c r="P279" s="47"/>
      <c r="Q279" s="47"/>
      <c r="R279" s="48"/>
      <c r="T279" s="189"/>
      <c r="U279" s="47"/>
      <c r="V279" s="47"/>
      <c r="W279" s="47"/>
      <c r="X279" s="47"/>
      <c r="Y279" s="47"/>
      <c r="Z279" s="47"/>
      <c r="AA279" s="100"/>
      <c r="AT279" s="22" t="s">
        <v>268</v>
      </c>
      <c r="AU279" s="22" t="s">
        <v>88</v>
      </c>
    </row>
    <row r="280" s="1" customFormat="1" ht="25.5" customHeight="1">
      <c r="B280" s="46"/>
      <c r="C280" s="219" t="s">
        <v>570</v>
      </c>
      <c r="D280" s="219" t="s">
        <v>207</v>
      </c>
      <c r="E280" s="220" t="s">
        <v>3272</v>
      </c>
      <c r="F280" s="221" t="s">
        <v>3273</v>
      </c>
      <c r="G280" s="221"/>
      <c r="H280" s="221"/>
      <c r="I280" s="221"/>
      <c r="J280" s="222" t="s">
        <v>243</v>
      </c>
      <c r="K280" s="223">
        <v>325</v>
      </c>
      <c r="L280" s="224">
        <v>0</v>
      </c>
      <c r="M280" s="225"/>
      <c r="N280" s="226">
        <f>ROUND(L280*K280,2)</f>
        <v>0</v>
      </c>
      <c r="O280" s="226"/>
      <c r="P280" s="226"/>
      <c r="Q280" s="226"/>
      <c r="R280" s="48"/>
      <c r="T280" s="227" t="s">
        <v>22</v>
      </c>
      <c r="U280" s="56" t="s">
        <v>45</v>
      </c>
      <c r="V280" s="47"/>
      <c r="W280" s="228">
        <f>V280*K280</f>
        <v>0</v>
      </c>
      <c r="X280" s="228">
        <v>0</v>
      </c>
      <c r="Y280" s="228">
        <f>X280*K280</f>
        <v>0</v>
      </c>
      <c r="Z280" s="228">
        <v>0</v>
      </c>
      <c r="AA280" s="229">
        <f>Z280*K280</f>
        <v>0</v>
      </c>
      <c r="AR280" s="22" t="s">
        <v>278</v>
      </c>
      <c r="AT280" s="22" t="s">
        <v>207</v>
      </c>
      <c r="AU280" s="22" t="s">
        <v>88</v>
      </c>
      <c r="AY280" s="22" t="s">
        <v>206</v>
      </c>
      <c r="BE280" s="142">
        <f>IF(U280="základní",N280,0)</f>
        <v>0</v>
      </c>
      <c r="BF280" s="142">
        <f>IF(U280="snížená",N280,0)</f>
        <v>0</v>
      </c>
      <c r="BG280" s="142">
        <f>IF(U280="zákl. přenesená",N280,0)</f>
        <v>0</v>
      </c>
      <c r="BH280" s="142">
        <f>IF(U280="sníž. přenesená",N280,0)</f>
        <v>0</v>
      </c>
      <c r="BI280" s="142">
        <f>IF(U280="nulová",N280,0)</f>
        <v>0</v>
      </c>
      <c r="BJ280" s="22" t="s">
        <v>88</v>
      </c>
      <c r="BK280" s="142">
        <f>ROUND(L280*K280,2)</f>
        <v>0</v>
      </c>
      <c r="BL280" s="22" t="s">
        <v>278</v>
      </c>
      <c r="BM280" s="22" t="s">
        <v>3274</v>
      </c>
    </row>
    <row r="281" s="1" customFormat="1" ht="16.5" customHeight="1">
      <c r="B281" s="46"/>
      <c r="C281" s="47"/>
      <c r="D281" s="47"/>
      <c r="E281" s="47"/>
      <c r="F281" s="250" t="s">
        <v>3262</v>
      </c>
      <c r="G281" s="67"/>
      <c r="H281" s="67"/>
      <c r="I281" s="67"/>
      <c r="J281" s="47"/>
      <c r="K281" s="47"/>
      <c r="L281" s="47"/>
      <c r="M281" s="47"/>
      <c r="N281" s="47"/>
      <c r="O281" s="47"/>
      <c r="P281" s="47"/>
      <c r="Q281" s="47"/>
      <c r="R281" s="48"/>
      <c r="T281" s="189"/>
      <c r="U281" s="47"/>
      <c r="V281" s="47"/>
      <c r="W281" s="47"/>
      <c r="X281" s="47"/>
      <c r="Y281" s="47"/>
      <c r="Z281" s="47"/>
      <c r="AA281" s="100"/>
      <c r="AT281" s="22" t="s">
        <v>268</v>
      </c>
      <c r="AU281" s="22" t="s">
        <v>88</v>
      </c>
    </row>
    <row r="282" s="1" customFormat="1" ht="25.5" customHeight="1">
      <c r="B282" s="46"/>
      <c r="C282" s="219" t="s">
        <v>574</v>
      </c>
      <c r="D282" s="219" t="s">
        <v>207</v>
      </c>
      <c r="E282" s="220" t="s">
        <v>3275</v>
      </c>
      <c r="F282" s="221" t="s">
        <v>3276</v>
      </c>
      <c r="G282" s="221"/>
      <c r="H282" s="221"/>
      <c r="I282" s="221"/>
      <c r="J282" s="222" t="s">
        <v>243</v>
      </c>
      <c r="K282" s="223">
        <v>100</v>
      </c>
      <c r="L282" s="224">
        <v>0</v>
      </c>
      <c r="M282" s="225"/>
      <c r="N282" s="226">
        <f>ROUND(L282*K282,2)</f>
        <v>0</v>
      </c>
      <c r="O282" s="226"/>
      <c r="P282" s="226"/>
      <c r="Q282" s="226"/>
      <c r="R282" s="48"/>
      <c r="T282" s="227" t="s">
        <v>22</v>
      </c>
      <c r="U282" s="56" t="s">
        <v>45</v>
      </c>
      <c r="V282" s="47"/>
      <c r="W282" s="228">
        <f>V282*K282</f>
        <v>0</v>
      </c>
      <c r="X282" s="228">
        <v>0</v>
      </c>
      <c r="Y282" s="228">
        <f>X282*K282</f>
        <v>0</v>
      </c>
      <c r="Z282" s="228">
        <v>0</v>
      </c>
      <c r="AA282" s="229">
        <f>Z282*K282</f>
        <v>0</v>
      </c>
      <c r="AR282" s="22" t="s">
        <v>278</v>
      </c>
      <c r="AT282" s="22" t="s">
        <v>207</v>
      </c>
      <c r="AU282" s="22" t="s">
        <v>88</v>
      </c>
      <c r="AY282" s="22" t="s">
        <v>206</v>
      </c>
      <c r="BE282" s="142">
        <f>IF(U282="základní",N282,0)</f>
        <v>0</v>
      </c>
      <c r="BF282" s="142">
        <f>IF(U282="snížená",N282,0)</f>
        <v>0</v>
      </c>
      <c r="BG282" s="142">
        <f>IF(U282="zákl. přenesená",N282,0)</f>
        <v>0</v>
      </c>
      <c r="BH282" s="142">
        <f>IF(U282="sníž. přenesená",N282,0)</f>
        <v>0</v>
      </c>
      <c r="BI282" s="142">
        <f>IF(U282="nulová",N282,0)</f>
        <v>0</v>
      </c>
      <c r="BJ282" s="22" t="s">
        <v>88</v>
      </c>
      <c r="BK282" s="142">
        <f>ROUND(L282*K282,2)</f>
        <v>0</v>
      </c>
      <c r="BL282" s="22" t="s">
        <v>278</v>
      </c>
      <c r="BM282" s="22" t="s">
        <v>3277</v>
      </c>
    </row>
    <row r="283" s="1" customFormat="1" ht="16.5" customHeight="1">
      <c r="B283" s="46"/>
      <c r="C283" s="47"/>
      <c r="D283" s="47"/>
      <c r="E283" s="47"/>
      <c r="F283" s="250" t="s">
        <v>3262</v>
      </c>
      <c r="G283" s="67"/>
      <c r="H283" s="67"/>
      <c r="I283" s="67"/>
      <c r="J283" s="47"/>
      <c r="K283" s="47"/>
      <c r="L283" s="47"/>
      <c r="M283" s="47"/>
      <c r="N283" s="47"/>
      <c r="O283" s="47"/>
      <c r="P283" s="47"/>
      <c r="Q283" s="47"/>
      <c r="R283" s="48"/>
      <c r="T283" s="189"/>
      <c r="U283" s="47"/>
      <c r="V283" s="47"/>
      <c r="W283" s="47"/>
      <c r="X283" s="47"/>
      <c r="Y283" s="47"/>
      <c r="Z283" s="47"/>
      <c r="AA283" s="100"/>
      <c r="AT283" s="22" t="s">
        <v>268</v>
      </c>
      <c r="AU283" s="22" t="s">
        <v>88</v>
      </c>
    </row>
    <row r="284" s="1" customFormat="1" ht="16.5" customHeight="1">
      <c r="B284" s="46"/>
      <c r="C284" s="219" t="s">
        <v>580</v>
      </c>
      <c r="D284" s="219" t="s">
        <v>207</v>
      </c>
      <c r="E284" s="220" t="s">
        <v>3278</v>
      </c>
      <c r="F284" s="221" t="s">
        <v>3279</v>
      </c>
      <c r="G284" s="221"/>
      <c r="H284" s="221"/>
      <c r="I284" s="221"/>
      <c r="J284" s="222" t="s">
        <v>1134</v>
      </c>
      <c r="K284" s="223">
        <v>120</v>
      </c>
      <c r="L284" s="224">
        <v>0</v>
      </c>
      <c r="M284" s="225"/>
      <c r="N284" s="226">
        <f>ROUND(L284*K284,2)</f>
        <v>0</v>
      </c>
      <c r="O284" s="226"/>
      <c r="P284" s="226"/>
      <c r="Q284" s="226"/>
      <c r="R284" s="48"/>
      <c r="T284" s="227" t="s">
        <v>22</v>
      </c>
      <c r="U284" s="56" t="s">
        <v>45</v>
      </c>
      <c r="V284" s="47"/>
      <c r="W284" s="228">
        <f>V284*K284</f>
        <v>0</v>
      </c>
      <c r="X284" s="228">
        <v>0</v>
      </c>
      <c r="Y284" s="228">
        <f>X284*K284</f>
        <v>0</v>
      </c>
      <c r="Z284" s="228">
        <v>0</v>
      </c>
      <c r="AA284" s="229">
        <f>Z284*K284</f>
        <v>0</v>
      </c>
      <c r="AR284" s="22" t="s">
        <v>278</v>
      </c>
      <c r="AT284" s="22" t="s">
        <v>207</v>
      </c>
      <c r="AU284" s="22" t="s">
        <v>88</v>
      </c>
      <c r="AY284" s="22" t="s">
        <v>206</v>
      </c>
      <c r="BE284" s="142">
        <f>IF(U284="základní",N284,0)</f>
        <v>0</v>
      </c>
      <c r="BF284" s="142">
        <f>IF(U284="snížená",N284,0)</f>
        <v>0</v>
      </c>
      <c r="BG284" s="142">
        <f>IF(U284="zákl. přenesená",N284,0)</f>
        <v>0</v>
      </c>
      <c r="BH284" s="142">
        <f>IF(U284="sníž. přenesená",N284,0)</f>
        <v>0</v>
      </c>
      <c r="BI284" s="142">
        <f>IF(U284="nulová",N284,0)</f>
        <v>0</v>
      </c>
      <c r="BJ284" s="22" t="s">
        <v>88</v>
      </c>
      <c r="BK284" s="142">
        <f>ROUND(L284*K284,2)</f>
        <v>0</v>
      </c>
      <c r="BL284" s="22" t="s">
        <v>278</v>
      </c>
      <c r="BM284" s="22" t="s">
        <v>3280</v>
      </c>
    </row>
    <row r="285" s="1" customFormat="1" ht="16.5" customHeight="1">
      <c r="B285" s="46"/>
      <c r="C285" s="47"/>
      <c r="D285" s="47"/>
      <c r="E285" s="47"/>
      <c r="F285" s="250" t="s">
        <v>3262</v>
      </c>
      <c r="G285" s="67"/>
      <c r="H285" s="67"/>
      <c r="I285" s="67"/>
      <c r="J285" s="47"/>
      <c r="K285" s="47"/>
      <c r="L285" s="47"/>
      <c r="M285" s="47"/>
      <c r="N285" s="47"/>
      <c r="O285" s="47"/>
      <c r="P285" s="47"/>
      <c r="Q285" s="47"/>
      <c r="R285" s="48"/>
      <c r="T285" s="189"/>
      <c r="U285" s="47"/>
      <c r="V285" s="47"/>
      <c r="W285" s="47"/>
      <c r="X285" s="47"/>
      <c r="Y285" s="47"/>
      <c r="Z285" s="47"/>
      <c r="AA285" s="100"/>
      <c r="AT285" s="22" t="s">
        <v>268</v>
      </c>
      <c r="AU285" s="22" t="s">
        <v>88</v>
      </c>
    </row>
    <row r="286" s="1" customFormat="1" ht="16.5" customHeight="1">
      <c r="B286" s="46"/>
      <c r="C286" s="219" t="s">
        <v>584</v>
      </c>
      <c r="D286" s="219" t="s">
        <v>207</v>
      </c>
      <c r="E286" s="220" t="s">
        <v>3281</v>
      </c>
      <c r="F286" s="221" t="s">
        <v>3282</v>
      </c>
      <c r="G286" s="221"/>
      <c r="H286" s="221"/>
      <c r="I286" s="221"/>
      <c r="J286" s="222" t="s">
        <v>1134</v>
      </c>
      <c r="K286" s="223">
        <v>9</v>
      </c>
      <c r="L286" s="224">
        <v>0</v>
      </c>
      <c r="M286" s="225"/>
      <c r="N286" s="226">
        <f>ROUND(L286*K286,2)</f>
        <v>0</v>
      </c>
      <c r="O286" s="226"/>
      <c r="P286" s="226"/>
      <c r="Q286" s="226"/>
      <c r="R286" s="48"/>
      <c r="T286" s="227" t="s">
        <v>22</v>
      </c>
      <c r="U286" s="56" t="s">
        <v>45</v>
      </c>
      <c r="V286" s="47"/>
      <c r="W286" s="228">
        <f>V286*K286</f>
        <v>0</v>
      </c>
      <c r="X286" s="228">
        <v>0</v>
      </c>
      <c r="Y286" s="228">
        <f>X286*K286</f>
        <v>0</v>
      </c>
      <c r="Z286" s="228">
        <v>0</v>
      </c>
      <c r="AA286" s="229">
        <f>Z286*K286</f>
        <v>0</v>
      </c>
      <c r="AR286" s="22" t="s">
        <v>278</v>
      </c>
      <c r="AT286" s="22" t="s">
        <v>207</v>
      </c>
      <c r="AU286" s="22" t="s">
        <v>88</v>
      </c>
      <c r="AY286" s="22" t="s">
        <v>206</v>
      </c>
      <c r="BE286" s="142">
        <f>IF(U286="základní",N286,0)</f>
        <v>0</v>
      </c>
      <c r="BF286" s="142">
        <f>IF(U286="snížená",N286,0)</f>
        <v>0</v>
      </c>
      <c r="BG286" s="142">
        <f>IF(U286="zákl. přenesená",N286,0)</f>
        <v>0</v>
      </c>
      <c r="BH286" s="142">
        <f>IF(U286="sníž. přenesená",N286,0)</f>
        <v>0</v>
      </c>
      <c r="BI286" s="142">
        <f>IF(U286="nulová",N286,0)</f>
        <v>0</v>
      </c>
      <c r="BJ286" s="22" t="s">
        <v>88</v>
      </c>
      <c r="BK286" s="142">
        <f>ROUND(L286*K286,2)</f>
        <v>0</v>
      </c>
      <c r="BL286" s="22" t="s">
        <v>278</v>
      </c>
      <c r="BM286" s="22" t="s">
        <v>3283</v>
      </c>
    </row>
    <row r="287" s="1" customFormat="1" ht="16.5" customHeight="1">
      <c r="B287" s="46"/>
      <c r="C287" s="47"/>
      <c r="D287" s="47"/>
      <c r="E287" s="47"/>
      <c r="F287" s="250" t="s">
        <v>3262</v>
      </c>
      <c r="G287" s="67"/>
      <c r="H287" s="67"/>
      <c r="I287" s="67"/>
      <c r="J287" s="47"/>
      <c r="K287" s="47"/>
      <c r="L287" s="47"/>
      <c r="M287" s="47"/>
      <c r="N287" s="47"/>
      <c r="O287" s="47"/>
      <c r="P287" s="47"/>
      <c r="Q287" s="47"/>
      <c r="R287" s="48"/>
      <c r="T287" s="189"/>
      <c r="U287" s="47"/>
      <c r="V287" s="47"/>
      <c r="W287" s="47"/>
      <c r="X287" s="47"/>
      <c r="Y287" s="47"/>
      <c r="Z287" s="47"/>
      <c r="AA287" s="100"/>
      <c r="AT287" s="22" t="s">
        <v>268</v>
      </c>
      <c r="AU287" s="22" t="s">
        <v>88</v>
      </c>
    </row>
    <row r="288" s="1" customFormat="1" ht="25.5" customHeight="1">
      <c r="B288" s="46"/>
      <c r="C288" s="219" t="s">
        <v>589</v>
      </c>
      <c r="D288" s="219" t="s">
        <v>207</v>
      </c>
      <c r="E288" s="220" t="s">
        <v>3284</v>
      </c>
      <c r="F288" s="221" t="s">
        <v>3285</v>
      </c>
      <c r="G288" s="221"/>
      <c r="H288" s="221"/>
      <c r="I288" s="221"/>
      <c r="J288" s="222" t="s">
        <v>1134</v>
      </c>
      <c r="K288" s="223">
        <v>1</v>
      </c>
      <c r="L288" s="224">
        <v>0</v>
      </c>
      <c r="M288" s="225"/>
      <c r="N288" s="226">
        <f>ROUND(L288*K288,2)</f>
        <v>0</v>
      </c>
      <c r="O288" s="226"/>
      <c r="P288" s="226"/>
      <c r="Q288" s="226"/>
      <c r="R288" s="48"/>
      <c r="T288" s="227" t="s">
        <v>22</v>
      </c>
      <c r="U288" s="56" t="s">
        <v>45</v>
      </c>
      <c r="V288" s="47"/>
      <c r="W288" s="228">
        <f>V288*K288</f>
        <v>0</v>
      </c>
      <c r="X288" s="228">
        <v>0</v>
      </c>
      <c r="Y288" s="228">
        <f>X288*K288</f>
        <v>0</v>
      </c>
      <c r="Z288" s="228">
        <v>0</v>
      </c>
      <c r="AA288" s="229">
        <f>Z288*K288</f>
        <v>0</v>
      </c>
      <c r="AR288" s="22" t="s">
        <v>278</v>
      </c>
      <c r="AT288" s="22" t="s">
        <v>207</v>
      </c>
      <c r="AU288" s="22" t="s">
        <v>88</v>
      </c>
      <c r="AY288" s="22" t="s">
        <v>206</v>
      </c>
      <c r="BE288" s="142">
        <f>IF(U288="základní",N288,0)</f>
        <v>0</v>
      </c>
      <c r="BF288" s="142">
        <f>IF(U288="snížená",N288,0)</f>
        <v>0</v>
      </c>
      <c r="BG288" s="142">
        <f>IF(U288="zákl. přenesená",N288,0)</f>
        <v>0</v>
      </c>
      <c r="BH288" s="142">
        <f>IF(U288="sníž. přenesená",N288,0)</f>
        <v>0</v>
      </c>
      <c r="BI288" s="142">
        <f>IF(U288="nulová",N288,0)</f>
        <v>0</v>
      </c>
      <c r="BJ288" s="22" t="s">
        <v>88</v>
      </c>
      <c r="BK288" s="142">
        <f>ROUND(L288*K288,2)</f>
        <v>0</v>
      </c>
      <c r="BL288" s="22" t="s">
        <v>278</v>
      </c>
      <c r="BM288" s="22" t="s">
        <v>3286</v>
      </c>
    </row>
    <row r="289" s="1" customFormat="1" ht="16.5" customHeight="1">
      <c r="B289" s="46"/>
      <c r="C289" s="47"/>
      <c r="D289" s="47"/>
      <c r="E289" s="47"/>
      <c r="F289" s="250" t="s">
        <v>3262</v>
      </c>
      <c r="G289" s="67"/>
      <c r="H289" s="67"/>
      <c r="I289" s="67"/>
      <c r="J289" s="47"/>
      <c r="K289" s="47"/>
      <c r="L289" s="47"/>
      <c r="M289" s="47"/>
      <c r="N289" s="47"/>
      <c r="O289" s="47"/>
      <c r="P289" s="47"/>
      <c r="Q289" s="47"/>
      <c r="R289" s="48"/>
      <c r="T289" s="189"/>
      <c r="U289" s="47"/>
      <c r="V289" s="47"/>
      <c r="W289" s="47"/>
      <c r="X289" s="47"/>
      <c r="Y289" s="47"/>
      <c r="Z289" s="47"/>
      <c r="AA289" s="100"/>
      <c r="AT289" s="22" t="s">
        <v>268</v>
      </c>
      <c r="AU289" s="22" t="s">
        <v>88</v>
      </c>
    </row>
    <row r="290" s="1" customFormat="1" ht="16.5" customHeight="1">
      <c r="B290" s="46"/>
      <c r="C290" s="219" t="s">
        <v>593</v>
      </c>
      <c r="D290" s="219" t="s">
        <v>207</v>
      </c>
      <c r="E290" s="220" t="s">
        <v>3287</v>
      </c>
      <c r="F290" s="221" t="s">
        <v>3288</v>
      </c>
      <c r="G290" s="221"/>
      <c r="H290" s="221"/>
      <c r="I290" s="221"/>
      <c r="J290" s="222" t="s">
        <v>3064</v>
      </c>
      <c r="K290" s="223">
        <v>1</v>
      </c>
      <c r="L290" s="224">
        <v>0</v>
      </c>
      <c r="M290" s="225"/>
      <c r="N290" s="226">
        <f>ROUND(L290*K290,2)</f>
        <v>0</v>
      </c>
      <c r="O290" s="226"/>
      <c r="P290" s="226"/>
      <c r="Q290" s="226"/>
      <c r="R290" s="48"/>
      <c r="T290" s="227" t="s">
        <v>22</v>
      </c>
      <c r="U290" s="56" t="s">
        <v>45</v>
      </c>
      <c r="V290" s="47"/>
      <c r="W290" s="228">
        <f>V290*K290</f>
        <v>0</v>
      </c>
      <c r="X290" s="228">
        <v>0</v>
      </c>
      <c r="Y290" s="228">
        <f>X290*K290</f>
        <v>0</v>
      </c>
      <c r="Z290" s="228">
        <v>0</v>
      </c>
      <c r="AA290" s="229">
        <f>Z290*K290</f>
        <v>0</v>
      </c>
      <c r="AR290" s="22" t="s">
        <v>278</v>
      </c>
      <c r="AT290" s="22" t="s">
        <v>207</v>
      </c>
      <c r="AU290" s="22" t="s">
        <v>88</v>
      </c>
      <c r="AY290" s="22" t="s">
        <v>206</v>
      </c>
      <c r="BE290" s="142">
        <f>IF(U290="základní",N290,0)</f>
        <v>0</v>
      </c>
      <c r="BF290" s="142">
        <f>IF(U290="snížená",N290,0)</f>
        <v>0</v>
      </c>
      <c r="BG290" s="142">
        <f>IF(U290="zákl. přenesená",N290,0)</f>
        <v>0</v>
      </c>
      <c r="BH290" s="142">
        <f>IF(U290="sníž. přenesená",N290,0)</f>
        <v>0</v>
      </c>
      <c r="BI290" s="142">
        <f>IF(U290="nulová",N290,0)</f>
        <v>0</v>
      </c>
      <c r="BJ290" s="22" t="s">
        <v>88</v>
      </c>
      <c r="BK290" s="142">
        <f>ROUND(L290*K290,2)</f>
        <v>0</v>
      </c>
      <c r="BL290" s="22" t="s">
        <v>278</v>
      </c>
      <c r="BM290" s="22" t="s">
        <v>3289</v>
      </c>
    </row>
    <row r="291" s="9" customFormat="1" ht="37.44001" customHeight="1">
      <c r="B291" s="205"/>
      <c r="C291" s="206"/>
      <c r="D291" s="207" t="s">
        <v>3036</v>
      </c>
      <c r="E291" s="207"/>
      <c r="F291" s="207"/>
      <c r="G291" s="207"/>
      <c r="H291" s="207"/>
      <c r="I291" s="207"/>
      <c r="J291" s="207"/>
      <c r="K291" s="207"/>
      <c r="L291" s="207"/>
      <c r="M291" s="207"/>
      <c r="N291" s="265">
        <f>BK291</f>
        <v>0</v>
      </c>
      <c r="O291" s="266"/>
      <c r="P291" s="266"/>
      <c r="Q291" s="266"/>
      <c r="R291" s="209"/>
      <c r="T291" s="210"/>
      <c r="U291" s="206"/>
      <c r="V291" s="206"/>
      <c r="W291" s="211">
        <f>SUM(W292:W295)</f>
        <v>0</v>
      </c>
      <c r="X291" s="206"/>
      <c r="Y291" s="211">
        <f>SUM(Y292:Y295)</f>
        <v>0</v>
      </c>
      <c r="Z291" s="206"/>
      <c r="AA291" s="212">
        <f>SUM(AA292:AA295)</f>
        <v>0</v>
      </c>
      <c r="AR291" s="213" t="s">
        <v>149</v>
      </c>
      <c r="AT291" s="214" t="s">
        <v>79</v>
      </c>
      <c r="AU291" s="214" t="s">
        <v>80</v>
      </c>
      <c r="AY291" s="213" t="s">
        <v>206</v>
      </c>
      <c r="BK291" s="215">
        <f>SUM(BK292:BK295)</f>
        <v>0</v>
      </c>
    </row>
    <row r="292" s="1" customFormat="1" ht="25.5" customHeight="1">
      <c r="B292" s="46"/>
      <c r="C292" s="219" t="s">
        <v>597</v>
      </c>
      <c r="D292" s="219" t="s">
        <v>207</v>
      </c>
      <c r="E292" s="220" t="s">
        <v>3290</v>
      </c>
      <c r="F292" s="221" t="s">
        <v>3291</v>
      </c>
      <c r="G292" s="221"/>
      <c r="H292" s="221"/>
      <c r="I292" s="221"/>
      <c r="J292" s="222" t="s">
        <v>2696</v>
      </c>
      <c r="K292" s="223">
        <v>35</v>
      </c>
      <c r="L292" s="224">
        <v>0</v>
      </c>
      <c r="M292" s="225"/>
      <c r="N292" s="226">
        <f>ROUND(L292*K292,2)</f>
        <v>0</v>
      </c>
      <c r="O292" s="226"/>
      <c r="P292" s="226"/>
      <c r="Q292" s="226"/>
      <c r="R292" s="48"/>
      <c r="T292" s="227" t="s">
        <v>22</v>
      </c>
      <c r="U292" s="56" t="s">
        <v>45</v>
      </c>
      <c r="V292" s="47"/>
      <c r="W292" s="228">
        <f>V292*K292</f>
        <v>0</v>
      </c>
      <c r="X292" s="228">
        <v>0</v>
      </c>
      <c r="Y292" s="228">
        <f>X292*K292</f>
        <v>0</v>
      </c>
      <c r="Z292" s="228">
        <v>0</v>
      </c>
      <c r="AA292" s="229">
        <f>Z292*K292</f>
        <v>0</v>
      </c>
      <c r="AR292" s="22" t="s">
        <v>278</v>
      </c>
      <c r="AT292" s="22" t="s">
        <v>207</v>
      </c>
      <c r="AU292" s="22" t="s">
        <v>88</v>
      </c>
      <c r="AY292" s="22" t="s">
        <v>206</v>
      </c>
      <c r="BE292" s="142">
        <f>IF(U292="základní",N292,0)</f>
        <v>0</v>
      </c>
      <c r="BF292" s="142">
        <f>IF(U292="snížená",N292,0)</f>
        <v>0</v>
      </c>
      <c r="BG292" s="142">
        <f>IF(U292="zákl. přenesená",N292,0)</f>
        <v>0</v>
      </c>
      <c r="BH292" s="142">
        <f>IF(U292="sníž. přenesená",N292,0)</f>
        <v>0</v>
      </c>
      <c r="BI292" s="142">
        <f>IF(U292="nulová",N292,0)</f>
        <v>0</v>
      </c>
      <c r="BJ292" s="22" t="s">
        <v>88</v>
      </c>
      <c r="BK292" s="142">
        <f>ROUND(L292*K292,2)</f>
        <v>0</v>
      </c>
      <c r="BL292" s="22" t="s">
        <v>278</v>
      </c>
      <c r="BM292" s="22" t="s">
        <v>3292</v>
      </c>
    </row>
    <row r="293" s="1" customFormat="1" ht="16.5" customHeight="1">
      <c r="B293" s="46"/>
      <c r="C293" s="47"/>
      <c r="D293" s="47"/>
      <c r="E293" s="47"/>
      <c r="F293" s="250" t="s">
        <v>3293</v>
      </c>
      <c r="G293" s="67"/>
      <c r="H293" s="67"/>
      <c r="I293" s="67"/>
      <c r="J293" s="47"/>
      <c r="K293" s="47"/>
      <c r="L293" s="47"/>
      <c r="M293" s="47"/>
      <c r="N293" s="47"/>
      <c r="O293" s="47"/>
      <c r="P293" s="47"/>
      <c r="Q293" s="47"/>
      <c r="R293" s="48"/>
      <c r="T293" s="189"/>
      <c r="U293" s="47"/>
      <c r="V293" s="47"/>
      <c r="W293" s="47"/>
      <c r="X293" s="47"/>
      <c r="Y293" s="47"/>
      <c r="Z293" s="47"/>
      <c r="AA293" s="100"/>
      <c r="AT293" s="22" t="s">
        <v>268</v>
      </c>
      <c r="AU293" s="22" t="s">
        <v>88</v>
      </c>
    </row>
    <row r="294" s="1" customFormat="1" ht="16.5" customHeight="1">
      <c r="B294" s="46"/>
      <c r="C294" s="219" t="s">
        <v>602</v>
      </c>
      <c r="D294" s="219" t="s">
        <v>207</v>
      </c>
      <c r="E294" s="220" t="s">
        <v>3294</v>
      </c>
      <c r="F294" s="221" t="s">
        <v>3295</v>
      </c>
      <c r="G294" s="221"/>
      <c r="H294" s="221"/>
      <c r="I294" s="221"/>
      <c r="J294" s="222" t="s">
        <v>2696</v>
      </c>
      <c r="K294" s="223">
        <v>80</v>
      </c>
      <c r="L294" s="224">
        <v>0</v>
      </c>
      <c r="M294" s="225"/>
      <c r="N294" s="226">
        <f>ROUND(L294*K294,2)</f>
        <v>0</v>
      </c>
      <c r="O294" s="226"/>
      <c r="P294" s="226"/>
      <c r="Q294" s="226"/>
      <c r="R294" s="48"/>
      <c r="T294" s="227" t="s">
        <v>22</v>
      </c>
      <c r="U294" s="56" t="s">
        <v>45</v>
      </c>
      <c r="V294" s="47"/>
      <c r="W294" s="228">
        <f>V294*K294</f>
        <v>0</v>
      </c>
      <c r="X294" s="228">
        <v>0</v>
      </c>
      <c r="Y294" s="228">
        <f>X294*K294</f>
        <v>0</v>
      </c>
      <c r="Z294" s="228">
        <v>0</v>
      </c>
      <c r="AA294" s="229">
        <f>Z294*K294</f>
        <v>0</v>
      </c>
      <c r="AR294" s="22" t="s">
        <v>278</v>
      </c>
      <c r="AT294" s="22" t="s">
        <v>207</v>
      </c>
      <c r="AU294" s="22" t="s">
        <v>88</v>
      </c>
      <c r="AY294" s="22" t="s">
        <v>206</v>
      </c>
      <c r="BE294" s="142">
        <f>IF(U294="základní",N294,0)</f>
        <v>0</v>
      </c>
      <c r="BF294" s="142">
        <f>IF(U294="snížená",N294,0)</f>
        <v>0</v>
      </c>
      <c r="BG294" s="142">
        <f>IF(U294="zákl. přenesená",N294,0)</f>
        <v>0</v>
      </c>
      <c r="BH294" s="142">
        <f>IF(U294="sníž. přenesená",N294,0)</f>
        <v>0</v>
      </c>
      <c r="BI294" s="142">
        <f>IF(U294="nulová",N294,0)</f>
        <v>0</v>
      </c>
      <c r="BJ294" s="22" t="s">
        <v>88</v>
      </c>
      <c r="BK294" s="142">
        <f>ROUND(L294*K294,2)</f>
        <v>0</v>
      </c>
      <c r="BL294" s="22" t="s">
        <v>278</v>
      </c>
      <c r="BM294" s="22" t="s">
        <v>3296</v>
      </c>
    </row>
    <row r="295" s="1" customFormat="1" ht="72" customHeight="1">
      <c r="B295" s="46"/>
      <c r="C295" s="47"/>
      <c r="D295" s="47"/>
      <c r="E295" s="47"/>
      <c r="F295" s="250" t="s">
        <v>3297</v>
      </c>
      <c r="G295" s="67"/>
      <c r="H295" s="67"/>
      <c r="I295" s="67"/>
      <c r="J295" s="47"/>
      <c r="K295" s="47"/>
      <c r="L295" s="47"/>
      <c r="M295" s="47"/>
      <c r="N295" s="47"/>
      <c r="O295" s="47"/>
      <c r="P295" s="47"/>
      <c r="Q295" s="47"/>
      <c r="R295" s="48"/>
      <c r="T295" s="189"/>
      <c r="U295" s="47"/>
      <c r="V295" s="47"/>
      <c r="W295" s="47"/>
      <c r="X295" s="47"/>
      <c r="Y295" s="47"/>
      <c r="Z295" s="47"/>
      <c r="AA295" s="100"/>
      <c r="AT295" s="22" t="s">
        <v>268</v>
      </c>
      <c r="AU295" s="22" t="s">
        <v>88</v>
      </c>
    </row>
    <row r="296" s="1" customFormat="1" ht="49.92" customHeight="1">
      <c r="B296" s="46"/>
      <c r="C296" s="47"/>
      <c r="D296" s="207" t="s">
        <v>1656</v>
      </c>
      <c r="E296" s="47"/>
      <c r="F296" s="47"/>
      <c r="G296" s="47"/>
      <c r="H296" s="47"/>
      <c r="I296" s="47"/>
      <c r="J296" s="47"/>
      <c r="K296" s="47"/>
      <c r="L296" s="47"/>
      <c r="M296" s="47"/>
      <c r="N296" s="208">
        <f>BK296</f>
        <v>0</v>
      </c>
      <c r="O296" s="178"/>
      <c r="P296" s="178"/>
      <c r="Q296" s="178"/>
      <c r="R296" s="48"/>
      <c r="T296" s="193"/>
      <c r="U296" s="72"/>
      <c r="V296" s="72"/>
      <c r="W296" s="72"/>
      <c r="X296" s="72"/>
      <c r="Y296" s="72"/>
      <c r="Z296" s="72"/>
      <c r="AA296" s="74"/>
      <c r="AT296" s="22" t="s">
        <v>79</v>
      </c>
      <c r="AU296" s="22" t="s">
        <v>80</v>
      </c>
      <c r="AY296" s="22" t="s">
        <v>1657</v>
      </c>
      <c r="BK296" s="142">
        <v>0</v>
      </c>
    </row>
    <row r="297" s="1" customFormat="1" ht="6.96" customHeight="1">
      <c r="B297" s="75"/>
      <c r="C297" s="76"/>
      <c r="D297" s="76"/>
      <c r="E297" s="76"/>
      <c r="F297" s="76"/>
      <c r="G297" s="76"/>
      <c r="H297" s="76"/>
      <c r="I297" s="76"/>
      <c r="J297" s="76"/>
      <c r="K297" s="76"/>
      <c r="L297" s="76"/>
      <c r="M297" s="76"/>
      <c r="N297" s="76"/>
      <c r="O297" s="76"/>
      <c r="P297" s="76"/>
      <c r="Q297" s="76"/>
      <c r="R297" s="77"/>
    </row>
  </sheetData>
  <sheetProtection sheet="1" formatColumns="0" formatRows="0" objects="1" scenarios="1" spinCount="10" saltValue="eTP7rLM7EN0KVaTDTarcTP+AlA+WUPRJNB2XzPnvzwsSSRYUGTa3gFWhdMhym9Iu0jl/P8cSkhQvFdoguvKF1w==" hashValue="yQNoYQNnBsyu7Ez51MqWz7heghvmhdqDtrrmhYooyRA2xtvXl3DUOfwU5f9OCz2lc1SYUGQEKHOcn/w8zOD/Mg==" algorithmName="SHA-512" password="CC35"/>
  <mergeCells count="410">
    <mergeCell ref="F294:I294"/>
    <mergeCell ref="F292:I292"/>
    <mergeCell ref="L292:M292"/>
    <mergeCell ref="N292:Q292"/>
    <mergeCell ref="F293:I293"/>
    <mergeCell ref="L294:M294"/>
    <mergeCell ref="N294:Q294"/>
    <mergeCell ref="F295:I295"/>
    <mergeCell ref="N291:Q291"/>
    <mergeCell ref="N296:Q296"/>
    <mergeCell ref="L240:M240"/>
    <mergeCell ref="L230:M230"/>
    <mergeCell ref="L232:M232"/>
    <mergeCell ref="L234:M234"/>
    <mergeCell ref="L236:M236"/>
    <mergeCell ref="L238:M238"/>
    <mergeCell ref="L242:M242"/>
    <mergeCell ref="L244:M244"/>
    <mergeCell ref="F226:I226"/>
    <mergeCell ref="L226:M226"/>
    <mergeCell ref="N226:Q226"/>
    <mergeCell ref="F227:I227"/>
    <mergeCell ref="L228:M228"/>
    <mergeCell ref="N228:Q228"/>
    <mergeCell ref="N230:Q230"/>
    <mergeCell ref="N232:Q232"/>
    <mergeCell ref="N234:Q234"/>
    <mergeCell ref="N236:Q236"/>
    <mergeCell ref="N238:Q238"/>
    <mergeCell ref="N240:Q240"/>
    <mergeCell ref="N242:Q242"/>
    <mergeCell ref="N225:Q225"/>
    <mergeCell ref="F228:I228"/>
    <mergeCell ref="F234:I234"/>
    <mergeCell ref="F230:I230"/>
    <mergeCell ref="F229:I229"/>
    <mergeCell ref="F231:I231"/>
    <mergeCell ref="F232:I232"/>
    <mergeCell ref="F233:I233"/>
    <mergeCell ref="F235:I235"/>
    <mergeCell ref="F236:I236"/>
    <mergeCell ref="F237:I237"/>
    <mergeCell ref="F238:I238"/>
    <mergeCell ref="F239:I239"/>
    <mergeCell ref="F240:I240"/>
    <mergeCell ref="F241:I241"/>
    <mergeCell ref="F242:I242"/>
    <mergeCell ref="F243:I243"/>
    <mergeCell ref="F244:I244"/>
    <mergeCell ref="N244:Q244"/>
    <mergeCell ref="F245:I245"/>
    <mergeCell ref="F246:I246"/>
    <mergeCell ref="L246:M246"/>
    <mergeCell ref="N246:Q246"/>
    <mergeCell ref="F247:I247"/>
    <mergeCell ref="F248:I248"/>
    <mergeCell ref="L248:M248"/>
    <mergeCell ref="N248:Q248"/>
    <mergeCell ref="F249:I249"/>
    <mergeCell ref="F252:I252"/>
    <mergeCell ref="F250:I250"/>
    <mergeCell ref="L250:M250"/>
    <mergeCell ref="N250:Q250"/>
    <mergeCell ref="F251:I251"/>
    <mergeCell ref="L252:M252"/>
    <mergeCell ref="N252:Q252"/>
    <mergeCell ref="F253:I253"/>
    <mergeCell ref="L254:M254"/>
    <mergeCell ref="N254:Q254"/>
    <mergeCell ref="F254:I254"/>
    <mergeCell ref="F257:I257"/>
    <mergeCell ref="F255:I255"/>
    <mergeCell ref="F256:I256"/>
    <mergeCell ref="L256:M256"/>
    <mergeCell ref="N256:Q256"/>
    <mergeCell ref="F258:I258"/>
    <mergeCell ref="L258:M258"/>
    <mergeCell ref="N258:Q258"/>
    <mergeCell ref="F259:I259"/>
    <mergeCell ref="F262:I262"/>
    <mergeCell ref="F260:I260"/>
    <mergeCell ref="L260:M260"/>
    <mergeCell ref="N260:Q260"/>
    <mergeCell ref="F261:I261"/>
    <mergeCell ref="L262:M262"/>
    <mergeCell ref="N262:Q262"/>
    <mergeCell ref="F263:I263"/>
    <mergeCell ref="F265:I265"/>
    <mergeCell ref="F268:I268"/>
    <mergeCell ref="L265:M265"/>
    <mergeCell ref="N265:Q265"/>
    <mergeCell ref="F266:I266"/>
    <mergeCell ref="L266:M266"/>
    <mergeCell ref="N266:Q266"/>
    <mergeCell ref="F267:I267"/>
    <mergeCell ref="L268:M268"/>
    <mergeCell ref="N268:Q268"/>
    <mergeCell ref="N264:Q264"/>
    <mergeCell ref="F269:I269"/>
    <mergeCell ref="F272:I272"/>
    <mergeCell ref="F270:I270"/>
    <mergeCell ref="L270:M270"/>
    <mergeCell ref="N270:Q270"/>
    <mergeCell ref="L272:M272"/>
    <mergeCell ref="N272:Q272"/>
    <mergeCell ref="F273:I273"/>
    <mergeCell ref="F274:I274"/>
    <mergeCell ref="L274:M274"/>
    <mergeCell ref="N274:Q274"/>
    <mergeCell ref="N271:Q271"/>
    <mergeCell ref="F275:I275"/>
    <mergeCell ref="F278:I278"/>
    <mergeCell ref="F276:I276"/>
    <mergeCell ref="L276:M276"/>
    <mergeCell ref="N276:Q276"/>
    <mergeCell ref="F277:I277"/>
    <mergeCell ref="L278:M278"/>
    <mergeCell ref="N278:Q278"/>
    <mergeCell ref="F279:I279"/>
    <mergeCell ref="L280:M280"/>
    <mergeCell ref="N280:Q280"/>
    <mergeCell ref="F280:I280"/>
    <mergeCell ref="F283:I283"/>
    <mergeCell ref="F281:I281"/>
    <mergeCell ref="F282:I282"/>
    <mergeCell ref="L282:M282"/>
    <mergeCell ref="N282:Q282"/>
    <mergeCell ref="F284:I284"/>
    <mergeCell ref="L284:M284"/>
    <mergeCell ref="N284:Q284"/>
    <mergeCell ref="F285:I285"/>
    <mergeCell ref="F288:I288"/>
    <mergeCell ref="F286:I286"/>
    <mergeCell ref="L286:M286"/>
    <mergeCell ref="N286:Q286"/>
    <mergeCell ref="F287:I287"/>
    <mergeCell ref="L288:M288"/>
    <mergeCell ref="N288:Q288"/>
    <mergeCell ref="F289:I289"/>
    <mergeCell ref="F290:I290"/>
    <mergeCell ref="L290:M290"/>
    <mergeCell ref="N290:Q290"/>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C76:Q76"/>
    <mergeCell ref="F79:P79"/>
    <mergeCell ref="F78:P78"/>
    <mergeCell ref="M81:P81"/>
    <mergeCell ref="M83:Q83"/>
    <mergeCell ref="M84:Q84"/>
    <mergeCell ref="C86:G86"/>
    <mergeCell ref="N86:Q86"/>
    <mergeCell ref="N88:Q88"/>
    <mergeCell ref="N89:Q89"/>
    <mergeCell ref="N90:Q90"/>
    <mergeCell ref="N91:Q91"/>
    <mergeCell ref="N92:Q92"/>
    <mergeCell ref="M120:Q120"/>
    <mergeCell ref="N105:Q105"/>
    <mergeCell ref="L107:Q107"/>
    <mergeCell ref="M118:P118"/>
    <mergeCell ref="M121:Q121"/>
    <mergeCell ref="N93:Q93"/>
    <mergeCell ref="N96:Q96"/>
    <mergeCell ref="N94:Q94"/>
    <mergeCell ref="N95:Q95"/>
    <mergeCell ref="N97:Q97"/>
    <mergeCell ref="N99:Q99"/>
    <mergeCell ref="D100:H100"/>
    <mergeCell ref="N100:Q100"/>
    <mergeCell ref="D101:H101"/>
    <mergeCell ref="N101:Q101"/>
    <mergeCell ref="D102:H102"/>
    <mergeCell ref="N102:Q102"/>
    <mergeCell ref="D103:H103"/>
    <mergeCell ref="N103:Q103"/>
    <mergeCell ref="D104:H104"/>
    <mergeCell ref="N104:Q104"/>
    <mergeCell ref="C113:Q113"/>
    <mergeCell ref="F115:P115"/>
    <mergeCell ref="F116:P116"/>
    <mergeCell ref="F123:I123"/>
    <mergeCell ref="F126:I126"/>
    <mergeCell ref="L123:M123"/>
    <mergeCell ref="N123:Q123"/>
    <mergeCell ref="L126:M126"/>
    <mergeCell ref="N126:Q126"/>
    <mergeCell ref="F127:I127"/>
    <mergeCell ref="F128:I128"/>
    <mergeCell ref="L128:M128"/>
    <mergeCell ref="N128:Q128"/>
    <mergeCell ref="N124:Q124"/>
    <mergeCell ref="N125:Q125"/>
    <mergeCell ref="F129:I129"/>
    <mergeCell ref="F132:I132"/>
    <mergeCell ref="F130:I130"/>
    <mergeCell ref="L130:M130"/>
    <mergeCell ref="N130:Q130"/>
    <mergeCell ref="F131:I131"/>
    <mergeCell ref="L132:M132"/>
    <mergeCell ref="N132:Q132"/>
    <mergeCell ref="F133:I133"/>
    <mergeCell ref="L134:M134"/>
    <mergeCell ref="N134:Q134"/>
    <mergeCell ref="F134:I134"/>
    <mergeCell ref="F137:I137"/>
    <mergeCell ref="F135:I135"/>
    <mergeCell ref="F136:I136"/>
    <mergeCell ref="L136:M136"/>
    <mergeCell ref="N136:Q136"/>
    <mergeCell ref="F138:I138"/>
    <mergeCell ref="L138:M138"/>
    <mergeCell ref="N138:Q138"/>
    <mergeCell ref="F139:I139"/>
    <mergeCell ref="F142:I142"/>
    <mergeCell ref="F140:I140"/>
    <mergeCell ref="L140:M140"/>
    <mergeCell ref="N140:Q140"/>
    <mergeCell ref="F141:I141"/>
    <mergeCell ref="L141:M141"/>
    <mergeCell ref="N141:Q141"/>
    <mergeCell ref="F144:I144"/>
    <mergeCell ref="L144:M144"/>
    <mergeCell ref="N144:Q144"/>
    <mergeCell ref="F145:I145"/>
    <mergeCell ref="L146:M146"/>
    <mergeCell ref="N146:Q146"/>
    <mergeCell ref="N148:Q148"/>
    <mergeCell ref="N150:Q150"/>
    <mergeCell ref="N152:Q152"/>
    <mergeCell ref="N154:Q154"/>
    <mergeCell ref="N156:Q156"/>
    <mergeCell ref="N158:Q158"/>
    <mergeCell ref="N160:Q160"/>
    <mergeCell ref="N143:Q143"/>
    <mergeCell ref="F162:I162"/>
    <mergeCell ref="F161:I161"/>
    <mergeCell ref="N162:Q162"/>
    <mergeCell ref="F163:I163"/>
    <mergeCell ref="N165:Q165"/>
    <mergeCell ref="N164:Q164"/>
    <mergeCell ref="L158:M158"/>
    <mergeCell ref="L148:M148"/>
    <mergeCell ref="L150:M150"/>
    <mergeCell ref="L152:M152"/>
    <mergeCell ref="L154:M154"/>
    <mergeCell ref="L156:M156"/>
    <mergeCell ref="L160:M160"/>
    <mergeCell ref="L162:M162"/>
    <mergeCell ref="L165:M165"/>
    <mergeCell ref="L167:M167"/>
    <mergeCell ref="F146:I146"/>
    <mergeCell ref="F152:I152"/>
    <mergeCell ref="F148:I148"/>
    <mergeCell ref="F147:I147"/>
    <mergeCell ref="F149:I149"/>
    <mergeCell ref="F150:I150"/>
    <mergeCell ref="F151:I151"/>
    <mergeCell ref="F153:I153"/>
    <mergeCell ref="F154:I154"/>
    <mergeCell ref="F155:I155"/>
    <mergeCell ref="F156:I156"/>
    <mergeCell ref="F157:I157"/>
    <mergeCell ref="F158:I158"/>
    <mergeCell ref="F159:I159"/>
    <mergeCell ref="F160:I160"/>
    <mergeCell ref="F165:I165"/>
    <mergeCell ref="F166:I166"/>
    <mergeCell ref="F167:I167"/>
    <mergeCell ref="N167:Q167"/>
    <mergeCell ref="F168:I168"/>
    <mergeCell ref="F169:I169"/>
    <mergeCell ref="L169:M169"/>
    <mergeCell ref="N169:Q169"/>
    <mergeCell ref="F170:I170"/>
    <mergeCell ref="L171:M171"/>
    <mergeCell ref="N171:Q171"/>
    <mergeCell ref="F171:I171"/>
    <mergeCell ref="F174:I174"/>
    <mergeCell ref="F172:I172"/>
    <mergeCell ref="F173:I173"/>
    <mergeCell ref="L173:M173"/>
    <mergeCell ref="N173:Q173"/>
    <mergeCell ref="F175:I175"/>
    <mergeCell ref="L175:M175"/>
    <mergeCell ref="N175:Q175"/>
    <mergeCell ref="F176:I176"/>
    <mergeCell ref="F179:I179"/>
    <mergeCell ref="F177:I177"/>
    <mergeCell ref="L177:M177"/>
    <mergeCell ref="N177:Q177"/>
    <mergeCell ref="F178:I178"/>
    <mergeCell ref="L179:M179"/>
    <mergeCell ref="N179:Q179"/>
    <mergeCell ref="F180:I180"/>
    <mergeCell ref="L181:M181"/>
    <mergeCell ref="N181:Q181"/>
    <mergeCell ref="F181:I181"/>
    <mergeCell ref="F184:I184"/>
    <mergeCell ref="F182:I182"/>
    <mergeCell ref="F183:I183"/>
    <mergeCell ref="L183:M183"/>
    <mergeCell ref="N183:Q183"/>
    <mergeCell ref="F185:I185"/>
    <mergeCell ref="L185:M185"/>
    <mergeCell ref="N185:Q185"/>
    <mergeCell ref="F186:I186"/>
    <mergeCell ref="F189:I189"/>
    <mergeCell ref="F187:I187"/>
    <mergeCell ref="L187:M187"/>
    <mergeCell ref="N187:Q187"/>
    <mergeCell ref="F188:I188"/>
    <mergeCell ref="L189:M189"/>
    <mergeCell ref="N189:Q189"/>
    <mergeCell ref="F190:I190"/>
    <mergeCell ref="L191:M191"/>
    <mergeCell ref="N191:Q191"/>
    <mergeCell ref="F191:I191"/>
    <mergeCell ref="F194:I194"/>
    <mergeCell ref="F192:I192"/>
    <mergeCell ref="F193:I193"/>
    <mergeCell ref="L193:M193"/>
    <mergeCell ref="N193:Q193"/>
    <mergeCell ref="N195:Q195"/>
    <mergeCell ref="L210:M210"/>
    <mergeCell ref="L200:M200"/>
    <mergeCell ref="L202:M202"/>
    <mergeCell ref="L204:M204"/>
    <mergeCell ref="L206:M206"/>
    <mergeCell ref="L208:M208"/>
    <mergeCell ref="L212:M212"/>
    <mergeCell ref="L214:M214"/>
    <mergeCell ref="F196:I196"/>
    <mergeCell ref="L196:M196"/>
    <mergeCell ref="N196:Q196"/>
    <mergeCell ref="F197:I197"/>
    <mergeCell ref="L198:M198"/>
    <mergeCell ref="N198:Q198"/>
    <mergeCell ref="N200:Q200"/>
    <mergeCell ref="N202:Q202"/>
    <mergeCell ref="N204:Q204"/>
    <mergeCell ref="N206:Q206"/>
    <mergeCell ref="N208:Q208"/>
    <mergeCell ref="N210:Q210"/>
    <mergeCell ref="N212:Q212"/>
    <mergeCell ref="F198:I198"/>
    <mergeCell ref="F204:I204"/>
    <mergeCell ref="F200:I200"/>
    <mergeCell ref="F199:I199"/>
    <mergeCell ref="F201:I201"/>
    <mergeCell ref="F202:I202"/>
    <mergeCell ref="F203:I203"/>
    <mergeCell ref="F205:I205"/>
    <mergeCell ref="F206:I206"/>
    <mergeCell ref="F207:I207"/>
    <mergeCell ref="F208:I208"/>
    <mergeCell ref="F209:I209"/>
    <mergeCell ref="F210:I210"/>
    <mergeCell ref="F211:I211"/>
    <mergeCell ref="F212:I212"/>
    <mergeCell ref="F213:I213"/>
    <mergeCell ref="F214:I214"/>
    <mergeCell ref="N214:Q214"/>
    <mergeCell ref="F215:I215"/>
    <mergeCell ref="F216:I216"/>
    <mergeCell ref="L216:M216"/>
    <mergeCell ref="N216:Q216"/>
    <mergeCell ref="F217:I217"/>
    <mergeCell ref="F218:I218"/>
    <mergeCell ref="L218:M218"/>
    <mergeCell ref="N218:Q218"/>
    <mergeCell ref="F219:I219"/>
    <mergeCell ref="L220:M220"/>
    <mergeCell ref="N220:Q220"/>
    <mergeCell ref="F220:I220"/>
    <mergeCell ref="F223:I223"/>
    <mergeCell ref="F221:I221"/>
    <mergeCell ref="L223:M223"/>
    <mergeCell ref="N223:Q223"/>
    <mergeCell ref="F224:I224"/>
    <mergeCell ref="N222:Q222"/>
  </mergeCells>
  <hyperlinks>
    <hyperlink ref="F1:G1" location="C2" display="1) Krycí list rozpočtu"/>
    <hyperlink ref="H1:K1" location="C86" display="2) Rekapitulace rozpočtu"/>
    <hyperlink ref="L1" location="C123"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113</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3298</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N97</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(SUM(BE97:BE104)+SUM(BE122:BE645))</f>
        <v>0</v>
      </c>
      <c r="I32" s="47"/>
      <c r="J32" s="47"/>
      <c r="K32" s="47"/>
      <c r="L32" s="47"/>
      <c r="M32" s="162">
        <f>ROUND((SUM(BE97:BE104)+SUM(BE122:BE645)), 2)*F32</f>
        <v>0</v>
      </c>
      <c r="N32" s="47"/>
      <c r="O32" s="47"/>
      <c r="P32" s="47"/>
      <c r="Q32" s="47"/>
      <c r="R32" s="48"/>
    </row>
    <row r="33" s="1" customFormat="1" ht="14.4" customHeight="1">
      <c r="B33" s="46"/>
      <c r="C33" s="47"/>
      <c r="D33" s="47"/>
      <c r="E33" s="54" t="s">
        <v>47</v>
      </c>
      <c r="F33" s="55">
        <v>0.14999999999999999</v>
      </c>
      <c r="G33" s="161" t="s">
        <v>46</v>
      </c>
      <c r="H33" s="162">
        <f>(SUM(BF97:BF104)+SUM(BF122:BF645))</f>
        <v>0</v>
      </c>
      <c r="I33" s="47"/>
      <c r="J33" s="47"/>
      <c r="K33" s="47"/>
      <c r="L33" s="47"/>
      <c r="M33" s="162">
        <f>ROUND((SUM(BF97:BF104)+SUM(BF122:BF645)), 2)*F33</f>
        <v>0</v>
      </c>
      <c r="N33" s="47"/>
      <c r="O33" s="47"/>
      <c r="P33" s="47"/>
      <c r="Q33" s="47"/>
      <c r="R33" s="48"/>
    </row>
    <row r="34" hidden="1" s="1" customFormat="1" ht="14.4" customHeight="1">
      <c r="B34" s="46"/>
      <c r="C34" s="47"/>
      <c r="D34" s="47"/>
      <c r="E34" s="54" t="s">
        <v>48</v>
      </c>
      <c r="F34" s="55">
        <v>0.20999999999999999</v>
      </c>
      <c r="G34" s="161" t="s">
        <v>46</v>
      </c>
      <c r="H34" s="162">
        <f>(SUM(BG97:BG104)+SUM(BG122:BG645))</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(SUM(BH97:BH104)+SUM(BH122:BH645))</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(SUM(BI97:BI104)+SUM(BI122:BI645))</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SO01-080.01 - Slaboproudé rozvody</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N122</f>
        <v>0</v>
      </c>
      <c r="O88" s="174"/>
      <c r="P88" s="174"/>
      <c r="Q88" s="174"/>
      <c r="R88" s="48"/>
      <c r="T88" s="171"/>
      <c r="U88" s="171"/>
      <c r="AU88" s="22" t="s">
        <v>158</v>
      </c>
    </row>
    <row r="89" s="6" customFormat="1" ht="24.96" customHeight="1">
      <c r="B89" s="175"/>
      <c r="C89" s="176"/>
      <c r="D89" s="177" t="s">
        <v>3299</v>
      </c>
      <c r="E89" s="176"/>
      <c r="F89" s="176"/>
      <c r="G89" s="176"/>
      <c r="H89" s="176"/>
      <c r="I89" s="176"/>
      <c r="J89" s="176"/>
      <c r="K89" s="176"/>
      <c r="L89" s="176"/>
      <c r="M89" s="176"/>
      <c r="N89" s="178">
        <f>N123</f>
        <v>0</v>
      </c>
      <c r="O89" s="176"/>
      <c r="P89" s="176"/>
      <c r="Q89" s="176"/>
      <c r="R89" s="179"/>
      <c r="T89" s="180"/>
      <c r="U89" s="180"/>
    </row>
    <row r="90" s="6" customFormat="1" ht="24.96" customHeight="1">
      <c r="B90" s="175"/>
      <c r="C90" s="176"/>
      <c r="D90" s="177" t="s">
        <v>3300</v>
      </c>
      <c r="E90" s="176"/>
      <c r="F90" s="176"/>
      <c r="G90" s="176"/>
      <c r="H90" s="176"/>
      <c r="I90" s="176"/>
      <c r="J90" s="176"/>
      <c r="K90" s="176"/>
      <c r="L90" s="176"/>
      <c r="M90" s="176"/>
      <c r="N90" s="178">
        <f>N212</f>
        <v>0</v>
      </c>
      <c r="O90" s="176"/>
      <c r="P90" s="176"/>
      <c r="Q90" s="176"/>
      <c r="R90" s="179"/>
      <c r="T90" s="180"/>
      <c r="U90" s="180"/>
    </row>
    <row r="91" s="6" customFormat="1" ht="24.96" customHeight="1">
      <c r="B91" s="175"/>
      <c r="C91" s="176"/>
      <c r="D91" s="177" t="s">
        <v>3301</v>
      </c>
      <c r="E91" s="176"/>
      <c r="F91" s="176"/>
      <c r="G91" s="176"/>
      <c r="H91" s="176"/>
      <c r="I91" s="176"/>
      <c r="J91" s="176"/>
      <c r="K91" s="176"/>
      <c r="L91" s="176"/>
      <c r="M91" s="176"/>
      <c r="N91" s="178">
        <f>N387</f>
        <v>0</v>
      </c>
      <c r="O91" s="176"/>
      <c r="P91" s="176"/>
      <c r="Q91" s="176"/>
      <c r="R91" s="179"/>
      <c r="T91" s="180"/>
      <c r="U91" s="180"/>
    </row>
    <row r="92" s="6" customFormat="1" ht="24.96" customHeight="1">
      <c r="B92" s="175"/>
      <c r="C92" s="176"/>
      <c r="D92" s="177" t="s">
        <v>3302</v>
      </c>
      <c r="E92" s="176"/>
      <c r="F92" s="176"/>
      <c r="G92" s="176"/>
      <c r="H92" s="176"/>
      <c r="I92" s="176"/>
      <c r="J92" s="176"/>
      <c r="K92" s="176"/>
      <c r="L92" s="176"/>
      <c r="M92" s="176"/>
      <c r="N92" s="178">
        <f>N500</f>
        <v>0</v>
      </c>
      <c r="O92" s="176"/>
      <c r="P92" s="176"/>
      <c r="Q92" s="176"/>
      <c r="R92" s="179"/>
      <c r="T92" s="180"/>
      <c r="U92" s="180"/>
    </row>
    <row r="93" s="6" customFormat="1" ht="24.96" customHeight="1">
      <c r="B93" s="175"/>
      <c r="C93" s="176"/>
      <c r="D93" s="177" t="s">
        <v>3303</v>
      </c>
      <c r="E93" s="176"/>
      <c r="F93" s="176"/>
      <c r="G93" s="176"/>
      <c r="H93" s="176"/>
      <c r="I93" s="176"/>
      <c r="J93" s="176"/>
      <c r="K93" s="176"/>
      <c r="L93" s="176"/>
      <c r="M93" s="176"/>
      <c r="N93" s="178">
        <f>N553</f>
        <v>0</v>
      </c>
      <c r="O93" s="176"/>
      <c r="P93" s="176"/>
      <c r="Q93" s="176"/>
      <c r="R93" s="179"/>
      <c r="T93" s="180"/>
      <c r="U93" s="180"/>
    </row>
    <row r="94" s="6" customFormat="1" ht="24.96" customHeight="1">
      <c r="B94" s="175"/>
      <c r="C94" s="176"/>
      <c r="D94" s="177" t="s">
        <v>3304</v>
      </c>
      <c r="E94" s="176"/>
      <c r="F94" s="176"/>
      <c r="G94" s="176"/>
      <c r="H94" s="176"/>
      <c r="I94" s="176"/>
      <c r="J94" s="176"/>
      <c r="K94" s="176"/>
      <c r="L94" s="176"/>
      <c r="M94" s="176"/>
      <c r="N94" s="178">
        <f>N596</f>
        <v>0</v>
      </c>
      <c r="O94" s="176"/>
      <c r="P94" s="176"/>
      <c r="Q94" s="176"/>
      <c r="R94" s="179"/>
      <c r="T94" s="180"/>
      <c r="U94" s="180"/>
    </row>
    <row r="95" s="6" customFormat="1" ht="24.96" customHeight="1">
      <c r="B95" s="175"/>
      <c r="C95" s="176"/>
      <c r="D95" s="177" t="s">
        <v>3305</v>
      </c>
      <c r="E95" s="176"/>
      <c r="F95" s="176"/>
      <c r="G95" s="176"/>
      <c r="H95" s="176"/>
      <c r="I95" s="176"/>
      <c r="J95" s="176"/>
      <c r="K95" s="176"/>
      <c r="L95" s="176"/>
      <c r="M95" s="176"/>
      <c r="N95" s="178">
        <f>N627</f>
        <v>0</v>
      </c>
      <c r="O95" s="176"/>
      <c r="P95" s="176"/>
      <c r="Q95" s="176"/>
      <c r="R95" s="179"/>
      <c r="T95" s="180"/>
      <c r="U95" s="180"/>
    </row>
    <row r="96" s="1" customFormat="1" ht="21.84" customHeight="1">
      <c r="B96" s="46"/>
      <c r="C96" s="47"/>
      <c r="D96" s="47"/>
      <c r="E96" s="47"/>
      <c r="F96" s="47"/>
      <c r="G96" s="47"/>
      <c r="H96" s="47"/>
      <c r="I96" s="47"/>
      <c r="J96" s="47"/>
      <c r="K96" s="47"/>
      <c r="L96" s="47"/>
      <c r="M96" s="47"/>
      <c r="N96" s="47"/>
      <c r="O96" s="47"/>
      <c r="P96" s="47"/>
      <c r="Q96" s="47"/>
      <c r="R96" s="48"/>
      <c r="T96" s="171"/>
      <c r="U96" s="171"/>
    </row>
    <row r="97" s="1" customFormat="1" ht="29.28" customHeight="1">
      <c r="B97" s="46"/>
      <c r="C97" s="173" t="s">
        <v>184</v>
      </c>
      <c r="D97" s="47"/>
      <c r="E97" s="47"/>
      <c r="F97" s="47"/>
      <c r="G97" s="47"/>
      <c r="H97" s="47"/>
      <c r="I97" s="47"/>
      <c r="J97" s="47"/>
      <c r="K97" s="47"/>
      <c r="L97" s="47"/>
      <c r="M97" s="47"/>
      <c r="N97" s="174">
        <f>ROUND(N98+N99+N100+N101+N102+N103,2)</f>
        <v>0</v>
      </c>
      <c r="O97" s="185"/>
      <c r="P97" s="185"/>
      <c r="Q97" s="185"/>
      <c r="R97" s="48"/>
      <c r="T97" s="186"/>
      <c r="U97" s="187" t="s">
        <v>44</v>
      </c>
    </row>
    <row r="98" s="1" customFormat="1" ht="18" customHeight="1">
      <c r="B98" s="46"/>
      <c r="C98" s="47"/>
      <c r="D98" s="143" t="s">
        <v>185</v>
      </c>
      <c r="E98" s="136"/>
      <c r="F98" s="136"/>
      <c r="G98" s="136"/>
      <c r="H98" s="136"/>
      <c r="I98" s="47"/>
      <c r="J98" s="47"/>
      <c r="K98" s="47"/>
      <c r="L98" s="47"/>
      <c r="M98" s="47"/>
      <c r="N98" s="137">
        <f>ROUND(N88*T98,2)</f>
        <v>0</v>
      </c>
      <c r="O98" s="138"/>
      <c r="P98" s="138"/>
      <c r="Q98" s="138"/>
      <c r="R98" s="48"/>
      <c r="S98" s="188"/>
      <c r="T98" s="189"/>
      <c r="U98" s="190" t="s">
        <v>45</v>
      </c>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91" t="s">
        <v>132</v>
      </c>
      <c r="AZ98" s="188"/>
      <c r="BA98" s="188"/>
      <c r="BB98" s="188"/>
      <c r="BC98" s="188"/>
      <c r="BD98" s="188"/>
      <c r="BE98" s="192">
        <f>IF(U98="základní",N98,0)</f>
        <v>0</v>
      </c>
      <c r="BF98" s="192">
        <f>IF(U98="snížená",N98,0)</f>
        <v>0</v>
      </c>
      <c r="BG98" s="192">
        <f>IF(U98="zákl. přenesená",N98,0)</f>
        <v>0</v>
      </c>
      <c r="BH98" s="192">
        <f>IF(U98="sníž. přenesená",N98,0)</f>
        <v>0</v>
      </c>
      <c r="BI98" s="192">
        <f>IF(U98="nulová",N98,0)</f>
        <v>0</v>
      </c>
      <c r="BJ98" s="191" t="s">
        <v>88</v>
      </c>
      <c r="BK98" s="188"/>
      <c r="BL98" s="188"/>
      <c r="BM98" s="188"/>
    </row>
    <row r="99" s="1" customFormat="1" ht="18" customHeight="1">
      <c r="B99" s="46"/>
      <c r="C99" s="47"/>
      <c r="D99" s="143" t="s">
        <v>186</v>
      </c>
      <c r="E99" s="136"/>
      <c r="F99" s="136"/>
      <c r="G99" s="136"/>
      <c r="H99" s="136"/>
      <c r="I99" s="47"/>
      <c r="J99" s="47"/>
      <c r="K99" s="47"/>
      <c r="L99" s="47"/>
      <c r="M99" s="47"/>
      <c r="N99" s="137">
        <f>ROUND(N88*T99,2)</f>
        <v>0</v>
      </c>
      <c r="O99" s="138"/>
      <c r="P99" s="138"/>
      <c r="Q99" s="138"/>
      <c r="R99" s="48"/>
      <c r="S99" s="188"/>
      <c r="T99" s="189"/>
      <c r="U99" s="190" t="s">
        <v>45</v>
      </c>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91" t="s">
        <v>132</v>
      </c>
      <c r="AZ99" s="188"/>
      <c r="BA99" s="188"/>
      <c r="BB99" s="188"/>
      <c r="BC99" s="188"/>
      <c r="BD99" s="188"/>
      <c r="BE99" s="192">
        <f>IF(U99="základní",N99,0)</f>
        <v>0</v>
      </c>
      <c r="BF99" s="192">
        <f>IF(U99="snížená",N99,0)</f>
        <v>0</v>
      </c>
      <c r="BG99" s="192">
        <f>IF(U99="zákl. přenesená",N99,0)</f>
        <v>0</v>
      </c>
      <c r="BH99" s="192">
        <f>IF(U99="sníž. přenesená",N99,0)</f>
        <v>0</v>
      </c>
      <c r="BI99" s="192">
        <f>IF(U99="nulová",N99,0)</f>
        <v>0</v>
      </c>
      <c r="BJ99" s="191" t="s">
        <v>88</v>
      </c>
      <c r="BK99" s="188"/>
      <c r="BL99" s="188"/>
      <c r="BM99" s="188"/>
    </row>
    <row r="100" s="1" customFormat="1" ht="18" customHeight="1">
      <c r="B100" s="46"/>
      <c r="C100" s="47"/>
      <c r="D100" s="143" t="s">
        <v>187</v>
      </c>
      <c r="E100" s="136"/>
      <c r="F100" s="136"/>
      <c r="G100" s="136"/>
      <c r="H100" s="136"/>
      <c r="I100" s="47"/>
      <c r="J100" s="47"/>
      <c r="K100" s="47"/>
      <c r="L100" s="47"/>
      <c r="M100" s="47"/>
      <c r="N100" s="137">
        <f>ROUND(N88*T100,2)</f>
        <v>0</v>
      </c>
      <c r="O100" s="138"/>
      <c r="P100" s="138"/>
      <c r="Q100" s="138"/>
      <c r="R100" s="48"/>
      <c r="S100" s="188"/>
      <c r="T100" s="189"/>
      <c r="U100" s="190" t="s">
        <v>45</v>
      </c>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91" t="s">
        <v>132</v>
      </c>
      <c r="AZ100" s="188"/>
      <c r="BA100" s="188"/>
      <c r="BB100" s="188"/>
      <c r="BC100" s="188"/>
      <c r="BD100" s="188"/>
      <c r="BE100" s="192">
        <f>IF(U100="základní",N100,0)</f>
        <v>0</v>
      </c>
      <c r="BF100" s="192">
        <f>IF(U100="snížená",N100,0)</f>
        <v>0</v>
      </c>
      <c r="BG100" s="192">
        <f>IF(U100="zákl. přenesená",N100,0)</f>
        <v>0</v>
      </c>
      <c r="BH100" s="192">
        <f>IF(U100="sníž. přenesená",N100,0)</f>
        <v>0</v>
      </c>
      <c r="BI100" s="192">
        <f>IF(U100="nulová",N100,0)</f>
        <v>0</v>
      </c>
      <c r="BJ100" s="191" t="s">
        <v>88</v>
      </c>
      <c r="BK100" s="188"/>
      <c r="BL100" s="188"/>
      <c r="BM100" s="188"/>
    </row>
    <row r="101" s="1" customFormat="1" ht="18" customHeight="1">
      <c r="B101" s="46"/>
      <c r="C101" s="47"/>
      <c r="D101" s="143" t="s">
        <v>188</v>
      </c>
      <c r="E101" s="136"/>
      <c r="F101" s="136"/>
      <c r="G101" s="136"/>
      <c r="H101" s="136"/>
      <c r="I101" s="47"/>
      <c r="J101" s="47"/>
      <c r="K101" s="47"/>
      <c r="L101" s="47"/>
      <c r="M101" s="47"/>
      <c r="N101" s="137">
        <f>ROUND(N88*T101,2)</f>
        <v>0</v>
      </c>
      <c r="O101" s="138"/>
      <c r="P101" s="138"/>
      <c r="Q101" s="138"/>
      <c r="R101" s="48"/>
      <c r="S101" s="188"/>
      <c r="T101" s="189"/>
      <c r="U101" s="190" t="s">
        <v>45</v>
      </c>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91" t="s">
        <v>132</v>
      </c>
      <c r="AZ101" s="188"/>
      <c r="BA101" s="188"/>
      <c r="BB101" s="188"/>
      <c r="BC101" s="188"/>
      <c r="BD101" s="188"/>
      <c r="BE101" s="192">
        <f>IF(U101="základní",N101,0)</f>
        <v>0</v>
      </c>
      <c r="BF101" s="192">
        <f>IF(U101="snížená",N101,0)</f>
        <v>0</v>
      </c>
      <c r="BG101" s="192">
        <f>IF(U101="zákl. přenesená",N101,0)</f>
        <v>0</v>
      </c>
      <c r="BH101" s="192">
        <f>IF(U101="sníž. přenesená",N101,0)</f>
        <v>0</v>
      </c>
      <c r="BI101" s="192">
        <f>IF(U101="nulová",N101,0)</f>
        <v>0</v>
      </c>
      <c r="BJ101" s="191" t="s">
        <v>88</v>
      </c>
      <c r="BK101" s="188"/>
      <c r="BL101" s="188"/>
      <c r="BM101" s="188"/>
    </row>
    <row r="102" s="1" customFormat="1" ht="18" customHeight="1">
      <c r="B102" s="46"/>
      <c r="C102" s="47"/>
      <c r="D102" s="143" t="s">
        <v>189</v>
      </c>
      <c r="E102" s="136"/>
      <c r="F102" s="136"/>
      <c r="G102" s="136"/>
      <c r="H102" s="136"/>
      <c r="I102" s="47"/>
      <c r="J102" s="47"/>
      <c r="K102" s="47"/>
      <c r="L102" s="47"/>
      <c r="M102" s="47"/>
      <c r="N102" s="137">
        <f>ROUND(N88*T102,2)</f>
        <v>0</v>
      </c>
      <c r="O102" s="138"/>
      <c r="P102" s="138"/>
      <c r="Q102" s="138"/>
      <c r="R102" s="48"/>
      <c r="S102" s="188"/>
      <c r="T102" s="189"/>
      <c r="U102" s="190" t="s">
        <v>45</v>
      </c>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91" t="s">
        <v>132</v>
      </c>
      <c r="AZ102" s="188"/>
      <c r="BA102" s="188"/>
      <c r="BB102" s="188"/>
      <c r="BC102" s="188"/>
      <c r="BD102" s="188"/>
      <c r="BE102" s="192">
        <f>IF(U102="základní",N102,0)</f>
        <v>0</v>
      </c>
      <c r="BF102" s="192">
        <f>IF(U102="snížená",N102,0)</f>
        <v>0</v>
      </c>
      <c r="BG102" s="192">
        <f>IF(U102="zákl. přenesená",N102,0)</f>
        <v>0</v>
      </c>
      <c r="BH102" s="192">
        <f>IF(U102="sníž. přenesená",N102,0)</f>
        <v>0</v>
      </c>
      <c r="BI102" s="192">
        <f>IF(U102="nulová",N102,0)</f>
        <v>0</v>
      </c>
      <c r="BJ102" s="191" t="s">
        <v>88</v>
      </c>
      <c r="BK102" s="188"/>
      <c r="BL102" s="188"/>
      <c r="BM102" s="188"/>
    </row>
    <row r="103" s="1" customFormat="1" ht="18" customHeight="1">
      <c r="B103" s="46"/>
      <c r="C103" s="47"/>
      <c r="D103" s="136" t="s">
        <v>190</v>
      </c>
      <c r="E103" s="47"/>
      <c r="F103" s="47"/>
      <c r="G103" s="47"/>
      <c r="H103" s="47"/>
      <c r="I103" s="47"/>
      <c r="J103" s="47"/>
      <c r="K103" s="47"/>
      <c r="L103" s="47"/>
      <c r="M103" s="47"/>
      <c r="N103" s="137">
        <f>ROUND(N88*T103,2)</f>
        <v>0</v>
      </c>
      <c r="O103" s="138"/>
      <c r="P103" s="138"/>
      <c r="Q103" s="138"/>
      <c r="R103" s="48"/>
      <c r="S103" s="188"/>
      <c r="T103" s="193"/>
      <c r="U103" s="194" t="s">
        <v>45</v>
      </c>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91" t="s">
        <v>191</v>
      </c>
      <c r="AZ103" s="188"/>
      <c r="BA103" s="188"/>
      <c r="BB103" s="188"/>
      <c r="BC103" s="188"/>
      <c r="BD103" s="188"/>
      <c r="BE103" s="192">
        <f>IF(U103="základní",N103,0)</f>
        <v>0</v>
      </c>
      <c r="BF103" s="192">
        <f>IF(U103="snížená",N103,0)</f>
        <v>0</v>
      </c>
      <c r="BG103" s="192">
        <f>IF(U103="zákl. přenesená",N103,0)</f>
        <v>0</v>
      </c>
      <c r="BH103" s="192">
        <f>IF(U103="sníž. přenesená",N103,0)</f>
        <v>0</v>
      </c>
      <c r="BI103" s="192">
        <f>IF(U103="nulová",N103,0)</f>
        <v>0</v>
      </c>
      <c r="BJ103" s="191" t="s">
        <v>88</v>
      </c>
      <c r="BK103" s="188"/>
      <c r="BL103" s="188"/>
      <c r="BM103" s="188"/>
    </row>
    <row r="104" s="1" customFormat="1">
      <c r="B104" s="46"/>
      <c r="C104" s="47"/>
      <c r="D104" s="47"/>
      <c r="E104" s="47"/>
      <c r="F104" s="47"/>
      <c r="G104" s="47"/>
      <c r="H104" s="47"/>
      <c r="I104" s="47"/>
      <c r="J104" s="47"/>
      <c r="K104" s="47"/>
      <c r="L104" s="47"/>
      <c r="M104" s="47"/>
      <c r="N104" s="47"/>
      <c r="O104" s="47"/>
      <c r="P104" s="47"/>
      <c r="Q104" s="47"/>
      <c r="R104" s="48"/>
      <c r="T104" s="171"/>
      <c r="U104" s="171"/>
    </row>
    <row r="105" s="1" customFormat="1" ht="29.28" customHeight="1">
      <c r="B105" s="46"/>
      <c r="C105" s="150" t="s">
        <v>143</v>
      </c>
      <c r="D105" s="151"/>
      <c r="E105" s="151"/>
      <c r="F105" s="151"/>
      <c r="G105" s="151"/>
      <c r="H105" s="151"/>
      <c r="I105" s="151"/>
      <c r="J105" s="151"/>
      <c r="K105" s="151"/>
      <c r="L105" s="152">
        <f>ROUND(SUM(N88+N97),2)</f>
        <v>0</v>
      </c>
      <c r="M105" s="152"/>
      <c r="N105" s="152"/>
      <c r="O105" s="152"/>
      <c r="P105" s="152"/>
      <c r="Q105" s="152"/>
      <c r="R105" s="48"/>
      <c r="T105" s="171"/>
      <c r="U105" s="171"/>
    </row>
    <row r="106" s="1" customFormat="1" ht="6.96" customHeight="1">
      <c r="B106" s="75"/>
      <c r="C106" s="76"/>
      <c r="D106" s="76"/>
      <c r="E106" s="76"/>
      <c r="F106" s="76"/>
      <c r="G106" s="76"/>
      <c r="H106" s="76"/>
      <c r="I106" s="76"/>
      <c r="J106" s="76"/>
      <c r="K106" s="76"/>
      <c r="L106" s="76"/>
      <c r="M106" s="76"/>
      <c r="N106" s="76"/>
      <c r="O106" s="76"/>
      <c r="P106" s="76"/>
      <c r="Q106" s="76"/>
      <c r="R106" s="77"/>
      <c r="T106" s="171"/>
      <c r="U106" s="171"/>
    </row>
    <row r="110" s="1" customFormat="1" ht="6.96" customHeight="1">
      <c r="B110" s="78"/>
      <c r="C110" s="79"/>
      <c r="D110" s="79"/>
      <c r="E110" s="79"/>
      <c r="F110" s="79"/>
      <c r="G110" s="79"/>
      <c r="H110" s="79"/>
      <c r="I110" s="79"/>
      <c r="J110" s="79"/>
      <c r="K110" s="79"/>
      <c r="L110" s="79"/>
      <c r="M110" s="79"/>
      <c r="N110" s="79"/>
      <c r="O110" s="79"/>
      <c r="P110" s="79"/>
      <c r="Q110" s="79"/>
      <c r="R110" s="80"/>
    </row>
    <row r="111" s="1" customFormat="1" ht="36.96" customHeight="1">
      <c r="B111" s="46"/>
      <c r="C111" s="27" t="s">
        <v>192</v>
      </c>
      <c r="D111" s="47"/>
      <c r="E111" s="47"/>
      <c r="F111" s="47"/>
      <c r="G111" s="47"/>
      <c r="H111" s="47"/>
      <c r="I111" s="47"/>
      <c r="J111" s="47"/>
      <c r="K111" s="47"/>
      <c r="L111" s="47"/>
      <c r="M111" s="47"/>
      <c r="N111" s="47"/>
      <c r="O111" s="47"/>
      <c r="P111" s="47"/>
      <c r="Q111" s="47"/>
      <c r="R111" s="48"/>
    </row>
    <row r="112" s="1" customFormat="1" ht="6.96" customHeight="1">
      <c r="B112" s="46"/>
      <c r="C112" s="47"/>
      <c r="D112" s="47"/>
      <c r="E112" s="47"/>
      <c r="F112" s="47"/>
      <c r="G112" s="47"/>
      <c r="H112" s="47"/>
      <c r="I112" s="47"/>
      <c r="J112" s="47"/>
      <c r="K112" s="47"/>
      <c r="L112" s="47"/>
      <c r="M112" s="47"/>
      <c r="N112" s="47"/>
      <c r="O112" s="47"/>
      <c r="P112" s="47"/>
      <c r="Q112" s="47"/>
      <c r="R112" s="48"/>
    </row>
    <row r="113" s="1" customFormat="1" ht="30" customHeight="1">
      <c r="B113" s="46"/>
      <c r="C113" s="38" t="s">
        <v>19</v>
      </c>
      <c r="D113" s="47"/>
      <c r="E113" s="47"/>
      <c r="F113" s="155" t="str">
        <f>F6</f>
        <v>ZŠ Waldorfská - provedení nového pavilonu</v>
      </c>
      <c r="G113" s="38"/>
      <c r="H113" s="38"/>
      <c r="I113" s="38"/>
      <c r="J113" s="38"/>
      <c r="K113" s="38"/>
      <c r="L113" s="38"/>
      <c r="M113" s="38"/>
      <c r="N113" s="38"/>
      <c r="O113" s="38"/>
      <c r="P113" s="38"/>
      <c r="Q113" s="47"/>
      <c r="R113" s="48"/>
    </row>
    <row r="114" s="1" customFormat="1" ht="36.96" customHeight="1">
      <c r="B114" s="46"/>
      <c r="C114" s="85" t="s">
        <v>151</v>
      </c>
      <c r="D114" s="47"/>
      <c r="E114" s="47"/>
      <c r="F114" s="87" t="str">
        <f>F7</f>
        <v>SO01-080.01 - Slaboproudé rozvody</v>
      </c>
      <c r="G114" s="47"/>
      <c r="H114" s="47"/>
      <c r="I114" s="47"/>
      <c r="J114" s="47"/>
      <c r="K114" s="47"/>
      <c r="L114" s="47"/>
      <c r="M114" s="47"/>
      <c r="N114" s="47"/>
      <c r="O114" s="47"/>
      <c r="P114" s="47"/>
      <c r="Q114" s="47"/>
      <c r="R114" s="48"/>
    </row>
    <row r="115" s="1" customFormat="1" ht="6.96" customHeight="1">
      <c r="B115" s="46"/>
      <c r="C115" s="47"/>
      <c r="D115" s="47"/>
      <c r="E115" s="47"/>
      <c r="F115" s="47"/>
      <c r="G115" s="47"/>
      <c r="H115" s="47"/>
      <c r="I115" s="47"/>
      <c r="J115" s="47"/>
      <c r="K115" s="47"/>
      <c r="L115" s="47"/>
      <c r="M115" s="47"/>
      <c r="N115" s="47"/>
      <c r="O115" s="47"/>
      <c r="P115" s="47"/>
      <c r="Q115" s="47"/>
      <c r="R115" s="48"/>
    </row>
    <row r="116" s="1" customFormat="1" ht="18" customHeight="1">
      <c r="B116" s="46"/>
      <c r="C116" s="38" t="s">
        <v>24</v>
      </c>
      <c r="D116" s="47"/>
      <c r="E116" s="47"/>
      <c r="F116" s="33" t="str">
        <f>F9</f>
        <v>Praha</v>
      </c>
      <c r="G116" s="47"/>
      <c r="H116" s="47"/>
      <c r="I116" s="47"/>
      <c r="J116" s="47"/>
      <c r="K116" s="38" t="s">
        <v>26</v>
      </c>
      <c r="L116" s="47"/>
      <c r="M116" s="90" t="str">
        <f>IF(O9="","",O9)</f>
        <v>8. 3. 2018</v>
      </c>
      <c r="N116" s="90"/>
      <c r="O116" s="90"/>
      <c r="P116" s="90"/>
      <c r="Q116" s="47"/>
      <c r="R116" s="48"/>
    </row>
    <row r="117" s="1" customFormat="1" ht="6.96" customHeight="1">
      <c r="B117" s="46"/>
      <c r="C117" s="47"/>
      <c r="D117" s="47"/>
      <c r="E117" s="47"/>
      <c r="F117" s="47"/>
      <c r="G117" s="47"/>
      <c r="H117" s="47"/>
      <c r="I117" s="47"/>
      <c r="J117" s="47"/>
      <c r="K117" s="47"/>
      <c r="L117" s="47"/>
      <c r="M117" s="47"/>
      <c r="N117" s="47"/>
      <c r="O117" s="47"/>
      <c r="P117" s="47"/>
      <c r="Q117" s="47"/>
      <c r="R117" s="48"/>
    </row>
    <row r="118" s="1" customFormat="1">
      <c r="B118" s="46"/>
      <c r="C118" s="38" t="s">
        <v>28</v>
      </c>
      <c r="D118" s="47"/>
      <c r="E118" s="47"/>
      <c r="F118" s="33" t="str">
        <f>E12</f>
        <v>Městská část Praha 5</v>
      </c>
      <c r="G118" s="47"/>
      <c r="H118" s="47"/>
      <c r="I118" s="47"/>
      <c r="J118" s="47"/>
      <c r="K118" s="38" t="s">
        <v>34</v>
      </c>
      <c r="L118" s="47"/>
      <c r="M118" s="33" t="str">
        <f>E18</f>
        <v>Karlínblok</v>
      </c>
      <c r="N118" s="33"/>
      <c r="O118" s="33"/>
      <c r="P118" s="33"/>
      <c r="Q118" s="33"/>
      <c r="R118" s="48"/>
    </row>
    <row r="119" s="1" customFormat="1" ht="14.4" customHeight="1">
      <c r="B119" s="46"/>
      <c r="C119" s="38" t="s">
        <v>32</v>
      </c>
      <c r="D119" s="47"/>
      <c r="E119" s="47"/>
      <c r="F119" s="33" t="str">
        <f>IF(E15="","",E15)</f>
        <v>Vyplň údaj</v>
      </c>
      <c r="G119" s="47"/>
      <c r="H119" s="47"/>
      <c r="I119" s="47"/>
      <c r="J119" s="47"/>
      <c r="K119" s="38" t="s">
        <v>37</v>
      </c>
      <c r="L119" s="47"/>
      <c r="M119" s="33" t="str">
        <f>E21</f>
        <v>QSB</v>
      </c>
      <c r="N119" s="33"/>
      <c r="O119" s="33"/>
      <c r="P119" s="33"/>
      <c r="Q119" s="33"/>
      <c r="R119" s="48"/>
    </row>
    <row r="120" s="1" customFormat="1" ht="10.32" customHeight="1">
      <c r="B120" s="46"/>
      <c r="C120" s="47"/>
      <c r="D120" s="47"/>
      <c r="E120" s="47"/>
      <c r="F120" s="47"/>
      <c r="G120" s="47"/>
      <c r="H120" s="47"/>
      <c r="I120" s="47"/>
      <c r="J120" s="47"/>
      <c r="K120" s="47"/>
      <c r="L120" s="47"/>
      <c r="M120" s="47"/>
      <c r="N120" s="47"/>
      <c r="O120" s="47"/>
      <c r="P120" s="47"/>
      <c r="Q120" s="47"/>
      <c r="R120" s="48"/>
    </row>
    <row r="121" s="8" customFormat="1" ht="29.28" customHeight="1">
      <c r="B121" s="195"/>
      <c r="C121" s="196" t="s">
        <v>193</v>
      </c>
      <c r="D121" s="197" t="s">
        <v>194</v>
      </c>
      <c r="E121" s="197" t="s">
        <v>62</v>
      </c>
      <c r="F121" s="197" t="s">
        <v>195</v>
      </c>
      <c r="G121" s="197"/>
      <c r="H121" s="197"/>
      <c r="I121" s="197"/>
      <c r="J121" s="197" t="s">
        <v>196</v>
      </c>
      <c r="K121" s="197" t="s">
        <v>197</v>
      </c>
      <c r="L121" s="197" t="s">
        <v>198</v>
      </c>
      <c r="M121" s="197"/>
      <c r="N121" s="197" t="s">
        <v>156</v>
      </c>
      <c r="O121" s="197"/>
      <c r="P121" s="197"/>
      <c r="Q121" s="198"/>
      <c r="R121" s="199"/>
      <c r="T121" s="106" t="s">
        <v>199</v>
      </c>
      <c r="U121" s="107" t="s">
        <v>44</v>
      </c>
      <c r="V121" s="107" t="s">
        <v>200</v>
      </c>
      <c r="W121" s="107" t="s">
        <v>201</v>
      </c>
      <c r="X121" s="107" t="s">
        <v>202</v>
      </c>
      <c r="Y121" s="107" t="s">
        <v>203</v>
      </c>
      <c r="Z121" s="107" t="s">
        <v>204</v>
      </c>
      <c r="AA121" s="108" t="s">
        <v>205</v>
      </c>
    </row>
    <row r="122" s="1" customFormat="1" ht="29.28" customHeight="1">
      <c r="B122" s="46"/>
      <c r="C122" s="110" t="s">
        <v>153</v>
      </c>
      <c r="D122" s="47"/>
      <c r="E122" s="47"/>
      <c r="F122" s="47"/>
      <c r="G122" s="47"/>
      <c r="H122" s="47"/>
      <c r="I122" s="47"/>
      <c r="J122" s="47"/>
      <c r="K122" s="47"/>
      <c r="L122" s="47"/>
      <c r="M122" s="47"/>
      <c r="N122" s="200">
        <f>BK122</f>
        <v>0</v>
      </c>
      <c r="O122" s="201"/>
      <c r="P122" s="201"/>
      <c r="Q122" s="201"/>
      <c r="R122" s="48"/>
      <c r="T122" s="109"/>
      <c r="U122" s="67"/>
      <c r="V122" s="67"/>
      <c r="W122" s="202">
        <f>W123+W212+W387+W500+W553+W596+W627+W646</f>
        <v>0</v>
      </c>
      <c r="X122" s="67"/>
      <c r="Y122" s="202">
        <f>Y123+Y212+Y387+Y500+Y553+Y596+Y627+Y646</f>
        <v>0</v>
      </c>
      <c r="Z122" s="67"/>
      <c r="AA122" s="203">
        <f>AA123+AA212+AA387+AA500+AA553+AA596+AA627+AA646</f>
        <v>0</v>
      </c>
      <c r="AT122" s="22" t="s">
        <v>79</v>
      </c>
      <c r="AU122" s="22" t="s">
        <v>158</v>
      </c>
      <c r="BK122" s="204">
        <f>BK123+BK212+BK387+BK500+BK553+BK596+BK627+BK646</f>
        <v>0</v>
      </c>
    </row>
    <row r="123" s="9" customFormat="1" ht="37.44001" customHeight="1">
      <c r="B123" s="205"/>
      <c r="C123" s="206"/>
      <c r="D123" s="207" t="s">
        <v>3299</v>
      </c>
      <c r="E123" s="207"/>
      <c r="F123" s="207"/>
      <c r="G123" s="207"/>
      <c r="H123" s="207"/>
      <c r="I123" s="207"/>
      <c r="J123" s="207"/>
      <c r="K123" s="207"/>
      <c r="L123" s="207"/>
      <c r="M123" s="207"/>
      <c r="N123" s="263">
        <f>BK123</f>
        <v>0</v>
      </c>
      <c r="O123" s="264"/>
      <c r="P123" s="264"/>
      <c r="Q123" s="264"/>
      <c r="R123" s="209"/>
      <c r="T123" s="210"/>
      <c r="U123" s="206"/>
      <c r="V123" s="206"/>
      <c r="W123" s="211">
        <f>SUM(W124:W211)</f>
        <v>0</v>
      </c>
      <c r="X123" s="206"/>
      <c r="Y123" s="211">
        <f>SUM(Y124:Y211)</f>
        <v>0</v>
      </c>
      <c r="Z123" s="206"/>
      <c r="AA123" s="212">
        <f>SUM(AA124:AA211)</f>
        <v>0</v>
      </c>
      <c r="AR123" s="213" t="s">
        <v>149</v>
      </c>
      <c r="AT123" s="214" t="s">
        <v>79</v>
      </c>
      <c r="AU123" s="214" t="s">
        <v>80</v>
      </c>
      <c r="AY123" s="213" t="s">
        <v>206</v>
      </c>
      <c r="BK123" s="215">
        <f>SUM(BK124:BK211)</f>
        <v>0</v>
      </c>
    </row>
    <row r="124" s="1" customFormat="1" ht="16.5" customHeight="1">
      <c r="B124" s="46"/>
      <c r="C124" s="219" t="s">
        <v>88</v>
      </c>
      <c r="D124" s="219" t="s">
        <v>207</v>
      </c>
      <c r="E124" s="220" t="s">
        <v>3306</v>
      </c>
      <c r="F124" s="221" t="s">
        <v>3307</v>
      </c>
      <c r="G124" s="221"/>
      <c r="H124" s="221"/>
      <c r="I124" s="221"/>
      <c r="J124" s="222" t="s">
        <v>1134</v>
      </c>
      <c r="K124" s="223">
        <v>2</v>
      </c>
      <c r="L124" s="224">
        <v>0</v>
      </c>
      <c r="M124" s="225"/>
      <c r="N124" s="226">
        <f>ROUND(L124*K124,2)</f>
        <v>0</v>
      </c>
      <c r="O124" s="226"/>
      <c r="P124" s="226"/>
      <c r="Q124" s="226"/>
      <c r="R124" s="48"/>
      <c r="T124" s="227" t="s">
        <v>22</v>
      </c>
      <c r="U124" s="56" t="s">
        <v>45</v>
      </c>
      <c r="V124" s="47"/>
      <c r="W124" s="228">
        <f>V124*K124</f>
        <v>0</v>
      </c>
      <c r="X124" s="228">
        <v>0</v>
      </c>
      <c r="Y124" s="228">
        <f>X124*K124</f>
        <v>0</v>
      </c>
      <c r="Z124" s="228">
        <v>0</v>
      </c>
      <c r="AA124" s="229">
        <f>Z124*K124</f>
        <v>0</v>
      </c>
      <c r="AR124" s="22" t="s">
        <v>278</v>
      </c>
      <c r="AT124" s="22" t="s">
        <v>207</v>
      </c>
      <c r="AU124" s="22" t="s">
        <v>88</v>
      </c>
      <c r="AY124" s="22" t="s">
        <v>206</v>
      </c>
      <c r="BE124" s="142">
        <f>IF(U124="základní",N124,0)</f>
        <v>0</v>
      </c>
      <c r="BF124" s="142">
        <f>IF(U124="snížená",N124,0)</f>
        <v>0</v>
      </c>
      <c r="BG124" s="142">
        <f>IF(U124="zákl. přenesená",N124,0)</f>
        <v>0</v>
      </c>
      <c r="BH124" s="142">
        <f>IF(U124="sníž. přenesená",N124,0)</f>
        <v>0</v>
      </c>
      <c r="BI124" s="142">
        <f>IF(U124="nulová",N124,0)</f>
        <v>0</v>
      </c>
      <c r="BJ124" s="22" t="s">
        <v>88</v>
      </c>
      <c r="BK124" s="142">
        <f>ROUND(L124*K124,2)</f>
        <v>0</v>
      </c>
      <c r="BL124" s="22" t="s">
        <v>278</v>
      </c>
      <c r="BM124" s="22" t="s">
        <v>3308</v>
      </c>
    </row>
    <row r="125" s="1" customFormat="1" ht="16.5" customHeight="1">
      <c r="B125" s="46"/>
      <c r="C125" s="47"/>
      <c r="D125" s="47"/>
      <c r="E125" s="47"/>
      <c r="F125" s="250" t="s">
        <v>3309</v>
      </c>
      <c r="G125" s="67"/>
      <c r="H125" s="67"/>
      <c r="I125" s="67"/>
      <c r="J125" s="47"/>
      <c r="K125" s="47"/>
      <c r="L125" s="47"/>
      <c r="M125" s="47"/>
      <c r="N125" s="47"/>
      <c r="O125" s="47"/>
      <c r="P125" s="47"/>
      <c r="Q125" s="47"/>
      <c r="R125" s="48"/>
      <c r="T125" s="189"/>
      <c r="U125" s="47"/>
      <c r="V125" s="47"/>
      <c r="W125" s="47"/>
      <c r="X125" s="47"/>
      <c r="Y125" s="47"/>
      <c r="Z125" s="47"/>
      <c r="AA125" s="100"/>
      <c r="AT125" s="22" t="s">
        <v>268</v>
      </c>
      <c r="AU125" s="22" t="s">
        <v>88</v>
      </c>
    </row>
    <row r="126" s="1" customFormat="1" ht="16.5" customHeight="1">
      <c r="B126" s="46"/>
      <c r="C126" s="219" t="s">
        <v>149</v>
      </c>
      <c r="D126" s="219" t="s">
        <v>207</v>
      </c>
      <c r="E126" s="220" t="s">
        <v>3310</v>
      </c>
      <c r="F126" s="221" t="s">
        <v>3311</v>
      </c>
      <c r="G126" s="221"/>
      <c r="H126" s="221"/>
      <c r="I126" s="221"/>
      <c r="J126" s="222" t="s">
        <v>1134</v>
      </c>
      <c r="K126" s="223">
        <v>1</v>
      </c>
      <c r="L126" s="224">
        <v>0</v>
      </c>
      <c r="M126" s="225"/>
      <c r="N126" s="226">
        <f>ROUND(L126*K126,2)</f>
        <v>0</v>
      </c>
      <c r="O126" s="226"/>
      <c r="P126" s="226"/>
      <c r="Q126" s="226"/>
      <c r="R126" s="48"/>
      <c r="T126" s="227" t="s">
        <v>22</v>
      </c>
      <c r="U126" s="56" t="s">
        <v>45</v>
      </c>
      <c r="V126" s="47"/>
      <c r="W126" s="228">
        <f>V126*K126</f>
        <v>0</v>
      </c>
      <c r="X126" s="228">
        <v>0</v>
      </c>
      <c r="Y126" s="228">
        <f>X126*K126</f>
        <v>0</v>
      </c>
      <c r="Z126" s="228">
        <v>0</v>
      </c>
      <c r="AA126" s="229">
        <f>Z126*K126</f>
        <v>0</v>
      </c>
      <c r="AR126" s="22" t="s">
        <v>278</v>
      </c>
      <c r="AT126" s="22" t="s">
        <v>207</v>
      </c>
      <c r="AU126" s="22" t="s">
        <v>88</v>
      </c>
      <c r="AY126" s="22" t="s">
        <v>206</v>
      </c>
      <c r="BE126" s="142">
        <f>IF(U126="základní",N126,0)</f>
        <v>0</v>
      </c>
      <c r="BF126" s="142">
        <f>IF(U126="snížená",N126,0)</f>
        <v>0</v>
      </c>
      <c r="BG126" s="142">
        <f>IF(U126="zákl. přenesená",N126,0)</f>
        <v>0</v>
      </c>
      <c r="BH126" s="142">
        <f>IF(U126="sníž. přenesená",N126,0)</f>
        <v>0</v>
      </c>
      <c r="BI126" s="142">
        <f>IF(U126="nulová",N126,0)</f>
        <v>0</v>
      </c>
      <c r="BJ126" s="22" t="s">
        <v>88</v>
      </c>
      <c r="BK126" s="142">
        <f>ROUND(L126*K126,2)</f>
        <v>0</v>
      </c>
      <c r="BL126" s="22" t="s">
        <v>278</v>
      </c>
      <c r="BM126" s="22" t="s">
        <v>3312</v>
      </c>
    </row>
    <row r="127" s="1" customFormat="1" ht="204" customHeight="1">
      <c r="B127" s="46"/>
      <c r="C127" s="47"/>
      <c r="D127" s="47"/>
      <c r="E127" s="47"/>
      <c r="F127" s="250" t="s">
        <v>3313</v>
      </c>
      <c r="G127" s="67"/>
      <c r="H127" s="67"/>
      <c r="I127" s="67"/>
      <c r="J127" s="47"/>
      <c r="K127" s="47"/>
      <c r="L127" s="47"/>
      <c r="M127" s="47"/>
      <c r="N127" s="47"/>
      <c r="O127" s="47"/>
      <c r="P127" s="47"/>
      <c r="Q127" s="47"/>
      <c r="R127" s="48"/>
      <c r="T127" s="189"/>
      <c r="U127" s="47"/>
      <c r="V127" s="47"/>
      <c r="W127" s="47"/>
      <c r="X127" s="47"/>
      <c r="Y127" s="47"/>
      <c r="Z127" s="47"/>
      <c r="AA127" s="100"/>
      <c r="AT127" s="22" t="s">
        <v>268</v>
      </c>
      <c r="AU127" s="22" t="s">
        <v>88</v>
      </c>
    </row>
    <row r="128" s="1" customFormat="1" ht="16.5" customHeight="1">
      <c r="B128" s="46"/>
      <c r="C128" s="219" t="s">
        <v>218</v>
      </c>
      <c r="D128" s="219" t="s">
        <v>207</v>
      </c>
      <c r="E128" s="220" t="s">
        <v>3314</v>
      </c>
      <c r="F128" s="221" t="s">
        <v>3315</v>
      </c>
      <c r="G128" s="221"/>
      <c r="H128" s="221"/>
      <c r="I128" s="221"/>
      <c r="J128" s="222" t="s">
        <v>1134</v>
      </c>
      <c r="K128" s="223">
        <v>1</v>
      </c>
      <c r="L128" s="224">
        <v>0</v>
      </c>
      <c r="M128" s="225"/>
      <c r="N128" s="226">
        <f>ROUND(L128*K128,2)</f>
        <v>0</v>
      </c>
      <c r="O128" s="226"/>
      <c r="P128" s="226"/>
      <c r="Q128" s="226"/>
      <c r="R128" s="48"/>
      <c r="T128" s="227" t="s">
        <v>22</v>
      </c>
      <c r="U128" s="56" t="s">
        <v>45</v>
      </c>
      <c r="V128" s="47"/>
      <c r="W128" s="228">
        <f>V128*K128</f>
        <v>0</v>
      </c>
      <c r="X128" s="228">
        <v>0</v>
      </c>
      <c r="Y128" s="228">
        <f>X128*K128</f>
        <v>0</v>
      </c>
      <c r="Z128" s="228">
        <v>0</v>
      </c>
      <c r="AA128" s="229">
        <f>Z128*K128</f>
        <v>0</v>
      </c>
      <c r="AR128" s="22" t="s">
        <v>278</v>
      </c>
      <c r="AT128" s="22" t="s">
        <v>207</v>
      </c>
      <c r="AU128" s="22" t="s">
        <v>88</v>
      </c>
      <c r="AY128" s="22" t="s">
        <v>206</v>
      </c>
      <c r="BE128" s="142">
        <f>IF(U128="základní",N128,0)</f>
        <v>0</v>
      </c>
      <c r="BF128" s="142">
        <f>IF(U128="snížená",N128,0)</f>
        <v>0</v>
      </c>
      <c r="BG128" s="142">
        <f>IF(U128="zákl. přenesená",N128,0)</f>
        <v>0</v>
      </c>
      <c r="BH128" s="142">
        <f>IF(U128="sníž. přenesená",N128,0)</f>
        <v>0</v>
      </c>
      <c r="BI128" s="142">
        <f>IF(U128="nulová",N128,0)</f>
        <v>0</v>
      </c>
      <c r="BJ128" s="22" t="s">
        <v>88</v>
      </c>
      <c r="BK128" s="142">
        <f>ROUND(L128*K128,2)</f>
        <v>0</v>
      </c>
      <c r="BL128" s="22" t="s">
        <v>278</v>
      </c>
      <c r="BM128" s="22" t="s">
        <v>3316</v>
      </c>
    </row>
    <row r="129" s="1" customFormat="1" ht="24" customHeight="1">
      <c r="B129" s="46"/>
      <c r="C129" s="47"/>
      <c r="D129" s="47"/>
      <c r="E129" s="47"/>
      <c r="F129" s="250" t="s">
        <v>3317</v>
      </c>
      <c r="G129" s="67"/>
      <c r="H129" s="67"/>
      <c r="I129" s="67"/>
      <c r="J129" s="47"/>
      <c r="K129" s="47"/>
      <c r="L129" s="47"/>
      <c r="M129" s="47"/>
      <c r="N129" s="47"/>
      <c r="O129" s="47"/>
      <c r="P129" s="47"/>
      <c r="Q129" s="47"/>
      <c r="R129" s="48"/>
      <c r="T129" s="189"/>
      <c r="U129" s="47"/>
      <c r="V129" s="47"/>
      <c r="W129" s="47"/>
      <c r="X129" s="47"/>
      <c r="Y129" s="47"/>
      <c r="Z129" s="47"/>
      <c r="AA129" s="100"/>
      <c r="AT129" s="22" t="s">
        <v>268</v>
      </c>
      <c r="AU129" s="22" t="s">
        <v>88</v>
      </c>
    </row>
    <row r="130" s="1" customFormat="1" ht="16.5" customHeight="1">
      <c r="B130" s="46"/>
      <c r="C130" s="219" t="s">
        <v>211</v>
      </c>
      <c r="D130" s="219" t="s">
        <v>207</v>
      </c>
      <c r="E130" s="220" t="s">
        <v>3318</v>
      </c>
      <c r="F130" s="221" t="s">
        <v>3319</v>
      </c>
      <c r="G130" s="221"/>
      <c r="H130" s="221"/>
      <c r="I130" s="221"/>
      <c r="J130" s="222" t="s">
        <v>1134</v>
      </c>
      <c r="K130" s="223">
        <v>1</v>
      </c>
      <c r="L130" s="224">
        <v>0</v>
      </c>
      <c r="M130" s="225"/>
      <c r="N130" s="226">
        <f>ROUND(L130*K130,2)</f>
        <v>0</v>
      </c>
      <c r="O130" s="226"/>
      <c r="P130" s="226"/>
      <c r="Q130" s="226"/>
      <c r="R130" s="48"/>
      <c r="T130" s="227" t="s">
        <v>22</v>
      </c>
      <c r="U130" s="56" t="s">
        <v>45</v>
      </c>
      <c r="V130" s="47"/>
      <c r="W130" s="228">
        <f>V130*K130</f>
        <v>0</v>
      </c>
      <c r="X130" s="228">
        <v>0</v>
      </c>
      <c r="Y130" s="228">
        <f>X130*K130</f>
        <v>0</v>
      </c>
      <c r="Z130" s="228">
        <v>0</v>
      </c>
      <c r="AA130" s="229">
        <f>Z130*K130</f>
        <v>0</v>
      </c>
      <c r="AR130" s="22" t="s">
        <v>278</v>
      </c>
      <c r="AT130" s="22" t="s">
        <v>207</v>
      </c>
      <c r="AU130" s="22" t="s">
        <v>88</v>
      </c>
      <c r="AY130" s="22" t="s">
        <v>206</v>
      </c>
      <c r="BE130" s="142">
        <f>IF(U130="základní",N130,0)</f>
        <v>0</v>
      </c>
      <c r="BF130" s="142">
        <f>IF(U130="snížená",N130,0)</f>
        <v>0</v>
      </c>
      <c r="BG130" s="142">
        <f>IF(U130="zákl. přenesená",N130,0)</f>
        <v>0</v>
      </c>
      <c r="BH130" s="142">
        <f>IF(U130="sníž. přenesená",N130,0)</f>
        <v>0</v>
      </c>
      <c r="BI130" s="142">
        <f>IF(U130="nulová",N130,0)</f>
        <v>0</v>
      </c>
      <c r="BJ130" s="22" t="s">
        <v>88</v>
      </c>
      <c r="BK130" s="142">
        <f>ROUND(L130*K130,2)</f>
        <v>0</v>
      </c>
      <c r="BL130" s="22" t="s">
        <v>278</v>
      </c>
      <c r="BM130" s="22" t="s">
        <v>3320</v>
      </c>
    </row>
    <row r="131" s="1" customFormat="1" ht="16.5" customHeight="1">
      <c r="B131" s="46"/>
      <c r="C131" s="47"/>
      <c r="D131" s="47"/>
      <c r="E131" s="47"/>
      <c r="F131" s="250" t="s">
        <v>3321</v>
      </c>
      <c r="G131" s="67"/>
      <c r="H131" s="67"/>
      <c r="I131" s="67"/>
      <c r="J131" s="47"/>
      <c r="K131" s="47"/>
      <c r="L131" s="47"/>
      <c r="M131" s="47"/>
      <c r="N131" s="47"/>
      <c r="O131" s="47"/>
      <c r="P131" s="47"/>
      <c r="Q131" s="47"/>
      <c r="R131" s="48"/>
      <c r="T131" s="189"/>
      <c r="U131" s="47"/>
      <c r="V131" s="47"/>
      <c r="W131" s="47"/>
      <c r="X131" s="47"/>
      <c r="Y131" s="47"/>
      <c r="Z131" s="47"/>
      <c r="AA131" s="100"/>
      <c r="AT131" s="22" t="s">
        <v>268</v>
      </c>
      <c r="AU131" s="22" t="s">
        <v>88</v>
      </c>
    </row>
    <row r="132" s="1" customFormat="1" ht="16.5" customHeight="1">
      <c r="B132" s="46"/>
      <c r="C132" s="219" t="s">
        <v>226</v>
      </c>
      <c r="D132" s="219" t="s">
        <v>207</v>
      </c>
      <c r="E132" s="220" t="s">
        <v>3322</v>
      </c>
      <c r="F132" s="221" t="s">
        <v>3323</v>
      </c>
      <c r="G132" s="221"/>
      <c r="H132" s="221"/>
      <c r="I132" s="221"/>
      <c r="J132" s="222" t="s">
        <v>1134</v>
      </c>
      <c r="K132" s="223">
        <v>1</v>
      </c>
      <c r="L132" s="224">
        <v>0</v>
      </c>
      <c r="M132" s="225"/>
      <c r="N132" s="226">
        <f>ROUND(L132*K132,2)</f>
        <v>0</v>
      </c>
      <c r="O132" s="226"/>
      <c r="P132" s="226"/>
      <c r="Q132" s="226"/>
      <c r="R132" s="48"/>
      <c r="T132" s="227" t="s">
        <v>22</v>
      </c>
      <c r="U132" s="56" t="s">
        <v>45</v>
      </c>
      <c r="V132" s="47"/>
      <c r="W132" s="228">
        <f>V132*K132</f>
        <v>0</v>
      </c>
      <c r="X132" s="228">
        <v>0</v>
      </c>
      <c r="Y132" s="228">
        <f>X132*K132</f>
        <v>0</v>
      </c>
      <c r="Z132" s="228">
        <v>0</v>
      </c>
      <c r="AA132" s="229">
        <f>Z132*K132</f>
        <v>0</v>
      </c>
      <c r="AR132" s="22" t="s">
        <v>278</v>
      </c>
      <c r="AT132" s="22" t="s">
        <v>207</v>
      </c>
      <c r="AU132" s="22" t="s">
        <v>88</v>
      </c>
      <c r="AY132" s="22" t="s">
        <v>206</v>
      </c>
      <c r="BE132" s="142">
        <f>IF(U132="základní",N132,0)</f>
        <v>0</v>
      </c>
      <c r="BF132" s="142">
        <f>IF(U132="snížená",N132,0)</f>
        <v>0</v>
      </c>
      <c r="BG132" s="142">
        <f>IF(U132="zákl. přenesená",N132,0)</f>
        <v>0</v>
      </c>
      <c r="BH132" s="142">
        <f>IF(U132="sníž. přenesená",N132,0)</f>
        <v>0</v>
      </c>
      <c r="BI132" s="142">
        <f>IF(U132="nulová",N132,0)</f>
        <v>0</v>
      </c>
      <c r="BJ132" s="22" t="s">
        <v>88</v>
      </c>
      <c r="BK132" s="142">
        <f>ROUND(L132*K132,2)</f>
        <v>0</v>
      </c>
      <c r="BL132" s="22" t="s">
        <v>278</v>
      </c>
      <c r="BM132" s="22" t="s">
        <v>3324</v>
      </c>
    </row>
    <row r="133" s="1" customFormat="1" ht="16.5" customHeight="1">
      <c r="B133" s="46"/>
      <c r="C133" s="47"/>
      <c r="D133" s="47"/>
      <c r="E133" s="47"/>
      <c r="F133" s="250" t="s">
        <v>3325</v>
      </c>
      <c r="G133" s="67"/>
      <c r="H133" s="67"/>
      <c r="I133" s="67"/>
      <c r="J133" s="47"/>
      <c r="K133" s="47"/>
      <c r="L133" s="47"/>
      <c r="M133" s="47"/>
      <c r="N133" s="47"/>
      <c r="O133" s="47"/>
      <c r="P133" s="47"/>
      <c r="Q133" s="47"/>
      <c r="R133" s="48"/>
      <c r="T133" s="189"/>
      <c r="U133" s="47"/>
      <c r="V133" s="47"/>
      <c r="W133" s="47"/>
      <c r="X133" s="47"/>
      <c r="Y133" s="47"/>
      <c r="Z133" s="47"/>
      <c r="AA133" s="100"/>
      <c r="AT133" s="22" t="s">
        <v>268</v>
      </c>
      <c r="AU133" s="22" t="s">
        <v>88</v>
      </c>
    </row>
    <row r="134" s="1" customFormat="1" ht="16.5" customHeight="1">
      <c r="B134" s="46"/>
      <c r="C134" s="219" t="s">
        <v>231</v>
      </c>
      <c r="D134" s="219" t="s">
        <v>207</v>
      </c>
      <c r="E134" s="220" t="s">
        <v>3326</v>
      </c>
      <c r="F134" s="221" t="s">
        <v>3327</v>
      </c>
      <c r="G134" s="221"/>
      <c r="H134" s="221"/>
      <c r="I134" s="221"/>
      <c r="J134" s="222" t="s">
        <v>1134</v>
      </c>
      <c r="K134" s="223">
        <v>5</v>
      </c>
      <c r="L134" s="224">
        <v>0</v>
      </c>
      <c r="M134" s="225"/>
      <c r="N134" s="226">
        <f>ROUND(L134*K134,2)</f>
        <v>0</v>
      </c>
      <c r="O134" s="226"/>
      <c r="P134" s="226"/>
      <c r="Q134" s="226"/>
      <c r="R134" s="48"/>
      <c r="T134" s="227" t="s">
        <v>22</v>
      </c>
      <c r="U134" s="56" t="s">
        <v>45</v>
      </c>
      <c r="V134" s="47"/>
      <c r="W134" s="228">
        <f>V134*K134</f>
        <v>0</v>
      </c>
      <c r="X134" s="228">
        <v>0</v>
      </c>
      <c r="Y134" s="228">
        <f>X134*K134</f>
        <v>0</v>
      </c>
      <c r="Z134" s="228">
        <v>0</v>
      </c>
      <c r="AA134" s="229">
        <f>Z134*K134</f>
        <v>0</v>
      </c>
      <c r="AR134" s="22" t="s">
        <v>278</v>
      </c>
      <c r="AT134" s="22" t="s">
        <v>207</v>
      </c>
      <c r="AU134" s="22" t="s">
        <v>88</v>
      </c>
      <c r="AY134" s="22" t="s">
        <v>206</v>
      </c>
      <c r="BE134" s="142">
        <f>IF(U134="základní",N134,0)</f>
        <v>0</v>
      </c>
      <c r="BF134" s="142">
        <f>IF(U134="snížená",N134,0)</f>
        <v>0</v>
      </c>
      <c r="BG134" s="142">
        <f>IF(U134="zákl. přenesená",N134,0)</f>
        <v>0</v>
      </c>
      <c r="BH134" s="142">
        <f>IF(U134="sníž. přenesená",N134,0)</f>
        <v>0</v>
      </c>
      <c r="BI134" s="142">
        <f>IF(U134="nulová",N134,0)</f>
        <v>0</v>
      </c>
      <c r="BJ134" s="22" t="s">
        <v>88</v>
      </c>
      <c r="BK134" s="142">
        <f>ROUND(L134*K134,2)</f>
        <v>0</v>
      </c>
      <c r="BL134" s="22" t="s">
        <v>278</v>
      </c>
      <c r="BM134" s="22" t="s">
        <v>3328</v>
      </c>
    </row>
    <row r="135" s="1" customFormat="1" ht="16.5" customHeight="1">
      <c r="B135" s="46"/>
      <c r="C135" s="47"/>
      <c r="D135" s="47"/>
      <c r="E135" s="47"/>
      <c r="F135" s="250" t="s">
        <v>3329</v>
      </c>
      <c r="G135" s="67"/>
      <c r="H135" s="67"/>
      <c r="I135" s="67"/>
      <c r="J135" s="47"/>
      <c r="K135" s="47"/>
      <c r="L135" s="47"/>
      <c r="M135" s="47"/>
      <c r="N135" s="47"/>
      <c r="O135" s="47"/>
      <c r="P135" s="47"/>
      <c r="Q135" s="47"/>
      <c r="R135" s="48"/>
      <c r="T135" s="189"/>
      <c r="U135" s="47"/>
      <c r="V135" s="47"/>
      <c r="W135" s="47"/>
      <c r="X135" s="47"/>
      <c r="Y135" s="47"/>
      <c r="Z135" s="47"/>
      <c r="AA135" s="100"/>
      <c r="AT135" s="22" t="s">
        <v>268</v>
      </c>
      <c r="AU135" s="22" t="s">
        <v>88</v>
      </c>
    </row>
    <row r="136" s="1" customFormat="1" ht="16.5" customHeight="1">
      <c r="B136" s="46"/>
      <c r="C136" s="219" t="s">
        <v>235</v>
      </c>
      <c r="D136" s="219" t="s">
        <v>207</v>
      </c>
      <c r="E136" s="220" t="s">
        <v>3330</v>
      </c>
      <c r="F136" s="221" t="s">
        <v>3331</v>
      </c>
      <c r="G136" s="221"/>
      <c r="H136" s="221"/>
      <c r="I136" s="221"/>
      <c r="J136" s="222" t="s">
        <v>1134</v>
      </c>
      <c r="K136" s="223">
        <v>1</v>
      </c>
      <c r="L136" s="224">
        <v>0</v>
      </c>
      <c r="M136" s="225"/>
      <c r="N136" s="226">
        <f>ROUND(L136*K136,2)</f>
        <v>0</v>
      </c>
      <c r="O136" s="226"/>
      <c r="P136" s="226"/>
      <c r="Q136" s="226"/>
      <c r="R136" s="48"/>
      <c r="T136" s="227" t="s">
        <v>22</v>
      </c>
      <c r="U136" s="56" t="s">
        <v>45</v>
      </c>
      <c r="V136" s="47"/>
      <c r="W136" s="228">
        <f>V136*K136</f>
        <v>0</v>
      </c>
      <c r="X136" s="228">
        <v>0</v>
      </c>
      <c r="Y136" s="228">
        <f>X136*K136</f>
        <v>0</v>
      </c>
      <c r="Z136" s="228">
        <v>0</v>
      </c>
      <c r="AA136" s="229">
        <f>Z136*K136</f>
        <v>0</v>
      </c>
      <c r="AR136" s="22" t="s">
        <v>278</v>
      </c>
      <c r="AT136" s="22" t="s">
        <v>207</v>
      </c>
      <c r="AU136" s="22" t="s">
        <v>88</v>
      </c>
      <c r="AY136" s="22" t="s">
        <v>206</v>
      </c>
      <c r="BE136" s="142">
        <f>IF(U136="základní",N136,0)</f>
        <v>0</v>
      </c>
      <c r="BF136" s="142">
        <f>IF(U136="snížená",N136,0)</f>
        <v>0</v>
      </c>
      <c r="BG136" s="142">
        <f>IF(U136="zákl. přenesená",N136,0)</f>
        <v>0</v>
      </c>
      <c r="BH136" s="142">
        <f>IF(U136="sníž. přenesená",N136,0)</f>
        <v>0</v>
      </c>
      <c r="BI136" s="142">
        <f>IF(U136="nulová",N136,0)</f>
        <v>0</v>
      </c>
      <c r="BJ136" s="22" t="s">
        <v>88</v>
      </c>
      <c r="BK136" s="142">
        <f>ROUND(L136*K136,2)</f>
        <v>0</v>
      </c>
      <c r="BL136" s="22" t="s">
        <v>278</v>
      </c>
      <c r="BM136" s="22" t="s">
        <v>3332</v>
      </c>
    </row>
    <row r="137" s="1" customFormat="1" ht="24" customHeight="1">
      <c r="B137" s="46"/>
      <c r="C137" s="47"/>
      <c r="D137" s="47"/>
      <c r="E137" s="47"/>
      <c r="F137" s="250" t="s">
        <v>3333</v>
      </c>
      <c r="G137" s="67"/>
      <c r="H137" s="67"/>
      <c r="I137" s="67"/>
      <c r="J137" s="47"/>
      <c r="K137" s="47"/>
      <c r="L137" s="47"/>
      <c r="M137" s="47"/>
      <c r="N137" s="47"/>
      <c r="O137" s="47"/>
      <c r="P137" s="47"/>
      <c r="Q137" s="47"/>
      <c r="R137" s="48"/>
      <c r="T137" s="189"/>
      <c r="U137" s="47"/>
      <c r="V137" s="47"/>
      <c r="W137" s="47"/>
      <c r="X137" s="47"/>
      <c r="Y137" s="47"/>
      <c r="Z137" s="47"/>
      <c r="AA137" s="100"/>
      <c r="AT137" s="22" t="s">
        <v>268</v>
      </c>
      <c r="AU137" s="22" t="s">
        <v>88</v>
      </c>
    </row>
    <row r="138" s="1" customFormat="1" ht="16.5" customHeight="1">
      <c r="B138" s="46"/>
      <c r="C138" s="219" t="s">
        <v>240</v>
      </c>
      <c r="D138" s="219" t="s">
        <v>207</v>
      </c>
      <c r="E138" s="220" t="s">
        <v>3334</v>
      </c>
      <c r="F138" s="221" t="s">
        <v>3335</v>
      </c>
      <c r="G138" s="221"/>
      <c r="H138" s="221"/>
      <c r="I138" s="221"/>
      <c r="J138" s="222" t="s">
        <v>1134</v>
      </c>
      <c r="K138" s="223">
        <v>1</v>
      </c>
      <c r="L138" s="224">
        <v>0</v>
      </c>
      <c r="M138" s="225"/>
      <c r="N138" s="226">
        <f>ROUND(L138*K138,2)</f>
        <v>0</v>
      </c>
      <c r="O138" s="226"/>
      <c r="P138" s="226"/>
      <c r="Q138" s="226"/>
      <c r="R138" s="48"/>
      <c r="T138" s="227" t="s">
        <v>22</v>
      </c>
      <c r="U138" s="56" t="s">
        <v>45</v>
      </c>
      <c r="V138" s="47"/>
      <c r="W138" s="228">
        <f>V138*K138</f>
        <v>0</v>
      </c>
      <c r="X138" s="228">
        <v>0</v>
      </c>
      <c r="Y138" s="228">
        <f>X138*K138</f>
        <v>0</v>
      </c>
      <c r="Z138" s="228">
        <v>0</v>
      </c>
      <c r="AA138" s="229">
        <f>Z138*K138</f>
        <v>0</v>
      </c>
      <c r="AR138" s="22" t="s">
        <v>278</v>
      </c>
      <c r="AT138" s="22" t="s">
        <v>207</v>
      </c>
      <c r="AU138" s="22" t="s">
        <v>88</v>
      </c>
      <c r="AY138" s="22" t="s">
        <v>206</v>
      </c>
      <c r="BE138" s="142">
        <f>IF(U138="základní",N138,0)</f>
        <v>0</v>
      </c>
      <c r="BF138" s="142">
        <f>IF(U138="snížená",N138,0)</f>
        <v>0</v>
      </c>
      <c r="BG138" s="142">
        <f>IF(U138="zákl. přenesená",N138,0)</f>
        <v>0</v>
      </c>
      <c r="BH138" s="142">
        <f>IF(U138="sníž. přenesená",N138,0)</f>
        <v>0</v>
      </c>
      <c r="BI138" s="142">
        <f>IF(U138="nulová",N138,0)</f>
        <v>0</v>
      </c>
      <c r="BJ138" s="22" t="s">
        <v>88</v>
      </c>
      <c r="BK138" s="142">
        <f>ROUND(L138*K138,2)</f>
        <v>0</v>
      </c>
      <c r="BL138" s="22" t="s">
        <v>278</v>
      </c>
      <c r="BM138" s="22" t="s">
        <v>3336</v>
      </c>
    </row>
    <row r="139" s="1" customFormat="1" ht="48" customHeight="1">
      <c r="B139" s="46"/>
      <c r="C139" s="47"/>
      <c r="D139" s="47"/>
      <c r="E139" s="47"/>
      <c r="F139" s="250" t="s">
        <v>3337</v>
      </c>
      <c r="G139" s="67"/>
      <c r="H139" s="67"/>
      <c r="I139" s="67"/>
      <c r="J139" s="47"/>
      <c r="K139" s="47"/>
      <c r="L139" s="47"/>
      <c r="M139" s="47"/>
      <c r="N139" s="47"/>
      <c r="O139" s="47"/>
      <c r="P139" s="47"/>
      <c r="Q139" s="47"/>
      <c r="R139" s="48"/>
      <c r="T139" s="189"/>
      <c r="U139" s="47"/>
      <c r="V139" s="47"/>
      <c r="W139" s="47"/>
      <c r="X139" s="47"/>
      <c r="Y139" s="47"/>
      <c r="Z139" s="47"/>
      <c r="AA139" s="100"/>
      <c r="AT139" s="22" t="s">
        <v>268</v>
      </c>
      <c r="AU139" s="22" t="s">
        <v>88</v>
      </c>
    </row>
    <row r="140" s="1" customFormat="1" ht="16.5" customHeight="1">
      <c r="B140" s="46"/>
      <c r="C140" s="219" t="s">
        <v>245</v>
      </c>
      <c r="D140" s="219" t="s">
        <v>207</v>
      </c>
      <c r="E140" s="220" t="s">
        <v>3338</v>
      </c>
      <c r="F140" s="221" t="s">
        <v>3339</v>
      </c>
      <c r="G140" s="221"/>
      <c r="H140" s="221"/>
      <c r="I140" s="221"/>
      <c r="J140" s="222" t="s">
        <v>1134</v>
      </c>
      <c r="K140" s="223">
        <v>1</v>
      </c>
      <c r="L140" s="224">
        <v>0</v>
      </c>
      <c r="M140" s="225"/>
      <c r="N140" s="226">
        <f>ROUND(L140*K140,2)</f>
        <v>0</v>
      </c>
      <c r="O140" s="226"/>
      <c r="P140" s="226"/>
      <c r="Q140" s="226"/>
      <c r="R140" s="48"/>
      <c r="T140" s="227" t="s">
        <v>22</v>
      </c>
      <c r="U140" s="56" t="s">
        <v>45</v>
      </c>
      <c r="V140" s="47"/>
      <c r="W140" s="228">
        <f>V140*K140</f>
        <v>0</v>
      </c>
      <c r="X140" s="228">
        <v>0</v>
      </c>
      <c r="Y140" s="228">
        <f>X140*K140</f>
        <v>0</v>
      </c>
      <c r="Z140" s="228">
        <v>0</v>
      </c>
      <c r="AA140" s="229">
        <f>Z140*K140</f>
        <v>0</v>
      </c>
      <c r="AR140" s="22" t="s">
        <v>278</v>
      </c>
      <c r="AT140" s="22" t="s">
        <v>207</v>
      </c>
      <c r="AU140" s="22" t="s">
        <v>88</v>
      </c>
      <c r="AY140" s="22" t="s">
        <v>206</v>
      </c>
      <c r="BE140" s="142">
        <f>IF(U140="základní",N140,0)</f>
        <v>0</v>
      </c>
      <c r="BF140" s="142">
        <f>IF(U140="snížená",N140,0)</f>
        <v>0</v>
      </c>
      <c r="BG140" s="142">
        <f>IF(U140="zákl. přenesená",N140,0)</f>
        <v>0</v>
      </c>
      <c r="BH140" s="142">
        <f>IF(U140="sníž. přenesená",N140,0)</f>
        <v>0</v>
      </c>
      <c r="BI140" s="142">
        <f>IF(U140="nulová",N140,0)</f>
        <v>0</v>
      </c>
      <c r="BJ140" s="22" t="s">
        <v>88</v>
      </c>
      <c r="BK140" s="142">
        <f>ROUND(L140*K140,2)</f>
        <v>0</v>
      </c>
      <c r="BL140" s="22" t="s">
        <v>278</v>
      </c>
      <c r="BM140" s="22" t="s">
        <v>3340</v>
      </c>
    </row>
    <row r="141" s="1" customFormat="1" ht="24" customHeight="1">
      <c r="B141" s="46"/>
      <c r="C141" s="47"/>
      <c r="D141" s="47"/>
      <c r="E141" s="47"/>
      <c r="F141" s="250" t="s">
        <v>3341</v>
      </c>
      <c r="G141" s="67"/>
      <c r="H141" s="67"/>
      <c r="I141" s="67"/>
      <c r="J141" s="47"/>
      <c r="K141" s="47"/>
      <c r="L141" s="47"/>
      <c r="M141" s="47"/>
      <c r="N141" s="47"/>
      <c r="O141" s="47"/>
      <c r="P141" s="47"/>
      <c r="Q141" s="47"/>
      <c r="R141" s="48"/>
      <c r="T141" s="189"/>
      <c r="U141" s="47"/>
      <c r="V141" s="47"/>
      <c r="W141" s="47"/>
      <c r="X141" s="47"/>
      <c r="Y141" s="47"/>
      <c r="Z141" s="47"/>
      <c r="AA141" s="100"/>
      <c r="AT141" s="22" t="s">
        <v>268</v>
      </c>
      <c r="AU141" s="22" t="s">
        <v>88</v>
      </c>
    </row>
    <row r="142" s="1" customFormat="1" ht="25.5" customHeight="1">
      <c r="B142" s="46"/>
      <c r="C142" s="219" t="s">
        <v>249</v>
      </c>
      <c r="D142" s="219" t="s">
        <v>207</v>
      </c>
      <c r="E142" s="220" t="s">
        <v>3342</v>
      </c>
      <c r="F142" s="221" t="s">
        <v>3343</v>
      </c>
      <c r="G142" s="221"/>
      <c r="H142" s="221"/>
      <c r="I142" s="221"/>
      <c r="J142" s="222" t="s">
        <v>1134</v>
      </c>
      <c r="K142" s="223">
        <v>1</v>
      </c>
      <c r="L142" s="224">
        <v>0</v>
      </c>
      <c r="M142" s="225"/>
      <c r="N142" s="226">
        <f>ROUND(L142*K142,2)</f>
        <v>0</v>
      </c>
      <c r="O142" s="226"/>
      <c r="P142" s="226"/>
      <c r="Q142" s="226"/>
      <c r="R142" s="48"/>
      <c r="T142" s="227" t="s">
        <v>22</v>
      </c>
      <c r="U142" s="56" t="s">
        <v>45</v>
      </c>
      <c r="V142" s="47"/>
      <c r="W142" s="228">
        <f>V142*K142</f>
        <v>0</v>
      </c>
      <c r="X142" s="228">
        <v>0</v>
      </c>
      <c r="Y142" s="228">
        <f>X142*K142</f>
        <v>0</v>
      </c>
      <c r="Z142" s="228">
        <v>0</v>
      </c>
      <c r="AA142" s="229">
        <f>Z142*K142</f>
        <v>0</v>
      </c>
      <c r="AR142" s="22" t="s">
        <v>278</v>
      </c>
      <c r="AT142" s="22" t="s">
        <v>207</v>
      </c>
      <c r="AU142" s="22" t="s">
        <v>88</v>
      </c>
      <c r="AY142" s="22" t="s">
        <v>206</v>
      </c>
      <c r="BE142" s="142">
        <f>IF(U142="základní",N142,0)</f>
        <v>0</v>
      </c>
      <c r="BF142" s="142">
        <f>IF(U142="snížená",N142,0)</f>
        <v>0</v>
      </c>
      <c r="BG142" s="142">
        <f>IF(U142="zákl. přenesená",N142,0)</f>
        <v>0</v>
      </c>
      <c r="BH142" s="142">
        <f>IF(U142="sníž. přenesená",N142,0)</f>
        <v>0</v>
      </c>
      <c r="BI142" s="142">
        <f>IF(U142="nulová",N142,0)</f>
        <v>0</v>
      </c>
      <c r="BJ142" s="22" t="s">
        <v>88</v>
      </c>
      <c r="BK142" s="142">
        <f>ROUND(L142*K142,2)</f>
        <v>0</v>
      </c>
      <c r="BL142" s="22" t="s">
        <v>278</v>
      </c>
      <c r="BM142" s="22" t="s">
        <v>3344</v>
      </c>
    </row>
    <row r="143" s="1" customFormat="1" ht="48" customHeight="1">
      <c r="B143" s="46"/>
      <c r="C143" s="47"/>
      <c r="D143" s="47"/>
      <c r="E143" s="47"/>
      <c r="F143" s="250" t="s">
        <v>3345</v>
      </c>
      <c r="G143" s="67"/>
      <c r="H143" s="67"/>
      <c r="I143" s="67"/>
      <c r="J143" s="47"/>
      <c r="K143" s="47"/>
      <c r="L143" s="47"/>
      <c r="M143" s="47"/>
      <c r="N143" s="47"/>
      <c r="O143" s="47"/>
      <c r="P143" s="47"/>
      <c r="Q143" s="47"/>
      <c r="R143" s="48"/>
      <c r="T143" s="189"/>
      <c r="U143" s="47"/>
      <c r="V143" s="47"/>
      <c r="W143" s="47"/>
      <c r="X143" s="47"/>
      <c r="Y143" s="47"/>
      <c r="Z143" s="47"/>
      <c r="AA143" s="100"/>
      <c r="AT143" s="22" t="s">
        <v>268</v>
      </c>
      <c r="AU143" s="22" t="s">
        <v>88</v>
      </c>
    </row>
    <row r="144" s="1" customFormat="1" ht="16.5" customHeight="1">
      <c r="B144" s="46"/>
      <c r="C144" s="219" t="s">
        <v>253</v>
      </c>
      <c r="D144" s="219" t="s">
        <v>207</v>
      </c>
      <c r="E144" s="220" t="s">
        <v>3346</v>
      </c>
      <c r="F144" s="221" t="s">
        <v>3347</v>
      </c>
      <c r="G144" s="221"/>
      <c r="H144" s="221"/>
      <c r="I144" s="221"/>
      <c r="J144" s="222" t="s">
        <v>1134</v>
      </c>
      <c r="K144" s="223">
        <v>1</v>
      </c>
      <c r="L144" s="224">
        <v>0</v>
      </c>
      <c r="M144" s="225"/>
      <c r="N144" s="226">
        <f>ROUND(L144*K144,2)</f>
        <v>0</v>
      </c>
      <c r="O144" s="226"/>
      <c r="P144" s="226"/>
      <c r="Q144" s="226"/>
      <c r="R144" s="48"/>
      <c r="T144" s="227" t="s">
        <v>22</v>
      </c>
      <c r="U144" s="56" t="s">
        <v>45</v>
      </c>
      <c r="V144" s="47"/>
      <c r="W144" s="228">
        <f>V144*K144</f>
        <v>0</v>
      </c>
      <c r="X144" s="228">
        <v>0</v>
      </c>
      <c r="Y144" s="228">
        <f>X144*K144</f>
        <v>0</v>
      </c>
      <c r="Z144" s="228">
        <v>0</v>
      </c>
      <c r="AA144" s="229">
        <f>Z144*K144</f>
        <v>0</v>
      </c>
      <c r="AR144" s="22" t="s">
        <v>278</v>
      </c>
      <c r="AT144" s="22" t="s">
        <v>207</v>
      </c>
      <c r="AU144" s="22" t="s">
        <v>88</v>
      </c>
      <c r="AY144" s="22" t="s">
        <v>206</v>
      </c>
      <c r="BE144" s="142">
        <f>IF(U144="základní",N144,0)</f>
        <v>0</v>
      </c>
      <c r="BF144" s="142">
        <f>IF(U144="snížená",N144,0)</f>
        <v>0</v>
      </c>
      <c r="BG144" s="142">
        <f>IF(U144="zákl. přenesená",N144,0)</f>
        <v>0</v>
      </c>
      <c r="BH144" s="142">
        <f>IF(U144="sníž. přenesená",N144,0)</f>
        <v>0</v>
      </c>
      <c r="BI144" s="142">
        <f>IF(U144="nulová",N144,0)</f>
        <v>0</v>
      </c>
      <c r="BJ144" s="22" t="s">
        <v>88</v>
      </c>
      <c r="BK144" s="142">
        <f>ROUND(L144*K144,2)</f>
        <v>0</v>
      </c>
      <c r="BL144" s="22" t="s">
        <v>278</v>
      </c>
      <c r="BM144" s="22" t="s">
        <v>3348</v>
      </c>
    </row>
    <row r="145" s="1" customFormat="1" ht="24" customHeight="1">
      <c r="B145" s="46"/>
      <c r="C145" s="47"/>
      <c r="D145" s="47"/>
      <c r="E145" s="47"/>
      <c r="F145" s="250" t="s">
        <v>3349</v>
      </c>
      <c r="G145" s="67"/>
      <c r="H145" s="67"/>
      <c r="I145" s="67"/>
      <c r="J145" s="47"/>
      <c r="K145" s="47"/>
      <c r="L145" s="47"/>
      <c r="M145" s="47"/>
      <c r="N145" s="47"/>
      <c r="O145" s="47"/>
      <c r="P145" s="47"/>
      <c r="Q145" s="47"/>
      <c r="R145" s="48"/>
      <c r="T145" s="189"/>
      <c r="U145" s="47"/>
      <c r="V145" s="47"/>
      <c r="W145" s="47"/>
      <c r="X145" s="47"/>
      <c r="Y145" s="47"/>
      <c r="Z145" s="47"/>
      <c r="AA145" s="100"/>
      <c r="AT145" s="22" t="s">
        <v>268</v>
      </c>
      <c r="AU145" s="22" t="s">
        <v>88</v>
      </c>
    </row>
    <row r="146" s="1" customFormat="1" ht="16.5" customHeight="1">
      <c r="B146" s="46"/>
      <c r="C146" s="219" t="s">
        <v>257</v>
      </c>
      <c r="D146" s="219" t="s">
        <v>207</v>
      </c>
      <c r="E146" s="220" t="s">
        <v>3350</v>
      </c>
      <c r="F146" s="221" t="s">
        <v>3351</v>
      </c>
      <c r="G146" s="221"/>
      <c r="H146" s="221"/>
      <c r="I146" s="221"/>
      <c r="J146" s="222" t="s">
        <v>1134</v>
      </c>
      <c r="K146" s="223">
        <v>1</v>
      </c>
      <c r="L146" s="224">
        <v>0</v>
      </c>
      <c r="M146" s="225"/>
      <c r="N146" s="226">
        <f>ROUND(L146*K146,2)</f>
        <v>0</v>
      </c>
      <c r="O146" s="226"/>
      <c r="P146" s="226"/>
      <c r="Q146" s="226"/>
      <c r="R146" s="48"/>
      <c r="T146" s="227" t="s">
        <v>22</v>
      </c>
      <c r="U146" s="56" t="s">
        <v>45</v>
      </c>
      <c r="V146" s="47"/>
      <c r="W146" s="228">
        <f>V146*K146</f>
        <v>0</v>
      </c>
      <c r="X146" s="228">
        <v>0</v>
      </c>
      <c r="Y146" s="228">
        <f>X146*K146</f>
        <v>0</v>
      </c>
      <c r="Z146" s="228">
        <v>0</v>
      </c>
      <c r="AA146" s="229">
        <f>Z146*K146</f>
        <v>0</v>
      </c>
      <c r="AR146" s="22" t="s">
        <v>278</v>
      </c>
      <c r="AT146" s="22" t="s">
        <v>207</v>
      </c>
      <c r="AU146" s="22" t="s">
        <v>88</v>
      </c>
      <c r="AY146" s="22" t="s">
        <v>206</v>
      </c>
      <c r="BE146" s="142">
        <f>IF(U146="základní",N146,0)</f>
        <v>0</v>
      </c>
      <c r="BF146" s="142">
        <f>IF(U146="snížená",N146,0)</f>
        <v>0</v>
      </c>
      <c r="BG146" s="142">
        <f>IF(U146="zákl. přenesená",N146,0)</f>
        <v>0</v>
      </c>
      <c r="BH146" s="142">
        <f>IF(U146="sníž. přenesená",N146,0)</f>
        <v>0</v>
      </c>
      <c r="BI146" s="142">
        <f>IF(U146="nulová",N146,0)</f>
        <v>0</v>
      </c>
      <c r="BJ146" s="22" t="s">
        <v>88</v>
      </c>
      <c r="BK146" s="142">
        <f>ROUND(L146*K146,2)</f>
        <v>0</v>
      </c>
      <c r="BL146" s="22" t="s">
        <v>278</v>
      </c>
      <c r="BM146" s="22" t="s">
        <v>3352</v>
      </c>
    </row>
    <row r="147" s="1" customFormat="1" ht="24" customHeight="1">
      <c r="B147" s="46"/>
      <c r="C147" s="47"/>
      <c r="D147" s="47"/>
      <c r="E147" s="47"/>
      <c r="F147" s="250" t="s">
        <v>3353</v>
      </c>
      <c r="G147" s="67"/>
      <c r="H147" s="67"/>
      <c r="I147" s="67"/>
      <c r="J147" s="47"/>
      <c r="K147" s="47"/>
      <c r="L147" s="47"/>
      <c r="M147" s="47"/>
      <c r="N147" s="47"/>
      <c r="O147" s="47"/>
      <c r="P147" s="47"/>
      <c r="Q147" s="47"/>
      <c r="R147" s="48"/>
      <c r="T147" s="189"/>
      <c r="U147" s="47"/>
      <c r="V147" s="47"/>
      <c r="W147" s="47"/>
      <c r="X147" s="47"/>
      <c r="Y147" s="47"/>
      <c r="Z147" s="47"/>
      <c r="AA147" s="100"/>
      <c r="AT147" s="22" t="s">
        <v>268</v>
      </c>
      <c r="AU147" s="22" t="s">
        <v>88</v>
      </c>
    </row>
    <row r="148" s="1" customFormat="1" ht="25.5" customHeight="1">
      <c r="B148" s="46"/>
      <c r="C148" s="219" t="s">
        <v>262</v>
      </c>
      <c r="D148" s="219" t="s">
        <v>207</v>
      </c>
      <c r="E148" s="220" t="s">
        <v>3354</v>
      </c>
      <c r="F148" s="221" t="s">
        <v>3355</v>
      </c>
      <c r="G148" s="221"/>
      <c r="H148" s="221"/>
      <c r="I148" s="221"/>
      <c r="J148" s="222" t="s">
        <v>1134</v>
      </c>
      <c r="K148" s="223">
        <v>2</v>
      </c>
      <c r="L148" s="224">
        <v>0</v>
      </c>
      <c r="M148" s="225"/>
      <c r="N148" s="226">
        <f>ROUND(L148*K148,2)</f>
        <v>0</v>
      </c>
      <c r="O148" s="226"/>
      <c r="P148" s="226"/>
      <c r="Q148" s="226"/>
      <c r="R148" s="48"/>
      <c r="T148" s="227" t="s">
        <v>22</v>
      </c>
      <c r="U148" s="56" t="s">
        <v>45</v>
      </c>
      <c r="V148" s="47"/>
      <c r="W148" s="228">
        <f>V148*K148</f>
        <v>0</v>
      </c>
      <c r="X148" s="228">
        <v>0</v>
      </c>
      <c r="Y148" s="228">
        <f>X148*K148</f>
        <v>0</v>
      </c>
      <c r="Z148" s="228">
        <v>0</v>
      </c>
      <c r="AA148" s="229">
        <f>Z148*K148</f>
        <v>0</v>
      </c>
      <c r="AR148" s="22" t="s">
        <v>278</v>
      </c>
      <c r="AT148" s="22" t="s">
        <v>207</v>
      </c>
      <c r="AU148" s="22" t="s">
        <v>88</v>
      </c>
      <c r="AY148" s="22" t="s">
        <v>206</v>
      </c>
      <c r="BE148" s="142">
        <f>IF(U148="základní",N148,0)</f>
        <v>0</v>
      </c>
      <c r="BF148" s="142">
        <f>IF(U148="snížená",N148,0)</f>
        <v>0</v>
      </c>
      <c r="BG148" s="142">
        <f>IF(U148="zákl. přenesená",N148,0)</f>
        <v>0</v>
      </c>
      <c r="BH148" s="142">
        <f>IF(U148="sníž. přenesená",N148,0)</f>
        <v>0</v>
      </c>
      <c r="BI148" s="142">
        <f>IF(U148="nulová",N148,0)</f>
        <v>0</v>
      </c>
      <c r="BJ148" s="22" t="s">
        <v>88</v>
      </c>
      <c r="BK148" s="142">
        <f>ROUND(L148*K148,2)</f>
        <v>0</v>
      </c>
      <c r="BL148" s="22" t="s">
        <v>278</v>
      </c>
      <c r="BM148" s="22" t="s">
        <v>3356</v>
      </c>
    </row>
    <row r="149" s="1" customFormat="1" ht="24" customHeight="1">
      <c r="B149" s="46"/>
      <c r="C149" s="47"/>
      <c r="D149" s="47"/>
      <c r="E149" s="47"/>
      <c r="F149" s="250" t="s">
        <v>3355</v>
      </c>
      <c r="G149" s="67"/>
      <c r="H149" s="67"/>
      <c r="I149" s="67"/>
      <c r="J149" s="47"/>
      <c r="K149" s="47"/>
      <c r="L149" s="47"/>
      <c r="M149" s="47"/>
      <c r="N149" s="47"/>
      <c r="O149" s="47"/>
      <c r="P149" s="47"/>
      <c r="Q149" s="47"/>
      <c r="R149" s="48"/>
      <c r="T149" s="189"/>
      <c r="U149" s="47"/>
      <c r="V149" s="47"/>
      <c r="W149" s="47"/>
      <c r="X149" s="47"/>
      <c r="Y149" s="47"/>
      <c r="Z149" s="47"/>
      <c r="AA149" s="100"/>
      <c r="AT149" s="22" t="s">
        <v>268</v>
      </c>
      <c r="AU149" s="22" t="s">
        <v>88</v>
      </c>
    </row>
    <row r="150" s="1" customFormat="1" ht="16.5" customHeight="1">
      <c r="B150" s="46"/>
      <c r="C150" s="219" t="s">
        <v>269</v>
      </c>
      <c r="D150" s="219" t="s">
        <v>207</v>
      </c>
      <c r="E150" s="220" t="s">
        <v>3357</v>
      </c>
      <c r="F150" s="221" t="s">
        <v>3358</v>
      </c>
      <c r="G150" s="221"/>
      <c r="H150" s="221"/>
      <c r="I150" s="221"/>
      <c r="J150" s="222" t="s">
        <v>1134</v>
      </c>
      <c r="K150" s="223">
        <v>1</v>
      </c>
      <c r="L150" s="224">
        <v>0</v>
      </c>
      <c r="M150" s="225"/>
      <c r="N150" s="226">
        <f>ROUND(L150*K150,2)</f>
        <v>0</v>
      </c>
      <c r="O150" s="226"/>
      <c r="P150" s="226"/>
      <c r="Q150" s="226"/>
      <c r="R150" s="48"/>
      <c r="T150" s="227" t="s">
        <v>22</v>
      </c>
      <c r="U150" s="56" t="s">
        <v>45</v>
      </c>
      <c r="V150" s="47"/>
      <c r="W150" s="228">
        <f>V150*K150</f>
        <v>0</v>
      </c>
      <c r="X150" s="228">
        <v>0</v>
      </c>
      <c r="Y150" s="228">
        <f>X150*K150</f>
        <v>0</v>
      </c>
      <c r="Z150" s="228">
        <v>0</v>
      </c>
      <c r="AA150" s="229">
        <f>Z150*K150</f>
        <v>0</v>
      </c>
      <c r="AR150" s="22" t="s">
        <v>278</v>
      </c>
      <c r="AT150" s="22" t="s">
        <v>207</v>
      </c>
      <c r="AU150" s="22" t="s">
        <v>88</v>
      </c>
      <c r="AY150" s="22" t="s">
        <v>206</v>
      </c>
      <c r="BE150" s="142">
        <f>IF(U150="základní",N150,0)</f>
        <v>0</v>
      </c>
      <c r="BF150" s="142">
        <f>IF(U150="snížená",N150,0)</f>
        <v>0</v>
      </c>
      <c r="BG150" s="142">
        <f>IF(U150="zákl. přenesená",N150,0)</f>
        <v>0</v>
      </c>
      <c r="BH150" s="142">
        <f>IF(U150="sníž. přenesená",N150,0)</f>
        <v>0</v>
      </c>
      <c r="BI150" s="142">
        <f>IF(U150="nulová",N150,0)</f>
        <v>0</v>
      </c>
      <c r="BJ150" s="22" t="s">
        <v>88</v>
      </c>
      <c r="BK150" s="142">
        <f>ROUND(L150*K150,2)</f>
        <v>0</v>
      </c>
      <c r="BL150" s="22" t="s">
        <v>278</v>
      </c>
      <c r="BM150" s="22" t="s">
        <v>3359</v>
      </c>
    </row>
    <row r="151" s="1" customFormat="1" ht="24" customHeight="1">
      <c r="B151" s="46"/>
      <c r="C151" s="47"/>
      <c r="D151" s="47"/>
      <c r="E151" s="47"/>
      <c r="F151" s="250" t="s">
        <v>3360</v>
      </c>
      <c r="G151" s="67"/>
      <c r="H151" s="67"/>
      <c r="I151" s="67"/>
      <c r="J151" s="47"/>
      <c r="K151" s="47"/>
      <c r="L151" s="47"/>
      <c r="M151" s="47"/>
      <c r="N151" s="47"/>
      <c r="O151" s="47"/>
      <c r="P151" s="47"/>
      <c r="Q151" s="47"/>
      <c r="R151" s="48"/>
      <c r="T151" s="189"/>
      <c r="U151" s="47"/>
      <c r="V151" s="47"/>
      <c r="W151" s="47"/>
      <c r="X151" s="47"/>
      <c r="Y151" s="47"/>
      <c r="Z151" s="47"/>
      <c r="AA151" s="100"/>
      <c r="AT151" s="22" t="s">
        <v>268</v>
      </c>
      <c r="AU151" s="22" t="s">
        <v>88</v>
      </c>
    </row>
    <row r="152" s="1" customFormat="1" ht="16.5" customHeight="1">
      <c r="B152" s="46"/>
      <c r="C152" s="219" t="s">
        <v>11</v>
      </c>
      <c r="D152" s="219" t="s">
        <v>207</v>
      </c>
      <c r="E152" s="220" t="s">
        <v>3361</v>
      </c>
      <c r="F152" s="221" t="s">
        <v>3362</v>
      </c>
      <c r="G152" s="221"/>
      <c r="H152" s="221"/>
      <c r="I152" s="221"/>
      <c r="J152" s="222" t="s">
        <v>1134</v>
      </c>
      <c r="K152" s="223">
        <v>1</v>
      </c>
      <c r="L152" s="224">
        <v>0</v>
      </c>
      <c r="M152" s="225"/>
      <c r="N152" s="226">
        <f>ROUND(L152*K152,2)</f>
        <v>0</v>
      </c>
      <c r="O152" s="226"/>
      <c r="P152" s="226"/>
      <c r="Q152" s="226"/>
      <c r="R152" s="48"/>
      <c r="T152" s="227" t="s">
        <v>22</v>
      </c>
      <c r="U152" s="56" t="s">
        <v>45</v>
      </c>
      <c r="V152" s="47"/>
      <c r="W152" s="228">
        <f>V152*K152</f>
        <v>0</v>
      </c>
      <c r="X152" s="228">
        <v>0</v>
      </c>
      <c r="Y152" s="228">
        <f>X152*K152</f>
        <v>0</v>
      </c>
      <c r="Z152" s="228">
        <v>0</v>
      </c>
      <c r="AA152" s="229">
        <f>Z152*K152</f>
        <v>0</v>
      </c>
      <c r="AR152" s="22" t="s">
        <v>278</v>
      </c>
      <c r="AT152" s="22" t="s">
        <v>207</v>
      </c>
      <c r="AU152" s="22" t="s">
        <v>88</v>
      </c>
      <c r="AY152" s="22" t="s">
        <v>206</v>
      </c>
      <c r="BE152" s="142">
        <f>IF(U152="základní",N152,0)</f>
        <v>0</v>
      </c>
      <c r="BF152" s="142">
        <f>IF(U152="snížená",N152,0)</f>
        <v>0</v>
      </c>
      <c r="BG152" s="142">
        <f>IF(U152="zákl. přenesená",N152,0)</f>
        <v>0</v>
      </c>
      <c r="BH152" s="142">
        <f>IF(U152="sníž. přenesená",N152,0)</f>
        <v>0</v>
      </c>
      <c r="BI152" s="142">
        <f>IF(U152="nulová",N152,0)</f>
        <v>0</v>
      </c>
      <c r="BJ152" s="22" t="s">
        <v>88</v>
      </c>
      <c r="BK152" s="142">
        <f>ROUND(L152*K152,2)</f>
        <v>0</v>
      </c>
      <c r="BL152" s="22" t="s">
        <v>278</v>
      </c>
      <c r="BM152" s="22" t="s">
        <v>3363</v>
      </c>
    </row>
    <row r="153" s="1" customFormat="1" ht="168" customHeight="1">
      <c r="B153" s="46"/>
      <c r="C153" s="47"/>
      <c r="D153" s="47"/>
      <c r="E153" s="47"/>
      <c r="F153" s="250" t="s">
        <v>3364</v>
      </c>
      <c r="G153" s="67"/>
      <c r="H153" s="67"/>
      <c r="I153" s="67"/>
      <c r="J153" s="47"/>
      <c r="K153" s="47"/>
      <c r="L153" s="47"/>
      <c r="M153" s="47"/>
      <c r="N153" s="47"/>
      <c r="O153" s="47"/>
      <c r="P153" s="47"/>
      <c r="Q153" s="47"/>
      <c r="R153" s="48"/>
      <c r="T153" s="189"/>
      <c r="U153" s="47"/>
      <c r="V153" s="47"/>
      <c r="W153" s="47"/>
      <c r="X153" s="47"/>
      <c r="Y153" s="47"/>
      <c r="Z153" s="47"/>
      <c r="AA153" s="100"/>
      <c r="AT153" s="22" t="s">
        <v>268</v>
      </c>
      <c r="AU153" s="22" t="s">
        <v>88</v>
      </c>
    </row>
    <row r="154" s="1" customFormat="1" ht="16.5" customHeight="1">
      <c r="B154" s="46"/>
      <c r="C154" s="219" t="s">
        <v>278</v>
      </c>
      <c r="D154" s="219" t="s">
        <v>207</v>
      </c>
      <c r="E154" s="220" t="s">
        <v>3365</v>
      </c>
      <c r="F154" s="221" t="s">
        <v>3366</v>
      </c>
      <c r="G154" s="221"/>
      <c r="H154" s="221"/>
      <c r="I154" s="221"/>
      <c r="J154" s="222" t="s">
        <v>1134</v>
      </c>
      <c r="K154" s="223">
        <v>1</v>
      </c>
      <c r="L154" s="224">
        <v>0</v>
      </c>
      <c r="M154" s="225"/>
      <c r="N154" s="226">
        <f>ROUND(L154*K154,2)</f>
        <v>0</v>
      </c>
      <c r="O154" s="226"/>
      <c r="P154" s="226"/>
      <c r="Q154" s="226"/>
      <c r="R154" s="48"/>
      <c r="T154" s="227" t="s">
        <v>22</v>
      </c>
      <c r="U154" s="56" t="s">
        <v>45</v>
      </c>
      <c r="V154" s="47"/>
      <c r="W154" s="228">
        <f>V154*K154</f>
        <v>0</v>
      </c>
      <c r="X154" s="228">
        <v>0</v>
      </c>
      <c r="Y154" s="228">
        <f>X154*K154</f>
        <v>0</v>
      </c>
      <c r="Z154" s="228">
        <v>0</v>
      </c>
      <c r="AA154" s="229">
        <f>Z154*K154</f>
        <v>0</v>
      </c>
      <c r="AR154" s="22" t="s">
        <v>278</v>
      </c>
      <c r="AT154" s="22" t="s">
        <v>207</v>
      </c>
      <c r="AU154" s="22" t="s">
        <v>88</v>
      </c>
      <c r="AY154" s="22" t="s">
        <v>206</v>
      </c>
      <c r="BE154" s="142">
        <f>IF(U154="základní",N154,0)</f>
        <v>0</v>
      </c>
      <c r="BF154" s="142">
        <f>IF(U154="snížená",N154,0)</f>
        <v>0</v>
      </c>
      <c r="BG154" s="142">
        <f>IF(U154="zákl. přenesená",N154,0)</f>
        <v>0</v>
      </c>
      <c r="BH154" s="142">
        <f>IF(U154="sníž. přenesená",N154,0)</f>
        <v>0</v>
      </c>
      <c r="BI154" s="142">
        <f>IF(U154="nulová",N154,0)</f>
        <v>0</v>
      </c>
      <c r="BJ154" s="22" t="s">
        <v>88</v>
      </c>
      <c r="BK154" s="142">
        <f>ROUND(L154*K154,2)</f>
        <v>0</v>
      </c>
      <c r="BL154" s="22" t="s">
        <v>278</v>
      </c>
      <c r="BM154" s="22" t="s">
        <v>3367</v>
      </c>
    </row>
    <row r="155" s="1" customFormat="1" ht="24" customHeight="1">
      <c r="B155" s="46"/>
      <c r="C155" s="47"/>
      <c r="D155" s="47"/>
      <c r="E155" s="47"/>
      <c r="F155" s="250" t="s">
        <v>3368</v>
      </c>
      <c r="G155" s="67"/>
      <c r="H155" s="67"/>
      <c r="I155" s="67"/>
      <c r="J155" s="47"/>
      <c r="K155" s="47"/>
      <c r="L155" s="47"/>
      <c r="M155" s="47"/>
      <c r="N155" s="47"/>
      <c r="O155" s="47"/>
      <c r="P155" s="47"/>
      <c r="Q155" s="47"/>
      <c r="R155" s="48"/>
      <c r="T155" s="189"/>
      <c r="U155" s="47"/>
      <c r="V155" s="47"/>
      <c r="W155" s="47"/>
      <c r="X155" s="47"/>
      <c r="Y155" s="47"/>
      <c r="Z155" s="47"/>
      <c r="AA155" s="100"/>
      <c r="AT155" s="22" t="s">
        <v>268</v>
      </c>
      <c r="AU155" s="22" t="s">
        <v>88</v>
      </c>
    </row>
    <row r="156" s="1" customFormat="1" ht="25.5" customHeight="1">
      <c r="B156" s="46"/>
      <c r="C156" s="219" t="s">
        <v>283</v>
      </c>
      <c r="D156" s="219" t="s">
        <v>207</v>
      </c>
      <c r="E156" s="220" t="s">
        <v>3369</v>
      </c>
      <c r="F156" s="221" t="s">
        <v>3370</v>
      </c>
      <c r="G156" s="221"/>
      <c r="H156" s="221"/>
      <c r="I156" s="221"/>
      <c r="J156" s="222" t="s">
        <v>1134</v>
      </c>
      <c r="K156" s="223">
        <v>1</v>
      </c>
      <c r="L156" s="224">
        <v>0</v>
      </c>
      <c r="M156" s="225"/>
      <c r="N156" s="226">
        <f>ROUND(L156*K156,2)</f>
        <v>0</v>
      </c>
      <c r="O156" s="226"/>
      <c r="P156" s="226"/>
      <c r="Q156" s="226"/>
      <c r="R156" s="48"/>
      <c r="T156" s="227" t="s">
        <v>22</v>
      </c>
      <c r="U156" s="56" t="s">
        <v>45</v>
      </c>
      <c r="V156" s="47"/>
      <c r="W156" s="228">
        <f>V156*K156</f>
        <v>0</v>
      </c>
      <c r="X156" s="228">
        <v>0</v>
      </c>
      <c r="Y156" s="228">
        <f>X156*K156</f>
        <v>0</v>
      </c>
      <c r="Z156" s="228">
        <v>0</v>
      </c>
      <c r="AA156" s="229">
        <f>Z156*K156</f>
        <v>0</v>
      </c>
      <c r="AR156" s="22" t="s">
        <v>278</v>
      </c>
      <c r="AT156" s="22" t="s">
        <v>207</v>
      </c>
      <c r="AU156" s="22" t="s">
        <v>88</v>
      </c>
      <c r="AY156" s="22" t="s">
        <v>206</v>
      </c>
      <c r="BE156" s="142">
        <f>IF(U156="základní",N156,0)</f>
        <v>0</v>
      </c>
      <c r="BF156" s="142">
        <f>IF(U156="snížená",N156,0)</f>
        <v>0</v>
      </c>
      <c r="BG156" s="142">
        <f>IF(U156="zákl. přenesená",N156,0)</f>
        <v>0</v>
      </c>
      <c r="BH156" s="142">
        <f>IF(U156="sníž. přenesená",N156,0)</f>
        <v>0</v>
      </c>
      <c r="BI156" s="142">
        <f>IF(U156="nulová",N156,0)</f>
        <v>0</v>
      </c>
      <c r="BJ156" s="22" t="s">
        <v>88</v>
      </c>
      <c r="BK156" s="142">
        <f>ROUND(L156*K156,2)</f>
        <v>0</v>
      </c>
      <c r="BL156" s="22" t="s">
        <v>278</v>
      </c>
      <c r="BM156" s="22" t="s">
        <v>3371</v>
      </c>
    </row>
    <row r="157" s="1" customFormat="1" ht="60" customHeight="1">
      <c r="B157" s="46"/>
      <c r="C157" s="47"/>
      <c r="D157" s="47"/>
      <c r="E157" s="47"/>
      <c r="F157" s="250" t="s">
        <v>3372</v>
      </c>
      <c r="G157" s="67"/>
      <c r="H157" s="67"/>
      <c r="I157" s="67"/>
      <c r="J157" s="47"/>
      <c r="K157" s="47"/>
      <c r="L157" s="47"/>
      <c r="M157" s="47"/>
      <c r="N157" s="47"/>
      <c r="O157" s="47"/>
      <c r="P157" s="47"/>
      <c r="Q157" s="47"/>
      <c r="R157" s="48"/>
      <c r="T157" s="189"/>
      <c r="U157" s="47"/>
      <c r="V157" s="47"/>
      <c r="W157" s="47"/>
      <c r="X157" s="47"/>
      <c r="Y157" s="47"/>
      <c r="Z157" s="47"/>
      <c r="AA157" s="100"/>
      <c r="AT157" s="22" t="s">
        <v>268</v>
      </c>
      <c r="AU157" s="22" t="s">
        <v>88</v>
      </c>
    </row>
    <row r="158" s="1" customFormat="1" ht="16.5" customHeight="1">
      <c r="B158" s="46"/>
      <c r="C158" s="219" t="s">
        <v>290</v>
      </c>
      <c r="D158" s="219" t="s">
        <v>207</v>
      </c>
      <c r="E158" s="220" t="s">
        <v>3373</v>
      </c>
      <c r="F158" s="221" t="s">
        <v>3374</v>
      </c>
      <c r="G158" s="221"/>
      <c r="H158" s="221"/>
      <c r="I158" s="221"/>
      <c r="J158" s="222" t="s">
        <v>1134</v>
      </c>
      <c r="K158" s="223">
        <v>1</v>
      </c>
      <c r="L158" s="224">
        <v>0</v>
      </c>
      <c r="M158" s="225"/>
      <c r="N158" s="226">
        <f>ROUND(L158*K158,2)</f>
        <v>0</v>
      </c>
      <c r="O158" s="226"/>
      <c r="P158" s="226"/>
      <c r="Q158" s="226"/>
      <c r="R158" s="48"/>
      <c r="T158" s="227" t="s">
        <v>22</v>
      </c>
      <c r="U158" s="56" t="s">
        <v>45</v>
      </c>
      <c r="V158" s="47"/>
      <c r="W158" s="228">
        <f>V158*K158</f>
        <v>0</v>
      </c>
      <c r="X158" s="228">
        <v>0</v>
      </c>
      <c r="Y158" s="228">
        <f>X158*K158</f>
        <v>0</v>
      </c>
      <c r="Z158" s="228">
        <v>0</v>
      </c>
      <c r="AA158" s="229">
        <f>Z158*K158</f>
        <v>0</v>
      </c>
      <c r="AR158" s="22" t="s">
        <v>278</v>
      </c>
      <c r="AT158" s="22" t="s">
        <v>207</v>
      </c>
      <c r="AU158" s="22" t="s">
        <v>88</v>
      </c>
      <c r="AY158" s="22" t="s">
        <v>206</v>
      </c>
      <c r="BE158" s="142">
        <f>IF(U158="základní",N158,0)</f>
        <v>0</v>
      </c>
      <c r="BF158" s="142">
        <f>IF(U158="snížená",N158,0)</f>
        <v>0</v>
      </c>
      <c r="BG158" s="142">
        <f>IF(U158="zákl. přenesená",N158,0)</f>
        <v>0</v>
      </c>
      <c r="BH158" s="142">
        <f>IF(U158="sníž. přenesená",N158,0)</f>
        <v>0</v>
      </c>
      <c r="BI158" s="142">
        <f>IF(U158="nulová",N158,0)</f>
        <v>0</v>
      </c>
      <c r="BJ158" s="22" t="s">
        <v>88</v>
      </c>
      <c r="BK158" s="142">
        <f>ROUND(L158*K158,2)</f>
        <v>0</v>
      </c>
      <c r="BL158" s="22" t="s">
        <v>278</v>
      </c>
      <c r="BM158" s="22" t="s">
        <v>3375</v>
      </c>
    </row>
    <row r="159" s="1" customFormat="1" ht="16.5" customHeight="1">
      <c r="B159" s="46"/>
      <c r="C159" s="47"/>
      <c r="D159" s="47"/>
      <c r="E159" s="47"/>
      <c r="F159" s="250" t="s">
        <v>3374</v>
      </c>
      <c r="G159" s="67"/>
      <c r="H159" s="67"/>
      <c r="I159" s="67"/>
      <c r="J159" s="47"/>
      <c r="K159" s="47"/>
      <c r="L159" s="47"/>
      <c r="M159" s="47"/>
      <c r="N159" s="47"/>
      <c r="O159" s="47"/>
      <c r="P159" s="47"/>
      <c r="Q159" s="47"/>
      <c r="R159" s="48"/>
      <c r="T159" s="189"/>
      <c r="U159" s="47"/>
      <c r="V159" s="47"/>
      <c r="W159" s="47"/>
      <c r="X159" s="47"/>
      <c r="Y159" s="47"/>
      <c r="Z159" s="47"/>
      <c r="AA159" s="100"/>
      <c r="AT159" s="22" t="s">
        <v>268</v>
      </c>
      <c r="AU159" s="22" t="s">
        <v>88</v>
      </c>
    </row>
    <row r="160" s="1" customFormat="1" ht="16.5" customHeight="1">
      <c r="B160" s="46"/>
      <c r="C160" s="219" t="s">
        <v>296</v>
      </c>
      <c r="D160" s="219" t="s">
        <v>207</v>
      </c>
      <c r="E160" s="220" t="s">
        <v>3376</v>
      </c>
      <c r="F160" s="221" t="s">
        <v>3377</v>
      </c>
      <c r="G160" s="221"/>
      <c r="H160" s="221"/>
      <c r="I160" s="221"/>
      <c r="J160" s="222" t="s">
        <v>1134</v>
      </c>
      <c r="K160" s="223">
        <v>1</v>
      </c>
      <c r="L160" s="224">
        <v>0</v>
      </c>
      <c r="M160" s="225"/>
      <c r="N160" s="226">
        <f>ROUND(L160*K160,2)</f>
        <v>0</v>
      </c>
      <c r="O160" s="226"/>
      <c r="P160" s="226"/>
      <c r="Q160" s="226"/>
      <c r="R160" s="48"/>
      <c r="T160" s="227" t="s">
        <v>22</v>
      </c>
      <c r="U160" s="56" t="s">
        <v>45</v>
      </c>
      <c r="V160" s="47"/>
      <c r="W160" s="228">
        <f>V160*K160</f>
        <v>0</v>
      </c>
      <c r="X160" s="228">
        <v>0</v>
      </c>
      <c r="Y160" s="228">
        <f>X160*K160</f>
        <v>0</v>
      </c>
      <c r="Z160" s="228">
        <v>0</v>
      </c>
      <c r="AA160" s="229">
        <f>Z160*K160</f>
        <v>0</v>
      </c>
      <c r="AR160" s="22" t="s">
        <v>278</v>
      </c>
      <c r="AT160" s="22" t="s">
        <v>207</v>
      </c>
      <c r="AU160" s="22" t="s">
        <v>88</v>
      </c>
      <c r="AY160" s="22" t="s">
        <v>206</v>
      </c>
      <c r="BE160" s="142">
        <f>IF(U160="základní",N160,0)</f>
        <v>0</v>
      </c>
      <c r="BF160" s="142">
        <f>IF(U160="snížená",N160,0)</f>
        <v>0</v>
      </c>
      <c r="BG160" s="142">
        <f>IF(U160="zákl. přenesená",N160,0)</f>
        <v>0</v>
      </c>
      <c r="BH160" s="142">
        <f>IF(U160="sníž. přenesená",N160,0)</f>
        <v>0</v>
      </c>
      <c r="BI160" s="142">
        <f>IF(U160="nulová",N160,0)</f>
        <v>0</v>
      </c>
      <c r="BJ160" s="22" t="s">
        <v>88</v>
      </c>
      <c r="BK160" s="142">
        <f>ROUND(L160*K160,2)</f>
        <v>0</v>
      </c>
      <c r="BL160" s="22" t="s">
        <v>278</v>
      </c>
      <c r="BM160" s="22" t="s">
        <v>3378</v>
      </c>
    </row>
    <row r="161" s="1" customFormat="1" ht="16.5" customHeight="1">
      <c r="B161" s="46"/>
      <c r="C161" s="47"/>
      <c r="D161" s="47"/>
      <c r="E161" s="47"/>
      <c r="F161" s="250" t="s">
        <v>3377</v>
      </c>
      <c r="G161" s="67"/>
      <c r="H161" s="67"/>
      <c r="I161" s="67"/>
      <c r="J161" s="47"/>
      <c r="K161" s="47"/>
      <c r="L161" s="47"/>
      <c r="M161" s="47"/>
      <c r="N161" s="47"/>
      <c r="O161" s="47"/>
      <c r="P161" s="47"/>
      <c r="Q161" s="47"/>
      <c r="R161" s="48"/>
      <c r="T161" s="189"/>
      <c r="U161" s="47"/>
      <c r="V161" s="47"/>
      <c r="W161" s="47"/>
      <c r="X161" s="47"/>
      <c r="Y161" s="47"/>
      <c r="Z161" s="47"/>
      <c r="AA161" s="100"/>
      <c r="AT161" s="22" t="s">
        <v>268</v>
      </c>
      <c r="AU161" s="22" t="s">
        <v>88</v>
      </c>
    </row>
    <row r="162" s="1" customFormat="1" ht="25.5" customHeight="1">
      <c r="B162" s="46"/>
      <c r="C162" s="219" t="s">
        <v>301</v>
      </c>
      <c r="D162" s="219" t="s">
        <v>207</v>
      </c>
      <c r="E162" s="220" t="s">
        <v>3379</v>
      </c>
      <c r="F162" s="221" t="s">
        <v>3380</v>
      </c>
      <c r="G162" s="221"/>
      <c r="H162" s="221"/>
      <c r="I162" s="221"/>
      <c r="J162" s="222" t="s">
        <v>1134</v>
      </c>
      <c r="K162" s="223">
        <v>1</v>
      </c>
      <c r="L162" s="224">
        <v>0</v>
      </c>
      <c r="M162" s="225"/>
      <c r="N162" s="226">
        <f>ROUND(L162*K162,2)</f>
        <v>0</v>
      </c>
      <c r="O162" s="226"/>
      <c r="P162" s="226"/>
      <c r="Q162" s="226"/>
      <c r="R162" s="48"/>
      <c r="T162" s="227" t="s">
        <v>22</v>
      </c>
      <c r="U162" s="56" t="s">
        <v>45</v>
      </c>
      <c r="V162" s="47"/>
      <c r="W162" s="228">
        <f>V162*K162</f>
        <v>0</v>
      </c>
      <c r="X162" s="228">
        <v>0</v>
      </c>
      <c r="Y162" s="228">
        <f>X162*K162</f>
        <v>0</v>
      </c>
      <c r="Z162" s="228">
        <v>0</v>
      </c>
      <c r="AA162" s="229">
        <f>Z162*K162</f>
        <v>0</v>
      </c>
      <c r="AR162" s="22" t="s">
        <v>278</v>
      </c>
      <c r="AT162" s="22" t="s">
        <v>207</v>
      </c>
      <c r="AU162" s="22" t="s">
        <v>88</v>
      </c>
      <c r="AY162" s="22" t="s">
        <v>206</v>
      </c>
      <c r="BE162" s="142">
        <f>IF(U162="základní",N162,0)</f>
        <v>0</v>
      </c>
      <c r="BF162" s="142">
        <f>IF(U162="snížená",N162,0)</f>
        <v>0</v>
      </c>
      <c r="BG162" s="142">
        <f>IF(U162="zákl. přenesená",N162,0)</f>
        <v>0</v>
      </c>
      <c r="BH162" s="142">
        <f>IF(U162="sníž. přenesená",N162,0)</f>
        <v>0</v>
      </c>
      <c r="BI162" s="142">
        <f>IF(U162="nulová",N162,0)</f>
        <v>0</v>
      </c>
      <c r="BJ162" s="22" t="s">
        <v>88</v>
      </c>
      <c r="BK162" s="142">
        <f>ROUND(L162*K162,2)</f>
        <v>0</v>
      </c>
      <c r="BL162" s="22" t="s">
        <v>278</v>
      </c>
      <c r="BM162" s="22" t="s">
        <v>3381</v>
      </c>
    </row>
    <row r="163" s="1" customFormat="1" ht="24" customHeight="1">
      <c r="B163" s="46"/>
      <c r="C163" s="47"/>
      <c r="D163" s="47"/>
      <c r="E163" s="47"/>
      <c r="F163" s="250" t="s">
        <v>3380</v>
      </c>
      <c r="G163" s="67"/>
      <c r="H163" s="67"/>
      <c r="I163" s="67"/>
      <c r="J163" s="47"/>
      <c r="K163" s="47"/>
      <c r="L163" s="47"/>
      <c r="M163" s="47"/>
      <c r="N163" s="47"/>
      <c r="O163" s="47"/>
      <c r="P163" s="47"/>
      <c r="Q163" s="47"/>
      <c r="R163" s="48"/>
      <c r="T163" s="189"/>
      <c r="U163" s="47"/>
      <c r="V163" s="47"/>
      <c r="W163" s="47"/>
      <c r="X163" s="47"/>
      <c r="Y163" s="47"/>
      <c r="Z163" s="47"/>
      <c r="AA163" s="100"/>
      <c r="AT163" s="22" t="s">
        <v>268</v>
      </c>
      <c r="AU163" s="22" t="s">
        <v>88</v>
      </c>
    </row>
    <row r="164" s="1" customFormat="1" ht="16.5" customHeight="1">
      <c r="B164" s="46"/>
      <c r="C164" s="219" t="s">
        <v>10</v>
      </c>
      <c r="D164" s="219" t="s">
        <v>207</v>
      </c>
      <c r="E164" s="220" t="s">
        <v>3382</v>
      </c>
      <c r="F164" s="221" t="s">
        <v>3383</v>
      </c>
      <c r="G164" s="221"/>
      <c r="H164" s="221"/>
      <c r="I164" s="221"/>
      <c r="J164" s="222" t="s">
        <v>1134</v>
      </c>
      <c r="K164" s="223">
        <v>4</v>
      </c>
      <c r="L164" s="224">
        <v>0</v>
      </c>
      <c r="M164" s="225"/>
      <c r="N164" s="226">
        <f>ROUND(L164*K164,2)</f>
        <v>0</v>
      </c>
      <c r="O164" s="226"/>
      <c r="P164" s="226"/>
      <c r="Q164" s="226"/>
      <c r="R164" s="48"/>
      <c r="T164" s="227" t="s">
        <v>22</v>
      </c>
      <c r="U164" s="56" t="s">
        <v>45</v>
      </c>
      <c r="V164" s="47"/>
      <c r="W164" s="228">
        <f>V164*K164</f>
        <v>0</v>
      </c>
      <c r="X164" s="228">
        <v>0</v>
      </c>
      <c r="Y164" s="228">
        <f>X164*K164</f>
        <v>0</v>
      </c>
      <c r="Z164" s="228">
        <v>0</v>
      </c>
      <c r="AA164" s="229">
        <f>Z164*K164</f>
        <v>0</v>
      </c>
      <c r="AR164" s="22" t="s">
        <v>278</v>
      </c>
      <c r="AT164" s="22" t="s">
        <v>207</v>
      </c>
      <c r="AU164" s="22" t="s">
        <v>88</v>
      </c>
      <c r="AY164" s="22" t="s">
        <v>206</v>
      </c>
      <c r="BE164" s="142">
        <f>IF(U164="základní",N164,0)</f>
        <v>0</v>
      </c>
      <c r="BF164" s="142">
        <f>IF(U164="snížená",N164,0)</f>
        <v>0</v>
      </c>
      <c r="BG164" s="142">
        <f>IF(U164="zákl. přenesená",N164,0)</f>
        <v>0</v>
      </c>
      <c r="BH164" s="142">
        <f>IF(U164="sníž. přenesená",N164,0)</f>
        <v>0</v>
      </c>
      <c r="BI164" s="142">
        <f>IF(U164="nulová",N164,0)</f>
        <v>0</v>
      </c>
      <c r="BJ164" s="22" t="s">
        <v>88</v>
      </c>
      <c r="BK164" s="142">
        <f>ROUND(L164*K164,2)</f>
        <v>0</v>
      </c>
      <c r="BL164" s="22" t="s">
        <v>278</v>
      </c>
      <c r="BM164" s="22" t="s">
        <v>3384</v>
      </c>
    </row>
    <row r="165" s="1" customFormat="1" ht="24" customHeight="1">
      <c r="B165" s="46"/>
      <c r="C165" s="47"/>
      <c r="D165" s="47"/>
      <c r="E165" s="47"/>
      <c r="F165" s="250" t="s">
        <v>3385</v>
      </c>
      <c r="G165" s="67"/>
      <c r="H165" s="67"/>
      <c r="I165" s="67"/>
      <c r="J165" s="47"/>
      <c r="K165" s="47"/>
      <c r="L165" s="47"/>
      <c r="M165" s="47"/>
      <c r="N165" s="47"/>
      <c r="O165" s="47"/>
      <c r="P165" s="47"/>
      <c r="Q165" s="47"/>
      <c r="R165" s="48"/>
      <c r="T165" s="189"/>
      <c r="U165" s="47"/>
      <c r="V165" s="47"/>
      <c r="W165" s="47"/>
      <c r="X165" s="47"/>
      <c r="Y165" s="47"/>
      <c r="Z165" s="47"/>
      <c r="AA165" s="100"/>
      <c r="AT165" s="22" t="s">
        <v>268</v>
      </c>
      <c r="AU165" s="22" t="s">
        <v>88</v>
      </c>
    </row>
    <row r="166" s="1" customFormat="1" ht="16.5" customHeight="1">
      <c r="B166" s="46"/>
      <c r="C166" s="219" t="s">
        <v>313</v>
      </c>
      <c r="D166" s="219" t="s">
        <v>207</v>
      </c>
      <c r="E166" s="220" t="s">
        <v>3386</v>
      </c>
      <c r="F166" s="221" t="s">
        <v>3387</v>
      </c>
      <c r="G166" s="221"/>
      <c r="H166" s="221"/>
      <c r="I166" s="221"/>
      <c r="J166" s="222" t="s">
        <v>1134</v>
      </c>
      <c r="K166" s="223">
        <v>4</v>
      </c>
      <c r="L166" s="224">
        <v>0</v>
      </c>
      <c r="M166" s="225"/>
      <c r="N166" s="226">
        <f>ROUND(L166*K166,2)</f>
        <v>0</v>
      </c>
      <c r="O166" s="226"/>
      <c r="P166" s="226"/>
      <c r="Q166" s="226"/>
      <c r="R166" s="48"/>
      <c r="T166" s="227" t="s">
        <v>22</v>
      </c>
      <c r="U166" s="56" t="s">
        <v>45</v>
      </c>
      <c r="V166" s="47"/>
      <c r="W166" s="228">
        <f>V166*K166</f>
        <v>0</v>
      </c>
      <c r="X166" s="228">
        <v>0</v>
      </c>
      <c r="Y166" s="228">
        <f>X166*K166</f>
        <v>0</v>
      </c>
      <c r="Z166" s="228">
        <v>0</v>
      </c>
      <c r="AA166" s="229">
        <f>Z166*K166</f>
        <v>0</v>
      </c>
      <c r="AR166" s="22" t="s">
        <v>278</v>
      </c>
      <c r="AT166" s="22" t="s">
        <v>207</v>
      </c>
      <c r="AU166" s="22" t="s">
        <v>88</v>
      </c>
      <c r="AY166" s="22" t="s">
        <v>206</v>
      </c>
      <c r="BE166" s="142">
        <f>IF(U166="základní",N166,0)</f>
        <v>0</v>
      </c>
      <c r="BF166" s="142">
        <f>IF(U166="snížená",N166,0)</f>
        <v>0</v>
      </c>
      <c r="BG166" s="142">
        <f>IF(U166="zákl. přenesená",N166,0)</f>
        <v>0</v>
      </c>
      <c r="BH166" s="142">
        <f>IF(U166="sníž. přenesená",N166,0)</f>
        <v>0</v>
      </c>
      <c r="BI166" s="142">
        <f>IF(U166="nulová",N166,0)</f>
        <v>0</v>
      </c>
      <c r="BJ166" s="22" t="s">
        <v>88</v>
      </c>
      <c r="BK166" s="142">
        <f>ROUND(L166*K166,2)</f>
        <v>0</v>
      </c>
      <c r="BL166" s="22" t="s">
        <v>278</v>
      </c>
      <c r="BM166" s="22" t="s">
        <v>3388</v>
      </c>
    </row>
    <row r="167" s="1" customFormat="1" ht="84" customHeight="1">
      <c r="B167" s="46"/>
      <c r="C167" s="47"/>
      <c r="D167" s="47"/>
      <c r="E167" s="47"/>
      <c r="F167" s="250" t="s">
        <v>3389</v>
      </c>
      <c r="G167" s="67"/>
      <c r="H167" s="67"/>
      <c r="I167" s="67"/>
      <c r="J167" s="47"/>
      <c r="K167" s="47"/>
      <c r="L167" s="47"/>
      <c r="M167" s="47"/>
      <c r="N167" s="47"/>
      <c r="O167" s="47"/>
      <c r="P167" s="47"/>
      <c r="Q167" s="47"/>
      <c r="R167" s="48"/>
      <c r="T167" s="189"/>
      <c r="U167" s="47"/>
      <c r="V167" s="47"/>
      <c r="W167" s="47"/>
      <c r="X167" s="47"/>
      <c r="Y167" s="47"/>
      <c r="Z167" s="47"/>
      <c r="AA167" s="100"/>
      <c r="AT167" s="22" t="s">
        <v>268</v>
      </c>
      <c r="AU167" s="22" t="s">
        <v>88</v>
      </c>
    </row>
    <row r="168" s="1" customFormat="1" ht="16.5" customHeight="1">
      <c r="B168" s="46"/>
      <c r="C168" s="219" t="s">
        <v>318</v>
      </c>
      <c r="D168" s="219" t="s">
        <v>207</v>
      </c>
      <c r="E168" s="220" t="s">
        <v>3390</v>
      </c>
      <c r="F168" s="221" t="s">
        <v>3391</v>
      </c>
      <c r="G168" s="221"/>
      <c r="H168" s="221"/>
      <c r="I168" s="221"/>
      <c r="J168" s="222" t="s">
        <v>1134</v>
      </c>
      <c r="K168" s="223">
        <v>32</v>
      </c>
      <c r="L168" s="224">
        <v>0</v>
      </c>
      <c r="M168" s="225"/>
      <c r="N168" s="226">
        <f>ROUND(L168*K168,2)</f>
        <v>0</v>
      </c>
      <c r="O168" s="226"/>
      <c r="P168" s="226"/>
      <c r="Q168" s="226"/>
      <c r="R168" s="48"/>
      <c r="T168" s="227" t="s">
        <v>22</v>
      </c>
      <c r="U168" s="56" t="s">
        <v>45</v>
      </c>
      <c r="V168" s="47"/>
      <c r="W168" s="228">
        <f>V168*K168</f>
        <v>0</v>
      </c>
      <c r="X168" s="228">
        <v>0</v>
      </c>
      <c r="Y168" s="228">
        <f>X168*K168</f>
        <v>0</v>
      </c>
      <c r="Z168" s="228">
        <v>0</v>
      </c>
      <c r="AA168" s="229">
        <f>Z168*K168</f>
        <v>0</v>
      </c>
      <c r="AR168" s="22" t="s">
        <v>278</v>
      </c>
      <c r="AT168" s="22" t="s">
        <v>207</v>
      </c>
      <c r="AU168" s="22" t="s">
        <v>88</v>
      </c>
      <c r="AY168" s="22" t="s">
        <v>206</v>
      </c>
      <c r="BE168" s="142">
        <f>IF(U168="základní",N168,0)</f>
        <v>0</v>
      </c>
      <c r="BF168" s="142">
        <f>IF(U168="snížená",N168,0)</f>
        <v>0</v>
      </c>
      <c r="BG168" s="142">
        <f>IF(U168="zákl. přenesená",N168,0)</f>
        <v>0</v>
      </c>
      <c r="BH168" s="142">
        <f>IF(U168="sníž. přenesená",N168,0)</f>
        <v>0</v>
      </c>
      <c r="BI168" s="142">
        <f>IF(U168="nulová",N168,0)</f>
        <v>0</v>
      </c>
      <c r="BJ168" s="22" t="s">
        <v>88</v>
      </c>
      <c r="BK168" s="142">
        <f>ROUND(L168*K168,2)</f>
        <v>0</v>
      </c>
      <c r="BL168" s="22" t="s">
        <v>278</v>
      </c>
      <c r="BM168" s="22" t="s">
        <v>3392</v>
      </c>
    </row>
    <row r="169" s="1" customFormat="1" ht="24" customHeight="1">
      <c r="B169" s="46"/>
      <c r="C169" s="47"/>
      <c r="D169" s="47"/>
      <c r="E169" s="47"/>
      <c r="F169" s="250" t="s">
        <v>3385</v>
      </c>
      <c r="G169" s="67"/>
      <c r="H169" s="67"/>
      <c r="I169" s="67"/>
      <c r="J169" s="47"/>
      <c r="K169" s="47"/>
      <c r="L169" s="47"/>
      <c r="M169" s="47"/>
      <c r="N169" s="47"/>
      <c r="O169" s="47"/>
      <c r="P169" s="47"/>
      <c r="Q169" s="47"/>
      <c r="R169" s="48"/>
      <c r="T169" s="189"/>
      <c r="U169" s="47"/>
      <c r="V169" s="47"/>
      <c r="W169" s="47"/>
      <c r="X169" s="47"/>
      <c r="Y169" s="47"/>
      <c r="Z169" s="47"/>
      <c r="AA169" s="100"/>
      <c r="AT169" s="22" t="s">
        <v>268</v>
      </c>
      <c r="AU169" s="22" t="s">
        <v>88</v>
      </c>
    </row>
    <row r="170" s="1" customFormat="1" ht="16.5" customHeight="1">
      <c r="B170" s="46"/>
      <c r="C170" s="219" t="s">
        <v>323</v>
      </c>
      <c r="D170" s="219" t="s">
        <v>207</v>
      </c>
      <c r="E170" s="220" t="s">
        <v>3393</v>
      </c>
      <c r="F170" s="221" t="s">
        <v>3394</v>
      </c>
      <c r="G170" s="221"/>
      <c r="H170" s="221"/>
      <c r="I170" s="221"/>
      <c r="J170" s="222" t="s">
        <v>1134</v>
      </c>
      <c r="K170" s="223">
        <v>30</v>
      </c>
      <c r="L170" s="224">
        <v>0</v>
      </c>
      <c r="M170" s="225"/>
      <c r="N170" s="226">
        <f>ROUND(L170*K170,2)</f>
        <v>0</v>
      </c>
      <c r="O170" s="226"/>
      <c r="P170" s="226"/>
      <c r="Q170" s="226"/>
      <c r="R170" s="48"/>
      <c r="T170" s="227" t="s">
        <v>22</v>
      </c>
      <c r="U170" s="56" t="s">
        <v>45</v>
      </c>
      <c r="V170" s="47"/>
      <c r="W170" s="228">
        <f>V170*K170</f>
        <v>0</v>
      </c>
      <c r="X170" s="228">
        <v>0</v>
      </c>
      <c r="Y170" s="228">
        <f>X170*K170</f>
        <v>0</v>
      </c>
      <c r="Z170" s="228">
        <v>0</v>
      </c>
      <c r="AA170" s="229">
        <f>Z170*K170</f>
        <v>0</v>
      </c>
      <c r="AR170" s="22" t="s">
        <v>278</v>
      </c>
      <c r="AT170" s="22" t="s">
        <v>207</v>
      </c>
      <c r="AU170" s="22" t="s">
        <v>88</v>
      </c>
      <c r="AY170" s="22" t="s">
        <v>206</v>
      </c>
      <c r="BE170" s="142">
        <f>IF(U170="základní",N170,0)</f>
        <v>0</v>
      </c>
      <c r="BF170" s="142">
        <f>IF(U170="snížená",N170,0)</f>
        <v>0</v>
      </c>
      <c r="BG170" s="142">
        <f>IF(U170="zákl. přenesená",N170,0)</f>
        <v>0</v>
      </c>
      <c r="BH170" s="142">
        <f>IF(U170="sníž. přenesená",N170,0)</f>
        <v>0</v>
      </c>
      <c r="BI170" s="142">
        <f>IF(U170="nulová",N170,0)</f>
        <v>0</v>
      </c>
      <c r="BJ170" s="22" t="s">
        <v>88</v>
      </c>
      <c r="BK170" s="142">
        <f>ROUND(L170*K170,2)</f>
        <v>0</v>
      </c>
      <c r="BL170" s="22" t="s">
        <v>278</v>
      </c>
      <c r="BM170" s="22" t="s">
        <v>3395</v>
      </c>
    </row>
    <row r="171" s="1" customFormat="1" ht="84" customHeight="1">
      <c r="B171" s="46"/>
      <c r="C171" s="47"/>
      <c r="D171" s="47"/>
      <c r="E171" s="47"/>
      <c r="F171" s="250" t="s">
        <v>3396</v>
      </c>
      <c r="G171" s="67"/>
      <c r="H171" s="67"/>
      <c r="I171" s="67"/>
      <c r="J171" s="47"/>
      <c r="K171" s="47"/>
      <c r="L171" s="47"/>
      <c r="M171" s="47"/>
      <c r="N171" s="47"/>
      <c r="O171" s="47"/>
      <c r="P171" s="47"/>
      <c r="Q171" s="47"/>
      <c r="R171" s="48"/>
      <c r="T171" s="189"/>
      <c r="U171" s="47"/>
      <c r="V171" s="47"/>
      <c r="W171" s="47"/>
      <c r="X171" s="47"/>
      <c r="Y171" s="47"/>
      <c r="Z171" s="47"/>
      <c r="AA171" s="100"/>
      <c r="AT171" s="22" t="s">
        <v>268</v>
      </c>
      <c r="AU171" s="22" t="s">
        <v>88</v>
      </c>
    </row>
    <row r="172" s="1" customFormat="1" ht="16.5" customHeight="1">
      <c r="B172" s="46"/>
      <c r="C172" s="219" t="s">
        <v>327</v>
      </c>
      <c r="D172" s="219" t="s">
        <v>207</v>
      </c>
      <c r="E172" s="220" t="s">
        <v>3397</v>
      </c>
      <c r="F172" s="221" t="s">
        <v>3398</v>
      </c>
      <c r="G172" s="221"/>
      <c r="H172" s="221"/>
      <c r="I172" s="221"/>
      <c r="J172" s="222" t="s">
        <v>1134</v>
      </c>
      <c r="K172" s="223">
        <v>2</v>
      </c>
      <c r="L172" s="224">
        <v>0</v>
      </c>
      <c r="M172" s="225"/>
      <c r="N172" s="226">
        <f>ROUND(L172*K172,2)</f>
        <v>0</v>
      </c>
      <c r="O172" s="226"/>
      <c r="P172" s="226"/>
      <c r="Q172" s="226"/>
      <c r="R172" s="48"/>
      <c r="T172" s="227" t="s">
        <v>22</v>
      </c>
      <c r="U172" s="56" t="s">
        <v>45</v>
      </c>
      <c r="V172" s="47"/>
      <c r="W172" s="228">
        <f>V172*K172</f>
        <v>0</v>
      </c>
      <c r="X172" s="228">
        <v>0</v>
      </c>
      <c r="Y172" s="228">
        <f>X172*K172</f>
        <v>0</v>
      </c>
      <c r="Z172" s="228">
        <v>0</v>
      </c>
      <c r="AA172" s="229">
        <f>Z172*K172</f>
        <v>0</v>
      </c>
      <c r="AR172" s="22" t="s">
        <v>278</v>
      </c>
      <c r="AT172" s="22" t="s">
        <v>207</v>
      </c>
      <c r="AU172" s="22" t="s">
        <v>88</v>
      </c>
      <c r="AY172" s="22" t="s">
        <v>206</v>
      </c>
      <c r="BE172" s="142">
        <f>IF(U172="základní",N172,0)</f>
        <v>0</v>
      </c>
      <c r="BF172" s="142">
        <f>IF(U172="snížená",N172,0)</f>
        <v>0</v>
      </c>
      <c r="BG172" s="142">
        <f>IF(U172="zákl. přenesená",N172,0)</f>
        <v>0</v>
      </c>
      <c r="BH172" s="142">
        <f>IF(U172="sníž. přenesená",N172,0)</f>
        <v>0</v>
      </c>
      <c r="BI172" s="142">
        <f>IF(U172="nulová",N172,0)</f>
        <v>0</v>
      </c>
      <c r="BJ172" s="22" t="s">
        <v>88</v>
      </c>
      <c r="BK172" s="142">
        <f>ROUND(L172*K172,2)</f>
        <v>0</v>
      </c>
      <c r="BL172" s="22" t="s">
        <v>278</v>
      </c>
      <c r="BM172" s="22" t="s">
        <v>3399</v>
      </c>
    </row>
    <row r="173" s="1" customFormat="1" ht="84" customHeight="1">
      <c r="B173" s="46"/>
      <c r="C173" s="47"/>
      <c r="D173" s="47"/>
      <c r="E173" s="47"/>
      <c r="F173" s="250" t="s">
        <v>3400</v>
      </c>
      <c r="G173" s="67"/>
      <c r="H173" s="67"/>
      <c r="I173" s="67"/>
      <c r="J173" s="47"/>
      <c r="K173" s="47"/>
      <c r="L173" s="47"/>
      <c r="M173" s="47"/>
      <c r="N173" s="47"/>
      <c r="O173" s="47"/>
      <c r="P173" s="47"/>
      <c r="Q173" s="47"/>
      <c r="R173" s="48"/>
      <c r="T173" s="189"/>
      <c r="U173" s="47"/>
      <c r="V173" s="47"/>
      <c r="W173" s="47"/>
      <c r="X173" s="47"/>
      <c r="Y173" s="47"/>
      <c r="Z173" s="47"/>
      <c r="AA173" s="100"/>
      <c r="AT173" s="22" t="s">
        <v>268</v>
      </c>
      <c r="AU173" s="22" t="s">
        <v>88</v>
      </c>
    </row>
    <row r="174" s="1" customFormat="1" ht="16.5" customHeight="1">
      <c r="B174" s="46"/>
      <c r="C174" s="219" t="s">
        <v>331</v>
      </c>
      <c r="D174" s="219" t="s">
        <v>207</v>
      </c>
      <c r="E174" s="220" t="s">
        <v>3401</v>
      </c>
      <c r="F174" s="221" t="s">
        <v>3402</v>
      </c>
      <c r="G174" s="221"/>
      <c r="H174" s="221"/>
      <c r="I174" s="221"/>
      <c r="J174" s="222" t="s">
        <v>243</v>
      </c>
      <c r="K174" s="223">
        <v>30</v>
      </c>
      <c r="L174" s="224">
        <v>0</v>
      </c>
      <c r="M174" s="225"/>
      <c r="N174" s="226">
        <f>ROUND(L174*K174,2)</f>
        <v>0</v>
      </c>
      <c r="O174" s="226"/>
      <c r="P174" s="226"/>
      <c r="Q174" s="226"/>
      <c r="R174" s="48"/>
      <c r="T174" s="227" t="s">
        <v>22</v>
      </c>
      <c r="U174" s="56" t="s">
        <v>45</v>
      </c>
      <c r="V174" s="47"/>
      <c r="W174" s="228">
        <f>V174*K174</f>
        <v>0</v>
      </c>
      <c r="X174" s="228">
        <v>0</v>
      </c>
      <c r="Y174" s="228">
        <f>X174*K174</f>
        <v>0</v>
      </c>
      <c r="Z174" s="228">
        <v>0</v>
      </c>
      <c r="AA174" s="229">
        <f>Z174*K174</f>
        <v>0</v>
      </c>
      <c r="AR174" s="22" t="s">
        <v>278</v>
      </c>
      <c r="AT174" s="22" t="s">
        <v>207</v>
      </c>
      <c r="AU174" s="22" t="s">
        <v>88</v>
      </c>
      <c r="AY174" s="22" t="s">
        <v>206</v>
      </c>
      <c r="BE174" s="142">
        <f>IF(U174="základní",N174,0)</f>
        <v>0</v>
      </c>
      <c r="BF174" s="142">
        <f>IF(U174="snížená",N174,0)</f>
        <v>0</v>
      </c>
      <c r="BG174" s="142">
        <f>IF(U174="zákl. přenesená",N174,0)</f>
        <v>0</v>
      </c>
      <c r="BH174" s="142">
        <f>IF(U174="sníž. přenesená",N174,0)</f>
        <v>0</v>
      </c>
      <c r="BI174" s="142">
        <f>IF(U174="nulová",N174,0)</f>
        <v>0</v>
      </c>
      <c r="BJ174" s="22" t="s">
        <v>88</v>
      </c>
      <c r="BK174" s="142">
        <f>ROUND(L174*K174,2)</f>
        <v>0</v>
      </c>
      <c r="BL174" s="22" t="s">
        <v>278</v>
      </c>
      <c r="BM174" s="22" t="s">
        <v>3403</v>
      </c>
    </row>
    <row r="175" s="1" customFormat="1" ht="16.5" customHeight="1">
      <c r="B175" s="46"/>
      <c r="C175" s="47"/>
      <c r="D175" s="47"/>
      <c r="E175" s="47"/>
      <c r="F175" s="250" t="s">
        <v>3402</v>
      </c>
      <c r="G175" s="67"/>
      <c r="H175" s="67"/>
      <c r="I175" s="67"/>
      <c r="J175" s="47"/>
      <c r="K175" s="47"/>
      <c r="L175" s="47"/>
      <c r="M175" s="47"/>
      <c r="N175" s="47"/>
      <c r="O175" s="47"/>
      <c r="P175" s="47"/>
      <c r="Q175" s="47"/>
      <c r="R175" s="48"/>
      <c r="T175" s="189"/>
      <c r="U175" s="47"/>
      <c r="V175" s="47"/>
      <c r="W175" s="47"/>
      <c r="X175" s="47"/>
      <c r="Y175" s="47"/>
      <c r="Z175" s="47"/>
      <c r="AA175" s="100"/>
      <c r="AT175" s="22" t="s">
        <v>268</v>
      </c>
      <c r="AU175" s="22" t="s">
        <v>88</v>
      </c>
    </row>
    <row r="176" s="1" customFormat="1" ht="16.5" customHeight="1">
      <c r="B176" s="46"/>
      <c r="C176" s="219" t="s">
        <v>337</v>
      </c>
      <c r="D176" s="219" t="s">
        <v>207</v>
      </c>
      <c r="E176" s="220" t="s">
        <v>3404</v>
      </c>
      <c r="F176" s="221" t="s">
        <v>3405</v>
      </c>
      <c r="G176" s="221"/>
      <c r="H176" s="221"/>
      <c r="I176" s="221"/>
      <c r="J176" s="222" t="s">
        <v>243</v>
      </c>
      <c r="K176" s="223">
        <v>30</v>
      </c>
      <c r="L176" s="224">
        <v>0</v>
      </c>
      <c r="M176" s="225"/>
      <c r="N176" s="226">
        <f>ROUND(L176*K176,2)</f>
        <v>0</v>
      </c>
      <c r="O176" s="226"/>
      <c r="P176" s="226"/>
      <c r="Q176" s="226"/>
      <c r="R176" s="48"/>
      <c r="T176" s="227" t="s">
        <v>22</v>
      </c>
      <c r="U176" s="56" t="s">
        <v>45</v>
      </c>
      <c r="V176" s="47"/>
      <c r="W176" s="228">
        <f>V176*K176</f>
        <v>0</v>
      </c>
      <c r="X176" s="228">
        <v>0</v>
      </c>
      <c r="Y176" s="228">
        <f>X176*K176</f>
        <v>0</v>
      </c>
      <c r="Z176" s="228">
        <v>0</v>
      </c>
      <c r="AA176" s="229">
        <f>Z176*K176</f>
        <v>0</v>
      </c>
      <c r="AR176" s="22" t="s">
        <v>278</v>
      </c>
      <c r="AT176" s="22" t="s">
        <v>207</v>
      </c>
      <c r="AU176" s="22" t="s">
        <v>88</v>
      </c>
      <c r="AY176" s="22" t="s">
        <v>206</v>
      </c>
      <c r="BE176" s="142">
        <f>IF(U176="základní",N176,0)</f>
        <v>0</v>
      </c>
      <c r="BF176" s="142">
        <f>IF(U176="snížená",N176,0)</f>
        <v>0</v>
      </c>
      <c r="BG176" s="142">
        <f>IF(U176="zákl. přenesená",N176,0)</f>
        <v>0</v>
      </c>
      <c r="BH176" s="142">
        <f>IF(U176="sníž. přenesená",N176,0)</f>
        <v>0</v>
      </c>
      <c r="BI176" s="142">
        <f>IF(U176="nulová",N176,0)</f>
        <v>0</v>
      </c>
      <c r="BJ176" s="22" t="s">
        <v>88</v>
      </c>
      <c r="BK176" s="142">
        <f>ROUND(L176*K176,2)</f>
        <v>0</v>
      </c>
      <c r="BL176" s="22" t="s">
        <v>278</v>
      </c>
      <c r="BM176" s="22" t="s">
        <v>3406</v>
      </c>
    </row>
    <row r="177" s="1" customFormat="1" ht="48" customHeight="1">
      <c r="B177" s="46"/>
      <c r="C177" s="47"/>
      <c r="D177" s="47"/>
      <c r="E177" s="47"/>
      <c r="F177" s="250" t="s">
        <v>3407</v>
      </c>
      <c r="G177" s="67"/>
      <c r="H177" s="67"/>
      <c r="I177" s="67"/>
      <c r="J177" s="47"/>
      <c r="K177" s="47"/>
      <c r="L177" s="47"/>
      <c r="M177" s="47"/>
      <c r="N177" s="47"/>
      <c r="O177" s="47"/>
      <c r="P177" s="47"/>
      <c r="Q177" s="47"/>
      <c r="R177" s="48"/>
      <c r="T177" s="189"/>
      <c r="U177" s="47"/>
      <c r="V177" s="47"/>
      <c r="W177" s="47"/>
      <c r="X177" s="47"/>
      <c r="Y177" s="47"/>
      <c r="Z177" s="47"/>
      <c r="AA177" s="100"/>
      <c r="AT177" s="22" t="s">
        <v>268</v>
      </c>
      <c r="AU177" s="22" t="s">
        <v>88</v>
      </c>
    </row>
    <row r="178" s="1" customFormat="1" ht="16.5" customHeight="1">
      <c r="B178" s="46"/>
      <c r="C178" s="219" t="s">
        <v>342</v>
      </c>
      <c r="D178" s="219" t="s">
        <v>207</v>
      </c>
      <c r="E178" s="220" t="s">
        <v>3408</v>
      </c>
      <c r="F178" s="221" t="s">
        <v>3409</v>
      </c>
      <c r="G178" s="221"/>
      <c r="H178" s="221"/>
      <c r="I178" s="221"/>
      <c r="J178" s="222" t="s">
        <v>243</v>
      </c>
      <c r="K178" s="223">
        <v>440</v>
      </c>
      <c r="L178" s="224">
        <v>0</v>
      </c>
      <c r="M178" s="225"/>
      <c r="N178" s="226">
        <f>ROUND(L178*K178,2)</f>
        <v>0</v>
      </c>
      <c r="O178" s="226"/>
      <c r="P178" s="226"/>
      <c r="Q178" s="226"/>
      <c r="R178" s="48"/>
      <c r="T178" s="227" t="s">
        <v>22</v>
      </c>
      <c r="U178" s="56" t="s">
        <v>45</v>
      </c>
      <c r="V178" s="47"/>
      <c r="W178" s="228">
        <f>V178*K178</f>
        <v>0</v>
      </c>
      <c r="X178" s="228">
        <v>0</v>
      </c>
      <c r="Y178" s="228">
        <f>X178*K178</f>
        <v>0</v>
      </c>
      <c r="Z178" s="228">
        <v>0</v>
      </c>
      <c r="AA178" s="229">
        <f>Z178*K178</f>
        <v>0</v>
      </c>
      <c r="AR178" s="22" t="s">
        <v>278</v>
      </c>
      <c r="AT178" s="22" t="s">
        <v>207</v>
      </c>
      <c r="AU178" s="22" t="s">
        <v>88</v>
      </c>
      <c r="AY178" s="22" t="s">
        <v>206</v>
      </c>
      <c r="BE178" s="142">
        <f>IF(U178="základní",N178,0)</f>
        <v>0</v>
      </c>
      <c r="BF178" s="142">
        <f>IF(U178="snížená",N178,0)</f>
        <v>0</v>
      </c>
      <c r="BG178" s="142">
        <f>IF(U178="zákl. přenesená",N178,0)</f>
        <v>0</v>
      </c>
      <c r="BH178" s="142">
        <f>IF(U178="sníž. přenesená",N178,0)</f>
        <v>0</v>
      </c>
      <c r="BI178" s="142">
        <f>IF(U178="nulová",N178,0)</f>
        <v>0</v>
      </c>
      <c r="BJ178" s="22" t="s">
        <v>88</v>
      </c>
      <c r="BK178" s="142">
        <f>ROUND(L178*K178,2)</f>
        <v>0</v>
      </c>
      <c r="BL178" s="22" t="s">
        <v>278</v>
      </c>
      <c r="BM178" s="22" t="s">
        <v>3410</v>
      </c>
    </row>
    <row r="179" s="1" customFormat="1" ht="16.5" customHeight="1">
      <c r="B179" s="46"/>
      <c r="C179" s="47"/>
      <c r="D179" s="47"/>
      <c r="E179" s="47"/>
      <c r="F179" s="250" t="s">
        <v>3409</v>
      </c>
      <c r="G179" s="67"/>
      <c r="H179" s="67"/>
      <c r="I179" s="67"/>
      <c r="J179" s="47"/>
      <c r="K179" s="47"/>
      <c r="L179" s="47"/>
      <c r="M179" s="47"/>
      <c r="N179" s="47"/>
      <c r="O179" s="47"/>
      <c r="P179" s="47"/>
      <c r="Q179" s="47"/>
      <c r="R179" s="48"/>
      <c r="T179" s="189"/>
      <c r="U179" s="47"/>
      <c r="V179" s="47"/>
      <c r="W179" s="47"/>
      <c r="X179" s="47"/>
      <c r="Y179" s="47"/>
      <c r="Z179" s="47"/>
      <c r="AA179" s="100"/>
      <c r="AT179" s="22" t="s">
        <v>268</v>
      </c>
      <c r="AU179" s="22" t="s">
        <v>88</v>
      </c>
    </row>
    <row r="180" s="1" customFormat="1" ht="16.5" customHeight="1">
      <c r="B180" s="46"/>
      <c r="C180" s="219" t="s">
        <v>348</v>
      </c>
      <c r="D180" s="219" t="s">
        <v>207</v>
      </c>
      <c r="E180" s="220" t="s">
        <v>3411</v>
      </c>
      <c r="F180" s="221" t="s">
        <v>3412</v>
      </c>
      <c r="G180" s="221"/>
      <c r="H180" s="221"/>
      <c r="I180" s="221"/>
      <c r="J180" s="222" t="s">
        <v>243</v>
      </c>
      <c r="K180" s="223">
        <v>440</v>
      </c>
      <c r="L180" s="224">
        <v>0</v>
      </c>
      <c r="M180" s="225"/>
      <c r="N180" s="226">
        <f>ROUND(L180*K180,2)</f>
        <v>0</v>
      </c>
      <c r="O180" s="226"/>
      <c r="P180" s="226"/>
      <c r="Q180" s="226"/>
      <c r="R180" s="48"/>
      <c r="T180" s="227" t="s">
        <v>22</v>
      </c>
      <c r="U180" s="56" t="s">
        <v>45</v>
      </c>
      <c r="V180" s="47"/>
      <c r="W180" s="228">
        <f>V180*K180</f>
        <v>0</v>
      </c>
      <c r="X180" s="228">
        <v>0</v>
      </c>
      <c r="Y180" s="228">
        <f>X180*K180</f>
        <v>0</v>
      </c>
      <c r="Z180" s="228">
        <v>0</v>
      </c>
      <c r="AA180" s="229">
        <f>Z180*K180</f>
        <v>0</v>
      </c>
      <c r="AR180" s="22" t="s">
        <v>278</v>
      </c>
      <c r="AT180" s="22" t="s">
        <v>207</v>
      </c>
      <c r="AU180" s="22" t="s">
        <v>88</v>
      </c>
      <c r="AY180" s="22" t="s">
        <v>206</v>
      </c>
      <c r="BE180" s="142">
        <f>IF(U180="základní",N180,0)</f>
        <v>0</v>
      </c>
      <c r="BF180" s="142">
        <f>IF(U180="snížená",N180,0)</f>
        <v>0</v>
      </c>
      <c r="BG180" s="142">
        <f>IF(U180="zákl. přenesená",N180,0)</f>
        <v>0</v>
      </c>
      <c r="BH180" s="142">
        <f>IF(U180="sníž. přenesená",N180,0)</f>
        <v>0</v>
      </c>
      <c r="BI180" s="142">
        <f>IF(U180="nulová",N180,0)</f>
        <v>0</v>
      </c>
      <c r="BJ180" s="22" t="s">
        <v>88</v>
      </c>
      <c r="BK180" s="142">
        <f>ROUND(L180*K180,2)</f>
        <v>0</v>
      </c>
      <c r="BL180" s="22" t="s">
        <v>278</v>
      </c>
      <c r="BM180" s="22" t="s">
        <v>3413</v>
      </c>
    </row>
    <row r="181" s="1" customFormat="1" ht="36" customHeight="1">
      <c r="B181" s="46"/>
      <c r="C181" s="47"/>
      <c r="D181" s="47"/>
      <c r="E181" s="47"/>
      <c r="F181" s="250" t="s">
        <v>3414</v>
      </c>
      <c r="G181" s="67"/>
      <c r="H181" s="67"/>
      <c r="I181" s="67"/>
      <c r="J181" s="47"/>
      <c r="K181" s="47"/>
      <c r="L181" s="47"/>
      <c r="M181" s="47"/>
      <c r="N181" s="47"/>
      <c r="O181" s="47"/>
      <c r="P181" s="47"/>
      <c r="Q181" s="47"/>
      <c r="R181" s="48"/>
      <c r="T181" s="189"/>
      <c r="U181" s="47"/>
      <c r="V181" s="47"/>
      <c r="W181" s="47"/>
      <c r="X181" s="47"/>
      <c r="Y181" s="47"/>
      <c r="Z181" s="47"/>
      <c r="AA181" s="100"/>
      <c r="AT181" s="22" t="s">
        <v>268</v>
      </c>
      <c r="AU181" s="22" t="s">
        <v>88</v>
      </c>
    </row>
    <row r="182" s="1" customFormat="1" ht="16.5" customHeight="1">
      <c r="B182" s="46"/>
      <c r="C182" s="219" t="s">
        <v>354</v>
      </c>
      <c r="D182" s="219" t="s">
        <v>207</v>
      </c>
      <c r="E182" s="220" t="s">
        <v>3415</v>
      </c>
      <c r="F182" s="221" t="s">
        <v>3416</v>
      </c>
      <c r="G182" s="221"/>
      <c r="H182" s="221"/>
      <c r="I182" s="221"/>
      <c r="J182" s="222" t="s">
        <v>1134</v>
      </c>
      <c r="K182" s="223">
        <v>1405</v>
      </c>
      <c r="L182" s="224">
        <v>0</v>
      </c>
      <c r="M182" s="225"/>
      <c r="N182" s="226">
        <f>ROUND(L182*K182,2)</f>
        <v>0</v>
      </c>
      <c r="O182" s="226"/>
      <c r="P182" s="226"/>
      <c r="Q182" s="226"/>
      <c r="R182" s="48"/>
      <c r="T182" s="227" t="s">
        <v>22</v>
      </c>
      <c r="U182" s="56" t="s">
        <v>45</v>
      </c>
      <c r="V182" s="47"/>
      <c r="W182" s="228">
        <f>V182*K182</f>
        <v>0</v>
      </c>
      <c r="X182" s="228">
        <v>0</v>
      </c>
      <c r="Y182" s="228">
        <f>X182*K182</f>
        <v>0</v>
      </c>
      <c r="Z182" s="228">
        <v>0</v>
      </c>
      <c r="AA182" s="229">
        <f>Z182*K182</f>
        <v>0</v>
      </c>
      <c r="AR182" s="22" t="s">
        <v>278</v>
      </c>
      <c r="AT182" s="22" t="s">
        <v>207</v>
      </c>
      <c r="AU182" s="22" t="s">
        <v>88</v>
      </c>
      <c r="AY182" s="22" t="s">
        <v>206</v>
      </c>
      <c r="BE182" s="142">
        <f>IF(U182="základní",N182,0)</f>
        <v>0</v>
      </c>
      <c r="BF182" s="142">
        <f>IF(U182="snížená",N182,0)</f>
        <v>0</v>
      </c>
      <c r="BG182" s="142">
        <f>IF(U182="zákl. přenesená",N182,0)</f>
        <v>0</v>
      </c>
      <c r="BH182" s="142">
        <f>IF(U182="sníž. přenesená",N182,0)</f>
        <v>0</v>
      </c>
      <c r="BI182" s="142">
        <f>IF(U182="nulová",N182,0)</f>
        <v>0</v>
      </c>
      <c r="BJ182" s="22" t="s">
        <v>88</v>
      </c>
      <c r="BK182" s="142">
        <f>ROUND(L182*K182,2)</f>
        <v>0</v>
      </c>
      <c r="BL182" s="22" t="s">
        <v>278</v>
      </c>
      <c r="BM182" s="22" t="s">
        <v>3417</v>
      </c>
    </row>
    <row r="183" s="1" customFormat="1" ht="24" customHeight="1">
      <c r="B183" s="46"/>
      <c r="C183" s="47"/>
      <c r="D183" s="47"/>
      <c r="E183" s="47"/>
      <c r="F183" s="250" t="s">
        <v>3418</v>
      </c>
      <c r="G183" s="67"/>
      <c r="H183" s="67"/>
      <c r="I183" s="67"/>
      <c r="J183" s="47"/>
      <c r="K183" s="47"/>
      <c r="L183" s="47"/>
      <c r="M183" s="47"/>
      <c r="N183" s="47"/>
      <c r="O183" s="47"/>
      <c r="P183" s="47"/>
      <c r="Q183" s="47"/>
      <c r="R183" s="48"/>
      <c r="T183" s="189"/>
      <c r="U183" s="47"/>
      <c r="V183" s="47"/>
      <c r="W183" s="47"/>
      <c r="X183" s="47"/>
      <c r="Y183" s="47"/>
      <c r="Z183" s="47"/>
      <c r="AA183" s="100"/>
      <c r="AT183" s="22" t="s">
        <v>268</v>
      </c>
      <c r="AU183" s="22" t="s">
        <v>88</v>
      </c>
    </row>
    <row r="184" s="1" customFormat="1" ht="25.5" customHeight="1">
      <c r="B184" s="46"/>
      <c r="C184" s="219" t="s">
        <v>362</v>
      </c>
      <c r="D184" s="219" t="s">
        <v>207</v>
      </c>
      <c r="E184" s="220" t="s">
        <v>3419</v>
      </c>
      <c r="F184" s="221" t="s">
        <v>3420</v>
      </c>
      <c r="G184" s="221"/>
      <c r="H184" s="221"/>
      <c r="I184" s="221"/>
      <c r="J184" s="222" t="s">
        <v>1134</v>
      </c>
      <c r="K184" s="223">
        <v>1330</v>
      </c>
      <c r="L184" s="224">
        <v>0</v>
      </c>
      <c r="M184" s="225"/>
      <c r="N184" s="226">
        <f>ROUND(L184*K184,2)</f>
        <v>0</v>
      </c>
      <c r="O184" s="226"/>
      <c r="P184" s="226"/>
      <c r="Q184" s="226"/>
      <c r="R184" s="48"/>
      <c r="T184" s="227" t="s">
        <v>22</v>
      </c>
      <c r="U184" s="56" t="s">
        <v>45</v>
      </c>
      <c r="V184" s="47"/>
      <c r="W184" s="228">
        <f>V184*K184</f>
        <v>0</v>
      </c>
      <c r="X184" s="228">
        <v>0</v>
      </c>
      <c r="Y184" s="228">
        <f>X184*K184</f>
        <v>0</v>
      </c>
      <c r="Z184" s="228">
        <v>0</v>
      </c>
      <c r="AA184" s="229">
        <f>Z184*K184</f>
        <v>0</v>
      </c>
      <c r="AR184" s="22" t="s">
        <v>278</v>
      </c>
      <c r="AT184" s="22" t="s">
        <v>207</v>
      </c>
      <c r="AU184" s="22" t="s">
        <v>88</v>
      </c>
      <c r="AY184" s="22" t="s">
        <v>206</v>
      </c>
      <c r="BE184" s="142">
        <f>IF(U184="základní",N184,0)</f>
        <v>0</v>
      </c>
      <c r="BF184" s="142">
        <f>IF(U184="snížená",N184,0)</f>
        <v>0</v>
      </c>
      <c r="BG184" s="142">
        <f>IF(U184="zákl. přenesená",N184,0)</f>
        <v>0</v>
      </c>
      <c r="BH184" s="142">
        <f>IF(U184="sníž. přenesená",N184,0)</f>
        <v>0</v>
      </c>
      <c r="BI184" s="142">
        <f>IF(U184="nulová",N184,0)</f>
        <v>0</v>
      </c>
      <c r="BJ184" s="22" t="s">
        <v>88</v>
      </c>
      <c r="BK184" s="142">
        <f>ROUND(L184*K184,2)</f>
        <v>0</v>
      </c>
      <c r="BL184" s="22" t="s">
        <v>278</v>
      </c>
      <c r="BM184" s="22" t="s">
        <v>3421</v>
      </c>
    </row>
    <row r="185" s="1" customFormat="1" ht="24" customHeight="1">
      <c r="B185" s="46"/>
      <c r="C185" s="47"/>
      <c r="D185" s="47"/>
      <c r="E185" s="47"/>
      <c r="F185" s="250" t="s">
        <v>3420</v>
      </c>
      <c r="G185" s="67"/>
      <c r="H185" s="67"/>
      <c r="I185" s="67"/>
      <c r="J185" s="47"/>
      <c r="K185" s="47"/>
      <c r="L185" s="47"/>
      <c r="M185" s="47"/>
      <c r="N185" s="47"/>
      <c r="O185" s="47"/>
      <c r="P185" s="47"/>
      <c r="Q185" s="47"/>
      <c r="R185" s="48"/>
      <c r="T185" s="189"/>
      <c r="U185" s="47"/>
      <c r="V185" s="47"/>
      <c r="W185" s="47"/>
      <c r="X185" s="47"/>
      <c r="Y185" s="47"/>
      <c r="Z185" s="47"/>
      <c r="AA185" s="100"/>
      <c r="AT185" s="22" t="s">
        <v>268</v>
      </c>
      <c r="AU185" s="22" t="s">
        <v>88</v>
      </c>
    </row>
    <row r="186" s="1" customFormat="1" ht="25.5" customHeight="1">
      <c r="B186" s="46"/>
      <c r="C186" s="219" t="s">
        <v>367</v>
      </c>
      <c r="D186" s="219" t="s">
        <v>207</v>
      </c>
      <c r="E186" s="220" t="s">
        <v>3422</v>
      </c>
      <c r="F186" s="221" t="s">
        <v>3423</v>
      </c>
      <c r="G186" s="221"/>
      <c r="H186" s="221"/>
      <c r="I186" s="221"/>
      <c r="J186" s="222" t="s">
        <v>1134</v>
      </c>
      <c r="K186" s="223">
        <v>75</v>
      </c>
      <c r="L186" s="224">
        <v>0</v>
      </c>
      <c r="M186" s="225"/>
      <c r="N186" s="226">
        <f>ROUND(L186*K186,2)</f>
        <v>0</v>
      </c>
      <c r="O186" s="226"/>
      <c r="P186" s="226"/>
      <c r="Q186" s="226"/>
      <c r="R186" s="48"/>
      <c r="T186" s="227" t="s">
        <v>22</v>
      </c>
      <c r="U186" s="56" t="s">
        <v>45</v>
      </c>
      <c r="V186" s="47"/>
      <c r="W186" s="228">
        <f>V186*K186</f>
        <v>0</v>
      </c>
      <c r="X186" s="228">
        <v>0</v>
      </c>
      <c r="Y186" s="228">
        <f>X186*K186</f>
        <v>0</v>
      </c>
      <c r="Z186" s="228">
        <v>0</v>
      </c>
      <c r="AA186" s="229">
        <f>Z186*K186</f>
        <v>0</v>
      </c>
      <c r="AR186" s="22" t="s">
        <v>278</v>
      </c>
      <c r="AT186" s="22" t="s">
        <v>207</v>
      </c>
      <c r="AU186" s="22" t="s">
        <v>88</v>
      </c>
      <c r="AY186" s="22" t="s">
        <v>206</v>
      </c>
      <c r="BE186" s="142">
        <f>IF(U186="základní",N186,0)</f>
        <v>0</v>
      </c>
      <c r="BF186" s="142">
        <f>IF(U186="snížená",N186,0)</f>
        <v>0</v>
      </c>
      <c r="BG186" s="142">
        <f>IF(U186="zákl. přenesená",N186,0)</f>
        <v>0</v>
      </c>
      <c r="BH186" s="142">
        <f>IF(U186="sníž. přenesená",N186,0)</f>
        <v>0</v>
      </c>
      <c r="BI186" s="142">
        <f>IF(U186="nulová",N186,0)</f>
        <v>0</v>
      </c>
      <c r="BJ186" s="22" t="s">
        <v>88</v>
      </c>
      <c r="BK186" s="142">
        <f>ROUND(L186*K186,2)</f>
        <v>0</v>
      </c>
      <c r="BL186" s="22" t="s">
        <v>278</v>
      </c>
      <c r="BM186" s="22" t="s">
        <v>3424</v>
      </c>
    </row>
    <row r="187" s="1" customFormat="1" ht="24" customHeight="1">
      <c r="B187" s="46"/>
      <c r="C187" s="47"/>
      <c r="D187" s="47"/>
      <c r="E187" s="47"/>
      <c r="F187" s="250" t="s">
        <v>3423</v>
      </c>
      <c r="G187" s="67"/>
      <c r="H187" s="67"/>
      <c r="I187" s="67"/>
      <c r="J187" s="47"/>
      <c r="K187" s="47"/>
      <c r="L187" s="47"/>
      <c r="M187" s="47"/>
      <c r="N187" s="47"/>
      <c r="O187" s="47"/>
      <c r="P187" s="47"/>
      <c r="Q187" s="47"/>
      <c r="R187" s="48"/>
      <c r="T187" s="189"/>
      <c r="U187" s="47"/>
      <c r="V187" s="47"/>
      <c r="W187" s="47"/>
      <c r="X187" s="47"/>
      <c r="Y187" s="47"/>
      <c r="Z187" s="47"/>
      <c r="AA187" s="100"/>
      <c r="AT187" s="22" t="s">
        <v>268</v>
      </c>
      <c r="AU187" s="22" t="s">
        <v>88</v>
      </c>
    </row>
    <row r="188" s="1" customFormat="1" ht="25.5" customHeight="1">
      <c r="B188" s="46"/>
      <c r="C188" s="219" t="s">
        <v>373</v>
      </c>
      <c r="D188" s="219" t="s">
        <v>207</v>
      </c>
      <c r="E188" s="220" t="s">
        <v>3425</v>
      </c>
      <c r="F188" s="221" t="s">
        <v>3426</v>
      </c>
      <c r="G188" s="221"/>
      <c r="H188" s="221"/>
      <c r="I188" s="221"/>
      <c r="J188" s="222" t="s">
        <v>243</v>
      </c>
      <c r="K188" s="223">
        <v>30</v>
      </c>
      <c r="L188" s="224">
        <v>0</v>
      </c>
      <c r="M188" s="225"/>
      <c r="N188" s="226">
        <f>ROUND(L188*K188,2)</f>
        <v>0</v>
      </c>
      <c r="O188" s="226"/>
      <c r="P188" s="226"/>
      <c r="Q188" s="226"/>
      <c r="R188" s="48"/>
      <c r="T188" s="227" t="s">
        <v>22</v>
      </c>
      <c r="U188" s="56" t="s">
        <v>45</v>
      </c>
      <c r="V188" s="47"/>
      <c r="W188" s="228">
        <f>V188*K188</f>
        <v>0</v>
      </c>
      <c r="X188" s="228">
        <v>0</v>
      </c>
      <c r="Y188" s="228">
        <f>X188*K188</f>
        <v>0</v>
      </c>
      <c r="Z188" s="228">
        <v>0</v>
      </c>
      <c r="AA188" s="229">
        <f>Z188*K188</f>
        <v>0</v>
      </c>
      <c r="AR188" s="22" t="s">
        <v>278</v>
      </c>
      <c r="AT188" s="22" t="s">
        <v>207</v>
      </c>
      <c r="AU188" s="22" t="s">
        <v>88</v>
      </c>
      <c r="AY188" s="22" t="s">
        <v>206</v>
      </c>
      <c r="BE188" s="142">
        <f>IF(U188="základní",N188,0)</f>
        <v>0</v>
      </c>
      <c r="BF188" s="142">
        <f>IF(U188="snížená",N188,0)</f>
        <v>0</v>
      </c>
      <c r="BG188" s="142">
        <f>IF(U188="zákl. přenesená",N188,0)</f>
        <v>0</v>
      </c>
      <c r="BH188" s="142">
        <f>IF(U188="sníž. přenesená",N188,0)</f>
        <v>0</v>
      </c>
      <c r="BI188" s="142">
        <f>IF(U188="nulová",N188,0)</f>
        <v>0</v>
      </c>
      <c r="BJ188" s="22" t="s">
        <v>88</v>
      </c>
      <c r="BK188" s="142">
        <f>ROUND(L188*K188,2)</f>
        <v>0</v>
      </c>
      <c r="BL188" s="22" t="s">
        <v>278</v>
      </c>
      <c r="BM188" s="22" t="s">
        <v>3427</v>
      </c>
    </row>
    <row r="189" s="1" customFormat="1" ht="24" customHeight="1">
      <c r="B189" s="46"/>
      <c r="C189" s="47"/>
      <c r="D189" s="47"/>
      <c r="E189" s="47"/>
      <c r="F189" s="250" t="s">
        <v>3428</v>
      </c>
      <c r="G189" s="67"/>
      <c r="H189" s="67"/>
      <c r="I189" s="67"/>
      <c r="J189" s="47"/>
      <c r="K189" s="47"/>
      <c r="L189" s="47"/>
      <c r="M189" s="47"/>
      <c r="N189" s="47"/>
      <c r="O189" s="47"/>
      <c r="P189" s="47"/>
      <c r="Q189" s="47"/>
      <c r="R189" s="48"/>
      <c r="T189" s="189"/>
      <c r="U189" s="47"/>
      <c r="V189" s="47"/>
      <c r="W189" s="47"/>
      <c r="X189" s="47"/>
      <c r="Y189" s="47"/>
      <c r="Z189" s="47"/>
      <c r="AA189" s="100"/>
      <c r="AT189" s="22" t="s">
        <v>268</v>
      </c>
      <c r="AU189" s="22" t="s">
        <v>88</v>
      </c>
    </row>
    <row r="190" s="1" customFormat="1" ht="25.5" customHeight="1">
      <c r="B190" s="46"/>
      <c r="C190" s="219" t="s">
        <v>378</v>
      </c>
      <c r="D190" s="219" t="s">
        <v>207</v>
      </c>
      <c r="E190" s="220" t="s">
        <v>3429</v>
      </c>
      <c r="F190" s="221" t="s">
        <v>3430</v>
      </c>
      <c r="G190" s="221"/>
      <c r="H190" s="221"/>
      <c r="I190" s="221"/>
      <c r="J190" s="222" t="s">
        <v>243</v>
      </c>
      <c r="K190" s="223">
        <v>30</v>
      </c>
      <c r="L190" s="224">
        <v>0</v>
      </c>
      <c r="M190" s="225"/>
      <c r="N190" s="226">
        <f>ROUND(L190*K190,2)</f>
        <v>0</v>
      </c>
      <c r="O190" s="226"/>
      <c r="P190" s="226"/>
      <c r="Q190" s="226"/>
      <c r="R190" s="48"/>
      <c r="T190" s="227" t="s">
        <v>22</v>
      </c>
      <c r="U190" s="56" t="s">
        <v>45</v>
      </c>
      <c r="V190" s="47"/>
      <c r="W190" s="228">
        <f>V190*K190</f>
        <v>0</v>
      </c>
      <c r="X190" s="228">
        <v>0</v>
      </c>
      <c r="Y190" s="228">
        <f>X190*K190</f>
        <v>0</v>
      </c>
      <c r="Z190" s="228">
        <v>0</v>
      </c>
      <c r="AA190" s="229">
        <f>Z190*K190</f>
        <v>0</v>
      </c>
      <c r="AR190" s="22" t="s">
        <v>278</v>
      </c>
      <c r="AT190" s="22" t="s">
        <v>207</v>
      </c>
      <c r="AU190" s="22" t="s">
        <v>88</v>
      </c>
      <c r="AY190" s="22" t="s">
        <v>206</v>
      </c>
      <c r="BE190" s="142">
        <f>IF(U190="základní",N190,0)</f>
        <v>0</v>
      </c>
      <c r="BF190" s="142">
        <f>IF(U190="snížená",N190,0)</f>
        <v>0</v>
      </c>
      <c r="BG190" s="142">
        <f>IF(U190="zákl. přenesená",N190,0)</f>
        <v>0</v>
      </c>
      <c r="BH190" s="142">
        <f>IF(U190="sníž. přenesená",N190,0)</f>
        <v>0</v>
      </c>
      <c r="BI190" s="142">
        <f>IF(U190="nulová",N190,0)</f>
        <v>0</v>
      </c>
      <c r="BJ190" s="22" t="s">
        <v>88</v>
      </c>
      <c r="BK190" s="142">
        <f>ROUND(L190*K190,2)</f>
        <v>0</v>
      </c>
      <c r="BL190" s="22" t="s">
        <v>278</v>
      </c>
      <c r="BM190" s="22" t="s">
        <v>3431</v>
      </c>
    </row>
    <row r="191" s="1" customFormat="1" ht="24" customHeight="1">
      <c r="B191" s="46"/>
      <c r="C191" s="47"/>
      <c r="D191" s="47"/>
      <c r="E191" s="47"/>
      <c r="F191" s="250" t="s">
        <v>3432</v>
      </c>
      <c r="G191" s="67"/>
      <c r="H191" s="67"/>
      <c r="I191" s="67"/>
      <c r="J191" s="47"/>
      <c r="K191" s="47"/>
      <c r="L191" s="47"/>
      <c r="M191" s="47"/>
      <c r="N191" s="47"/>
      <c r="O191" s="47"/>
      <c r="P191" s="47"/>
      <c r="Q191" s="47"/>
      <c r="R191" s="48"/>
      <c r="T191" s="189"/>
      <c r="U191" s="47"/>
      <c r="V191" s="47"/>
      <c r="W191" s="47"/>
      <c r="X191" s="47"/>
      <c r="Y191" s="47"/>
      <c r="Z191" s="47"/>
      <c r="AA191" s="100"/>
      <c r="AT191" s="22" t="s">
        <v>268</v>
      </c>
      <c r="AU191" s="22" t="s">
        <v>88</v>
      </c>
    </row>
    <row r="192" s="1" customFormat="1" ht="16.5" customHeight="1">
      <c r="B192" s="46"/>
      <c r="C192" s="219" t="s">
        <v>384</v>
      </c>
      <c r="D192" s="219" t="s">
        <v>207</v>
      </c>
      <c r="E192" s="220" t="s">
        <v>3433</v>
      </c>
      <c r="F192" s="221" t="s">
        <v>3434</v>
      </c>
      <c r="G192" s="221"/>
      <c r="H192" s="221"/>
      <c r="I192" s="221"/>
      <c r="J192" s="222" t="s">
        <v>243</v>
      </c>
      <c r="K192" s="223">
        <v>35</v>
      </c>
      <c r="L192" s="224">
        <v>0</v>
      </c>
      <c r="M192" s="225"/>
      <c r="N192" s="226">
        <f>ROUND(L192*K192,2)</f>
        <v>0</v>
      </c>
      <c r="O192" s="226"/>
      <c r="P192" s="226"/>
      <c r="Q192" s="226"/>
      <c r="R192" s="48"/>
      <c r="T192" s="227" t="s">
        <v>22</v>
      </c>
      <c r="U192" s="56" t="s">
        <v>45</v>
      </c>
      <c r="V192" s="47"/>
      <c r="W192" s="228">
        <f>V192*K192</f>
        <v>0</v>
      </c>
      <c r="X192" s="228">
        <v>0</v>
      </c>
      <c r="Y192" s="228">
        <f>X192*K192</f>
        <v>0</v>
      </c>
      <c r="Z192" s="228">
        <v>0</v>
      </c>
      <c r="AA192" s="229">
        <f>Z192*K192</f>
        <v>0</v>
      </c>
      <c r="AR192" s="22" t="s">
        <v>278</v>
      </c>
      <c r="AT192" s="22" t="s">
        <v>207</v>
      </c>
      <c r="AU192" s="22" t="s">
        <v>88</v>
      </c>
      <c r="AY192" s="22" t="s">
        <v>206</v>
      </c>
      <c r="BE192" s="142">
        <f>IF(U192="základní",N192,0)</f>
        <v>0</v>
      </c>
      <c r="BF192" s="142">
        <f>IF(U192="snížená",N192,0)</f>
        <v>0</v>
      </c>
      <c r="BG192" s="142">
        <f>IF(U192="zákl. přenesená",N192,0)</f>
        <v>0</v>
      </c>
      <c r="BH192" s="142">
        <f>IF(U192="sníž. přenesená",N192,0)</f>
        <v>0</v>
      </c>
      <c r="BI192" s="142">
        <f>IF(U192="nulová",N192,0)</f>
        <v>0</v>
      </c>
      <c r="BJ192" s="22" t="s">
        <v>88</v>
      </c>
      <c r="BK192" s="142">
        <f>ROUND(L192*K192,2)</f>
        <v>0</v>
      </c>
      <c r="BL192" s="22" t="s">
        <v>278</v>
      </c>
      <c r="BM192" s="22" t="s">
        <v>3435</v>
      </c>
    </row>
    <row r="193" s="1" customFormat="1" ht="16.5" customHeight="1">
      <c r="B193" s="46"/>
      <c r="C193" s="47"/>
      <c r="D193" s="47"/>
      <c r="E193" s="47"/>
      <c r="F193" s="250" t="s">
        <v>3434</v>
      </c>
      <c r="G193" s="67"/>
      <c r="H193" s="67"/>
      <c r="I193" s="67"/>
      <c r="J193" s="47"/>
      <c r="K193" s="47"/>
      <c r="L193" s="47"/>
      <c r="M193" s="47"/>
      <c r="N193" s="47"/>
      <c r="O193" s="47"/>
      <c r="P193" s="47"/>
      <c r="Q193" s="47"/>
      <c r="R193" s="48"/>
      <c r="T193" s="189"/>
      <c r="U193" s="47"/>
      <c r="V193" s="47"/>
      <c r="W193" s="47"/>
      <c r="X193" s="47"/>
      <c r="Y193" s="47"/>
      <c r="Z193" s="47"/>
      <c r="AA193" s="100"/>
      <c r="AT193" s="22" t="s">
        <v>268</v>
      </c>
      <c r="AU193" s="22" t="s">
        <v>88</v>
      </c>
    </row>
    <row r="194" s="1" customFormat="1" ht="16.5" customHeight="1">
      <c r="B194" s="46"/>
      <c r="C194" s="219" t="s">
        <v>388</v>
      </c>
      <c r="D194" s="219" t="s">
        <v>207</v>
      </c>
      <c r="E194" s="220" t="s">
        <v>3436</v>
      </c>
      <c r="F194" s="221" t="s">
        <v>3437</v>
      </c>
      <c r="G194" s="221"/>
      <c r="H194" s="221"/>
      <c r="I194" s="221"/>
      <c r="J194" s="222" t="s">
        <v>1134</v>
      </c>
      <c r="K194" s="223">
        <v>2</v>
      </c>
      <c r="L194" s="224">
        <v>0</v>
      </c>
      <c r="M194" s="225"/>
      <c r="N194" s="226">
        <f>ROUND(L194*K194,2)</f>
        <v>0</v>
      </c>
      <c r="O194" s="226"/>
      <c r="P194" s="226"/>
      <c r="Q194" s="226"/>
      <c r="R194" s="48"/>
      <c r="T194" s="227" t="s">
        <v>22</v>
      </c>
      <c r="U194" s="56" t="s">
        <v>45</v>
      </c>
      <c r="V194" s="47"/>
      <c r="W194" s="228">
        <f>V194*K194</f>
        <v>0</v>
      </c>
      <c r="X194" s="228">
        <v>0</v>
      </c>
      <c r="Y194" s="228">
        <f>X194*K194</f>
        <v>0</v>
      </c>
      <c r="Z194" s="228">
        <v>0</v>
      </c>
      <c r="AA194" s="229">
        <f>Z194*K194</f>
        <v>0</v>
      </c>
      <c r="AR194" s="22" t="s">
        <v>278</v>
      </c>
      <c r="AT194" s="22" t="s">
        <v>207</v>
      </c>
      <c r="AU194" s="22" t="s">
        <v>88</v>
      </c>
      <c r="AY194" s="22" t="s">
        <v>206</v>
      </c>
      <c r="BE194" s="142">
        <f>IF(U194="základní",N194,0)</f>
        <v>0</v>
      </c>
      <c r="BF194" s="142">
        <f>IF(U194="snížená",N194,0)</f>
        <v>0</v>
      </c>
      <c r="BG194" s="142">
        <f>IF(U194="zákl. přenesená",N194,0)</f>
        <v>0</v>
      </c>
      <c r="BH194" s="142">
        <f>IF(U194="sníž. přenesená",N194,0)</f>
        <v>0</v>
      </c>
      <c r="BI194" s="142">
        <f>IF(U194="nulová",N194,0)</f>
        <v>0</v>
      </c>
      <c r="BJ194" s="22" t="s">
        <v>88</v>
      </c>
      <c r="BK194" s="142">
        <f>ROUND(L194*K194,2)</f>
        <v>0</v>
      </c>
      <c r="BL194" s="22" t="s">
        <v>278</v>
      </c>
      <c r="BM194" s="22" t="s">
        <v>3438</v>
      </c>
    </row>
    <row r="195" s="1" customFormat="1" ht="16.5" customHeight="1">
      <c r="B195" s="46"/>
      <c r="C195" s="47"/>
      <c r="D195" s="47"/>
      <c r="E195" s="47"/>
      <c r="F195" s="250" t="s">
        <v>3437</v>
      </c>
      <c r="G195" s="67"/>
      <c r="H195" s="67"/>
      <c r="I195" s="67"/>
      <c r="J195" s="47"/>
      <c r="K195" s="47"/>
      <c r="L195" s="47"/>
      <c r="M195" s="47"/>
      <c r="N195" s="47"/>
      <c r="O195" s="47"/>
      <c r="P195" s="47"/>
      <c r="Q195" s="47"/>
      <c r="R195" s="48"/>
      <c r="T195" s="189"/>
      <c r="U195" s="47"/>
      <c r="V195" s="47"/>
      <c r="W195" s="47"/>
      <c r="X195" s="47"/>
      <c r="Y195" s="47"/>
      <c r="Z195" s="47"/>
      <c r="AA195" s="100"/>
      <c r="AT195" s="22" t="s">
        <v>268</v>
      </c>
      <c r="AU195" s="22" t="s">
        <v>88</v>
      </c>
    </row>
    <row r="196" s="1" customFormat="1" ht="25.5" customHeight="1">
      <c r="B196" s="46"/>
      <c r="C196" s="219" t="s">
        <v>394</v>
      </c>
      <c r="D196" s="219" t="s">
        <v>207</v>
      </c>
      <c r="E196" s="220" t="s">
        <v>3439</v>
      </c>
      <c r="F196" s="221" t="s">
        <v>3440</v>
      </c>
      <c r="G196" s="221"/>
      <c r="H196" s="221"/>
      <c r="I196" s="221"/>
      <c r="J196" s="222" t="s">
        <v>1134</v>
      </c>
      <c r="K196" s="223">
        <v>2</v>
      </c>
      <c r="L196" s="224">
        <v>0</v>
      </c>
      <c r="M196" s="225"/>
      <c r="N196" s="226">
        <f>ROUND(L196*K196,2)</f>
        <v>0</v>
      </c>
      <c r="O196" s="226"/>
      <c r="P196" s="226"/>
      <c r="Q196" s="226"/>
      <c r="R196" s="48"/>
      <c r="T196" s="227" t="s">
        <v>22</v>
      </c>
      <c r="U196" s="56" t="s">
        <v>45</v>
      </c>
      <c r="V196" s="47"/>
      <c r="W196" s="228">
        <f>V196*K196</f>
        <v>0</v>
      </c>
      <c r="X196" s="228">
        <v>0</v>
      </c>
      <c r="Y196" s="228">
        <f>X196*K196</f>
        <v>0</v>
      </c>
      <c r="Z196" s="228">
        <v>0</v>
      </c>
      <c r="AA196" s="229">
        <f>Z196*K196</f>
        <v>0</v>
      </c>
      <c r="AR196" s="22" t="s">
        <v>278</v>
      </c>
      <c r="AT196" s="22" t="s">
        <v>207</v>
      </c>
      <c r="AU196" s="22" t="s">
        <v>88</v>
      </c>
      <c r="AY196" s="22" t="s">
        <v>206</v>
      </c>
      <c r="BE196" s="142">
        <f>IF(U196="základní",N196,0)</f>
        <v>0</v>
      </c>
      <c r="BF196" s="142">
        <f>IF(U196="snížená",N196,0)</f>
        <v>0</v>
      </c>
      <c r="BG196" s="142">
        <f>IF(U196="zákl. přenesená",N196,0)</f>
        <v>0</v>
      </c>
      <c r="BH196" s="142">
        <f>IF(U196="sníž. přenesená",N196,0)</f>
        <v>0</v>
      </c>
      <c r="BI196" s="142">
        <f>IF(U196="nulová",N196,0)</f>
        <v>0</v>
      </c>
      <c r="BJ196" s="22" t="s">
        <v>88</v>
      </c>
      <c r="BK196" s="142">
        <f>ROUND(L196*K196,2)</f>
        <v>0</v>
      </c>
      <c r="BL196" s="22" t="s">
        <v>278</v>
      </c>
      <c r="BM196" s="22" t="s">
        <v>3441</v>
      </c>
    </row>
    <row r="197" s="1" customFormat="1" ht="24" customHeight="1">
      <c r="B197" s="46"/>
      <c r="C197" s="47"/>
      <c r="D197" s="47"/>
      <c r="E197" s="47"/>
      <c r="F197" s="250" t="s">
        <v>3442</v>
      </c>
      <c r="G197" s="67"/>
      <c r="H197" s="67"/>
      <c r="I197" s="67"/>
      <c r="J197" s="47"/>
      <c r="K197" s="47"/>
      <c r="L197" s="47"/>
      <c r="M197" s="47"/>
      <c r="N197" s="47"/>
      <c r="O197" s="47"/>
      <c r="P197" s="47"/>
      <c r="Q197" s="47"/>
      <c r="R197" s="48"/>
      <c r="T197" s="189"/>
      <c r="U197" s="47"/>
      <c r="V197" s="47"/>
      <c r="W197" s="47"/>
      <c r="X197" s="47"/>
      <c r="Y197" s="47"/>
      <c r="Z197" s="47"/>
      <c r="AA197" s="100"/>
      <c r="AT197" s="22" t="s">
        <v>268</v>
      </c>
      <c r="AU197" s="22" t="s">
        <v>88</v>
      </c>
    </row>
    <row r="198" s="1" customFormat="1" ht="25.5" customHeight="1">
      <c r="B198" s="46"/>
      <c r="C198" s="219" t="s">
        <v>401</v>
      </c>
      <c r="D198" s="219" t="s">
        <v>207</v>
      </c>
      <c r="E198" s="220" t="s">
        <v>3443</v>
      </c>
      <c r="F198" s="221" t="s">
        <v>3444</v>
      </c>
      <c r="G198" s="221"/>
      <c r="H198" s="221"/>
      <c r="I198" s="221"/>
      <c r="J198" s="222" t="s">
        <v>1134</v>
      </c>
      <c r="K198" s="223">
        <v>8</v>
      </c>
      <c r="L198" s="224">
        <v>0</v>
      </c>
      <c r="M198" s="225"/>
      <c r="N198" s="226">
        <f>ROUND(L198*K198,2)</f>
        <v>0</v>
      </c>
      <c r="O198" s="226"/>
      <c r="P198" s="226"/>
      <c r="Q198" s="226"/>
      <c r="R198" s="48"/>
      <c r="T198" s="227" t="s">
        <v>22</v>
      </c>
      <c r="U198" s="56" t="s">
        <v>45</v>
      </c>
      <c r="V198" s="47"/>
      <c r="W198" s="228">
        <f>V198*K198</f>
        <v>0</v>
      </c>
      <c r="X198" s="228">
        <v>0</v>
      </c>
      <c r="Y198" s="228">
        <f>X198*K198</f>
        <v>0</v>
      </c>
      <c r="Z198" s="228">
        <v>0</v>
      </c>
      <c r="AA198" s="229">
        <f>Z198*K198</f>
        <v>0</v>
      </c>
      <c r="AR198" s="22" t="s">
        <v>278</v>
      </c>
      <c r="AT198" s="22" t="s">
        <v>207</v>
      </c>
      <c r="AU198" s="22" t="s">
        <v>88</v>
      </c>
      <c r="AY198" s="22" t="s">
        <v>206</v>
      </c>
      <c r="BE198" s="142">
        <f>IF(U198="základní",N198,0)</f>
        <v>0</v>
      </c>
      <c r="BF198" s="142">
        <f>IF(U198="snížená",N198,0)</f>
        <v>0</v>
      </c>
      <c r="BG198" s="142">
        <f>IF(U198="zákl. přenesená",N198,0)</f>
        <v>0</v>
      </c>
      <c r="BH198" s="142">
        <f>IF(U198="sníž. přenesená",N198,0)</f>
        <v>0</v>
      </c>
      <c r="BI198" s="142">
        <f>IF(U198="nulová",N198,0)</f>
        <v>0</v>
      </c>
      <c r="BJ198" s="22" t="s">
        <v>88</v>
      </c>
      <c r="BK198" s="142">
        <f>ROUND(L198*K198,2)</f>
        <v>0</v>
      </c>
      <c r="BL198" s="22" t="s">
        <v>278</v>
      </c>
      <c r="BM198" s="22" t="s">
        <v>3445</v>
      </c>
    </row>
    <row r="199" s="1" customFormat="1" ht="24" customHeight="1">
      <c r="B199" s="46"/>
      <c r="C199" s="47"/>
      <c r="D199" s="47"/>
      <c r="E199" s="47"/>
      <c r="F199" s="250" t="s">
        <v>3446</v>
      </c>
      <c r="G199" s="67"/>
      <c r="H199" s="67"/>
      <c r="I199" s="67"/>
      <c r="J199" s="47"/>
      <c r="K199" s="47"/>
      <c r="L199" s="47"/>
      <c r="M199" s="47"/>
      <c r="N199" s="47"/>
      <c r="O199" s="47"/>
      <c r="P199" s="47"/>
      <c r="Q199" s="47"/>
      <c r="R199" s="48"/>
      <c r="T199" s="189"/>
      <c r="U199" s="47"/>
      <c r="V199" s="47"/>
      <c r="W199" s="47"/>
      <c r="X199" s="47"/>
      <c r="Y199" s="47"/>
      <c r="Z199" s="47"/>
      <c r="AA199" s="100"/>
      <c r="AT199" s="22" t="s">
        <v>268</v>
      </c>
      <c r="AU199" s="22" t="s">
        <v>88</v>
      </c>
    </row>
    <row r="200" s="1" customFormat="1" ht="25.5" customHeight="1">
      <c r="B200" s="46"/>
      <c r="C200" s="219" t="s">
        <v>405</v>
      </c>
      <c r="D200" s="219" t="s">
        <v>207</v>
      </c>
      <c r="E200" s="220" t="s">
        <v>3447</v>
      </c>
      <c r="F200" s="221" t="s">
        <v>3448</v>
      </c>
      <c r="G200" s="221"/>
      <c r="H200" s="221"/>
      <c r="I200" s="221"/>
      <c r="J200" s="222" t="s">
        <v>1134</v>
      </c>
      <c r="K200" s="223">
        <v>8</v>
      </c>
      <c r="L200" s="224">
        <v>0</v>
      </c>
      <c r="M200" s="225"/>
      <c r="N200" s="226">
        <f>ROUND(L200*K200,2)</f>
        <v>0</v>
      </c>
      <c r="O200" s="226"/>
      <c r="P200" s="226"/>
      <c r="Q200" s="226"/>
      <c r="R200" s="48"/>
      <c r="T200" s="227" t="s">
        <v>22</v>
      </c>
      <c r="U200" s="56" t="s">
        <v>45</v>
      </c>
      <c r="V200" s="47"/>
      <c r="W200" s="228">
        <f>V200*K200</f>
        <v>0</v>
      </c>
      <c r="X200" s="228">
        <v>0</v>
      </c>
      <c r="Y200" s="228">
        <f>X200*K200</f>
        <v>0</v>
      </c>
      <c r="Z200" s="228">
        <v>0</v>
      </c>
      <c r="AA200" s="229">
        <f>Z200*K200</f>
        <v>0</v>
      </c>
      <c r="AR200" s="22" t="s">
        <v>278</v>
      </c>
      <c r="AT200" s="22" t="s">
        <v>207</v>
      </c>
      <c r="AU200" s="22" t="s">
        <v>88</v>
      </c>
      <c r="AY200" s="22" t="s">
        <v>206</v>
      </c>
      <c r="BE200" s="142">
        <f>IF(U200="základní",N200,0)</f>
        <v>0</v>
      </c>
      <c r="BF200" s="142">
        <f>IF(U200="snížená",N200,0)</f>
        <v>0</v>
      </c>
      <c r="BG200" s="142">
        <f>IF(U200="zákl. přenesená",N200,0)</f>
        <v>0</v>
      </c>
      <c r="BH200" s="142">
        <f>IF(U200="sníž. přenesená",N200,0)</f>
        <v>0</v>
      </c>
      <c r="BI200" s="142">
        <f>IF(U200="nulová",N200,0)</f>
        <v>0</v>
      </c>
      <c r="BJ200" s="22" t="s">
        <v>88</v>
      </c>
      <c r="BK200" s="142">
        <f>ROUND(L200*K200,2)</f>
        <v>0</v>
      </c>
      <c r="BL200" s="22" t="s">
        <v>278</v>
      </c>
      <c r="BM200" s="22" t="s">
        <v>3449</v>
      </c>
    </row>
    <row r="201" s="1" customFormat="1" ht="16.5" customHeight="1">
      <c r="B201" s="46"/>
      <c r="C201" s="47"/>
      <c r="D201" s="47"/>
      <c r="E201" s="47"/>
      <c r="F201" s="250" t="s">
        <v>3448</v>
      </c>
      <c r="G201" s="67"/>
      <c r="H201" s="67"/>
      <c r="I201" s="67"/>
      <c r="J201" s="47"/>
      <c r="K201" s="47"/>
      <c r="L201" s="47"/>
      <c r="M201" s="47"/>
      <c r="N201" s="47"/>
      <c r="O201" s="47"/>
      <c r="P201" s="47"/>
      <c r="Q201" s="47"/>
      <c r="R201" s="48"/>
      <c r="T201" s="189"/>
      <c r="U201" s="47"/>
      <c r="V201" s="47"/>
      <c r="W201" s="47"/>
      <c r="X201" s="47"/>
      <c r="Y201" s="47"/>
      <c r="Z201" s="47"/>
      <c r="AA201" s="100"/>
      <c r="AT201" s="22" t="s">
        <v>268</v>
      </c>
      <c r="AU201" s="22" t="s">
        <v>88</v>
      </c>
    </row>
    <row r="202" s="1" customFormat="1" ht="16.5" customHeight="1">
      <c r="B202" s="46"/>
      <c r="C202" s="219" t="s">
        <v>407</v>
      </c>
      <c r="D202" s="219" t="s">
        <v>207</v>
      </c>
      <c r="E202" s="220" t="s">
        <v>3450</v>
      </c>
      <c r="F202" s="221" t="s">
        <v>3451</v>
      </c>
      <c r="G202" s="221"/>
      <c r="H202" s="221"/>
      <c r="I202" s="221"/>
      <c r="J202" s="222" t="s">
        <v>1134</v>
      </c>
      <c r="K202" s="223">
        <v>4</v>
      </c>
      <c r="L202" s="224">
        <v>0</v>
      </c>
      <c r="M202" s="225"/>
      <c r="N202" s="226">
        <f>ROUND(L202*K202,2)</f>
        <v>0</v>
      </c>
      <c r="O202" s="226"/>
      <c r="P202" s="226"/>
      <c r="Q202" s="226"/>
      <c r="R202" s="48"/>
      <c r="T202" s="227" t="s">
        <v>22</v>
      </c>
      <c r="U202" s="56" t="s">
        <v>45</v>
      </c>
      <c r="V202" s="47"/>
      <c r="W202" s="228">
        <f>V202*K202</f>
        <v>0</v>
      </c>
      <c r="X202" s="228">
        <v>0</v>
      </c>
      <c r="Y202" s="228">
        <f>X202*K202</f>
        <v>0</v>
      </c>
      <c r="Z202" s="228">
        <v>0</v>
      </c>
      <c r="AA202" s="229">
        <f>Z202*K202</f>
        <v>0</v>
      </c>
      <c r="AR202" s="22" t="s">
        <v>278</v>
      </c>
      <c r="AT202" s="22" t="s">
        <v>207</v>
      </c>
      <c r="AU202" s="22" t="s">
        <v>88</v>
      </c>
      <c r="AY202" s="22" t="s">
        <v>206</v>
      </c>
      <c r="BE202" s="142">
        <f>IF(U202="základní",N202,0)</f>
        <v>0</v>
      </c>
      <c r="BF202" s="142">
        <f>IF(U202="snížená",N202,0)</f>
        <v>0</v>
      </c>
      <c r="BG202" s="142">
        <f>IF(U202="zákl. přenesená",N202,0)</f>
        <v>0</v>
      </c>
      <c r="BH202" s="142">
        <f>IF(U202="sníž. přenesená",N202,0)</f>
        <v>0</v>
      </c>
      <c r="BI202" s="142">
        <f>IF(U202="nulová",N202,0)</f>
        <v>0</v>
      </c>
      <c r="BJ202" s="22" t="s">
        <v>88</v>
      </c>
      <c r="BK202" s="142">
        <f>ROUND(L202*K202,2)</f>
        <v>0</v>
      </c>
      <c r="BL202" s="22" t="s">
        <v>278</v>
      </c>
      <c r="BM202" s="22" t="s">
        <v>3452</v>
      </c>
    </row>
    <row r="203" s="1" customFormat="1" ht="144" customHeight="1">
      <c r="B203" s="46"/>
      <c r="C203" s="47"/>
      <c r="D203" s="47"/>
      <c r="E203" s="47"/>
      <c r="F203" s="250" t="s">
        <v>3453</v>
      </c>
      <c r="G203" s="67"/>
      <c r="H203" s="67"/>
      <c r="I203" s="67"/>
      <c r="J203" s="47"/>
      <c r="K203" s="47"/>
      <c r="L203" s="47"/>
      <c r="M203" s="47"/>
      <c r="N203" s="47"/>
      <c r="O203" s="47"/>
      <c r="P203" s="47"/>
      <c r="Q203" s="47"/>
      <c r="R203" s="48"/>
      <c r="T203" s="189"/>
      <c r="U203" s="47"/>
      <c r="V203" s="47"/>
      <c r="W203" s="47"/>
      <c r="X203" s="47"/>
      <c r="Y203" s="47"/>
      <c r="Z203" s="47"/>
      <c r="AA203" s="100"/>
      <c r="AT203" s="22" t="s">
        <v>268</v>
      </c>
      <c r="AU203" s="22" t="s">
        <v>88</v>
      </c>
    </row>
    <row r="204" s="1" customFormat="1" ht="16.5" customHeight="1">
      <c r="B204" s="46"/>
      <c r="C204" s="219" t="s">
        <v>412</v>
      </c>
      <c r="D204" s="219" t="s">
        <v>207</v>
      </c>
      <c r="E204" s="220" t="s">
        <v>3454</v>
      </c>
      <c r="F204" s="221" t="s">
        <v>3455</v>
      </c>
      <c r="G204" s="221"/>
      <c r="H204" s="221"/>
      <c r="I204" s="221"/>
      <c r="J204" s="222" t="s">
        <v>1134</v>
      </c>
      <c r="K204" s="223">
        <v>1</v>
      </c>
      <c r="L204" s="224">
        <v>0</v>
      </c>
      <c r="M204" s="225"/>
      <c r="N204" s="226">
        <f>ROUND(L204*K204,2)</f>
        <v>0</v>
      </c>
      <c r="O204" s="226"/>
      <c r="P204" s="226"/>
      <c r="Q204" s="226"/>
      <c r="R204" s="48"/>
      <c r="T204" s="227" t="s">
        <v>22</v>
      </c>
      <c r="U204" s="56" t="s">
        <v>45</v>
      </c>
      <c r="V204" s="47"/>
      <c r="W204" s="228">
        <f>V204*K204</f>
        <v>0</v>
      </c>
      <c r="X204" s="228">
        <v>0</v>
      </c>
      <c r="Y204" s="228">
        <f>X204*K204</f>
        <v>0</v>
      </c>
      <c r="Z204" s="228">
        <v>0</v>
      </c>
      <c r="AA204" s="229">
        <f>Z204*K204</f>
        <v>0</v>
      </c>
      <c r="AR204" s="22" t="s">
        <v>278</v>
      </c>
      <c r="AT204" s="22" t="s">
        <v>207</v>
      </c>
      <c r="AU204" s="22" t="s">
        <v>88</v>
      </c>
      <c r="AY204" s="22" t="s">
        <v>206</v>
      </c>
      <c r="BE204" s="142">
        <f>IF(U204="základní",N204,0)</f>
        <v>0</v>
      </c>
      <c r="BF204" s="142">
        <f>IF(U204="snížená",N204,0)</f>
        <v>0</v>
      </c>
      <c r="BG204" s="142">
        <f>IF(U204="zákl. přenesená",N204,0)</f>
        <v>0</v>
      </c>
      <c r="BH204" s="142">
        <f>IF(U204="sníž. přenesená",N204,0)</f>
        <v>0</v>
      </c>
      <c r="BI204" s="142">
        <f>IF(U204="nulová",N204,0)</f>
        <v>0</v>
      </c>
      <c r="BJ204" s="22" t="s">
        <v>88</v>
      </c>
      <c r="BK204" s="142">
        <f>ROUND(L204*K204,2)</f>
        <v>0</v>
      </c>
      <c r="BL204" s="22" t="s">
        <v>278</v>
      </c>
      <c r="BM204" s="22" t="s">
        <v>3456</v>
      </c>
    </row>
    <row r="205" s="1" customFormat="1" ht="204" customHeight="1">
      <c r="B205" s="46"/>
      <c r="C205" s="47"/>
      <c r="D205" s="47"/>
      <c r="E205" s="47"/>
      <c r="F205" s="250" t="s">
        <v>3457</v>
      </c>
      <c r="G205" s="67"/>
      <c r="H205" s="67"/>
      <c r="I205" s="67"/>
      <c r="J205" s="47"/>
      <c r="K205" s="47"/>
      <c r="L205" s="47"/>
      <c r="M205" s="47"/>
      <c r="N205" s="47"/>
      <c r="O205" s="47"/>
      <c r="P205" s="47"/>
      <c r="Q205" s="47"/>
      <c r="R205" s="48"/>
      <c r="T205" s="189"/>
      <c r="U205" s="47"/>
      <c r="V205" s="47"/>
      <c r="W205" s="47"/>
      <c r="X205" s="47"/>
      <c r="Y205" s="47"/>
      <c r="Z205" s="47"/>
      <c r="AA205" s="100"/>
      <c r="AT205" s="22" t="s">
        <v>268</v>
      </c>
      <c r="AU205" s="22" t="s">
        <v>88</v>
      </c>
    </row>
    <row r="206" s="1" customFormat="1" ht="16.5" customHeight="1">
      <c r="B206" s="46"/>
      <c r="C206" s="219" t="s">
        <v>416</v>
      </c>
      <c r="D206" s="219" t="s">
        <v>207</v>
      </c>
      <c r="E206" s="220" t="s">
        <v>3458</v>
      </c>
      <c r="F206" s="221" t="s">
        <v>3459</v>
      </c>
      <c r="G206" s="221"/>
      <c r="H206" s="221"/>
      <c r="I206" s="221"/>
      <c r="J206" s="222" t="s">
        <v>2696</v>
      </c>
      <c r="K206" s="223">
        <v>24</v>
      </c>
      <c r="L206" s="224">
        <v>0</v>
      </c>
      <c r="M206" s="225"/>
      <c r="N206" s="226">
        <f>ROUND(L206*K206,2)</f>
        <v>0</v>
      </c>
      <c r="O206" s="226"/>
      <c r="P206" s="226"/>
      <c r="Q206" s="226"/>
      <c r="R206" s="48"/>
      <c r="T206" s="227" t="s">
        <v>22</v>
      </c>
      <c r="U206" s="56" t="s">
        <v>45</v>
      </c>
      <c r="V206" s="47"/>
      <c r="W206" s="228">
        <f>V206*K206</f>
        <v>0</v>
      </c>
      <c r="X206" s="228">
        <v>0</v>
      </c>
      <c r="Y206" s="228">
        <f>X206*K206</f>
        <v>0</v>
      </c>
      <c r="Z206" s="228">
        <v>0</v>
      </c>
      <c r="AA206" s="229">
        <f>Z206*K206</f>
        <v>0</v>
      </c>
      <c r="AR206" s="22" t="s">
        <v>278</v>
      </c>
      <c r="AT206" s="22" t="s">
        <v>207</v>
      </c>
      <c r="AU206" s="22" t="s">
        <v>88</v>
      </c>
      <c r="AY206" s="22" t="s">
        <v>206</v>
      </c>
      <c r="BE206" s="142">
        <f>IF(U206="základní",N206,0)</f>
        <v>0</v>
      </c>
      <c r="BF206" s="142">
        <f>IF(U206="snížená",N206,0)</f>
        <v>0</v>
      </c>
      <c r="BG206" s="142">
        <f>IF(U206="zákl. přenesená",N206,0)</f>
        <v>0</v>
      </c>
      <c r="BH206" s="142">
        <f>IF(U206="sníž. přenesená",N206,0)</f>
        <v>0</v>
      </c>
      <c r="BI206" s="142">
        <f>IF(U206="nulová",N206,0)</f>
        <v>0</v>
      </c>
      <c r="BJ206" s="22" t="s">
        <v>88</v>
      </c>
      <c r="BK206" s="142">
        <f>ROUND(L206*K206,2)</f>
        <v>0</v>
      </c>
      <c r="BL206" s="22" t="s">
        <v>278</v>
      </c>
      <c r="BM206" s="22" t="s">
        <v>3460</v>
      </c>
    </row>
    <row r="207" s="1" customFormat="1" ht="16.5" customHeight="1">
      <c r="B207" s="46"/>
      <c r="C207" s="47"/>
      <c r="D207" s="47"/>
      <c r="E207" s="47"/>
      <c r="F207" s="250" t="s">
        <v>3459</v>
      </c>
      <c r="G207" s="67"/>
      <c r="H207" s="67"/>
      <c r="I207" s="67"/>
      <c r="J207" s="47"/>
      <c r="K207" s="47"/>
      <c r="L207" s="47"/>
      <c r="M207" s="47"/>
      <c r="N207" s="47"/>
      <c r="O207" s="47"/>
      <c r="P207" s="47"/>
      <c r="Q207" s="47"/>
      <c r="R207" s="48"/>
      <c r="T207" s="189"/>
      <c r="U207" s="47"/>
      <c r="V207" s="47"/>
      <c r="W207" s="47"/>
      <c r="X207" s="47"/>
      <c r="Y207" s="47"/>
      <c r="Z207" s="47"/>
      <c r="AA207" s="100"/>
      <c r="AT207" s="22" t="s">
        <v>268</v>
      </c>
      <c r="AU207" s="22" t="s">
        <v>88</v>
      </c>
    </row>
    <row r="208" s="1" customFormat="1" ht="16.5" customHeight="1">
      <c r="B208" s="46"/>
      <c r="C208" s="219" t="s">
        <v>420</v>
      </c>
      <c r="D208" s="219" t="s">
        <v>207</v>
      </c>
      <c r="E208" s="220" t="s">
        <v>3461</v>
      </c>
      <c r="F208" s="221" t="s">
        <v>3462</v>
      </c>
      <c r="G208" s="221"/>
      <c r="H208" s="221"/>
      <c r="I208" s="221"/>
      <c r="J208" s="222" t="s">
        <v>2696</v>
      </c>
      <c r="K208" s="223">
        <v>8</v>
      </c>
      <c r="L208" s="224">
        <v>0</v>
      </c>
      <c r="M208" s="225"/>
      <c r="N208" s="226">
        <f>ROUND(L208*K208,2)</f>
        <v>0</v>
      </c>
      <c r="O208" s="226"/>
      <c r="P208" s="226"/>
      <c r="Q208" s="226"/>
      <c r="R208" s="48"/>
      <c r="T208" s="227" t="s">
        <v>22</v>
      </c>
      <c r="U208" s="56" t="s">
        <v>45</v>
      </c>
      <c r="V208" s="47"/>
      <c r="W208" s="228">
        <f>V208*K208</f>
        <v>0</v>
      </c>
      <c r="X208" s="228">
        <v>0</v>
      </c>
      <c r="Y208" s="228">
        <f>X208*K208</f>
        <v>0</v>
      </c>
      <c r="Z208" s="228">
        <v>0</v>
      </c>
      <c r="AA208" s="229">
        <f>Z208*K208</f>
        <v>0</v>
      </c>
      <c r="AR208" s="22" t="s">
        <v>278</v>
      </c>
      <c r="AT208" s="22" t="s">
        <v>207</v>
      </c>
      <c r="AU208" s="22" t="s">
        <v>88</v>
      </c>
      <c r="AY208" s="22" t="s">
        <v>206</v>
      </c>
      <c r="BE208" s="142">
        <f>IF(U208="základní",N208,0)</f>
        <v>0</v>
      </c>
      <c r="BF208" s="142">
        <f>IF(U208="snížená",N208,0)</f>
        <v>0</v>
      </c>
      <c r="BG208" s="142">
        <f>IF(U208="zákl. přenesená",N208,0)</f>
        <v>0</v>
      </c>
      <c r="BH208" s="142">
        <f>IF(U208="sníž. přenesená",N208,0)</f>
        <v>0</v>
      </c>
      <c r="BI208" s="142">
        <f>IF(U208="nulová",N208,0)</f>
        <v>0</v>
      </c>
      <c r="BJ208" s="22" t="s">
        <v>88</v>
      </c>
      <c r="BK208" s="142">
        <f>ROUND(L208*K208,2)</f>
        <v>0</v>
      </c>
      <c r="BL208" s="22" t="s">
        <v>278</v>
      </c>
      <c r="BM208" s="22" t="s">
        <v>3463</v>
      </c>
    </row>
    <row r="209" s="1" customFormat="1" ht="16.5" customHeight="1">
      <c r="B209" s="46"/>
      <c r="C209" s="47"/>
      <c r="D209" s="47"/>
      <c r="E209" s="47"/>
      <c r="F209" s="250" t="s">
        <v>3464</v>
      </c>
      <c r="G209" s="67"/>
      <c r="H209" s="67"/>
      <c r="I209" s="67"/>
      <c r="J209" s="47"/>
      <c r="K209" s="47"/>
      <c r="L209" s="47"/>
      <c r="M209" s="47"/>
      <c r="N209" s="47"/>
      <c r="O209" s="47"/>
      <c r="P209" s="47"/>
      <c r="Q209" s="47"/>
      <c r="R209" s="48"/>
      <c r="T209" s="189"/>
      <c r="U209" s="47"/>
      <c r="V209" s="47"/>
      <c r="W209" s="47"/>
      <c r="X209" s="47"/>
      <c r="Y209" s="47"/>
      <c r="Z209" s="47"/>
      <c r="AA209" s="100"/>
      <c r="AT209" s="22" t="s">
        <v>268</v>
      </c>
      <c r="AU209" s="22" t="s">
        <v>88</v>
      </c>
    </row>
    <row r="210" s="1" customFormat="1" ht="16.5" customHeight="1">
      <c r="B210" s="46"/>
      <c r="C210" s="219" t="s">
        <v>424</v>
      </c>
      <c r="D210" s="219" t="s">
        <v>207</v>
      </c>
      <c r="E210" s="220" t="s">
        <v>3465</v>
      </c>
      <c r="F210" s="221" t="s">
        <v>3295</v>
      </c>
      <c r="G210" s="221"/>
      <c r="H210" s="221"/>
      <c r="I210" s="221"/>
      <c r="J210" s="222" t="s">
        <v>2696</v>
      </c>
      <c r="K210" s="223">
        <v>8</v>
      </c>
      <c r="L210" s="224">
        <v>0</v>
      </c>
      <c r="M210" s="225"/>
      <c r="N210" s="226">
        <f>ROUND(L210*K210,2)</f>
        <v>0</v>
      </c>
      <c r="O210" s="226"/>
      <c r="P210" s="226"/>
      <c r="Q210" s="226"/>
      <c r="R210" s="48"/>
      <c r="T210" s="227" t="s">
        <v>22</v>
      </c>
      <c r="U210" s="56" t="s">
        <v>45</v>
      </c>
      <c r="V210" s="47"/>
      <c r="W210" s="228">
        <f>V210*K210</f>
        <v>0</v>
      </c>
      <c r="X210" s="228">
        <v>0</v>
      </c>
      <c r="Y210" s="228">
        <f>X210*K210</f>
        <v>0</v>
      </c>
      <c r="Z210" s="228">
        <v>0</v>
      </c>
      <c r="AA210" s="229">
        <f>Z210*K210</f>
        <v>0</v>
      </c>
      <c r="AR210" s="22" t="s">
        <v>278</v>
      </c>
      <c r="AT210" s="22" t="s">
        <v>207</v>
      </c>
      <c r="AU210" s="22" t="s">
        <v>88</v>
      </c>
      <c r="AY210" s="22" t="s">
        <v>206</v>
      </c>
      <c r="BE210" s="142">
        <f>IF(U210="základní",N210,0)</f>
        <v>0</v>
      </c>
      <c r="BF210" s="142">
        <f>IF(U210="snížená",N210,0)</f>
        <v>0</v>
      </c>
      <c r="BG210" s="142">
        <f>IF(U210="zákl. přenesená",N210,0)</f>
        <v>0</v>
      </c>
      <c r="BH210" s="142">
        <f>IF(U210="sníž. přenesená",N210,0)</f>
        <v>0</v>
      </c>
      <c r="BI210" s="142">
        <f>IF(U210="nulová",N210,0)</f>
        <v>0</v>
      </c>
      <c r="BJ210" s="22" t="s">
        <v>88</v>
      </c>
      <c r="BK210" s="142">
        <f>ROUND(L210*K210,2)</f>
        <v>0</v>
      </c>
      <c r="BL210" s="22" t="s">
        <v>278</v>
      </c>
      <c r="BM210" s="22" t="s">
        <v>3466</v>
      </c>
    </row>
    <row r="211" s="1" customFormat="1" ht="72" customHeight="1">
      <c r="B211" s="46"/>
      <c r="C211" s="47"/>
      <c r="D211" s="47"/>
      <c r="E211" s="47"/>
      <c r="F211" s="250" t="s">
        <v>3297</v>
      </c>
      <c r="G211" s="67"/>
      <c r="H211" s="67"/>
      <c r="I211" s="67"/>
      <c r="J211" s="47"/>
      <c r="K211" s="47"/>
      <c r="L211" s="47"/>
      <c r="M211" s="47"/>
      <c r="N211" s="47"/>
      <c r="O211" s="47"/>
      <c r="P211" s="47"/>
      <c r="Q211" s="47"/>
      <c r="R211" s="48"/>
      <c r="T211" s="189"/>
      <c r="U211" s="47"/>
      <c r="V211" s="47"/>
      <c r="W211" s="47"/>
      <c r="X211" s="47"/>
      <c r="Y211" s="47"/>
      <c r="Z211" s="47"/>
      <c r="AA211" s="100"/>
      <c r="AT211" s="22" t="s">
        <v>268</v>
      </c>
      <c r="AU211" s="22" t="s">
        <v>88</v>
      </c>
    </row>
    <row r="212" s="9" customFormat="1" ht="37.44001" customHeight="1">
      <c r="B212" s="205"/>
      <c r="C212" s="206"/>
      <c r="D212" s="207" t="s">
        <v>3300</v>
      </c>
      <c r="E212" s="207"/>
      <c r="F212" s="207"/>
      <c r="G212" s="207"/>
      <c r="H212" s="207"/>
      <c r="I212" s="207"/>
      <c r="J212" s="207"/>
      <c r="K212" s="207"/>
      <c r="L212" s="207"/>
      <c r="M212" s="207"/>
      <c r="N212" s="263">
        <f>BK212</f>
        <v>0</v>
      </c>
      <c r="O212" s="264"/>
      <c r="P212" s="264"/>
      <c r="Q212" s="264"/>
      <c r="R212" s="209"/>
      <c r="T212" s="210"/>
      <c r="U212" s="206"/>
      <c r="V212" s="206"/>
      <c r="W212" s="211">
        <f>SUM(W213:W386)</f>
        <v>0</v>
      </c>
      <c r="X212" s="206"/>
      <c r="Y212" s="211">
        <f>SUM(Y213:Y386)</f>
        <v>0</v>
      </c>
      <c r="Z212" s="206"/>
      <c r="AA212" s="212">
        <f>SUM(AA213:AA386)</f>
        <v>0</v>
      </c>
      <c r="AR212" s="213" t="s">
        <v>149</v>
      </c>
      <c r="AT212" s="214" t="s">
        <v>79</v>
      </c>
      <c r="AU212" s="214" t="s">
        <v>80</v>
      </c>
      <c r="AY212" s="213" t="s">
        <v>206</v>
      </c>
      <c r="BK212" s="215">
        <f>SUM(BK213:BK386)</f>
        <v>0</v>
      </c>
    </row>
    <row r="213" s="1" customFormat="1" ht="16.5" customHeight="1">
      <c r="B213" s="46"/>
      <c r="C213" s="219" t="s">
        <v>428</v>
      </c>
      <c r="D213" s="219" t="s">
        <v>207</v>
      </c>
      <c r="E213" s="220" t="s">
        <v>3467</v>
      </c>
      <c r="F213" s="221" t="s">
        <v>3468</v>
      </c>
      <c r="G213" s="221"/>
      <c r="H213" s="221"/>
      <c r="I213" s="221"/>
      <c r="J213" s="222" t="s">
        <v>1134</v>
      </c>
      <c r="K213" s="223">
        <v>1</v>
      </c>
      <c r="L213" s="224">
        <v>0</v>
      </c>
      <c r="M213" s="225"/>
      <c r="N213" s="226">
        <f>ROUND(L213*K213,2)</f>
        <v>0</v>
      </c>
      <c r="O213" s="226"/>
      <c r="P213" s="226"/>
      <c r="Q213" s="226"/>
      <c r="R213" s="48"/>
      <c r="T213" s="227" t="s">
        <v>22</v>
      </c>
      <c r="U213" s="56" t="s">
        <v>45</v>
      </c>
      <c r="V213" s="47"/>
      <c r="W213" s="228">
        <f>V213*K213</f>
        <v>0</v>
      </c>
      <c r="X213" s="228">
        <v>0</v>
      </c>
      <c r="Y213" s="228">
        <f>X213*K213</f>
        <v>0</v>
      </c>
      <c r="Z213" s="228">
        <v>0</v>
      </c>
      <c r="AA213" s="229">
        <f>Z213*K213</f>
        <v>0</v>
      </c>
      <c r="AR213" s="22" t="s">
        <v>278</v>
      </c>
      <c r="AT213" s="22" t="s">
        <v>207</v>
      </c>
      <c r="AU213" s="22" t="s">
        <v>88</v>
      </c>
      <c r="AY213" s="22" t="s">
        <v>206</v>
      </c>
      <c r="BE213" s="142">
        <f>IF(U213="základní",N213,0)</f>
        <v>0</v>
      </c>
      <c r="BF213" s="142">
        <f>IF(U213="snížená",N213,0)</f>
        <v>0</v>
      </c>
      <c r="BG213" s="142">
        <f>IF(U213="zákl. přenesená",N213,0)</f>
        <v>0</v>
      </c>
      <c r="BH213" s="142">
        <f>IF(U213="sníž. přenesená",N213,0)</f>
        <v>0</v>
      </c>
      <c r="BI213" s="142">
        <f>IF(U213="nulová",N213,0)</f>
        <v>0</v>
      </c>
      <c r="BJ213" s="22" t="s">
        <v>88</v>
      </c>
      <c r="BK213" s="142">
        <f>ROUND(L213*K213,2)</f>
        <v>0</v>
      </c>
      <c r="BL213" s="22" t="s">
        <v>278</v>
      </c>
      <c r="BM213" s="22" t="s">
        <v>3469</v>
      </c>
    </row>
    <row r="214" s="1" customFormat="1" ht="24" customHeight="1">
      <c r="B214" s="46"/>
      <c r="C214" s="47"/>
      <c r="D214" s="47"/>
      <c r="E214" s="47"/>
      <c r="F214" s="250" t="s">
        <v>3470</v>
      </c>
      <c r="G214" s="67"/>
      <c r="H214" s="67"/>
      <c r="I214" s="67"/>
      <c r="J214" s="47"/>
      <c r="K214" s="47"/>
      <c r="L214" s="47"/>
      <c r="M214" s="47"/>
      <c r="N214" s="47"/>
      <c r="O214" s="47"/>
      <c r="P214" s="47"/>
      <c r="Q214" s="47"/>
      <c r="R214" s="48"/>
      <c r="T214" s="189"/>
      <c r="U214" s="47"/>
      <c r="V214" s="47"/>
      <c r="W214" s="47"/>
      <c r="X214" s="47"/>
      <c r="Y214" s="47"/>
      <c r="Z214" s="47"/>
      <c r="AA214" s="100"/>
      <c r="AT214" s="22" t="s">
        <v>268</v>
      </c>
      <c r="AU214" s="22" t="s">
        <v>88</v>
      </c>
    </row>
    <row r="215" s="1" customFormat="1" ht="16.5" customHeight="1">
      <c r="B215" s="46"/>
      <c r="C215" s="219" t="s">
        <v>433</v>
      </c>
      <c r="D215" s="219" t="s">
        <v>207</v>
      </c>
      <c r="E215" s="220" t="s">
        <v>3471</v>
      </c>
      <c r="F215" s="221" t="s">
        <v>3472</v>
      </c>
      <c r="G215" s="221"/>
      <c r="H215" s="221"/>
      <c r="I215" s="221"/>
      <c r="J215" s="222" t="s">
        <v>1134</v>
      </c>
      <c r="K215" s="223">
        <v>1</v>
      </c>
      <c r="L215" s="224">
        <v>0</v>
      </c>
      <c r="M215" s="225"/>
      <c r="N215" s="226">
        <f>ROUND(L215*K215,2)</f>
        <v>0</v>
      </c>
      <c r="O215" s="226"/>
      <c r="P215" s="226"/>
      <c r="Q215" s="226"/>
      <c r="R215" s="48"/>
      <c r="T215" s="227" t="s">
        <v>22</v>
      </c>
      <c r="U215" s="56" t="s">
        <v>45</v>
      </c>
      <c r="V215" s="47"/>
      <c r="W215" s="228">
        <f>V215*K215</f>
        <v>0</v>
      </c>
      <c r="X215" s="228">
        <v>0</v>
      </c>
      <c r="Y215" s="228">
        <f>X215*K215</f>
        <v>0</v>
      </c>
      <c r="Z215" s="228">
        <v>0</v>
      </c>
      <c r="AA215" s="229">
        <f>Z215*K215</f>
        <v>0</v>
      </c>
      <c r="AR215" s="22" t="s">
        <v>278</v>
      </c>
      <c r="AT215" s="22" t="s">
        <v>207</v>
      </c>
      <c r="AU215" s="22" t="s">
        <v>88</v>
      </c>
      <c r="AY215" s="22" t="s">
        <v>206</v>
      </c>
      <c r="BE215" s="142">
        <f>IF(U215="základní",N215,0)</f>
        <v>0</v>
      </c>
      <c r="BF215" s="142">
        <f>IF(U215="snížená",N215,0)</f>
        <v>0</v>
      </c>
      <c r="BG215" s="142">
        <f>IF(U215="zákl. přenesená",N215,0)</f>
        <v>0</v>
      </c>
      <c r="BH215" s="142">
        <f>IF(U215="sníž. přenesená",N215,0)</f>
        <v>0</v>
      </c>
      <c r="BI215" s="142">
        <f>IF(U215="nulová",N215,0)</f>
        <v>0</v>
      </c>
      <c r="BJ215" s="22" t="s">
        <v>88</v>
      </c>
      <c r="BK215" s="142">
        <f>ROUND(L215*K215,2)</f>
        <v>0</v>
      </c>
      <c r="BL215" s="22" t="s">
        <v>278</v>
      </c>
      <c r="BM215" s="22" t="s">
        <v>3473</v>
      </c>
    </row>
    <row r="216" s="1" customFormat="1" ht="408" customHeight="1">
      <c r="B216" s="46"/>
      <c r="C216" s="47"/>
      <c r="D216" s="47"/>
      <c r="E216" s="47"/>
      <c r="F216" s="267" t="s">
        <v>3474</v>
      </c>
      <c r="G216" s="67"/>
      <c r="H216" s="67"/>
      <c r="I216" s="67"/>
      <c r="J216" s="47"/>
      <c r="K216" s="47"/>
      <c r="L216" s="47"/>
      <c r="M216" s="47"/>
      <c r="N216" s="47"/>
      <c r="O216" s="47"/>
      <c r="P216" s="47"/>
      <c r="Q216" s="47"/>
      <c r="R216" s="48"/>
      <c r="T216" s="189"/>
      <c r="U216" s="47"/>
      <c r="V216" s="47"/>
      <c r="W216" s="47"/>
      <c r="X216" s="47"/>
      <c r="Y216" s="47"/>
      <c r="Z216" s="47"/>
      <c r="AA216" s="100"/>
      <c r="AT216" s="22" t="s">
        <v>268</v>
      </c>
      <c r="AU216" s="22" t="s">
        <v>88</v>
      </c>
    </row>
    <row r="217" s="1" customFormat="1" ht="16.5" customHeight="1">
      <c r="B217" s="46"/>
      <c r="C217" s="219" t="s">
        <v>437</v>
      </c>
      <c r="D217" s="219" t="s">
        <v>207</v>
      </c>
      <c r="E217" s="220" t="s">
        <v>3475</v>
      </c>
      <c r="F217" s="221" t="s">
        <v>3476</v>
      </c>
      <c r="G217" s="221"/>
      <c r="H217" s="221"/>
      <c r="I217" s="221"/>
      <c r="J217" s="222" t="s">
        <v>1134</v>
      </c>
      <c r="K217" s="223">
        <v>1</v>
      </c>
      <c r="L217" s="224">
        <v>0</v>
      </c>
      <c r="M217" s="225"/>
      <c r="N217" s="226">
        <f>ROUND(L217*K217,2)</f>
        <v>0</v>
      </c>
      <c r="O217" s="226"/>
      <c r="P217" s="226"/>
      <c r="Q217" s="226"/>
      <c r="R217" s="48"/>
      <c r="T217" s="227" t="s">
        <v>22</v>
      </c>
      <c r="U217" s="56" t="s">
        <v>45</v>
      </c>
      <c r="V217" s="47"/>
      <c r="W217" s="228">
        <f>V217*K217</f>
        <v>0</v>
      </c>
      <c r="X217" s="228">
        <v>0</v>
      </c>
      <c r="Y217" s="228">
        <f>X217*K217</f>
        <v>0</v>
      </c>
      <c r="Z217" s="228">
        <v>0</v>
      </c>
      <c r="AA217" s="229">
        <f>Z217*K217</f>
        <v>0</v>
      </c>
      <c r="AR217" s="22" t="s">
        <v>278</v>
      </c>
      <c r="AT217" s="22" t="s">
        <v>207</v>
      </c>
      <c r="AU217" s="22" t="s">
        <v>88</v>
      </c>
      <c r="AY217" s="22" t="s">
        <v>206</v>
      </c>
      <c r="BE217" s="142">
        <f>IF(U217="základní",N217,0)</f>
        <v>0</v>
      </c>
      <c r="BF217" s="142">
        <f>IF(U217="snížená",N217,0)</f>
        <v>0</v>
      </c>
      <c r="BG217" s="142">
        <f>IF(U217="zákl. přenesená",N217,0)</f>
        <v>0</v>
      </c>
      <c r="BH217" s="142">
        <f>IF(U217="sníž. přenesená",N217,0)</f>
        <v>0</v>
      </c>
      <c r="BI217" s="142">
        <f>IF(U217="nulová",N217,0)</f>
        <v>0</v>
      </c>
      <c r="BJ217" s="22" t="s">
        <v>88</v>
      </c>
      <c r="BK217" s="142">
        <f>ROUND(L217*K217,2)</f>
        <v>0</v>
      </c>
      <c r="BL217" s="22" t="s">
        <v>278</v>
      </c>
      <c r="BM217" s="22" t="s">
        <v>3477</v>
      </c>
    </row>
    <row r="218" s="1" customFormat="1" ht="84" customHeight="1">
      <c r="B218" s="46"/>
      <c r="C218" s="47"/>
      <c r="D218" s="47"/>
      <c r="E218" s="47"/>
      <c r="F218" s="250" t="s">
        <v>3478</v>
      </c>
      <c r="G218" s="67"/>
      <c r="H218" s="67"/>
      <c r="I218" s="67"/>
      <c r="J218" s="47"/>
      <c r="K218" s="47"/>
      <c r="L218" s="47"/>
      <c r="M218" s="47"/>
      <c r="N218" s="47"/>
      <c r="O218" s="47"/>
      <c r="P218" s="47"/>
      <c r="Q218" s="47"/>
      <c r="R218" s="48"/>
      <c r="T218" s="189"/>
      <c r="U218" s="47"/>
      <c r="V218" s="47"/>
      <c r="W218" s="47"/>
      <c r="X218" s="47"/>
      <c r="Y218" s="47"/>
      <c r="Z218" s="47"/>
      <c r="AA218" s="100"/>
      <c r="AT218" s="22" t="s">
        <v>268</v>
      </c>
      <c r="AU218" s="22" t="s">
        <v>88</v>
      </c>
    </row>
    <row r="219" s="1" customFormat="1" ht="16.5" customHeight="1">
      <c r="B219" s="46"/>
      <c r="C219" s="219" t="s">
        <v>442</v>
      </c>
      <c r="D219" s="219" t="s">
        <v>207</v>
      </c>
      <c r="E219" s="220" t="s">
        <v>3479</v>
      </c>
      <c r="F219" s="221" t="s">
        <v>3480</v>
      </c>
      <c r="G219" s="221"/>
      <c r="H219" s="221"/>
      <c r="I219" s="221"/>
      <c r="J219" s="222" t="s">
        <v>1134</v>
      </c>
      <c r="K219" s="223">
        <v>1</v>
      </c>
      <c r="L219" s="224">
        <v>0</v>
      </c>
      <c r="M219" s="225"/>
      <c r="N219" s="226">
        <f>ROUND(L219*K219,2)</f>
        <v>0</v>
      </c>
      <c r="O219" s="226"/>
      <c r="P219" s="226"/>
      <c r="Q219" s="226"/>
      <c r="R219" s="48"/>
      <c r="T219" s="227" t="s">
        <v>22</v>
      </c>
      <c r="U219" s="56" t="s">
        <v>45</v>
      </c>
      <c r="V219" s="47"/>
      <c r="W219" s="228">
        <f>V219*K219</f>
        <v>0</v>
      </c>
      <c r="X219" s="228">
        <v>0</v>
      </c>
      <c r="Y219" s="228">
        <f>X219*K219</f>
        <v>0</v>
      </c>
      <c r="Z219" s="228">
        <v>0</v>
      </c>
      <c r="AA219" s="229">
        <f>Z219*K219</f>
        <v>0</v>
      </c>
      <c r="AR219" s="22" t="s">
        <v>278</v>
      </c>
      <c r="AT219" s="22" t="s">
        <v>207</v>
      </c>
      <c r="AU219" s="22" t="s">
        <v>88</v>
      </c>
      <c r="AY219" s="22" t="s">
        <v>206</v>
      </c>
      <c r="BE219" s="142">
        <f>IF(U219="základní",N219,0)</f>
        <v>0</v>
      </c>
      <c r="BF219" s="142">
        <f>IF(U219="snížená",N219,0)</f>
        <v>0</v>
      </c>
      <c r="BG219" s="142">
        <f>IF(U219="zákl. přenesená",N219,0)</f>
        <v>0</v>
      </c>
      <c r="BH219" s="142">
        <f>IF(U219="sníž. přenesená",N219,0)</f>
        <v>0</v>
      </c>
      <c r="BI219" s="142">
        <f>IF(U219="nulová",N219,0)</f>
        <v>0</v>
      </c>
      <c r="BJ219" s="22" t="s">
        <v>88</v>
      </c>
      <c r="BK219" s="142">
        <f>ROUND(L219*K219,2)</f>
        <v>0</v>
      </c>
      <c r="BL219" s="22" t="s">
        <v>278</v>
      </c>
      <c r="BM219" s="22" t="s">
        <v>3481</v>
      </c>
    </row>
    <row r="220" s="1" customFormat="1" ht="240" customHeight="1">
      <c r="B220" s="46"/>
      <c r="C220" s="47"/>
      <c r="D220" s="47"/>
      <c r="E220" s="47"/>
      <c r="F220" s="250" t="s">
        <v>3482</v>
      </c>
      <c r="G220" s="67"/>
      <c r="H220" s="67"/>
      <c r="I220" s="67"/>
      <c r="J220" s="47"/>
      <c r="K220" s="47"/>
      <c r="L220" s="47"/>
      <c r="M220" s="47"/>
      <c r="N220" s="47"/>
      <c r="O220" s="47"/>
      <c r="P220" s="47"/>
      <c r="Q220" s="47"/>
      <c r="R220" s="48"/>
      <c r="T220" s="189"/>
      <c r="U220" s="47"/>
      <c r="V220" s="47"/>
      <c r="W220" s="47"/>
      <c r="X220" s="47"/>
      <c r="Y220" s="47"/>
      <c r="Z220" s="47"/>
      <c r="AA220" s="100"/>
      <c r="AT220" s="22" t="s">
        <v>268</v>
      </c>
      <c r="AU220" s="22" t="s">
        <v>88</v>
      </c>
    </row>
    <row r="221" s="1" customFormat="1" ht="25.5" customHeight="1">
      <c r="B221" s="46"/>
      <c r="C221" s="219" t="s">
        <v>446</v>
      </c>
      <c r="D221" s="219" t="s">
        <v>207</v>
      </c>
      <c r="E221" s="220" t="s">
        <v>3483</v>
      </c>
      <c r="F221" s="221" t="s">
        <v>3484</v>
      </c>
      <c r="G221" s="221"/>
      <c r="H221" s="221"/>
      <c r="I221" s="221"/>
      <c r="J221" s="222" t="s">
        <v>1134</v>
      </c>
      <c r="K221" s="223">
        <v>1</v>
      </c>
      <c r="L221" s="224">
        <v>0</v>
      </c>
      <c r="M221" s="225"/>
      <c r="N221" s="226">
        <f>ROUND(L221*K221,2)</f>
        <v>0</v>
      </c>
      <c r="O221" s="226"/>
      <c r="P221" s="226"/>
      <c r="Q221" s="226"/>
      <c r="R221" s="48"/>
      <c r="T221" s="227" t="s">
        <v>22</v>
      </c>
      <c r="U221" s="56" t="s">
        <v>45</v>
      </c>
      <c r="V221" s="47"/>
      <c r="W221" s="228">
        <f>V221*K221</f>
        <v>0</v>
      </c>
      <c r="X221" s="228">
        <v>0</v>
      </c>
      <c r="Y221" s="228">
        <f>X221*K221</f>
        <v>0</v>
      </c>
      <c r="Z221" s="228">
        <v>0</v>
      </c>
      <c r="AA221" s="229">
        <f>Z221*K221</f>
        <v>0</v>
      </c>
      <c r="AR221" s="22" t="s">
        <v>278</v>
      </c>
      <c r="AT221" s="22" t="s">
        <v>207</v>
      </c>
      <c r="AU221" s="22" t="s">
        <v>88</v>
      </c>
      <c r="AY221" s="22" t="s">
        <v>206</v>
      </c>
      <c r="BE221" s="142">
        <f>IF(U221="základní",N221,0)</f>
        <v>0</v>
      </c>
      <c r="BF221" s="142">
        <f>IF(U221="snížená",N221,0)</f>
        <v>0</v>
      </c>
      <c r="BG221" s="142">
        <f>IF(U221="zákl. přenesená",N221,0)</f>
        <v>0</v>
      </c>
      <c r="BH221" s="142">
        <f>IF(U221="sníž. přenesená",N221,0)</f>
        <v>0</v>
      </c>
      <c r="BI221" s="142">
        <f>IF(U221="nulová",N221,0)</f>
        <v>0</v>
      </c>
      <c r="BJ221" s="22" t="s">
        <v>88</v>
      </c>
      <c r="BK221" s="142">
        <f>ROUND(L221*K221,2)</f>
        <v>0</v>
      </c>
      <c r="BL221" s="22" t="s">
        <v>278</v>
      </c>
      <c r="BM221" s="22" t="s">
        <v>3485</v>
      </c>
    </row>
    <row r="222" s="1" customFormat="1" ht="36" customHeight="1">
      <c r="B222" s="46"/>
      <c r="C222" s="47"/>
      <c r="D222" s="47"/>
      <c r="E222" s="47"/>
      <c r="F222" s="250" t="s">
        <v>3486</v>
      </c>
      <c r="G222" s="67"/>
      <c r="H222" s="67"/>
      <c r="I222" s="67"/>
      <c r="J222" s="47"/>
      <c r="K222" s="47"/>
      <c r="L222" s="47"/>
      <c r="M222" s="47"/>
      <c r="N222" s="47"/>
      <c r="O222" s="47"/>
      <c r="P222" s="47"/>
      <c r="Q222" s="47"/>
      <c r="R222" s="48"/>
      <c r="T222" s="189"/>
      <c r="U222" s="47"/>
      <c r="V222" s="47"/>
      <c r="W222" s="47"/>
      <c r="X222" s="47"/>
      <c r="Y222" s="47"/>
      <c r="Z222" s="47"/>
      <c r="AA222" s="100"/>
      <c r="AT222" s="22" t="s">
        <v>268</v>
      </c>
      <c r="AU222" s="22" t="s">
        <v>88</v>
      </c>
    </row>
    <row r="223" s="1" customFormat="1" ht="16.5" customHeight="1">
      <c r="B223" s="46"/>
      <c r="C223" s="219" t="s">
        <v>450</v>
      </c>
      <c r="D223" s="219" t="s">
        <v>207</v>
      </c>
      <c r="E223" s="220" t="s">
        <v>3487</v>
      </c>
      <c r="F223" s="221" t="s">
        <v>3366</v>
      </c>
      <c r="G223" s="221"/>
      <c r="H223" s="221"/>
      <c r="I223" s="221"/>
      <c r="J223" s="222" t="s">
        <v>1134</v>
      </c>
      <c r="K223" s="223">
        <v>1</v>
      </c>
      <c r="L223" s="224">
        <v>0</v>
      </c>
      <c r="M223" s="225"/>
      <c r="N223" s="226">
        <f>ROUND(L223*K223,2)</f>
        <v>0</v>
      </c>
      <c r="O223" s="226"/>
      <c r="P223" s="226"/>
      <c r="Q223" s="226"/>
      <c r="R223" s="48"/>
      <c r="T223" s="227" t="s">
        <v>22</v>
      </c>
      <c r="U223" s="56" t="s">
        <v>45</v>
      </c>
      <c r="V223" s="47"/>
      <c r="W223" s="228">
        <f>V223*K223</f>
        <v>0</v>
      </c>
      <c r="X223" s="228">
        <v>0</v>
      </c>
      <c r="Y223" s="228">
        <f>X223*K223</f>
        <v>0</v>
      </c>
      <c r="Z223" s="228">
        <v>0</v>
      </c>
      <c r="AA223" s="229">
        <f>Z223*K223</f>
        <v>0</v>
      </c>
      <c r="AR223" s="22" t="s">
        <v>278</v>
      </c>
      <c r="AT223" s="22" t="s">
        <v>207</v>
      </c>
      <c r="AU223" s="22" t="s">
        <v>88</v>
      </c>
      <c r="AY223" s="22" t="s">
        <v>206</v>
      </c>
      <c r="BE223" s="142">
        <f>IF(U223="základní",N223,0)</f>
        <v>0</v>
      </c>
      <c r="BF223" s="142">
        <f>IF(U223="snížená",N223,0)</f>
        <v>0</v>
      </c>
      <c r="BG223" s="142">
        <f>IF(U223="zákl. přenesená",N223,0)</f>
        <v>0</v>
      </c>
      <c r="BH223" s="142">
        <f>IF(U223="sníž. přenesená",N223,0)</f>
        <v>0</v>
      </c>
      <c r="BI223" s="142">
        <f>IF(U223="nulová",N223,0)</f>
        <v>0</v>
      </c>
      <c r="BJ223" s="22" t="s">
        <v>88</v>
      </c>
      <c r="BK223" s="142">
        <f>ROUND(L223*K223,2)</f>
        <v>0</v>
      </c>
      <c r="BL223" s="22" t="s">
        <v>278</v>
      </c>
      <c r="BM223" s="22" t="s">
        <v>3488</v>
      </c>
    </row>
    <row r="224" s="1" customFormat="1" ht="36" customHeight="1">
      <c r="B224" s="46"/>
      <c r="C224" s="47"/>
      <c r="D224" s="47"/>
      <c r="E224" s="47"/>
      <c r="F224" s="250" t="s">
        <v>3489</v>
      </c>
      <c r="G224" s="67"/>
      <c r="H224" s="67"/>
      <c r="I224" s="67"/>
      <c r="J224" s="47"/>
      <c r="K224" s="47"/>
      <c r="L224" s="47"/>
      <c r="M224" s="47"/>
      <c r="N224" s="47"/>
      <c r="O224" s="47"/>
      <c r="P224" s="47"/>
      <c r="Q224" s="47"/>
      <c r="R224" s="48"/>
      <c r="T224" s="189"/>
      <c r="U224" s="47"/>
      <c r="V224" s="47"/>
      <c r="W224" s="47"/>
      <c r="X224" s="47"/>
      <c r="Y224" s="47"/>
      <c r="Z224" s="47"/>
      <c r="AA224" s="100"/>
      <c r="AT224" s="22" t="s">
        <v>268</v>
      </c>
      <c r="AU224" s="22" t="s">
        <v>88</v>
      </c>
    </row>
    <row r="225" s="1" customFormat="1" ht="25.5" customHeight="1">
      <c r="B225" s="46"/>
      <c r="C225" s="219" t="s">
        <v>454</v>
      </c>
      <c r="D225" s="219" t="s">
        <v>207</v>
      </c>
      <c r="E225" s="220" t="s">
        <v>3490</v>
      </c>
      <c r="F225" s="221" t="s">
        <v>3491</v>
      </c>
      <c r="G225" s="221"/>
      <c r="H225" s="221"/>
      <c r="I225" s="221"/>
      <c r="J225" s="222" t="s">
        <v>1134</v>
      </c>
      <c r="K225" s="223">
        <v>1</v>
      </c>
      <c r="L225" s="224">
        <v>0</v>
      </c>
      <c r="M225" s="225"/>
      <c r="N225" s="226">
        <f>ROUND(L225*K225,2)</f>
        <v>0</v>
      </c>
      <c r="O225" s="226"/>
      <c r="P225" s="226"/>
      <c r="Q225" s="226"/>
      <c r="R225" s="48"/>
      <c r="T225" s="227" t="s">
        <v>22</v>
      </c>
      <c r="U225" s="56" t="s">
        <v>45</v>
      </c>
      <c r="V225" s="47"/>
      <c r="W225" s="228">
        <f>V225*K225</f>
        <v>0</v>
      </c>
      <c r="X225" s="228">
        <v>0</v>
      </c>
      <c r="Y225" s="228">
        <f>X225*K225</f>
        <v>0</v>
      </c>
      <c r="Z225" s="228">
        <v>0</v>
      </c>
      <c r="AA225" s="229">
        <f>Z225*K225</f>
        <v>0</v>
      </c>
      <c r="AR225" s="22" t="s">
        <v>278</v>
      </c>
      <c r="AT225" s="22" t="s">
        <v>207</v>
      </c>
      <c r="AU225" s="22" t="s">
        <v>88</v>
      </c>
      <c r="AY225" s="22" t="s">
        <v>206</v>
      </c>
      <c r="BE225" s="142">
        <f>IF(U225="základní",N225,0)</f>
        <v>0</v>
      </c>
      <c r="BF225" s="142">
        <f>IF(U225="snížená",N225,0)</f>
        <v>0</v>
      </c>
      <c r="BG225" s="142">
        <f>IF(U225="zákl. přenesená",N225,0)</f>
        <v>0</v>
      </c>
      <c r="BH225" s="142">
        <f>IF(U225="sníž. přenesená",N225,0)</f>
        <v>0</v>
      </c>
      <c r="BI225" s="142">
        <f>IF(U225="nulová",N225,0)</f>
        <v>0</v>
      </c>
      <c r="BJ225" s="22" t="s">
        <v>88</v>
      </c>
      <c r="BK225" s="142">
        <f>ROUND(L225*K225,2)</f>
        <v>0</v>
      </c>
      <c r="BL225" s="22" t="s">
        <v>278</v>
      </c>
      <c r="BM225" s="22" t="s">
        <v>3492</v>
      </c>
    </row>
    <row r="226" s="1" customFormat="1" ht="84" customHeight="1">
      <c r="B226" s="46"/>
      <c r="C226" s="47"/>
      <c r="D226" s="47"/>
      <c r="E226" s="47"/>
      <c r="F226" s="250" t="s">
        <v>3493</v>
      </c>
      <c r="G226" s="67"/>
      <c r="H226" s="67"/>
      <c r="I226" s="67"/>
      <c r="J226" s="47"/>
      <c r="K226" s="47"/>
      <c r="L226" s="47"/>
      <c r="M226" s="47"/>
      <c r="N226" s="47"/>
      <c r="O226" s="47"/>
      <c r="P226" s="47"/>
      <c r="Q226" s="47"/>
      <c r="R226" s="48"/>
      <c r="T226" s="189"/>
      <c r="U226" s="47"/>
      <c r="V226" s="47"/>
      <c r="W226" s="47"/>
      <c r="X226" s="47"/>
      <c r="Y226" s="47"/>
      <c r="Z226" s="47"/>
      <c r="AA226" s="100"/>
      <c r="AT226" s="22" t="s">
        <v>268</v>
      </c>
      <c r="AU226" s="22" t="s">
        <v>88</v>
      </c>
    </row>
    <row r="227" s="1" customFormat="1" ht="16.5" customHeight="1">
      <c r="B227" s="46"/>
      <c r="C227" s="219" t="s">
        <v>459</v>
      </c>
      <c r="D227" s="219" t="s">
        <v>207</v>
      </c>
      <c r="E227" s="220" t="s">
        <v>3494</v>
      </c>
      <c r="F227" s="221" t="s">
        <v>3495</v>
      </c>
      <c r="G227" s="221"/>
      <c r="H227" s="221"/>
      <c r="I227" s="221"/>
      <c r="J227" s="222" t="s">
        <v>1134</v>
      </c>
      <c r="K227" s="223">
        <v>14</v>
      </c>
      <c r="L227" s="224">
        <v>0</v>
      </c>
      <c r="M227" s="225"/>
      <c r="N227" s="226">
        <f>ROUND(L227*K227,2)</f>
        <v>0</v>
      </c>
      <c r="O227" s="226"/>
      <c r="P227" s="226"/>
      <c r="Q227" s="226"/>
      <c r="R227" s="48"/>
      <c r="T227" s="227" t="s">
        <v>22</v>
      </c>
      <c r="U227" s="56" t="s">
        <v>45</v>
      </c>
      <c r="V227" s="47"/>
      <c r="W227" s="228">
        <f>V227*K227</f>
        <v>0</v>
      </c>
      <c r="X227" s="228">
        <v>0</v>
      </c>
      <c r="Y227" s="228">
        <f>X227*K227</f>
        <v>0</v>
      </c>
      <c r="Z227" s="228">
        <v>0</v>
      </c>
      <c r="AA227" s="229">
        <f>Z227*K227</f>
        <v>0</v>
      </c>
      <c r="AR227" s="22" t="s">
        <v>278</v>
      </c>
      <c r="AT227" s="22" t="s">
        <v>207</v>
      </c>
      <c r="AU227" s="22" t="s">
        <v>88</v>
      </c>
      <c r="AY227" s="22" t="s">
        <v>206</v>
      </c>
      <c r="BE227" s="142">
        <f>IF(U227="základní",N227,0)</f>
        <v>0</v>
      </c>
      <c r="BF227" s="142">
        <f>IF(U227="snížená",N227,0)</f>
        <v>0</v>
      </c>
      <c r="BG227" s="142">
        <f>IF(U227="zákl. přenesená",N227,0)</f>
        <v>0</v>
      </c>
      <c r="BH227" s="142">
        <f>IF(U227="sníž. přenesená",N227,0)</f>
        <v>0</v>
      </c>
      <c r="BI227" s="142">
        <f>IF(U227="nulová",N227,0)</f>
        <v>0</v>
      </c>
      <c r="BJ227" s="22" t="s">
        <v>88</v>
      </c>
      <c r="BK227" s="142">
        <f>ROUND(L227*K227,2)</f>
        <v>0</v>
      </c>
      <c r="BL227" s="22" t="s">
        <v>278</v>
      </c>
      <c r="BM227" s="22" t="s">
        <v>3496</v>
      </c>
    </row>
    <row r="228" s="1" customFormat="1" ht="24" customHeight="1">
      <c r="B228" s="46"/>
      <c r="C228" s="47"/>
      <c r="D228" s="47"/>
      <c r="E228" s="47"/>
      <c r="F228" s="250" t="s">
        <v>3497</v>
      </c>
      <c r="G228" s="67"/>
      <c r="H228" s="67"/>
      <c r="I228" s="67"/>
      <c r="J228" s="47"/>
      <c r="K228" s="47"/>
      <c r="L228" s="47"/>
      <c r="M228" s="47"/>
      <c r="N228" s="47"/>
      <c r="O228" s="47"/>
      <c r="P228" s="47"/>
      <c r="Q228" s="47"/>
      <c r="R228" s="48"/>
      <c r="T228" s="189"/>
      <c r="U228" s="47"/>
      <c r="V228" s="47"/>
      <c r="W228" s="47"/>
      <c r="X228" s="47"/>
      <c r="Y228" s="47"/>
      <c r="Z228" s="47"/>
      <c r="AA228" s="100"/>
      <c r="AT228" s="22" t="s">
        <v>268</v>
      </c>
      <c r="AU228" s="22" t="s">
        <v>88</v>
      </c>
    </row>
    <row r="229" s="1" customFormat="1" ht="25.5" customHeight="1">
      <c r="B229" s="46"/>
      <c r="C229" s="219" t="s">
        <v>463</v>
      </c>
      <c r="D229" s="219" t="s">
        <v>207</v>
      </c>
      <c r="E229" s="220" t="s">
        <v>3498</v>
      </c>
      <c r="F229" s="221" t="s">
        <v>3499</v>
      </c>
      <c r="G229" s="221"/>
      <c r="H229" s="221"/>
      <c r="I229" s="221"/>
      <c r="J229" s="222" t="s">
        <v>1134</v>
      </c>
      <c r="K229" s="223">
        <v>1</v>
      </c>
      <c r="L229" s="224">
        <v>0</v>
      </c>
      <c r="M229" s="225"/>
      <c r="N229" s="226">
        <f>ROUND(L229*K229,2)</f>
        <v>0</v>
      </c>
      <c r="O229" s="226"/>
      <c r="P229" s="226"/>
      <c r="Q229" s="226"/>
      <c r="R229" s="48"/>
      <c r="T229" s="227" t="s">
        <v>22</v>
      </c>
      <c r="U229" s="56" t="s">
        <v>45</v>
      </c>
      <c r="V229" s="47"/>
      <c r="W229" s="228">
        <f>V229*K229</f>
        <v>0</v>
      </c>
      <c r="X229" s="228">
        <v>0</v>
      </c>
      <c r="Y229" s="228">
        <f>X229*K229</f>
        <v>0</v>
      </c>
      <c r="Z229" s="228">
        <v>0</v>
      </c>
      <c r="AA229" s="229">
        <f>Z229*K229</f>
        <v>0</v>
      </c>
      <c r="AR229" s="22" t="s">
        <v>278</v>
      </c>
      <c r="AT229" s="22" t="s">
        <v>207</v>
      </c>
      <c r="AU229" s="22" t="s">
        <v>88</v>
      </c>
      <c r="AY229" s="22" t="s">
        <v>206</v>
      </c>
      <c r="BE229" s="142">
        <f>IF(U229="základní",N229,0)</f>
        <v>0</v>
      </c>
      <c r="BF229" s="142">
        <f>IF(U229="snížená",N229,0)</f>
        <v>0</v>
      </c>
      <c r="BG229" s="142">
        <f>IF(U229="zákl. přenesená",N229,0)</f>
        <v>0</v>
      </c>
      <c r="BH229" s="142">
        <f>IF(U229="sníž. přenesená",N229,0)</f>
        <v>0</v>
      </c>
      <c r="BI229" s="142">
        <f>IF(U229="nulová",N229,0)</f>
        <v>0</v>
      </c>
      <c r="BJ229" s="22" t="s">
        <v>88</v>
      </c>
      <c r="BK229" s="142">
        <f>ROUND(L229*K229,2)</f>
        <v>0</v>
      </c>
      <c r="BL229" s="22" t="s">
        <v>278</v>
      </c>
      <c r="BM229" s="22" t="s">
        <v>3500</v>
      </c>
    </row>
    <row r="230" s="1" customFormat="1" ht="16.5" customHeight="1">
      <c r="B230" s="46"/>
      <c r="C230" s="47"/>
      <c r="D230" s="47"/>
      <c r="E230" s="47"/>
      <c r="F230" s="250" t="s">
        <v>3499</v>
      </c>
      <c r="G230" s="67"/>
      <c r="H230" s="67"/>
      <c r="I230" s="67"/>
      <c r="J230" s="47"/>
      <c r="K230" s="47"/>
      <c r="L230" s="47"/>
      <c r="M230" s="47"/>
      <c r="N230" s="47"/>
      <c r="O230" s="47"/>
      <c r="P230" s="47"/>
      <c r="Q230" s="47"/>
      <c r="R230" s="48"/>
      <c r="T230" s="189"/>
      <c r="U230" s="47"/>
      <c r="V230" s="47"/>
      <c r="W230" s="47"/>
      <c r="X230" s="47"/>
      <c r="Y230" s="47"/>
      <c r="Z230" s="47"/>
      <c r="AA230" s="100"/>
      <c r="AT230" s="22" t="s">
        <v>268</v>
      </c>
      <c r="AU230" s="22" t="s">
        <v>88</v>
      </c>
    </row>
    <row r="231" s="1" customFormat="1" ht="25.5" customHeight="1">
      <c r="B231" s="46"/>
      <c r="C231" s="219" t="s">
        <v>468</v>
      </c>
      <c r="D231" s="219" t="s">
        <v>207</v>
      </c>
      <c r="E231" s="220" t="s">
        <v>3501</v>
      </c>
      <c r="F231" s="221" t="s">
        <v>3502</v>
      </c>
      <c r="G231" s="221"/>
      <c r="H231" s="221"/>
      <c r="I231" s="221"/>
      <c r="J231" s="222" t="s">
        <v>1134</v>
      </c>
      <c r="K231" s="223">
        <v>1</v>
      </c>
      <c r="L231" s="224">
        <v>0</v>
      </c>
      <c r="M231" s="225"/>
      <c r="N231" s="226">
        <f>ROUND(L231*K231,2)</f>
        <v>0</v>
      </c>
      <c r="O231" s="226"/>
      <c r="P231" s="226"/>
      <c r="Q231" s="226"/>
      <c r="R231" s="48"/>
      <c r="T231" s="227" t="s">
        <v>22</v>
      </c>
      <c r="U231" s="56" t="s">
        <v>45</v>
      </c>
      <c r="V231" s="47"/>
      <c r="W231" s="228">
        <f>V231*K231</f>
        <v>0</v>
      </c>
      <c r="X231" s="228">
        <v>0</v>
      </c>
      <c r="Y231" s="228">
        <f>X231*K231</f>
        <v>0</v>
      </c>
      <c r="Z231" s="228">
        <v>0</v>
      </c>
      <c r="AA231" s="229">
        <f>Z231*K231</f>
        <v>0</v>
      </c>
      <c r="AR231" s="22" t="s">
        <v>278</v>
      </c>
      <c r="AT231" s="22" t="s">
        <v>207</v>
      </c>
      <c r="AU231" s="22" t="s">
        <v>88</v>
      </c>
      <c r="AY231" s="22" t="s">
        <v>206</v>
      </c>
      <c r="BE231" s="142">
        <f>IF(U231="základní",N231,0)</f>
        <v>0</v>
      </c>
      <c r="BF231" s="142">
        <f>IF(U231="snížená",N231,0)</f>
        <v>0</v>
      </c>
      <c r="BG231" s="142">
        <f>IF(U231="zákl. přenesená",N231,0)</f>
        <v>0</v>
      </c>
      <c r="BH231" s="142">
        <f>IF(U231="sníž. přenesená",N231,0)</f>
        <v>0</v>
      </c>
      <c r="BI231" s="142">
        <f>IF(U231="nulová",N231,0)</f>
        <v>0</v>
      </c>
      <c r="BJ231" s="22" t="s">
        <v>88</v>
      </c>
      <c r="BK231" s="142">
        <f>ROUND(L231*K231,2)</f>
        <v>0</v>
      </c>
      <c r="BL231" s="22" t="s">
        <v>278</v>
      </c>
      <c r="BM231" s="22" t="s">
        <v>3503</v>
      </c>
    </row>
    <row r="232" s="1" customFormat="1" ht="16.5" customHeight="1">
      <c r="B232" s="46"/>
      <c r="C232" s="47"/>
      <c r="D232" s="47"/>
      <c r="E232" s="47"/>
      <c r="F232" s="250" t="s">
        <v>3502</v>
      </c>
      <c r="G232" s="67"/>
      <c r="H232" s="67"/>
      <c r="I232" s="67"/>
      <c r="J232" s="47"/>
      <c r="K232" s="47"/>
      <c r="L232" s="47"/>
      <c r="M232" s="47"/>
      <c r="N232" s="47"/>
      <c r="O232" s="47"/>
      <c r="P232" s="47"/>
      <c r="Q232" s="47"/>
      <c r="R232" s="48"/>
      <c r="T232" s="189"/>
      <c r="U232" s="47"/>
      <c r="V232" s="47"/>
      <c r="W232" s="47"/>
      <c r="X232" s="47"/>
      <c r="Y232" s="47"/>
      <c r="Z232" s="47"/>
      <c r="AA232" s="100"/>
      <c r="AT232" s="22" t="s">
        <v>268</v>
      </c>
      <c r="AU232" s="22" t="s">
        <v>88</v>
      </c>
    </row>
    <row r="233" s="1" customFormat="1" ht="16.5" customHeight="1">
      <c r="B233" s="46"/>
      <c r="C233" s="219" t="s">
        <v>472</v>
      </c>
      <c r="D233" s="219" t="s">
        <v>207</v>
      </c>
      <c r="E233" s="220" t="s">
        <v>3504</v>
      </c>
      <c r="F233" s="221" t="s">
        <v>3505</v>
      </c>
      <c r="G233" s="221"/>
      <c r="H233" s="221"/>
      <c r="I233" s="221"/>
      <c r="J233" s="222" t="s">
        <v>1134</v>
      </c>
      <c r="K233" s="223">
        <v>1</v>
      </c>
      <c r="L233" s="224">
        <v>0</v>
      </c>
      <c r="M233" s="225"/>
      <c r="N233" s="226">
        <f>ROUND(L233*K233,2)</f>
        <v>0</v>
      </c>
      <c r="O233" s="226"/>
      <c r="P233" s="226"/>
      <c r="Q233" s="226"/>
      <c r="R233" s="48"/>
      <c r="T233" s="227" t="s">
        <v>22</v>
      </c>
      <c r="U233" s="56" t="s">
        <v>45</v>
      </c>
      <c r="V233" s="47"/>
      <c r="W233" s="228">
        <f>V233*K233</f>
        <v>0</v>
      </c>
      <c r="X233" s="228">
        <v>0</v>
      </c>
      <c r="Y233" s="228">
        <f>X233*K233</f>
        <v>0</v>
      </c>
      <c r="Z233" s="228">
        <v>0</v>
      </c>
      <c r="AA233" s="229">
        <f>Z233*K233</f>
        <v>0</v>
      </c>
      <c r="AR233" s="22" t="s">
        <v>278</v>
      </c>
      <c r="AT233" s="22" t="s">
        <v>207</v>
      </c>
      <c r="AU233" s="22" t="s">
        <v>88</v>
      </c>
      <c r="AY233" s="22" t="s">
        <v>206</v>
      </c>
      <c r="BE233" s="142">
        <f>IF(U233="základní",N233,0)</f>
        <v>0</v>
      </c>
      <c r="BF233" s="142">
        <f>IF(U233="snížená",N233,0)</f>
        <v>0</v>
      </c>
      <c r="BG233" s="142">
        <f>IF(U233="zákl. přenesená",N233,0)</f>
        <v>0</v>
      </c>
      <c r="BH233" s="142">
        <f>IF(U233="sníž. přenesená",N233,0)</f>
        <v>0</v>
      </c>
      <c r="BI233" s="142">
        <f>IF(U233="nulová",N233,0)</f>
        <v>0</v>
      </c>
      <c r="BJ233" s="22" t="s">
        <v>88</v>
      </c>
      <c r="BK233" s="142">
        <f>ROUND(L233*K233,2)</f>
        <v>0</v>
      </c>
      <c r="BL233" s="22" t="s">
        <v>278</v>
      </c>
      <c r="BM233" s="22" t="s">
        <v>3506</v>
      </c>
    </row>
    <row r="234" s="1" customFormat="1" ht="36" customHeight="1">
      <c r="B234" s="46"/>
      <c r="C234" s="47"/>
      <c r="D234" s="47"/>
      <c r="E234" s="47"/>
      <c r="F234" s="250" t="s">
        <v>3507</v>
      </c>
      <c r="G234" s="67"/>
      <c r="H234" s="67"/>
      <c r="I234" s="67"/>
      <c r="J234" s="47"/>
      <c r="K234" s="47"/>
      <c r="L234" s="47"/>
      <c r="M234" s="47"/>
      <c r="N234" s="47"/>
      <c r="O234" s="47"/>
      <c r="P234" s="47"/>
      <c r="Q234" s="47"/>
      <c r="R234" s="48"/>
      <c r="T234" s="189"/>
      <c r="U234" s="47"/>
      <c r="V234" s="47"/>
      <c r="W234" s="47"/>
      <c r="X234" s="47"/>
      <c r="Y234" s="47"/>
      <c r="Z234" s="47"/>
      <c r="AA234" s="100"/>
      <c r="AT234" s="22" t="s">
        <v>268</v>
      </c>
      <c r="AU234" s="22" t="s">
        <v>88</v>
      </c>
    </row>
    <row r="235" s="1" customFormat="1" ht="16.5" customHeight="1">
      <c r="B235" s="46"/>
      <c r="C235" s="219" t="s">
        <v>479</v>
      </c>
      <c r="D235" s="219" t="s">
        <v>207</v>
      </c>
      <c r="E235" s="220" t="s">
        <v>3508</v>
      </c>
      <c r="F235" s="221" t="s">
        <v>3509</v>
      </c>
      <c r="G235" s="221"/>
      <c r="H235" s="221"/>
      <c r="I235" s="221"/>
      <c r="J235" s="222" t="s">
        <v>1134</v>
      </c>
      <c r="K235" s="223">
        <v>1</v>
      </c>
      <c r="L235" s="224">
        <v>0</v>
      </c>
      <c r="M235" s="225"/>
      <c r="N235" s="226">
        <f>ROUND(L235*K235,2)</f>
        <v>0</v>
      </c>
      <c r="O235" s="226"/>
      <c r="P235" s="226"/>
      <c r="Q235" s="226"/>
      <c r="R235" s="48"/>
      <c r="T235" s="227" t="s">
        <v>22</v>
      </c>
      <c r="U235" s="56" t="s">
        <v>45</v>
      </c>
      <c r="V235" s="47"/>
      <c r="W235" s="228">
        <f>V235*K235</f>
        <v>0</v>
      </c>
      <c r="X235" s="228">
        <v>0</v>
      </c>
      <c r="Y235" s="228">
        <f>X235*K235</f>
        <v>0</v>
      </c>
      <c r="Z235" s="228">
        <v>0</v>
      </c>
      <c r="AA235" s="229">
        <f>Z235*K235</f>
        <v>0</v>
      </c>
      <c r="AR235" s="22" t="s">
        <v>278</v>
      </c>
      <c r="AT235" s="22" t="s">
        <v>207</v>
      </c>
      <c r="AU235" s="22" t="s">
        <v>88</v>
      </c>
      <c r="AY235" s="22" t="s">
        <v>206</v>
      </c>
      <c r="BE235" s="142">
        <f>IF(U235="základní",N235,0)</f>
        <v>0</v>
      </c>
      <c r="BF235" s="142">
        <f>IF(U235="snížená",N235,0)</f>
        <v>0</v>
      </c>
      <c r="BG235" s="142">
        <f>IF(U235="zákl. přenesená",N235,0)</f>
        <v>0</v>
      </c>
      <c r="BH235" s="142">
        <f>IF(U235="sníž. přenesená",N235,0)</f>
        <v>0</v>
      </c>
      <c r="BI235" s="142">
        <f>IF(U235="nulová",N235,0)</f>
        <v>0</v>
      </c>
      <c r="BJ235" s="22" t="s">
        <v>88</v>
      </c>
      <c r="BK235" s="142">
        <f>ROUND(L235*K235,2)</f>
        <v>0</v>
      </c>
      <c r="BL235" s="22" t="s">
        <v>278</v>
      </c>
      <c r="BM235" s="22" t="s">
        <v>3510</v>
      </c>
    </row>
    <row r="236" s="1" customFormat="1" ht="16.5" customHeight="1">
      <c r="B236" s="46"/>
      <c r="C236" s="47"/>
      <c r="D236" s="47"/>
      <c r="E236" s="47"/>
      <c r="F236" s="250" t="s">
        <v>3509</v>
      </c>
      <c r="G236" s="67"/>
      <c r="H236" s="67"/>
      <c r="I236" s="67"/>
      <c r="J236" s="47"/>
      <c r="K236" s="47"/>
      <c r="L236" s="47"/>
      <c r="M236" s="47"/>
      <c r="N236" s="47"/>
      <c r="O236" s="47"/>
      <c r="P236" s="47"/>
      <c r="Q236" s="47"/>
      <c r="R236" s="48"/>
      <c r="T236" s="189"/>
      <c r="U236" s="47"/>
      <c r="V236" s="47"/>
      <c r="W236" s="47"/>
      <c r="X236" s="47"/>
      <c r="Y236" s="47"/>
      <c r="Z236" s="47"/>
      <c r="AA236" s="100"/>
      <c r="AT236" s="22" t="s">
        <v>268</v>
      </c>
      <c r="AU236" s="22" t="s">
        <v>88</v>
      </c>
    </row>
    <row r="237" s="1" customFormat="1" ht="16.5" customHeight="1">
      <c r="B237" s="46"/>
      <c r="C237" s="219" t="s">
        <v>484</v>
      </c>
      <c r="D237" s="219" t="s">
        <v>207</v>
      </c>
      <c r="E237" s="220" t="s">
        <v>3511</v>
      </c>
      <c r="F237" s="221" t="s">
        <v>3512</v>
      </c>
      <c r="G237" s="221"/>
      <c r="H237" s="221"/>
      <c r="I237" s="221"/>
      <c r="J237" s="222" t="s">
        <v>1134</v>
      </c>
      <c r="K237" s="223">
        <v>1</v>
      </c>
      <c r="L237" s="224">
        <v>0</v>
      </c>
      <c r="M237" s="225"/>
      <c r="N237" s="226">
        <f>ROUND(L237*K237,2)</f>
        <v>0</v>
      </c>
      <c r="O237" s="226"/>
      <c r="P237" s="226"/>
      <c r="Q237" s="226"/>
      <c r="R237" s="48"/>
      <c r="T237" s="227" t="s">
        <v>22</v>
      </c>
      <c r="U237" s="56" t="s">
        <v>45</v>
      </c>
      <c r="V237" s="47"/>
      <c r="W237" s="228">
        <f>V237*K237</f>
        <v>0</v>
      </c>
      <c r="X237" s="228">
        <v>0</v>
      </c>
      <c r="Y237" s="228">
        <f>X237*K237</f>
        <v>0</v>
      </c>
      <c r="Z237" s="228">
        <v>0</v>
      </c>
      <c r="AA237" s="229">
        <f>Z237*K237</f>
        <v>0</v>
      </c>
      <c r="AR237" s="22" t="s">
        <v>278</v>
      </c>
      <c r="AT237" s="22" t="s">
        <v>207</v>
      </c>
      <c r="AU237" s="22" t="s">
        <v>88</v>
      </c>
      <c r="AY237" s="22" t="s">
        <v>206</v>
      </c>
      <c r="BE237" s="142">
        <f>IF(U237="základní",N237,0)</f>
        <v>0</v>
      </c>
      <c r="BF237" s="142">
        <f>IF(U237="snížená",N237,0)</f>
        <v>0</v>
      </c>
      <c r="BG237" s="142">
        <f>IF(U237="zákl. přenesená",N237,0)</f>
        <v>0</v>
      </c>
      <c r="BH237" s="142">
        <f>IF(U237="sníž. přenesená",N237,0)</f>
        <v>0</v>
      </c>
      <c r="BI237" s="142">
        <f>IF(U237="nulová",N237,0)</f>
        <v>0</v>
      </c>
      <c r="BJ237" s="22" t="s">
        <v>88</v>
      </c>
      <c r="BK237" s="142">
        <f>ROUND(L237*K237,2)</f>
        <v>0</v>
      </c>
      <c r="BL237" s="22" t="s">
        <v>278</v>
      </c>
      <c r="BM237" s="22" t="s">
        <v>3513</v>
      </c>
    </row>
    <row r="238" s="1" customFormat="1" ht="16.5" customHeight="1">
      <c r="B238" s="46"/>
      <c r="C238" s="47"/>
      <c r="D238" s="47"/>
      <c r="E238" s="47"/>
      <c r="F238" s="250" t="s">
        <v>3514</v>
      </c>
      <c r="G238" s="67"/>
      <c r="H238" s="67"/>
      <c r="I238" s="67"/>
      <c r="J238" s="47"/>
      <c r="K238" s="47"/>
      <c r="L238" s="47"/>
      <c r="M238" s="47"/>
      <c r="N238" s="47"/>
      <c r="O238" s="47"/>
      <c r="P238" s="47"/>
      <c r="Q238" s="47"/>
      <c r="R238" s="48"/>
      <c r="T238" s="189"/>
      <c r="U238" s="47"/>
      <c r="V238" s="47"/>
      <c r="W238" s="47"/>
      <c r="X238" s="47"/>
      <c r="Y238" s="47"/>
      <c r="Z238" s="47"/>
      <c r="AA238" s="100"/>
      <c r="AT238" s="22" t="s">
        <v>268</v>
      </c>
      <c r="AU238" s="22" t="s">
        <v>88</v>
      </c>
    </row>
    <row r="239" s="1" customFormat="1" ht="16.5" customHeight="1">
      <c r="B239" s="46"/>
      <c r="C239" s="219" t="s">
        <v>488</v>
      </c>
      <c r="D239" s="219" t="s">
        <v>207</v>
      </c>
      <c r="E239" s="220" t="s">
        <v>3515</v>
      </c>
      <c r="F239" s="221" t="s">
        <v>3516</v>
      </c>
      <c r="G239" s="221"/>
      <c r="H239" s="221"/>
      <c r="I239" s="221"/>
      <c r="J239" s="222" t="s">
        <v>1134</v>
      </c>
      <c r="K239" s="223">
        <v>2</v>
      </c>
      <c r="L239" s="224">
        <v>0</v>
      </c>
      <c r="M239" s="225"/>
      <c r="N239" s="226">
        <f>ROUND(L239*K239,2)</f>
        <v>0</v>
      </c>
      <c r="O239" s="226"/>
      <c r="P239" s="226"/>
      <c r="Q239" s="226"/>
      <c r="R239" s="48"/>
      <c r="T239" s="227" t="s">
        <v>22</v>
      </c>
      <c r="U239" s="56" t="s">
        <v>45</v>
      </c>
      <c r="V239" s="47"/>
      <c r="W239" s="228">
        <f>V239*K239</f>
        <v>0</v>
      </c>
      <c r="X239" s="228">
        <v>0</v>
      </c>
      <c r="Y239" s="228">
        <f>X239*K239</f>
        <v>0</v>
      </c>
      <c r="Z239" s="228">
        <v>0</v>
      </c>
      <c r="AA239" s="229">
        <f>Z239*K239</f>
        <v>0</v>
      </c>
      <c r="AR239" s="22" t="s">
        <v>278</v>
      </c>
      <c r="AT239" s="22" t="s">
        <v>207</v>
      </c>
      <c r="AU239" s="22" t="s">
        <v>88</v>
      </c>
      <c r="AY239" s="22" t="s">
        <v>206</v>
      </c>
      <c r="BE239" s="142">
        <f>IF(U239="základní",N239,0)</f>
        <v>0</v>
      </c>
      <c r="BF239" s="142">
        <f>IF(U239="snížená",N239,0)</f>
        <v>0</v>
      </c>
      <c r="BG239" s="142">
        <f>IF(U239="zákl. přenesená",N239,0)</f>
        <v>0</v>
      </c>
      <c r="BH239" s="142">
        <f>IF(U239="sníž. přenesená",N239,0)</f>
        <v>0</v>
      </c>
      <c r="BI239" s="142">
        <f>IF(U239="nulová",N239,0)</f>
        <v>0</v>
      </c>
      <c r="BJ239" s="22" t="s">
        <v>88</v>
      </c>
      <c r="BK239" s="142">
        <f>ROUND(L239*K239,2)</f>
        <v>0</v>
      </c>
      <c r="BL239" s="22" t="s">
        <v>278</v>
      </c>
      <c r="BM239" s="22" t="s">
        <v>3517</v>
      </c>
    </row>
    <row r="240" s="1" customFormat="1" ht="16.5" customHeight="1">
      <c r="B240" s="46"/>
      <c r="C240" s="47"/>
      <c r="D240" s="47"/>
      <c r="E240" s="47"/>
      <c r="F240" s="250" t="s">
        <v>3516</v>
      </c>
      <c r="G240" s="67"/>
      <c r="H240" s="67"/>
      <c r="I240" s="67"/>
      <c r="J240" s="47"/>
      <c r="K240" s="47"/>
      <c r="L240" s="47"/>
      <c r="M240" s="47"/>
      <c r="N240" s="47"/>
      <c r="O240" s="47"/>
      <c r="P240" s="47"/>
      <c r="Q240" s="47"/>
      <c r="R240" s="48"/>
      <c r="T240" s="189"/>
      <c r="U240" s="47"/>
      <c r="V240" s="47"/>
      <c r="W240" s="47"/>
      <c r="X240" s="47"/>
      <c r="Y240" s="47"/>
      <c r="Z240" s="47"/>
      <c r="AA240" s="100"/>
      <c r="AT240" s="22" t="s">
        <v>268</v>
      </c>
      <c r="AU240" s="22" t="s">
        <v>88</v>
      </c>
    </row>
    <row r="241" s="1" customFormat="1" ht="16.5" customHeight="1">
      <c r="B241" s="46"/>
      <c r="C241" s="219" t="s">
        <v>492</v>
      </c>
      <c r="D241" s="219" t="s">
        <v>207</v>
      </c>
      <c r="E241" s="220" t="s">
        <v>3518</v>
      </c>
      <c r="F241" s="221" t="s">
        <v>3519</v>
      </c>
      <c r="G241" s="221"/>
      <c r="H241" s="221"/>
      <c r="I241" s="221"/>
      <c r="J241" s="222" t="s">
        <v>1134</v>
      </c>
      <c r="K241" s="223">
        <v>1</v>
      </c>
      <c r="L241" s="224">
        <v>0</v>
      </c>
      <c r="M241" s="225"/>
      <c r="N241" s="226">
        <f>ROUND(L241*K241,2)</f>
        <v>0</v>
      </c>
      <c r="O241" s="226"/>
      <c r="P241" s="226"/>
      <c r="Q241" s="226"/>
      <c r="R241" s="48"/>
      <c r="T241" s="227" t="s">
        <v>22</v>
      </c>
      <c r="U241" s="56" t="s">
        <v>45</v>
      </c>
      <c r="V241" s="47"/>
      <c r="W241" s="228">
        <f>V241*K241</f>
        <v>0</v>
      </c>
      <c r="X241" s="228">
        <v>0</v>
      </c>
      <c r="Y241" s="228">
        <f>X241*K241</f>
        <v>0</v>
      </c>
      <c r="Z241" s="228">
        <v>0</v>
      </c>
      <c r="AA241" s="229">
        <f>Z241*K241</f>
        <v>0</v>
      </c>
      <c r="AR241" s="22" t="s">
        <v>278</v>
      </c>
      <c r="AT241" s="22" t="s">
        <v>207</v>
      </c>
      <c r="AU241" s="22" t="s">
        <v>88</v>
      </c>
      <c r="AY241" s="22" t="s">
        <v>206</v>
      </c>
      <c r="BE241" s="142">
        <f>IF(U241="základní",N241,0)</f>
        <v>0</v>
      </c>
      <c r="BF241" s="142">
        <f>IF(U241="snížená",N241,0)</f>
        <v>0</v>
      </c>
      <c r="BG241" s="142">
        <f>IF(U241="zákl. přenesená",N241,0)</f>
        <v>0</v>
      </c>
      <c r="BH241" s="142">
        <f>IF(U241="sníž. přenesená",N241,0)</f>
        <v>0</v>
      </c>
      <c r="BI241" s="142">
        <f>IF(U241="nulová",N241,0)</f>
        <v>0</v>
      </c>
      <c r="BJ241" s="22" t="s">
        <v>88</v>
      </c>
      <c r="BK241" s="142">
        <f>ROUND(L241*K241,2)</f>
        <v>0</v>
      </c>
      <c r="BL241" s="22" t="s">
        <v>278</v>
      </c>
      <c r="BM241" s="22" t="s">
        <v>3520</v>
      </c>
    </row>
    <row r="242" s="1" customFormat="1" ht="24" customHeight="1">
      <c r="B242" s="46"/>
      <c r="C242" s="47"/>
      <c r="D242" s="47"/>
      <c r="E242" s="47"/>
      <c r="F242" s="250" t="s">
        <v>3521</v>
      </c>
      <c r="G242" s="67"/>
      <c r="H242" s="67"/>
      <c r="I242" s="67"/>
      <c r="J242" s="47"/>
      <c r="K242" s="47"/>
      <c r="L242" s="47"/>
      <c r="M242" s="47"/>
      <c r="N242" s="47"/>
      <c r="O242" s="47"/>
      <c r="P242" s="47"/>
      <c r="Q242" s="47"/>
      <c r="R242" s="48"/>
      <c r="T242" s="189"/>
      <c r="U242" s="47"/>
      <c r="V242" s="47"/>
      <c r="W242" s="47"/>
      <c r="X242" s="47"/>
      <c r="Y242" s="47"/>
      <c r="Z242" s="47"/>
      <c r="AA242" s="100"/>
      <c r="AT242" s="22" t="s">
        <v>268</v>
      </c>
      <c r="AU242" s="22" t="s">
        <v>88</v>
      </c>
    </row>
    <row r="243" s="1" customFormat="1" ht="25.5" customHeight="1">
      <c r="B243" s="46"/>
      <c r="C243" s="219" t="s">
        <v>496</v>
      </c>
      <c r="D243" s="219" t="s">
        <v>207</v>
      </c>
      <c r="E243" s="220" t="s">
        <v>3522</v>
      </c>
      <c r="F243" s="221" t="s">
        <v>3523</v>
      </c>
      <c r="G243" s="221"/>
      <c r="H243" s="221"/>
      <c r="I243" s="221"/>
      <c r="J243" s="222" t="s">
        <v>1134</v>
      </c>
      <c r="K243" s="223">
        <v>1</v>
      </c>
      <c r="L243" s="224">
        <v>0</v>
      </c>
      <c r="M243" s="225"/>
      <c r="N243" s="226">
        <f>ROUND(L243*K243,2)</f>
        <v>0</v>
      </c>
      <c r="O243" s="226"/>
      <c r="P243" s="226"/>
      <c r="Q243" s="226"/>
      <c r="R243" s="48"/>
      <c r="T243" s="227" t="s">
        <v>22</v>
      </c>
      <c r="U243" s="56" t="s">
        <v>45</v>
      </c>
      <c r="V243" s="47"/>
      <c r="W243" s="228">
        <f>V243*K243</f>
        <v>0</v>
      </c>
      <c r="X243" s="228">
        <v>0</v>
      </c>
      <c r="Y243" s="228">
        <f>X243*K243</f>
        <v>0</v>
      </c>
      <c r="Z243" s="228">
        <v>0</v>
      </c>
      <c r="AA243" s="229">
        <f>Z243*K243</f>
        <v>0</v>
      </c>
      <c r="AR243" s="22" t="s">
        <v>278</v>
      </c>
      <c r="AT243" s="22" t="s">
        <v>207</v>
      </c>
      <c r="AU243" s="22" t="s">
        <v>88</v>
      </c>
      <c r="AY243" s="22" t="s">
        <v>206</v>
      </c>
      <c r="BE243" s="142">
        <f>IF(U243="základní",N243,0)</f>
        <v>0</v>
      </c>
      <c r="BF243" s="142">
        <f>IF(U243="snížená",N243,0)</f>
        <v>0</v>
      </c>
      <c r="BG243" s="142">
        <f>IF(U243="zákl. přenesená",N243,0)</f>
        <v>0</v>
      </c>
      <c r="BH243" s="142">
        <f>IF(U243="sníž. přenesená",N243,0)</f>
        <v>0</v>
      </c>
      <c r="BI243" s="142">
        <f>IF(U243="nulová",N243,0)</f>
        <v>0</v>
      </c>
      <c r="BJ243" s="22" t="s">
        <v>88</v>
      </c>
      <c r="BK243" s="142">
        <f>ROUND(L243*K243,2)</f>
        <v>0</v>
      </c>
      <c r="BL243" s="22" t="s">
        <v>278</v>
      </c>
      <c r="BM243" s="22" t="s">
        <v>3524</v>
      </c>
    </row>
    <row r="244" s="1" customFormat="1" ht="24" customHeight="1">
      <c r="B244" s="46"/>
      <c r="C244" s="47"/>
      <c r="D244" s="47"/>
      <c r="E244" s="47"/>
      <c r="F244" s="250" t="s">
        <v>3525</v>
      </c>
      <c r="G244" s="67"/>
      <c r="H244" s="67"/>
      <c r="I244" s="67"/>
      <c r="J244" s="47"/>
      <c r="K244" s="47"/>
      <c r="L244" s="47"/>
      <c r="M244" s="47"/>
      <c r="N244" s="47"/>
      <c r="O244" s="47"/>
      <c r="P244" s="47"/>
      <c r="Q244" s="47"/>
      <c r="R244" s="48"/>
      <c r="T244" s="189"/>
      <c r="U244" s="47"/>
      <c r="V244" s="47"/>
      <c r="W244" s="47"/>
      <c r="X244" s="47"/>
      <c r="Y244" s="47"/>
      <c r="Z244" s="47"/>
      <c r="AA244" s="100"/>
      <c r="AT244" s="22" t="s">
        <v>268</v>
      </c>
      <c r="AU244" s="22" t="s">
        <v>88</v>
      </c>
    </row>
    <row r="245" s="1" customFormat="1" ht="25.5" customHeight="1">
      <c r="B245" s="46"/>
      <c r="C245" s="219" t="s">
        <v>500</v>
      </c>
      <c r="D245" s="219" t="s">
        <v>207</v>
      </c>
      <c r="E245" s="220" t="s">
        <v>3526</v>
      </c>
      <c r="F245" s="221" t="s">
        <v>3527</v>
      </c>
      <c r="G245" s="221"/>
      <c r="H245" s="221"/>
      <c r="I245" s="221"/>
      <c r="J245" s="222" t="s">
        <v>1134</v>
      </c>
      <c r="K245" s="223">
        <v>9</v>
      </c>
      <c r="L245" s="224">
        <v>0</v>
      </c>
      <c r="M245" s="225"/>
      <c r="N245" s="226">
        <f>ROUND(L245*K245,2)</f>
        <v>0</v>
      </c>
      <c r="O245" s="226"/>
      <c r="P245" s="226"/>
      <c r="Q245" s="226"/>
      <c r="R245" s="48"/>
      <c r="T245" s="227" t="s">
        <v>22</v>
      </c>
      <c r="U245" s="56" t="s">
        <v>45</v>
      </c>
      <c r="V245" s="47"/>
      <c r="W245" s="228">
        <f>V245*K245</f>
        <v>0</v>
      </c>
      <c r="X245" s="228">
        <v>0</v>
      </c>
      <c r="Y245" s="228">
        <f>X245*K245</f>
        <v>0</v>
      </c>
      <c r="Z245" s="228">
        <v>0</v>
      </c>
      <c r="AA245" s="229">
        <f>Z245*K245</f>
        <v>0</v>
      </c>
      <c r="AR245" s="22" t="s">
        <v>278</v>
      </c>
      <c r="AT245" s="22" t="s">
        <v>207</v>
      </c>
      <c r="AU245" s="22" t="s">
        <v>88</v>
      </c>
      <c r="AY245" s="22" t="s">
        <v>206</v>
      </c>
      <c r="BE245" s="142">
        <f>IF(U245="základní",N245,0)</f>
        <v>0</v>
      </c>
      <c r="BF245" s="142">
        <f>IF(U245="snížená",N245,0)</f>
        <v>0</v>
      </c>
      <c r="BG245" s="142">
        <f>IF(U245="zákl. přenesená",N245,0)</f>
        <v>0</v>
      </c>
      <c r="BH245" s="142">
        <f>IF(U245="sníž. přenesená",N245,0)</f>
        <v>0</v>
      </c>
      <c r="BI245" s="142">
        <f>IF(U245="nulová",N245,0)</f>
        <v>0</v>
      </c>
      <c r="BJ245" s="22" t="s">
        <v>88</v>
      </c>
      <c r="BK245" s="142">
        <f>ROUND(L245*K245,2)</f>
        <v>0</v>
      </c>
      <c r="BL245" s="22" t="s">
        <v>278</v>
      </c>
      <c r="BM245" s="22" t="s">
        <v>3528</v>
      </c>
    </row>
    <row r="246" s="1" customFormat="1" ht="16.5" customHeight="1">
      <c r="B246" s="46"/>
      <c r="C246" s="47"/>
      <c r="D246" s="47"/>
      <c r="E246" s="47"/>
      <c r="F246" s="250" t="s">
        <v>3527</v>
      </c>
      <c r="G246" s="67"/>
      <c r="H246" s="67"/>
      <c r="I246" s="67"/>
      <c r="J246" s="47"/>
      <c r="K246" s="47"/>
      <c r="L246" s="47"/>
      <c r="M246" s="47"/>
      <c r="N246" s="47"/>
      <c r="O246" s="47"/>
      <c r="P246" s="47"/>
      <c r="Q246" s="47"/>
      <c r="R246" s="48"/>
      <c r="T246" s="189"/>
      <c r="U246" s="47"/>
      <c r="V246" s="47"/>
      <c r="W246" s="47"/>
      <c r="X246" s="47"/>
      <c r="Y246" s="47"/>
      <c r="Z246" s="47"/>
      <c r="AA246" s="100"/>
      <c r="AT246" s="22" t="s">
        <v>268</v>
      </c>
      <c r="AU246" s="22" t="s">
        <v>88</v>
      </c>
    </row>
    <row r="247" s="1" customFormat="1" ht="16.5" customHeight="1">
      <c r="B247" s="46"/>
      <c r="C247" s="219" t="s">
        <v>505</v>
      </c>
      <c r="D247" s="219" t="s">
        <v>207</v>
      </c>
      <c r="E247" s="220" t="s">
        <v>3529</v>
      </c>
      <c r="F247" s="221" t="s">
        <v>3530</v>
      </c>
      <c r="G247" s="221"/>
      <c r="H247" s="221"/>
      <c r="I247" s="221"/>
      <c r="J247" s="222" t="s">
        <v>1134</v>
      </c>
      <c r="K247" s="223">
        <v>9</v>
      </c>
      <c r="L247" s="224">
        <v>0</v>
      </c>
      <c r="M247" s="225"/>
      <c r="N247" s="226">
        <f>ROUND(L247*K247,2)</f>
        <v>0</v>
      </c>
      <c r="O247" s="226"/>
      <c r="P247" s="226"/>
      <c r="Q247" s="226"/>
      <c r="R247" s="48"/>
      <c r="T247" s="227" t="s">
        <v>22</v>
      </c>
      <c r="U247" s="56" t="s">
        <v>45</v>
      </c>
      <c r="V247" s="47"/>
      <c r="W247" s="228">
        <f>V247*K247</f>
        <v>0</v>
      </c>
      <c r="X247" s="228">
        <v>0</v>
      </c>
      <c r="Y247" s="228">
        <f>X247*K247</f>
        <v>0</v>
      </c>
      <c r="Z247" s="228">
        <v>0</v>
      </c>
      <c r="AA247" s="229">
        <f>Z247*K247</f>
        <v>0</v>
      </c>
      <c r="AR247" s="22" t="s">
        <v>278</v>
      </c>
      <c r="AT247" s="22" t="s">
        <v>207</v>
      </c>
      <c r="AU247" s="22" t="s">
        <v>88</v>
      </c>
      <c r="AY247" s="22" t="s">
        <v>206</v>
      </c>
      <c r="BE247" s="142">
        <f>IF(U247="základní",N247,0)</f>
        <v>0</v>
      </c>
      <c r="BF247" s="142">
        <f>IF(U247="snížená",N247,0)</f>
        <v>0</v>
      </c>
      <c r="BG247" s="142">
        <f>IF(U247="zákl. přenesená",N247,0)</f>
        <v>0</v>
      </c>
      <c r="BH247" s="142">
        <f>IF(U247="sníž. přenesená",N247,0)</f>
        <v>0</v>
      </c>
      <c r="BI247" s="142">
        <f>IF(U247="nulová",N247,0)</f>
        <v>0</v>
      </c>
      <c r="BJ247" s="22" t="s">
        <v>88</v>
      </c>
      <c r="BK247" s="142">
        <f>ROUND(L247*K247,2)</f>
        <v>0</v>
      </c>
      <c r="BL247" s="22" t="s">
        <v>278</v>
      </c>
      <c r="BM247" s="22" t="s">
        <v>3531</v>
      </c>
    </row>
    <row r="248" s="1" customFormat="1" ht="24" customHeight="1">
      <c r="B248" s="46"/>
      <c r="C248" s="47"/>
      <c r="D248" s="47"/>
      <c r="E248" s="47"/>
      <c r="F248" s="250" t="s">
        <v>3532</v>
      </c>
      <c r="G248" s="67"/>
      <c r="H248" s="67"/>
      <c r="I248" s="67"/>
      <c r="J248" s="47"/>
      <c r="K248" s="47"/>
      <c r="L248" s="47"/>
      <c r="M248" s="47"/>
      <c r="N248" s="47"/>
      <c r="O248" s="47"/>
      <c r="P248" s="47"/>
      <c r="Q248" s="47"/>
      <c r="R248" s="48"/>
      <c r="T248" s="189"/>
      <c r="U248" s="47"/>
      <c r="V248" s="47"/>
      <c r="W248" s="47"/>
      <c r="X248" s="47"/>
      <c r="Y248" s="47"/>
      <c r="Z248" s="47"/>
      <c r="AA248" s="100"/>
      <c r="AT248" s="22" t="s">
        <v>268</v>
      </c>
      <c r="AU248" s="22" t="s">
        <v>88</v>
      </c>
    </row>
    <row r="249" s="1" customFormat="1" ht="16.5" customHeight="1">
      <c r="B249" s="46"/>
      <c r="C249" s="219" t="s">
        <v>510</v>
      </c>
      <c r="D249" s="219" t="s">
        <v>207</v>
      </c>
      <c r="E249" s="220" t="s">
        <v>3533</v>
      </c>
      <c r="F249" s="221" t="s">
        <v>3534</v>
      </c>
      <c r="G249" s="221"/>
      <c r="H249" s="221"/>
      <c r="I249" s="221"/>
      <c r="J249" s="222" t="s">
        <v>1134</v>
      </c>
      <c r="K249" s="223">
        <v>6</v>
      </c>
      <c r="L249" s="224">
        <v>0</v>
      </c>
      <c r="M249" s="225"/>
      <c r="N249" s="226">
        <f>ROUND(L249*K249,2)</f>
        <v>0</v>
      </c>
      <c r="O249" s="226"/>
      <c r="P249" s="226"/>
      <c r="Q249" s="226"/>
      <c r="R249" s="48"/>
      <c r="T249" s="227" t="s">
        <v>22</v>
      </c>
      <c r="U249" s="56" t="s">
        <v>45</v>
      </c>
      <c r="V249" s="47"/>
      <c r="W249" s="228">
        <f>V249*K249</f>
        <v>0</v>
      </c>
      <c r="X249" s="228">
        <v>0</v>
      </c>
      <c r="Y249" s="228">
        <f>X249*K249</f>
        <v>0</v>
      </c>
      <c r="Z249" s="228">
        <v>0</v>
      </c>
      <c r="AA249" s="229">
        <f>Z249*K249</f>
        <v>0</v>
      </c>
      <c r="AR249" s="22" t="s">
        <v>278</v>
      </c>
      <c r="AT249" s="22" t="s">
        <v>207</v>
      </c>
      <c r="AU249" s="22" t="s">
        <v>88</v>
      </c>
      <c r="AY249" s="22" t="s">
        <v>206</v>
      </c>
      <c r="BE249" s="142">
        <f>IF(U249="základní",N249,0)</f>
        <v>0</v>
      </c>
      <c r="BF249" s="142">
        <f>IF(U249="snížená",N249,0)</f>
        <v>0</v>
      </c>
      <c r="BG249" s="142">
        <f>IF(U249="zákl. přenesená",N249,0)</f>
        <v>0</v>
      </c>
      <c r="BH249" s="142">
        <f>IF(U249="sníž. přenesená",N249,0)</f>
        <v>0</v>
      </c>
      <c r="BI249" s="142">
        <f>IF(U249="nulová",N249,0)</f>
        <v>0</v>
      </c>
      <c r="BJ249" s="22" t="s">
        <v>88</v>
      </c>
      <c r="BK249" s="142">
        <f>ROUND(L249*K249,2)</f>
        <v>0</v>
      </c>
      <c r="BL249" s="22" t="s">
        <v>278</v>
      </c>
      <c r="BM249" s="22" t="s">
        <v>3535</v>
      </c>
    </row>
    <row r="250" s="1" customFormat="1" ht="24" customHeight="1">
      <c r="B250" s="46"/>
      <c r="C250" s="47"/>
      <c r="D250" s="47"/>
      <c r="E250" s="47"/>
      <c r="F250" s="250" t="s">
        <v>3536</v>
      </c>
      <c r="G250" s="67"/>
      <c r="H250" s="67"/>
      <c r="I250" s="67"/>
      <c r="J250" s="47"/>
      <c r="K250" s="47"/>
      <c r="L250" s="47"/>
      <c r="M250" s="47"/>
      <c r="N250" s="47"/>
      <c r="O250" s="47"/>
      <c r="P250" s="47"/>
      <c r="Q250" s="47"/>
      <c r="R250" s="48"/>
      <c r="T250" s="189"/>
      <c r="U250" s="47"/>
      <c r="V250" s="47"/>
      <c r="W250" s="47"/>
      <c r="X250" s="47"/>
      <c r="Y250" s="47"/>
      <c r="Z250" s="47"/>
      <c r="AA250" s="100"/>
      <c r="AT250" s="22" t="s">
        <v>268</v>
      </c>
      <c r="AU250" s="22" t="s">
        <v>88</v>
      </c>
    </row>
    <row r="251" s="1" customFormat="1" ht="16.5" customHeight="1">
      <c r="B251" s="46"/>
      <c r="C251" s="219" t="s">
        <v>516</v>
      </c>
      <c r="D251" s="219" t="s">
        <v>207</v>
      </c>
      <c r="E251" s="220" t="s">
        <v>3537</v>
      </c>
      <c r="F251" s="221" t="s">
        <v>3538</v>
      </c>
      <c r="G251" s="221"/>
      <c r="H251" s="221"/>
      <c r="I251" s="221"/>
      <c r="J251" s="222" t="s">
        <v>1134</v>
      </c>
      <c r="K251" s="223">
        <v>6</v>
      </c>
      <c r="L251" s="224">
        <v>0</v>
      </c>
      <c r="M251" s="225"/>
      <c r="N251" s="226">
        <f>ROUND(L251*K251,2)</f>
        <v>0</v>
      </c>
      <c r="O251" s="226"/>
      <c r="P251" s="226"/>
      <c r="Q251" s="226"/>
      <c r="R251" s="48"/>
      <c r="T251" s="227" t="s">
        <v>22</v>
      </c>
      <c r="U251" s="56" t="s">
        <v>45</v>
      </c>
      <c r="V251" s="47"/>
      <c r="W251" s="228">
        <f>V251*K251</f>
        <v>0</v>
      </c>
      <c r="X251" s="228">
        <v>0</v>
      </c>
      <c r="Y251" s="228">
        <f>X251*K251</f>
        <v>0</v>
      </c>
      <c r="Z251" s="228">
        <v>0</v>
      </c>
      <c r="AA251" s="229">
        <f>Z251*K251</f>
        <v>0</v>
      </c>
      <c r="AR251" s="22" t="s">
        <v>278</v>
      </c>
      <c r="AT251" s="22" t="s">
        <v>207</v>
      </c>
      <c r="AU251" s="22" t="s">
        <v>88</v>
      </c>
      <c r="AY251" s="22" t="s">
        <v>206</v>
      </c>
      <c r="BE251" s="142">
        <f>IF(U251="základní",N251,0)</f>
        <v>0</v>
      </c>
      <c r="BF251" s="142">
        <f>IF(U251="snížená",N251,0)</f>
        <v>0</v>
      </c>
      <c r="BG251" s="142">
        <f>IF(U251="zákl. přenesená",N251,0)</f>
        <v>0</v>
      </c>
      <c r="BH251" s="142">
        <f>IF(U251="sníž. přenesená",N251,0)</f>
        <v>0</v>
      </c>
      <c r="BI251" s="142">
        <f>IF(U251="nulová",N251,0)</f>
        <v>0</v>
      </c>
      <c r="BJ251" s="22" t="s">
        <v>88</v>
      </c>
      <c r="BK251" s="142">
        <f>ROUND(L251*K251,2)</f>
        <v>0</v>
      </c>
      <c r="BL251" s="22" t="s">
        <v>278</v>
      </c>
      <c r="BM251" s="22" t="s">
        <v>3539</v>
      </c>
    </row>
    <row r="252" s="1" customFormat="1" ht="16.5" customHeight="1">
      <c r="B252" s="46"/>
      <c r="C252" s="47"/>
      <c r="D252" s="47"/>
      <c r="E252" s="47"/>
      <c r="F252" s="250" t="s">
        <v>3540</v>
      </c>
      <c r="G252" s="67"/>
      <c r="H252" s="67"/>
      <c r="I252" s="67"/>
      <c r="J252" s="47"/>
      <c r="K252" s="47"/>
      <c r="L252" s="47"/>
      <c r="M252" s="47"/>
      <c r="N252" s="47"/>
      <c r="O252" s="47"/>
      <c r="P252" s="47"/>
      <c r="Q252" s="47"/>
      <c r="R252" s="48"/>
      <c r="T252" s="189"/>
      <c r="U252" s="47"/>
      <c r="V252" s="47"/>
      <c r="W252" s="47"/>
      <c r="X252" s="47"/>
      <c r="Y252" s="47"/>
      <c r="Z252" s="47"/>
      <c r="AA252" s="100"/>
      <c r="AT252" s="22" t="s">
        <v>268</v>
      </c>
      <c r="AU252" s="22" t="s">
        <v>88</v>
      </c>
    </row>
    <row r="253" s="1" customFormat="1" ht="16.5" customHeight="1">
      <c r="B253" s="46"/>
      <c r="C253" s="219" t="s">
        <v>521</v>
      </c>
      <c r="D253" s="219" t="s">
        <v>207</v>
      </c>
      <c r="E253" s="220" t="s">
        <v>3541</v>
      </c>
      <c r="F253" s="221" t="s">
        <v>3542</v>
      </c>
      <c r="G253" s="221"/>
      <c r="H253" s="221"/>
      <c r="I253" s="221"/>
      <c r="J253" s="222" t="s">
        <v>1134</v>
      </c>
      <c r="K253" s="223">
        <v>2</v>
      </c>
      <c r="L253" s="224">
        <v>0</v>
      </c>
      <c r="M253" s="225"/>
      <c r="N253" s="226">
        <f>ROUND(L253*K253,2)</f>
        <v>0</v>
      </c>
      <c r="O253" s="226"/>
      <c r="P253" s="226"/>
      <c r="Q253" s="226"/>
      <c r="R253" s="48"/>
      <c r="T253" s="227" t="s">
        <v>22</v>
      </c>
      <c r="U253" s="56" t="s">
        <v>45</v>
      </c>
      <c r="V253" s="47"/>
      <c r="W253" s="228">
        <f>V253*K253</f>
        <v>0</v>
      </c>
      <c r="X253" s="228">
        <v>0</v>
      </c>
      <c r="Y253" s="228">
        <f>X253*K253</f>
        <v>0</v>
      </c>
      <c r="Z253" s="228">
        <v>0</v>
      </c>
      <c r="AA253" s="229">
        <f>Z253*K253</f>
        <v>0</v>
      </c>
      <c r="AR253" s="22" t="s">
        <v>278</v>
      </c>
      <c r="AT253" s="22" t="s">
        <v>207</v>
      </c>
      <c r="AU253" s="22" t="s">
        <v>88</v>
      </c>
      <c r="AY253" s="22" t="s">
        <v>206</v>
      </c>
      <c r="BE253" s="142">
        <f>IF(U253="základní",N253,0)</f>
        <v>0</v>
      </c>
      <c r="BF253" s="142">
        <f>IF(U253="snížená",N253,0)</f>
        <v>0</v>
      </c>
      <c r="BG253" s="142">
        <f>IF(U253="zákl. přenesená",N253,0)</f>
        <v>0</v>
      </c>
      <c r="BH253" s="142">
        <f>IF(U253="sníž. přenesená",N253,0)</f>
        <v>0</v>
      </c>
      <c r="BI253" s="142">
        <f>IF(U253="nulová",N253,0)</f>
        <v>0</v>
      </c>
      <c r="BJ253" s="22" t="s">
        <v>88</v>
      </c>
      <c r="BK253" s="142">
        <f>ROUND(L253*K253,2)</f>
        <v>0</v>
      </c>
      <c r="BL253" s="22" t="s">
        <v>278</v>
      </c>
      <c r="BM253" s="22" t="s">
        <v>3543</v>
      </c>
    </row>
    <row r="254" s="1" customFormat="1" ht="36" customHeight="1">
      <c r="B254" s="46"/>
      <c r="C254" s="47"/>
      <c r="D254" s="47"/>
      <c r="E254" s="47"/>
      <c r="F254" s="250" t="s">
        <v>3544</v>
      </c>
      <c r="G254" s="67"/>
      <c r="H254" s="67"/>
      <c r="I254" s="67"/>
      <c r="J254" s="47"/>
      <c r="K254" s="47"/>
      <c r="L254" s="47"/>
      <c r="M254" s="47"/>
      <c r="N254" s="47"/>
      <c r="O254" s="47"/>
      <c r="P254" s="47"/>
      <c r="Q254" s="47"/>
      <c r="R254" s="48"/>
      <c r="T254" s="189"/>
      <c r="U254" s="47"/>
      <c r="V254" s="47"/>
      <c r="W254" s="47"/>
      <c r="X254" s="47"/>
      <c r="Y254" s="47"/>
      <c r="Z254" s="47"/>
      <c r="AA254" s="100"/>
      <c r="AT254" s="22" t="s">
        <v>268</v>
      </c>
      <c r="AU254" s="22" t="s">
        <v>88</v>
      </c>
    </row>
    <row r="255" s="1" customFormat="1" ht="16.5" customHeight="1">
      <c r="B255" s="46"/>
      <c r="C255" s="219" t="s">
        <v>526</v>
      </c>
      <c r="D255" s="219" t="s">
        <v>207</v>
      </c>
      <c r="E255" s="220" t="s">
        <v>3545</v>
      </c>
      <c r="F255" s="221" t="s">
        <v>3546</v>
      </c>
      <c r="G255" s="221"/>
      <c r="H255" s="221"/>
      <c r="I255" s="221"/>
      <c r="J255" s="222" t="s">
        <v>1134</v>
      </c>
      <c r="K255" s="223">
        <v>2</v>
      </c>
      <c r="L255" s="224">
        <v>0</v>
      </c>
      <c r="M255" s="225"/>
      <c r="N255" s="226">
        <f>ROUND(L255*K255,2)</f>
        <v>0</v>
      </c>
      <c r="O255" s="226"/>
      <c r="P255" s="226"/>
      <c r="Q255" s="226"/>
      <c r="R255" s="48"/>
      <c r="T255" s="227" t="s">
        <v>22</v>
      </c>
      <c r="U255" s="56" t="s">
        <v>45</v>
      </c>
      <c r="V255" s="47"/>
      <c r="W255" s="228">
        <f>V255*K255</f>
        <v>0</v>
      </c>
      <c r="X255" s="228">
        <v>0</v>
      </c>
      <c r="Y255" s="228">
        <f>X255*K255</f>
        <v>0</v>
      </c>
      <c r="Z255" s="228">
        <v>0</v>
      </c>
      <c r="AA255" s="229">
        <f>Z255*K255</f>
        <v>0</v>
      </c>
      <c r="AR255" s="22" t="s">
        <v>278</v>
      </c>
      <c r="AT255" s="22" t="s">
        <v>207</v>
      </c>
      <c r="AU255" s="22" t="s">
        <v>88</v>
      </c>
      <c r="AY255" s="22" t="s">
        <v>206</v>
      </c>
      <c r="BE255" s="142">
        <f>IF(U255="základní",N255,0)</f>
        <v>0</v>
      </c>
      <c r="BF255" s="142">
        <f>IF(U255="snížená",N255,0)</f>
        <v>0</v>
      </c>
      <c r="BG255" s="142">
        <f>IF(U255="zákl. přenesená",N255,0)</f>
        <v>0</v>
      </c>
      <c r="BH255" s="142">
        <f>IF(U255="sníž. přenesená",N255,0)</f>
        <v>0</v>
      </c>
      <c r="BI255" s="142">
        <f>IF(U255="nulová",N255,0)</f>
        <v>0</v>
      </c>
      <c r="BJ255" s="22" t="s">
        <v>88</v>
      </c>
      <c r="BK255" s="142">
        <f>ROUND(L255*K255,2)</f>
        <v>0</v>
      </c>
      <c r="BL255" s="22" t="s">
        <v>278</v>
      </c>
      <c r="BM255" s="22" t="s">
        <v>3547</v>
      </c>
    </row>
    <row r="256" s="1" customFormat="1" ht="24" customHeight="1">
      <c r="B256" s="46"/>
      <c r="C256" s="47"/>
      <c r="D256" s="47"/>
      <c r="E256" s="47"/>
      <c r="F256" s="250" t="s">
        <v>3548</v>
      </c>
      <c r="G256" s="67"/>
      <c r="H256" s="67"/>
      <c r="I256" s="67"/>
      <c r="J256" s="47"/>
      <c r="K256" s="47"/>
      <c r="L256" s="47"/>
      <c r="M256" s="47"/>
      <c r="N256" s="47"/>
      <c r="O256" s="47"/>
      <c r="P256" s="47"/>
      <c r="Q256" s="47"/>
      <c r="R256" s="48"/>
      <c r="T256" s="189"/>
      <c r="U256" s="47"/>
      <c r="V256" s="47"/>
      <c r="W256" s="47"/>
      <c r="X256" s="47"/>
      <c r="Y256" s="47"/>
      <c r="Z256" s="47"/>
      <c r="AA256" s="100"/>
      <c r="AT256" s="22" t="s">
        <v>268</v>
      </c>
      <c r="AU256" s="22" t="s">
        <v>88</v>
      </c>
    </row>
    <row r="257" s="1" customFormat="1" ht="25.5" customHeight="1">
      <c r="B257" s="46"/>
      <c r="C257" s="219" t="s">
        <v>531</v>
      </c>
      <c r="D257" s="219" t="s">
        <v>207</v>
      </c>
      <c r="E257" s="220" t="s">
        <v>3549</v>
      </c>
      <c r="F257" s="221" t="s">
        <v>3550</v>
      </c>
      <c r="G257" s="221"/>
      <c r="H257" s="221"/>
      <c r="I257" s="221"/>
      <c r="J257" s="222" t="s">
        <v>1134</v>
      </c>
      <c r="K257" s="223">
        <v>1</v>
      </c>
      <c r="L257" s="224">
        <v>0</v>
      </c>
      <c r="M257" s="225"/>
      <c r="N257" s="226">
        <f>ROUND(L257*K257,2)</f>
        <v>0</v>
      </c>
      <c r="O257" s="226"/>
      <c r="P257" s="226"/>
      <c r="Q257" s="226"/>
      <c r="R257" s="48"/>
      <c r="T257" s="227" t="s">
        <v>22</v>
      </c>
      <c r="U257" s="56" t="s">
        <v>45</v>
      </c>
      <c r="V257" s="47"/>
      <c r="W257" s="228">
        <f>V257*K257</f>
        <v>0</v>
      </c>
      <c r="X257" s="228">
        <v>0</v>
      </c>
      <c r="Y257" s="228">
        <f>X257*K257</f>
        <v>0</v>
      </c>
      <c r="Z257" s="228">
        <v>0</v>
      </c>
      <c r="AA257" s="229">
        <f>Z257*K257</f>
        <v>0</v>
      </c>
      <c r="AR257" s="22" t="s">
        <v>278</v>
      </c>
      <c r="AT257" s="22" t="s">
        <v>207</v>
      </c>
      <c r="AU257" s="22" t="s">
        <v>88</v>
      </c>
      <c r="AY257" s="22" t="s">
        <v>206</v>
      </c>
      <c r="BE257" s="142">
        <f>IF(U257="základní",N257,0)</f>
        <v>0</v>
      </c>
      <c r="BF257" s="142">
        <f>IF(U257="snížená",N257,0)</f>
        <v>0</v>
      </c>
      <c r="BG257" s="142">
        <f>IF(U257="zákl. přenesená",N257,0)</f>
        <v>0</v>
      </c>
      <c r="BH257" s="142">
        <f>IF(U257="sníž. přenesená",N257,0)</f>
        <v>0</v>
      </c>
      <c r="BI257" s="142">
        <f>IF(U257="nulová",N257,0)</f>
        <v>0</v>
      </c>
      <c r="BJ257" s="22" t="s">
        <v>88</v>
      </c>
      <c r="BK257" s="142">
        <f>ROUND(L257*K257,2)</f>
        <v>0</v>
      </c>
      <c r="BL257" s="22" t="s">
        <v>278</v>
      </c>
      <c r="BM257" s="22" t="s">
        <v>3551</v>
      </c>
    </row>
    <row r="258" s="1" customFormat="1" ht="24" customHeight="1">
      <c r="B258" s="46"/>
      <c r="C258" s="47"/>
      <c r="D258" s="47"/>
      <c r="E258" s="47"/>
      <c r="F258" s="250" t="s">
        <v>3550</v>
      </c>
      <c r="G258" s="67"/>
      <c r="H258" s="67"/>
      <c r="I258" s="67"/>
      <c r="J258" s="47"/>
      <c r="K258" s="47"/>
      <c r="L258" s="47"/>
      <c r="M258" s="47"/>
      <c r="N258" s="47"/>
      <c r="O258" s="47"/>
      <c r="P258" s="47"/>
      <c r="Q258" s="47"/>
      <c r="R258" s="48"/>
      <c r="T258" s="189"/>
      <c r="U258" s="47"/>
      <c r="V258" s="47"/>
      <c r="W258" s="47"/>
      <c r="X258" s="47"/>
      <c r="Y258" s="47"/>
      <c r="Z258" s="47"/>
      <c r="AA258" s="100"/>
      <c r="AT258" s="22" t="s">
        <v>268</v>
      </c>
      <c r="AU258" s="22" t="s">
        <v>88</v>
      </c>
    </row>
    <row r="259" s="1" customFormat="1" ht="25.5" customHeight="1">
      <c r="B259" s="46"/>
      <c r="C259" s="219" t="s">
        <v>536</v>
      </c>
      <c r="D259" s="219" t="s">
        <v>207</v>
      </c>
      <c r="E259" s="220" t="s">
        <v>3552</v>
      </c>
      <c r="F259" s="221" t="s">
        <v>3553</v>
      </c>
      <c r="G259" s="221"/>
      <c r="H259" s="221"/>
      <c r="I259" s="221"/>
      <c r="J259" s="222" t="s">
        <v>1134</v>
      </c>
      <c r="K259" s="223">
        <v>1</v>
      </c>
      <c r="L259" s="224">
        <v>0</v>
      </c>
      <c r="M259" s="225"/>
      <c r="N259" s="226">
        <f>ROUND(L259*K259,2)</f>
        <v>0</v>
      </c>
      <c r="O259" s="226"/>
      <c r="P259" s="226"/>
      <c r="Q259" s="226"/>
      <c r="R259" s="48"/>
      <c r="T259" s="227" t="s">
        <v>22</v>
      </c>
      <c r="U259" s="56" t="s">
        <v>45</v>
      </c>
      <c r="V259" s="47"/>
      <c r="W259" s="228">
        <f>V259*K259</f>
        <v>0</v>
      </c>
      <c r="X259" s="228">
        <v>0</v>
      </c>
      <c r="Y259" s="228">
        <f>X259*K259</f>
        <v>0</v>
      </c>
      <c r="Z259" s="228">
        <v>0</v>
      </c>
      <c r="AA259" s="229">
        <f>Z259*K259</f>
        <v>0</v>
      </c>
      <c r="AR259" s="22" t="s">
        <v>278</v>
      </c>
      <c r="AT259" s="22" t="s">
        <v>207</v>
      </c>
      <c r="AU259" s="22" t="s">
        <v>88</v>
      </c>
      <c r="AY259" s="22" t="s">
        <v>206</v>
      </c>
      <c r="BE259" s="142">
        <f>IF(U259="základní",N259,0)</f>
        <v>0</v>
      </c>
      <c r="BF259" s="142">
        <f>IF(U259="snížená",N259,0)</f>
        <v>0</v>
      </c>
      <c r="BG259" s="142">
        <f>IF(U259="zákl. přenesená",N259,0)</f>
        <v>0</v>
      </c>
      <c r="BH259" s="142">
        <f>IF(U259="sníž. přenesená",N259,0)</f>
        <v>0</v>
      </c>
      <c r="BI259" s="142">
        <f>IF(U259="nulová",N259,0)</f>
        <v>0</v>
      </c>
      <c r="BJ259" s="22" t="s">
        <v>88</v>
      </c>
      <c r="BK259" s="142">
        <f>ROUND(L259*K259,2)</f>
        <v>0</v>
      </c>
      <c r="BL259" s="22" t="s">
        <v>278</v>
      </c>
      <c r="BM259" s="22" t="s">
        <v>3554</v>
      </c>
    </row>
    <row r="260" s="1" customFormat="1" ht="24" customHeight="1">
      <c r="B260" s="46"/>
      <c r="C260" s="47"/>
      <c r="D260" s="47"/>
      <c r="E260" s="47"/>
      <c r="F260" s="250" t="s">
        <v>3553</v>
      </c>
      <c r="G260" s="67"/>
      <c r="H260" s="67"/>
      <c r="I260" s="67"/>
      <c r="J260" s="47"/>
      <c r="K260" s="47"/>
      <c r="L260" s="47"/>
      <c r="M260" s="47"/>
      <c r="N260" s="47"/>
      <c r="O260" s="47"/>
      <c r="P260" s="47"/>
      <c r="Q260" s="47"/>
      <c r="R260" s="48"/>
      <c r="T260" s="189"/>
      <c r="U260" s="47"/>
      <c r="V260" s="47"/>
      <c r="W260" s="47"/>
      <c r="X260" s="47"/>
      <c r="Y260" s="47"/>
      <c r="Z260" s="47"/>
      <c r="AA260" s="100"/>
      <c r="AT260" s="22" t="s">
        <v>268</v>
      </c>
      <c r="AU260" s="22" t="s">
        <v>88</v>
      </c>
    </row>
    <row r="261" s="1" customFormat="1" ht="16.5" customHeight="1">
      <c r="B261" s="46"/>
      <c r="C261" s="219" t="s">
        <v>541</v>
      </c>
      <c r="D261" s="219" t="s">
        <v>207</v>
      </c>
      <c r="E261" s="220" t="s">
        <v>3555</v>
      </c>
      <c r="F261" s="221" t="s">
        <v>3556</v>
      </c>
      <c r="G261" s="221"/>
      <c r="H261" s="221"/>
      <c r="I261" s="221"/>
      <c r="J261" s="222" t="s">
        <v>1134</v>
      </c>
      <c r="K261" s="223">
        <v>1</v>
      </c>
      <c r="L261" s="224">
        <v>0</v>
      </c>
      <c r="M261" s="225"/>
      <c r="N261" s="226">
        <f>ROUND(L261*K261,2)</f>
        <v>0</v>
      </c>
      <c r="O261" s="226"/>
      <c r="P261" s="226"/>
      <c r="Q261" s="226"/>
      <c r="R261" s="48"/>
      <c r="T261" s="227" t="s">
        <v>22</v>
      </c>
      <c r="U261" s="56" t="s">
        <v>45</v>
      </c>
      <c r="V261" s="47"/>
      <c r="W261" s="228">
        <f>V261*K261</f>
        <v>0</v>
      </c>
      <c r="X261" s="228">
        <v>0</v>
      </c>
      <c r="Y261" s="228">
        <f>X261*K261</f>
        <v>0</v>
      </c>
      <c r="Z261" s="228">
        <v>0</v>
      </c>
      <c r="AA261" s="229">
        <f>Z261*K261</f>
        <v>0</v>
      </c>
      <c r="AR261" s="22" t="s">
        <v>278</v>
      </c>
      <c r="AT261" s="22" t="s">
        <v>207</v>
      </c>
      <c r="AU261" s="22" t="s">
        <v>88</v>
      </c>
      <c r="AY261" s="22" t="s">
        <v>206</v>
      </c>
      <c r="BE261" s="142">
        <f>IF(U261="základní",N261,0)</f>
        <v>0</v>
      </c>
      <c r="BF261" s="142">
        <f>IF(U261="snížená",N261,0)</f>
        <v>0</v>
      </c>
      <c r="BG261" s="142">
        <f>IF(U261="zákl. přenesená",N261,0)</f>
        <v>0</v>
      </c>
      <c r="BH261" s="142">
        <f>IF(U261="sníž. přenesená",N261,0)</f>
        <v>0</v>
      </c>
      <c r="BI261" s="142">
        <f>IF(U261="nulová",N261,0)</f>
        <v>0</v>
      </c>
      <c r="BJ261" s="22" t="s">
        <v>88</v>
      </c>
      <c r="BK261" s="142">
        <f>ROUND(L261*K261,2)</f>
        <v>0</v>
      </c>
      <c r="BL261" s="22" t="s">
        <v>278</v>
      </c>
      <c r="BM261" s="22" t="s">
        <v>3557</v>
      </c>
    </row>
    <row r="262" s="1" customFormat="1" ht="72" customHeight="1">
      <c r="B262" s="46"/>
      <c r="C262" s="47"/>
      <c r="D262" s="47"/>
      <c r="E262" s="47"/>
      <c r="F262" s="250" t="s">
        <v>3558</v>
      </c>
      <c r="G262" s="67"/>
      <c r="H262" s="67"/>
      <c r="I262" s="67"/>
      <c r="J262" s="47"/>
      <c r="K262" s="47"/>
      <c r="L262" s="47"/>
      <c r="M262" s="47"/>
      <c r="N262" s="47"/>
      <c r="O262" s="47"/>
      <c r="P262" s="47"/>
      <c r="Q262" s="47"/>
      <c r="R262" s="48"/>
      <c r="T262" s="189"/>
      <c r="U262" s="47"/>
      <c r="V262" s="47"/>
      <c r="W262" s="47"/>
      <c r="X262" s="47"/>
      <c r="Y262" s="47"/>
      <c r="Z262" s="47"/>
      <c r="AA262" s="100"/>
      <c r="AT262" s="22" t="s">
        <v>268</v>
      </c>
      <c r="AU262" s="22" t="s">
        <v>88</v>
      </c>
    </row>
    <row r="263" s="1" customFormat="1" ht="25.5" customHeight="1">
      <c r="B263" s="46"/>
      <c r="C263" s="219" t="s">
        <v>545</v>
      </c>
      <c r="D263" s="219" t="s">
        <v>207</v>
      </c>
      <c r="E263" s="220" t="s">
        <v>3559</v>
      </c>
      <c r="F263" s="221" t="s">
        <v>3560</v>
      </c>
      <c r="G263" s="221"/>
      <c r="H263" s="221"/>
      <c r="I263" s="221"/>
      <c r="J263" s="222" t="s">
        <v>1134</v>
      </c>
      <c r="K263" s="223">
        <v>121</v>
      </c>
      <c r="L263" s="224">
        <v>0</v>
      </c>
      <c r="M263" s="225"/>
      <c r="N263" s="226">
        <f>ROUND(L263*K263,2)</f>
        <v>0</v>
      </c>
      <c r="O263" s="226"/>
      <c r="P263" s="226"/>
      <c r="Q263" s="226"/>
      <c r="R263" s="48"/>
      <c r="T263" s="227" t="s">
        <v>22</v>
      </c>
      <c r="U263" s="56" t="s">
        <v>45</v>
      </c>
      <c r="V263" s="47"/>
      <c r="W263" s="228">
        <f>V263*K263</f>
        <v>0</v>
      </c>
      <c r="X263" s="228">
        <v>0</v>
      </c>
      <c r="Y263" s="228">
        <f>X263*K263</f>
        <v>0</v>
      </c>
      <c r="Z263" s="228">
        <v>0</v>
      </c>
      <c r="AA263" s="229">
        <f>Z263*K263</f>
        <v>0</v>
      </c>
      <c r="AR263" s="22" t="s">
        <v>278</v>
      </c>
      <c r="AT263" s="22" t="s">
        <v>207</v>
      </c>
      <c r="AU263" s="22" t="s">
        <v>88</v>
      </c>
      <c r="AY263" s="22" t="s">
        <v>206</v>
      </c>
      <c r="BE263" s="142">
        <f>IF(U263="základní",N263,0)</f>
        <v>0</v>
      </c>
      <c r="BF263" s="142">
        <f>IF(U263="snížená",N263,0)</f>
        <v>0</v>
      </c>
      <c r="BG263" s="142">
        <f>IF(U263="zákl. přenesená",N263,0)</f>
        <v>0</v>
      </c>
      <c r="BH263" s="142">
        <f>IF(U263="sníž. přenesená",N263,0)</f>
        <v>0</v>
      </c>
      <c r="BI263" s="142">
        <f>IF(U263="nulová",N263,0)</f>
        <v>0</v>
      </c>
      <c r="BJ263" s="22" t="s">
        <v>88</v>
      </c>
      <c r="BK263" s="142">
        <f>ROUND(L263*K263,2)</f>
        <v>0</v>
      </c>
      <c r="BL263" s="22" t="s">
        <v>278</v>
      </c>
      <c r="BM263" s="22" t="s">
        <v>3561</v>
      </c>
    </row>
    <row r="264" s="1" customFormat="1" ht="24" customHeight="1">
      <c r="B264" s="46"/>
      <c r="C264" s="47"/>
      <c r="D264" s="47"/>
      <c r="E264" s="47"/>
      <c r="F264" s="250" t="s">
        <v>3560</v>
      </c>
      <c r="G264" s="67"/>
      <c r="H264" s="67"/>
      <c r="I264" s="67"/>
      <c r="J264" s="47"/>
      <c r="K264" s="47"/>
      <c r="L264" s="47"/>
      <c r="M264" s="47"/>
      <c r="N264" s="47"/>
      <c r="O264" s="47"/>
      <c r="P264" s="47"/>
      <c r="Q264" s="47"/>
      <c r="R264" s="48"/>
      <c r="T264" s="189"/>
      <c r="U264" s="47"/>
      <c r="V264" s="47"/>
      <c r="W264" s="47"/>
      <c r="X264" s="47"/>
      <c r="Y264" s="47"/>
      <c r="Z264" s="47"/>
      <c r="AA264" s="100"/>
      <c r="AT264" s="22" t="s">
        <v>268</v>
      </c>
      <c r="AU264" s="22" t="s">
        <v>88</v>
      </c>
    </row>
    <row r="265" s="1" customFormat="1" ht="25.5" customHeight="1">
      <c r="B265" s="46"/>
      <c r="C265" s="219" t="s">
        <v>550</v>
      </c>
      <c r="D265" s="219" t="s">
        <v>207</v>
      </c>
      <c r="E265" s="220" t="s">
        <v>3562</v>
      </c>
      <c r="F265" s="221" t="s">
        <v>3563</v>
      </c>
      <c r="G265" s="221"/>
      <c r="H265" s="221"/>
      <c r="I265" s="221"/>
      <c r="J265" s="222" t="s">
        <v>1134</v>
      </c>
      <c r="K265" s="223">
        <v>138</v>
      </c>
      <c r="L265" s="224">
        <v>0</v>
      </c>
      <c r="M265" s="225"/>
      <c r="N265" s="226">
        <f>ROUND(L265*K265,2)</f>
        <v>0</v>
      </c>
      <c r="O265" s="226"/>
      <c r="P265" s="226"/>
      <c r="Q265" s="226"/>
      <c r="R265" s="48"/>
      <c r="T265" s="227" t="s">
        <v>22</v>
      </c>
      <c r="U265" s="56" t="s">
        <v>45</v>
      </c>
      <c r="V265" s="47"/>
      <c r="W265" s="228">
        <f>V265*K265</f>
        <v>0</v>
      </c>
      <c r="X265" s="228">
        <v>0</v>
      </c>
      <c r="Y265" s="228">
        <f>X265*K265</f>
        <v>0</v>
      </c>
      <c r="Z265" s="228">
        <v>0</v>
      </c>
      <c r="AA265" s="229">
        <f>Z265*K265</f>
        <v>0</v>
      </c>
      <c r="AR265" s="22" t="s">
        <v>278</v>
      </c>
      <c r="AT265" s="22" t="s">
        <v>207</v>
      </c>
      <c r="AU265" s="22" t="s">
        <v>88</v>
      </c>
      <c r="AY265" s="22" t="s">
        <v>206</v>
      </c>
      <c r="BE265" s="142">
        <f>IF(U265="základní",N265,0)</f>
        <v>0</v>
      </c>
      <c r="BF265" s="142">
        <f>IF(U265="snížená",N265,0)</f>
        <v>0</v>
      </c>
      <c r="BG265" s="142">
        <f>IF(U265="zákl. přenesená",N265,0)</f>
        <v>0</v>
      </c>
      <c r="BH265" s="142">
        <f>IF(U265="sníž. přenesená",N265,0)</f>
        <v>0</v>
      </c>
      <c r="BI265" s="142">
        <f>IF(U265="nulová",N265,0)</f>
        <v>0</v>
      </c>
      <c r="BJ265" s="22" t="s">
        <v>88</v>
      </c>
      <c r="BK265" s="142">
        <f>ROUND(L265*K265,2)</f>
        <v>0</v>
      </c>
      <c r="BL265" s="22" t="s">
        <v>278</v>
      </c>
      <c r="BM265" s="22" t="s">
        <v>3564</v>
      </c>
    </row>
    <row r="266" s="1" customFormat="1" ht="24" customHeight="1">
      <c r="B266" s="46"/>
      <c r="C266" s="47"/>
      <c r="D266" s="47"/>
      <c r="E266" s="47"/>
      <c r="F266" s="250" t="s">
        <v>3563</v>
      </c>
      <c r="G266" s="67"/>
      <c r="H266" s="67"/>
      <c r="I266" s="67"/>
      <c r="J266" s="47"/>
      <c r="K266" s="47"/>
      <c r="L266" s="47"/>
      <c r="M266" s="47"/>
      <c r="N266" s="47"/>
      <c r="O266" s="47"/>
      <c r="P266" s="47"/>
      <c r="Q266" s="47"/>
      <c r="R266" s="48"/>
      <c r="T266" s="189"/>
      <c r="U266" s="47"/>
      <c r="V266" s="47"/>
      <c r="W266" s="47"/>
      <c r="X266" s="47"/>
      <c r="Y266" s="47"/>
      <c r="Z266" s="47"/>
      <c r="AA266" s="100"/>
      <c r="AT266" s="22" t="s">
        <v>268</v>
      </c>
      <c r="AU266" s="22" t="s">
        <v>88</v>
      </c>
    </row>
    <row r="267" s="1" customFormat="1" ht="16.5" customHeight="1">
      <c r="B267" s="46"/>
      <c r="C267" s="219" t="s">
        <v>554</v>
      </c>
      <c r="D267" s="219" t="s">
        <v>207</v>
      </c>
      <c r="E267" s="220" t="s">
        <v>3565</v>
      </c>
      <c r="F267" s="221" t="s">
        <v>3566</v>
      </c>
      <c r="G267" s="221"/>
      <c r="H267" s="221"/>
      <c r="I267" s="221"/>
      <c r="J267" s="222" t="s">
        <v>1134</v>
      </c>
      <c r="K267" s="223">
        <v>7</v>
      </c>
      <c r="L267" s="224">
        <v>0</v>
      </c>
      <c r="M267" s="225"/>
      <c r="N267" s="226">
        <f>ROUND(L267*K267,2)</f>
        <v>0</v>
      </c>
      <c r="O267" s="226"/>
      <c r="P267" s="226"/>
      <c r="Q267" s="226"/>
      <c r="R267" s="48"/>
      <c r="T267" s="227" t="s">
        <v>22</v>
      </c>
      <c r="U267" s="56" t="s">
        <v>45</v>
      </c>
      <c r="V267" s="47"/>
      <c r="W267" s="228">
        <f>V267*K267</f>
        <v>0</v>
      </c>
      <c r="X267" s="228">
        <v>0</v>
      </c>
      <c r="Y267" s="228">
        <f>X267*K267</f>
        <v>0</v>
      </c>
      <c r="Z267" s="228">
        <v>0</v>
      </c>
      <c r="AA267" s="229">
        <f>Z267*K267</f>
        <v>0</v>
      </c>
      <c r="AR267" s="22" t="s">
        <v>278</v>
      </c>
      <c r="AT267" s="22" t="s">
        <v>207</v>
      </c>
      <c r="AU267" s="22" t="s">
        <v>88</v>
      </c>
      <c r="AY267" s="22" t="s">
        <v>206</v>
      </c>
      <c r="BE267" s="142">
        <f>IF(U267="základní",N267,0)</f>
        <v>0</v>
      </c>
      <c r="BF267" s="142">
        <f>IF(U267="snížená",N267,0)</f>
        <v>0</v>
      </c>
      <c r="BG267" s="142">
        <f>IF(U267="zákl. přenesená",N267,0)</f>
        <v>0</v>
      </c>
      <c r="BH267" s="142">
        <f>IF(U267="sníž. přenesená",N267,0)</f>
        <v>0</v>
      </c>
      <c r="BI267" s="142">
        <f>IF(U267="nulová",N267,0)</f>
        <v>0</v>
      </c>
      <c r="BJ267" s="22" t="s">
        <v>88</v>
      </c>
      <c r="BK267" s="142">
        <f>ROUND(L267*K267,2)</f>
        <v>0</v>
      </c>
      <c r="BL267" s="22" t="s">
        <v>278</v>
      </c>
      <c r="BM267" s="22" t="s">
        <v>3567</v>
      </c>
    </row>
    <row r="268" s="1" customFormat="1" ht="24" customHeight="1">
      <c r="B268" s="46"/>
      <c r="C268" s="47"/>
      <c r="D268" s="47"/>
      <c r="E268" s="47"/>
      <c r="F268" s="250" t="s">
        <v>3568</v>
      </c>
      <c r="G268" s="67"/>
      <c r="H268" s="67"/>
      <c r="I268" s="67"/>
      <c r="J268" s="47"/>
      <c r="K268" s="47"/>
      <c r="L268" s="47"/>
      <c r="M268" s="47"/>
      <c r="N268" s="47"/>
      <c r="O268" s="47"/>
      <c r="P268" s="47"/>
      <c r="Q268" s="47"/>
      <c r="R268" s="48"/>
      <c r="T268" s="189"/>
      <c r="U268" s="47"/>
      <c r="V268" s="47"/>
      <c r="W268" s="47"/>
      <c r="X268" s="47"/>
      <c r="Y268" s="47"/>
      <c r="Z268" s="47"/>
      <c r="AA268" s="100"/>
      <c r="AT268" s="22" t="s">
        <v>268</v>
      </c>
      <c r="AU268" s="22" t="s">
        <v>88</v>
      </c>
    </row>
    <row r="269" s="1" customFormat="1" ht="16.5" customHeight="1">
      <c r="B269" s="46"/>
      <c r="C269" s="219" t="s">
        <v>558</v>
      </c>
      <c r="D269" s="219" t="s">
        <v>207</v>
      </c>
      <c r="E269" s="220" t="s">
        <v>3569</v>
      </c>
      <c r="F269" s="221" t="s">
        <v>3570</v>
      </c>
      <c r="G269" s="221"/>
      <c r="H269" s="221"/>
      <c r="I269" s="221"/>
      <c r="J269" s="222" t="s">
        <v>1134</v>
      </c>
      <c r="K269" s="223">
        <v>7</v>
      </c>
      <c r="L269" s="224">
        <v>0</v>
      </c>
      <c r="M269" s="225"/>
      <c r="N269" s="226">
        <f>ROUND(L269*K269,2)</f>
        <v>0</v>
      </c>
      <c r="O269" s="226"/>
      <c r="P269" s="226"/>
      <c r="Q269" s="226"/>
      <c r="R269" s="48"/>
      <c r="T269" s="227" t="s">
        <v>22</v>
      </c>
      <c r="U269" s="56" t="s">
        <v>45</v>
      </c>
      <c r="V269" s="47"/>
      <c r="W269" s="228">
        <f>V269*K269</f>
        <v>0</v>
      </c>
      <c r="X269" s="228">
        <v>0</v>
      </c>
      <c r="Y269" s="228">
        <f>X269*K269</f>
        <v>0</v>
      </c>
      <c r="Z269" s="228">
        <v>0</v>
      </c>
      <c r="AA269" s="229">
        <f>Z269*K269</f>
        <v>0</v>
      </c>
      <c r="AR269" s="22" t="s">
        <v>278</v>
      </c>
      <c r="AT269" s="22" t="s">
        <v>207</v>
      </c>
      <c r="AU269" s="22" t="s">
        <v>88</v>
      </c>
      <c r="AY269" s="22" t="s">
        <v>206</v>
      </c>
      <c r="BE269" s="142">
        <f>IF(U269="základní",N269,0)</f>
        <v>0</v>
      </c>
      <c r="BF269" s="142">
        <f>IF(U269="snížená",N269,0)</f>
        <v>0</v>
      </c>
      <c r="BG269" s="142">
        <f>IF(U269="zákl. přenesená",N269,0)</f>
        <v>0</v>
      </c>
      <c r="BH269" s="142">
        <f>IF(U269="sníž. přenesená",N269,0)</f>
        <v>0</v>
      </c>
      <c r="BI269" s="142">
        <f>IF(U269="nulová",N269,0)</f>
        <v>0</v>
      </c>
      <c r="BJ269" s="22" t="s">
        <v>88</v>
      </c>
      <c r="BK269" s="142">
        <f>ROUND(L269*K269,2)</f>
        <v>0</v>
      </c>
      <c r="BL269" s="22" t="s">
        <v>278</v>
      </c>
      <c r="BM269" s="22" t="s">
        <v>3571</v>
      </c>
    </row>
    <row r="270" s="1" customFormat="1" ht="24" customHeight="1">
      <c r="B270" s="46"/>
      <c r="C270" s="47"/>
      <c r="D270" s="47"/>
      <c r="E270" s="47"/>
      <c r="F270" s="250" t="s">
        <v>3572</v>
      </c>
      <c r="G270" s="67"/>
      <c r="H270" s="67"/>
      <c r="I270" s="67"/>
      <c r="J270" s="47"/>
      <c r="K270" s="47"/>
      <c r="L270" s="47"/>
      <c r="M270" s="47"/>
      <c r="N270" s="47"/>
      <c r="O270" s="47"/>
      <c r="P270" s="47"/>
      <c r="Q270" s="47"/>
      <c r="R270" s="48"/>
      <c r="T270" s="189"/>
      <c r="U270" s="47"/>
      <c r="V270" s="47"/>
      <c r="W270" s="47"/>
      <c r="X270" s="47"/>
      <c r="Y270" s="47"/>
      <c r="Z270" s="47"/>
      <c r="AA270" s="100"/>
      <c r="AT270" s="22" t="s">
        <v>268</v>
      </c>
      <c r="AU270" s="22" t="s">
        <v>88</v>
      </c>
    </row>
    <row r="271" s="1" customFormat="1" ht="16.5" customHeight="1">
      <c r="B271" s="46"/>
      <c r="C271" s="219" t="s">
        <v>562</v>
      </c>
      <c r="D271" s="219" t="s">
        <v>207</v>
      </c>
      <c r="E271" s="220" t="s">
        <v>3573</v>
      </c>
      <c r="F271" s="221" t="s">
        <v>3574</v>
      </c>
      <c r="G271" s="221"/>
      <c r="H271" s="221"/>
      <c r="I271" s="221"/>
      <c r="J271" s="222" t="s">
        <v>1134</v>
      </c>
      <c r="K271" s="223">
        <v>57</v>
      </c>
      <c r="L271" s="224">
        <v>0</v>
      </c>
      <c r="M271" s="225"/>
      <c r="N271" s="226">
        <f>ROUND(L271*K271,2)</f>
        <v>0</v>
      </c>
      <c r="O271" s="226"/>
      <c r="P271" s="226"/>
      <c r="Q271" s="226"/>
      <c r="R271" s="48"/>
      <c r="T271" s="227" t="s">
        <v>22</v>
      </c>
      <c r="U271" s="56" t="s">
        <v>45</v>
      </c>
      <c r="V271" s="47"/>
      <c r="W271" s="228">
        <f>V271*K271</f>
        <v>0</v>
      </c>
      <c r="X271" s="228">
        <v>0</v>
      </c>
      <c r="Y271" s="228">
        <f>X271*K271</f>
        <v>0</v>
      </c>
      <c r="Z271" s="228">
        <v>0</v>
      </c>
      <c r="AA271" s="229">
        <f>Z271*K271</f>
        <v>0</v>
      </c>
      <c r="AR271" s="22" t="s">
        <v>278</v>
      </c>
      <c r="AT271" s="22" t="s">
        <v>207</v>
      </c>
      <c r="AU271" s="22" t="s">
        <v>88</v>
      </c>
      <c r="AY271" s="22" t="s">
        <v>206</v>
      </c>
      <c r="BE271" s="142">
        <f>IF(U271="základní",N271,0)</f>
        <v>0</v>
      </c>
      <c r="BF271" s="142">
        <f>IF(U271="snížená",N271,0)</f>
        <v>0</v>
      </c>
      <c r="BG271" s="142">
        <f>IF(U271="zákl. přenesená",N271,0)</f>
        <v>0</v>
      </c>
      <c r="BH271" s="142">
        <f>IF(U271="sníž. přenesená",N271,0)</f>
        <v>0</v>
      </c>
      <c r="BI271" s="142">
        <f>IF(U271="nulová",N271,0)</f>
        <v>0</v>
      </c>
      <c r="BJ271" s="22" t="s">
        <v>88</v>
      </c>
      <c r="BK271" s="142">
        <f>ROUND(L271*K271,2)</f>
        <v>0</v>
      </c>
      <c r="BL271" s="22" t="s">
        <v>278</v>
      </c>
      <c r="BM271" s="22" t="s">
        <v>3575</v>
      </c>
    </row>
    <row r="272" s="1" customFormat="1" ht="24" customHeight="1">
      <c r="B272" s="46"/>
      <c r="C272" s="47"/>
      <c r="D272" s="47"/>
      <c r="E272" s="47"/>
      <c r="F272" s="250" t="s">
        <v>3576</v>
      </c>
      <c r="G272" s="67"/>
      <c r="H272" s="67"/>
      <c r="I272" s="67"/>
      <c r="J272" s="47"/>
      <c r="K272" s="47"/>
      <c r="L272" s="47"/>
      <c r="M272" s="47"/>
      <c r="N272" s="47"/>
      <c r="O272" s="47"/>
      <c r="P272" s="47"/>
      <c r="Q272" s="47"/>
      <c r="R272" s="48"/>
      <c r="T272" s="189"/>
      <c r="U272" s="47"/>
      <c r="V272" s="47"/>
      <c r="W272" s="47"/>
      <c r="X272" s="47"/>
      <c r="Y272" s="47"/>
      <c r="Z272" s="47"/>
      <c r="AA272" s="100"/>
      <c r="AT272" s="22" t="s">
        <v>268</v>
      </c>
      <c r="AU272" s="22" t="s">
        <v>88</v>
      </c>
    </row>
    <row r="273" s="1" customFormat="1" ht="16.5" customHeight="1">
      <c r="B273" s="46"/>
      <c r="C273" s="219" t="s">
        <v>566</v>
      </c>
      <c r="D273" s="219" t="s">
        <v>207</v>
      </c>
      <c r="E273" s="220" t="s">
        <v>3577</v>
      </c>
      <c r="F273" s="221" t="s">
        <v>3578</v>
      </c>
      <c r="G273" s="221"/>
      <c r="H273" s="221"/>
      <c r="I273" s="221"/>
      <c r="J273" s="222" t="s">
        <v>1134</v>
      </c>
      <c r="K273" s="223">
        <v>57</v>
      </c>
      <c r="L273" s="224">
        <v>0</v>
      </c>
      <c r="M273" s="225"/>
      <c r="N273" s="226">
        <f>ROUND(L273*K273,2)</f>
        <v>0</v>
      </c>
      <c r="O273" s="226"/>
      <c r="P273" s="226"/>
      <c r="Q273" s="226"/>
      <c r="R273" s="48"/>
      <c r="T273" s="227" t="s">
        <v>22</v>
      </c>
      <c r="U273" s="56" t="s">
        <v>45</v>
      </c>
      <c r="V273" s="47"/>
      <c r="W273" s="228">
        <f>V273*K273</f>
        <v>0</v>
      </c>
      <c r="X273" s="228">
        <v>0</v>
      </c>
      <c r="Y273" s="228">
        <f>X273*K273</f>
        <v>0</v>
      </c>
      <c r="Z273" s="228">
        <v>0</v>
      </c>
      <c r="AA273" s="229">
        <f>Z273*K273</f>
        <v>0</v>
      </c>
      <c r="AR273" s="22" t="s">
        <v>278</v>
      </c>
      <c r="AT273" s="22" t="s">
        <v>207</v>
      </c>
      <c r="AU273" s="22" t="s">
        <v>88</v>
      </c>
      <c r="AY273" s="22" t="s">
        <v>206</v>
      </c>
      <c r="BE273" s="142">
        <f>IF(U273="základní",N273,0)</f>
        <v>0</v>
      </c>
      <c r="BF273" s="142">
        <f>IF(U273="snížená",N273,0)</f>
        <v>0</v>
      </c>
      <c r="BG273" s="142">
        <f>IF(U273="zákl. přenesená",N273,0)</f>
        <v>0</v>
      </c>
      <c r="BH273" s="142">
        <f>IF(U273="sníž. přenesená",N273,0)</f>
        <v>0</v>
      </c>
      <c r="BI273" s="142">
        <f>IF(U273="nulová",N273,0)</f>
        <v>0</v>
      </c>
      <c r="BJ273" s="22" t="s">
        <v>88</v>
      </c>
      <c r="BK273" s="142">
        <f>ROUND(L273*K273,2)</f>
        <v>0</v>
      </c>
      <c r="BL273" s="22" t="s">
        <v>278</v>
      </c>
      <c r="BM273" s="22" t="s">
        <v>3579</v>
      </c>
    </row>
    <row r="274" s="1" customFormat="1" ht="24" customHeight="1">
      <c r="B274" s="46"/>
      <c r="C274" s="47"/>
      <c r="D274" s="47"/>
      <c r="E274" s="47"/>
      <c r="F274" s="250" t="s">
        <v>3580</v>
      </c>
      <c r="G274" s="67"/>
      <c r="H274" s="67"/>
      <c r="I274" s="67"/>
      <c r="J274" s="47"/>
      <c r="K274" s="47"/>
      <c r="L274" s="47"/>
      <c r="M274" s="47"/>
      <c r="N274" s="47"/>
      <c r="O274" s="47"/>
      <c r="P274" s="47"/>
      <c r="Q274" s="47"/>
      <c r="R274" s="48"/>
      <c r="T274" s="189"/>
      <c r="U274" s="47"/>
      <c r="V274" s="47"/>
      <c r="W274" s="47"/>
      <c r="X274" s="47"/>
      <c r="Y274" s="47"/>
      <c r="Z274" s="47"/>
      <c r="AA274" s="100"/>
      <c r="AT274" s="22" t="s">
        <v>268</v>
      </c>
      <c r="AU274" s="22" t="s">
        <v>88</v>
      </c>
    </row>
    <row r="275" s="1" customFormat="1" ht="16.5" customHeight="1">
      <c r="B275" s="46"/>
      <c r="C275" s="219" t="s">
        <v>570</v>
      </c>
      <c r="D275" s="219" t="s">
        <v>207</v>
      </c>
      <c r="E275" s="220" t="s">
        <v>3581</v>
      </c>
      <c r="F275" s="221" t="s">
        <v>3582</v>
      </c>
      <c r="G275" s="221"/>
      <c r="H275" s="221"/>
      <c r="I275" s="221"/>
      <c r="J275" s="222" t="s">
        <v>1134</v>
      </c>
      <c r="K275" s="223">
        <v>6</v>
      </c>
      <c r="L275" s="224">
        <v>0</v>
      </c>
      <c r="M275" s="225"/>
      <c r="N275" s="226">
        <f>ROUND(L275*K275,2)</f>
        <v>0</v>
      </c>
      <c r="O275" s="226"/>
      <c r="P275" s="226"/>
      <c r="Q275" s="226"/>
      <c r="R275" s="48"/>
      <c r="T275" s="227" t="s">
        <v>22</v>
      </c>
      <c r="U275" s="56" t="s">
        <v>45</v>
      </c>
      <c r="V275" s="47"/>
      <c r="W275" s="228">
        <f>V275*K275</f>
        <v>0</v>
      </c>
      <c r="X275" s="228">
        <v>0</v>
      </c>
      <c r="Y275" s="228">
        <f>X275*K275</f>
        <v>0</v>
      </c>
      <c r="Z275" s="228">
        <v>0</v>
      </c>
      <c r="AA275" s="229">
        <f>Z275*K275</f>
        <v>0</v>
      </c>
      <c r="AR275" s="22" t="s">
        <v>278</v>
      </c>
      <c r="AT275" s="22" t="s">
        <v>207</v>
      </c>
      <c r="AU275" s="22" t="s">
        <v>88</v>
      </c>
      <c r="AY275" s="22" t="s">
        <v>206</v>
      </c>
      <c r="BE275" s="142">
        <f>IF(U275="základní",N275,0)</f>
        <v>0</v>
      </c>
      <c r="BF275" s="142">
        <f>IF(U275="snížená",N275,0)</f>
        <v>0</v>
      </c>
      <c r="BG275" s="142">
        <f>IF(U275="zákl. přenesená",N275,0)</f>
        <v>0</v>
      </c>
      <c r="BH275" s="142">
        <f>IF(U275="sníž. přenesená",N275,0)</f>
        <v>0</v>
      </c>
      <c r="BI275" s="142">
        <f>IF(U275="nulová",N275,0)</f>
        <v>0</v>
      </c>
      <c r="BJ275" s="22" t="s">
        <v>88</v>
      </c>
      <c r="BK275" s="142">
        <f>ROUND(L275*K275,2)</f>
        <v>0</v>
      </c>
      <c r="BL275" s="22" t="s">
        <v>278</v>
      </c>
      <c r="BM275" s="22" t="s">
        <v>3583</v>
      </c>
    </row>
    <row r="276" s="1" customFormat="1" ht="16.5" customHeight="1">
      <c r="B276" s="46"/>
      <c r="C276" s="47"/>
      <c r="D276" s="47"/>
      <c r="E276" s="47"/>
      <c r="F276" s="250" t="s">
        <v>3582</v>
      </c>
      <c r="G276" s="67"/>
      <c r="H276" s="67"/>
      <c r="I276" s="67"/>
      <c r="J276" s="47"/>
      <c r="K276" s="47"/>
      <c r="L276" s="47"/>
      <c r="M276" s="47"/>
      <c r="N276" s="47"/>
      <c r="O276" s="47"/>
      <c r="P276" s="47"/>
      <c r="Q276" s="47"/>
      <c r="R276" s="48"/>
      <c r="T276" s="189"/>
      <c r="U276" s="47"/>
      <c r="V276" s="47"/>
      <c r="W276" s="47"/>
      <c r="X276" s="47"/>
      <c r="Y276" s="47"/>
      <c r="Z276" s="47"/>
      <c r="AA276" s="100"/>
      <c r="AT276" s="22" t="s">
        <v>268</v>
      </c>
      <c r="AU276" s="22" t="s">
        <v>88</v>
      </c>
    </row>
    <row r="277" s="1" customFormat="1" ht="16.5" customHeight="1">
      <c r="B277" s="46"/>
      <c r="C277" s="219" t="s">
        <v>574</v>
      </c>
      <c r="D277" s="219" t="s">
        <v>207</v>
      </c>
      <c r="E277" s="220" t="s">
        <v>3584</v>
      </c>
      <c r="F277" s="221" t="s">
        <v>3585</v>
      </c>
      <c r="G277" s="221"/>
      <c r="H277" s="221"/>
      <c r="I277" s="221"/>
      <c r="J277" s="222" t="s">
        <v>1134</v>
      </c>
      <c r="K277" s="223">
        <v>6</v>
      </c>
      <c r="L277" s="224">
        <v>0</v>
      </c>
      <c r="M277" s="225"/>
      <c r="N277" s="226">
        <f>ROUND(L277*K277,2)</f>
        <v>0</v>
      </c>
      <c r="O277" s="226"/>
      <c r="P277" s="226"/>
      <c r="Q277" s="226"/>
      <c r="R277" s="48"/>
      <c r="T277" s="227" t="s">
        <v>22</v>
      </c>
      <c r="U277" s="56" t="s">
        <v>45</v>
      </c>
      <c r="V277" s="47"/>
      <c r="W277" s="228">
        <f>V277*K277</f>
        <v>0</v>
      </c>
      <c r="X277" s="228">
        <v>0</v>
      </c>
      <c r="Y277" s="228">
        <f>X277*K277</f>
        <v>0</v>
      </c>
      <c r="Z277" s="228">
        <v>0</v>
      </c>
      <c r="AA277" s="229">
        <f>Z277*K277</f>
        <v>0</v>
      </c>
      <c r="AR277" s="22" t="s">
        <v>278</v>
      </c>
      <c r="AT277" s="22" t="s">
        <v>207</v>
      </c>
      <c r="AU277" s="22" t="s">
        <v>88</v>
      </c>
      <c r="AY277" s="22" t="s">
        <v>206</v>
      </c>
      <c r="BE277" s="142">
        <f>IF(U277="základní",N277,0)</f>
        <v>0</v>
      </c>
      <c r="BF277" s="142">
        <f>IF(U277="snížená",N277,0)</f>
        <v>0</v>
      </c>
      <c r="BG277" s="142">
        <f>IF(U277="zákl. přenesená",N277,0)</f>
        <v>0</v>
      </c>
      <c r="BH277" s="142">
        <f>IF(U277="sníž. přenesená",N277,0)</f>
        <v>0</v>
      </c>
      <c r="BI277" s="142">
        <f>IF(U277="nulová",N277,0)</f>
        <v>0</v>
      </c>
      <c r="BJ277" s="22" t="s">
        <v>88</v>
      </c>
      <c r="BK277" s="142">
        <f>ROUND(L277*K277,2)</f>
        <v>0</v>
      </c>
      <c r="BL277" s="22" t="s">
        <v>278</v>
      </c>
      <c r="BM277" s="22" t="s">
        <v>3586</v>
      </c>
    </row>
    <row r="278" s="1" customFormat="1" ht="84" customHeight="1">
      <c r="B278" s="46"/>
      <c r="C278" s="47"/>
      <c r="D278" s="47"/>
      <c r="E278" s="47"/>
      <c r="F278" s="250" t="s">
        <v>3587</v>
      </c>
      <c r="G278" s="67"/>
      <c r="H278" s="67"/>
      <c r="I278" s="67"/>
      <c r="J278" s="47"/>
      <c r="K278" s="47"/>
      <c r="L278" s="47"/>
      <c r="M278" s="47"/>
      <c r="N278" s="47"/>
      <c r="O278" s="47"/>
      <c r="P278" s="47"/>
      <c r="Q278" s="47"/>
      <c r="R278" s="48"/>
      <c r="T278" s="189"/>
      <c r="U278" s="47"/>
      <c r="V278" s="47"/>
      <c r="W278" s="47"/>
      <c r="X278" s="47"/>
      <c r="Y278" s="47"/>
      <c r="Z278" s="47"/>
      <c r="AA278" s="100"/>
      <c r="AT278" s="22" t="s">
        <v>268</v>
      </c>
      <c r="AU278" s="22" t="s">
        <v>88</v>
      </c>
    </row>
    <row r="279" s="1" customFormat="1" ht="16.5" customHeight="1">
      <c r="B279" s="46"/>
      <c r="C279" s="219" t="s">
        <v>580</v>
      </c>
      <c r="D279" s="219" t="s">
        <v>207</v>
      </c>
      <c r="E279" s="220" t="s">
        <v>3588</v>
      </c>
      <c r="F279" s="221" t="s">
        <v>3589</v>
      </c>
      <c r="G279" s="221"/>
      <c r="H279" s="221"/>
      <c r="I279" s="221"/>
      <c r="J279" s="222" t="s">
        <v>1134</v>
      </c>
      <c r="K279" s="223">
        <v>2</v>
      </c>
      <c r="L279" s="224">
        <v>0</v>
      </c>
      <c r="M279" s="225"/>
      <c r="N279" s="226">
        <f>ROUND(L279*K279,2)</f>
        <v>0</v>
      </c>
      <c r="O279" s="226"/>
      <c r="P279" s="226"/>
      <c r="Q279" s="226"/>
      <c r="R279" s="48"/>
      <c r="T279" s="227" t="s">
        <v>22</v>
      </c>
      <c r="U279" s="56" t="s">
        <v>45</v>
      </c>
      <c r="V279" s="47"/>
      <c r="W279" s="228">
        <f>V279*K279</f>
        <v>0</v>
      </c>
      <c r="X279" s="228">
        <v>0</v>
      </c>
      <c r="Y279" s="228">
        <f>X279*K279</f>
        <v>0</v>
      </c>
      <c r="Z279" s="228">
        <v>0</v>
      </c>
      <c r="AA279" s="229">
        <f>Z279*K279</f>
        <v>0</v>
      </c>
      <c r="AR279" s="22" t="s">
        <v>278</v>
      </c>
      <c r="AT279" s="22" t="s">
        <v>207</v>
      </c>
      <c r="AU279" s="22" t="s">
        <v>88</v>
      </c>
      <c r="AY279" s="22" t="s">
        <v>206</v>
      </c>
      <c r="BE279" s="142">
        <f>IF(U279="základní",N279,0)</f>
        <v>0</v>
      </c>
      <c r="BF279" s="142">
        <f>IF(U279="snížená",N279,0)</f>
        <v>0</v>
      </c>
      <c r="BG279" s="142">
        <f>IF(U279="zákl. přenesená",N279,0)</f>
        <v>0</v>
      </c>
      <c r="BH279" s="142">
        <f>IF(U279="sníž. přenesená",N279,0)</f>
        <v>0</v>
      </c>
      <c r="BI279" s="142">
        <f>IF(U279="nulová",N279,0)</f>
        <v>0</v>
      </c>
      <c r="BJ279" s="22" t="s">
        <v>88</v>
      </c>
      <c r="BK279" s="142">
        <f>ROUND(L279*K279,2)</f>
        <v>0</v>
      </c>
      <c r="BL279" s="22" t="s">
        <v>278</v>
      </c>
      <c r="BM279" s="22" t="s">
        <v>3590</v>
      </c>
    </row>
    <row r="280" s="1" customFormat="1" ht="16.5" customHeight="1">
      <c r="B280" s="46"/>
      <c r="C280" s="47"/>
      <c r="D280" s="47"/>
      <c r="E280" s="47"/>
      <c r="F280" s="250" t="s">
        <v>3591</v>
      </c>
      <c r="G280" s="67"/>
      <c r="H280" s="67"/>
      <c r="I280" s="67"/>
      <c r="J280" s="47"/>
      <c r="K280" s="47"/>
      <c r="L280" s="47"/>
      <c r="M280" s="47"/>
      <c r="N280" s="47"/>
      <c r="O280" s="47"/>
      <c r="P280" s="47"/>
      <c r="Q280" s="47"/>
      <c r="R280" s="48"/>
      <c r="T280" s="189"/>
      <c r="U280" s="47"/>
      <c r="V280" s="47"/>
      <c r="W280" s="47"/>
      <c r="X280" s="47"/>
      <c r="Y280" s="47"/>
      <c r="Z280" s="47"/>
      <c r="AA280" s="100"/>
      <c r="AT280" s="22" t="s">
        <v>268</v>
      </c>
      <c r="AU280" s="22" t="s">
        <v>88</v>
      </c>
    </row>
    <row r="281" s="1" customFormat="1" ht="25.5" customHeight="1">
      <c r="B281" s="46"/>
      <c r="C281" s="219" t="s">
        <v>584</v>
      </c>
      <c r="D281" s="219" t="s">
        <v>207</v>
      </c>
      <c r="E281" s="220" t="s">
        <v>3592</v>
      </c>
      <c r="F281" s="221" t="s">
        <v>3593</v>
      </c>
      <c r="G281" s="221"/>
      <c r="H281" s="221"/>
      <c r="I281" s="221"/>
      <c r="J281" s="222" t="s">
        <v>1134</v>
      </c>
      <c r="K281" s="223">
        <v>2</v>
      </c>
      <c r="L281" s="224">
        <v>0</v>
      </c>
      <c r="M281" s="225"/>
      <c r="N281" s="226">
        <f>ROUND(L281*K281,2)</f>
        <v>0</v>
      </c>
      <c r="O281" s="226"/>
      <c r="P281" s="226"/>
      <c r="Q281" s="226"/>
      <c r="R281" s="48"/>
      <c r="T281" s="227" t="s">
        <v>22</v>
      </c>
      <c r="U281" s="56" t="s">
        <v>45</v>
      </c>
      <c r="V281" s="47"/>
      <c r="W281" s="228">
        <f>V281*K281</f>
        <v>0</v>
      </c>
      <c r="X281" s="228">
        <v>0</v>
      </c>
      <c r="Y281" s="228">
        <f>X281*K281</f>
        <v>0</v>
      </c>
      <c r="Z281" s="228">
        <v>0</v>
      </c>
      <c r="AA281" s="229">
        <f>Z281*K281</f>
        <v>0</v>
      </c>
      <c r="AR281" s="22" t="s">
        <v>278</v>
      </c>
      <c r="AT281" s="22" t="s">
        <v>207</v>
      </c>
      <c r="AU281" s="22" t="s">
        <v>88</v>
      </c>
      <c r="AY281" s="22" t="s">
        <v>206</v>
      </c>
      <c r="BE281" s="142">
        <f>IF(U281="základní",N281,0)</f>
        <v>0</v>
      </c>
      <c r="BF281" s="142">
        <f>IF(U281="snížená",N281,0)</f>
        <v>0</v>
      </c>
      <c r="BG281" s="142">
        <f>IF(U281="zákl. přenesená",N281,0)</f>
        <v>0</v>
      </c>
      <c r="BH281" s="142">
        <f>IF(U281="sníž. přenesená",N281,0)</f>
        <v>0</v>
      </c>
      <c r="BI281" s="142">
        <f>IF(U281="nulová",N281,0)</f>
        <v>0</v>
      </c>
      <c r="BJ281" s="22" t="s">
        <v>88</v>
      </c>
      <c r="BK281" s="142">
        <f>ROUND(L281*K281,2)</f>
        <v>0</v>
      </c>
      <c r="BL281" s="22" t="s">
        <v>278</v>
      </c>
      <c r="BM281" s="22" t="s">
        <v>3594</v>
      </c>
    </row>
    <row r="282" s="1" customFormat="1" ht="132" customHeight="1">
      <c r="B282" s="46"/>
      <c r="C282" s="47"/>
      <c r="D282" s="47"/>
      <c r="E282" s="47"/>
      <c r="F282" s="250" t="s">
        <v>3595</v>
      </c>
      <c r="G282" s="67"/>
      <c r="H282" s="67"/>
      <c r="I282" s="67"/>
      <c r="J282" s="47"/>
      <c r="K282" s="47"/>
      <c r="L282" s="47"/>
      <c r="M282" s="47"/>
      <c r="N282" s="47"/>
      <c r="O282" s="47"/>
      <c r="P282" s="47"/>
      <c r="Q282" s="47"/>
      <c r="R282" s="48"/>
      <c r="T282" s="189"/>
      <c r="U282" s="47"/>
      <c r="V282" s="47"/>
      <c r="W282" s="47"/>
      <c r="X282" s="47"/>
      <c r="Y282" s="47"/>
      <c r="Z282" s="47"/>
      <c r="AA282" s="100"/>
      <c r="AT282" s="22" t="s">
        <v>268</v>
      </c>
      <c r="AU282" s="22" t="s">
        <v>88</v>
      </c>
    </row>
    <row r="283" s="1" customFormat="1" ht="16.5" customHeight="1">
      <c r="B283" s="46"/>
      <c r="C283" s="219" t="s">
        <v>589</v>
      </c>
      <c r="D283" s="219" t="s">
        <v>207</v>
      </c>
      <c r="E283" s="220" t="s">
        <v>3596</v>
      </c>
      <c r="F283" s="221" t="s">
        <v>3597</v>
      </c>
      <c r="G283" s="221"/>
      <c r="H283" s="221"/>
      <c r="I283" s="221"/>
      <c r="J283" s="222" t="s">
        <v>1134</v>
      </c>
      <c r="K283" s="223">
        <v>4</v>
      </c>
      <c r="L283" s="224">
        <v>0</v>
      </c>
      <c r="M283" s="225"/>
      <c r="N283" s="226">
        <f>ROUND(L283*K283,2)</f>
        <v>0</v>
      </c>
      <c r="O283" s="226"/>
      <c r="P283" s="226"/>
      <c r="Q283" s="226"/>
      <c r="R283" s="48"/>
      <c r="T283" s="227" t="s">
        <v>22</v>
      </c>
      <c r="U283" s="56" t="s">
        <v>45</v>
      </c>
      <c r="V283" s="47"/>
      <c r="W283" s="228">
        <f>V283*K283</f>
        <v>0</v>
      </c>
      <c r="X283" s="228">
        <v>0</v>
      </c>
      <c r="Y283" s="228">
        <f>X283*K283</f>
        <v>0</v>
      </c>
      <c r="Z283" s="228">
        <v>0</v>
      </c>
      <c r="AA283" s="229">
        <f>Z283*K283</f>
        <v>0</v>
      </c>
      <c r="AR283" s="22" t="s">
        <v>278</v>
      </c>
      <c r="AT283" s="22" t="s">
        <v>207</v>
      </c>
      <c r="AU283" s="22" t="s">
        <v>88</v>
      </c>
      <c r="AY283" s="22" t="s">
        <v>206</v>
      </c>
      <c r="BE283" s="142">
        <f>IF(U283="základní",N283,0)</f>
        <v>0</v>
      </c>
      <c r="BF283" s="142">
        <f>IF(U283="snížená",N283,0)</f>
        <v>0</v>
      </c>
      <c r="BG283" s="142">
        <f>IF(U283="zákl. přenesená",N283,0)</f>
        <v>0</v>
      </c>
      <c r="BH283" s="142">
        <f>IF(U283="sníž. přenesená",N283,0)</f>
        <v>0</v>
      </c>
      <c r="BI283" s="142">
        <f>IF(U283="nulová",N283,0)</f>
        <v>0</v>
      </c>
      <c r="BJ283" s="22" t="s">
        <v>88</v>
      </c>
      <c r="BK283" s="142">
        <f>ROUND(L283*K283,2)</f>
        <v>0</v>
      </c>
      <c r="BL283" s="22" t="s">
        <v>278</v>
      </c>
      <c r="BM283" s="22" t="s">
        <v>3598</v>
      </c>
    </row>
    <row r="284" s="1" customFormat="1" ht="16.5" customHeight="1">
      <c r="B284" s="46"/>
      <c r="C284" s="47"/>
      <c r="D284" s="47"/>
      <c r="E284" s="47"/>
      <c r="F284" s="250" t="s">
        <v>3599</v>
      </c>
      <c r="G284" s="67"/>
      <c r="H284" s="67"/>
      <c r="I284" s="67"/>
      <c r="J284" s="47"/>
      <c r="K284" s="47"/>
      <c r="L284" s="47"/>
      <c r="M284" s="47"/>
      <c r="N284" s="47"/>
      <c r="O284" s="47"/>
      <c r="P284" s="47"/>
      <c r="Q284" s="47"/>
      <c r="R284" s="48"/>
      <c r="T284" s="189"/>
      <c r="U284" s="47"/>
      <c r="V284" s="47"/>
      <c r="W284" s="47"/>
      <c r="X284" s="47"/>
      <c r="Y284" s="47"/>
      <c r="Z284" s="47"/>
      <c r="AA284" s="100"/>
      <c r="AT284" s="22" t="s">
        <v>268</v>
      </c>
      <c r="AU284" s="22" t="s">
        <v>88</v>
      </c>
    </row>
    <row r="285" s="1" customFormat="1" ht="16.5" customHeight="1">
      <c r="B285" s="46"/>
      <c r="C285" s="219" t="s">
        <v>593</v>
      </c>
      <c r="D285" s="219" t="s">
        <v>207</v>
      </c>
      <c r="E285" s="220" t="s">
        <v>3600</v>
      </c>
      <c r="F285" s="221" t="s">
        <v>3601</v>
      </c>
      <c r="G285" s="221"/>
      <c r="H285" s="221"/>
      <c r="I285" s="221"/>
      <c r="J285" s="222" t="s">
        <v>1134</v>
      </c>
      <c r="K285" s="223">
        <v>4</v>
      </c>
      <c r="L285" s="224">
        <v>0</v>
      </c>
      <c r="M285" s="225"/>
      <c r="N285" s="226">
        <f>ROUND(L285*K285,2)</f>
        <v>0</v>
      </c>
      <c r="O285" s="226"/>
      <c r="P285" s="226"/>
      <c r="Q285" s="226"/>
      <c r="R285" s="48"/>
      <c r="T285" s="227" t="s">
        <v>22</v>
      </c>
      <c r="U285" s="56" t="s">
        <v>45</v>
      </c>
      <c r="V285" s="47"/>
      <c r="W285" s="228">
        <f>V285*K285</f>
        <v>0</v>
      </c>
      <c r="X285" s="228">
        <v>0</v>
      </c>
      <c r="Y285" s="228">
        <f>X285*K285</f>
        <v>0</v>
      </c>
      <c r="Z285" s="228">
        <v>0</v>
      </c>
      <c r="AA285" s="229">
        <f>Z285*K285</f>
        <v>0</v>
      </c>
      <c r="AR285" s="22" t="s">
        <v>278</v>
      </c>
      <c r="AT285" s="22" t="s">
        <v>207</v>
      </c>
      <c r="AU285" s="22" t="s">
        <v>88</v>
      </c>
      <c r="AY285" s="22" t="s">
        <v>206</v>
      </c>
      <c r="BE285" s="142">
        <f>IF(U285="základní",N285,0)</f>
        <v>0</v>
      </c>
      <c r="BF285" s="142">
        <f>IF(U285="snížená",N285,0)</f>
        <v>0</v>
      </c>
      <c r="BG285" s="142">
        <f>IF(U285="zákl. přenesená",N285,0)</f>
        <v>0</v>
      </c>
      <c r="BH285" s="142">
        <f>IF(U285="sníž. přenesená",N285,0)</f>
        <v>0</v>
      </c>
      <c r="BI285" s="142">
        <f>IF(U285="nulová",N285,0)</f>
        <v>0</v>
      </c>
      <c r="BJ285" s="22" t="s">
        <v>88</v>
      </c>
      <c r="BK285" s="142">
        <f>ROUND(L285*K285,2)</f>
        <v>0</v>
      </c>
      <c r="BL285" s="22" t="s">
        <v>278</v>
      </c>
      <c r="BM285" s="22" t="s">
        <v>3602</v>
      </c>
    </row>
    <row r="286" s="1" customFormat="1" ht="16.5" customHeight="1">
      <c r="B286" s="46"/>
      <c r="C286" s="47"/>
      <c r="D286" s="47"/>
      <c r="E286" s="47"/>
      <c r="F286" s="250" t="s">
        <v>3603</v>
      </c>
      <c r="G286" s="67"/>
      <c r="H286" s="67"/>
      <c r="I286" s="67"/>
      <c r="J286" s="47"/>
      <c r="K286" s="47"/>
      <c r="L286" s="47"/>
      <c r="M286" s="47"/>
      <c r="N286" s="47"/>
      <c r="O286" s="47"/>
      <c r="P286" s="47"/>
      <c r="Q286" s="47"/>
      <c r="R286" s="48"/>
      <c r="T286" s="189"/>
      <c r="U286" s="47"/>
      <c r="V286" s="47"/>
      <c r="W286" s="47"/>
      <c r="X286" s="47"/>
      <c r="Y286" s="47"/>
      <c r="Z286" s="47"/>
      <c r="AA286" s="100"/>
      <c r="AT286" s="22" t="s">
        <v>268</v>
      </c>
      <c r="AU286" s="22" t="s">
        <v>88</v>
      </c>
    </row>
    <row r="287" s="1" customFormat="1" ht="25.5" customHeight="1">
      <c r="B287" s="46"/>
      <c r="C287" s="219" t="s">
        <v>597</v>
      </c>
      <c r="D287" s="219" t="s">
        <v>207</v>
      </c>
      <c r="E287" s="220" t="s">
        <v>3604</v>
      </c>
      <c r="F287" s="221" t="s">
        <v>3605</v>
      </c>
      <c r="G287" s="221"/>
      <c r="H287" s="221"/>
      <c r="I287" s="221"/>
      <c r="J287" s="222" t="s">
        <v>1134</v>
      </c>
      <c r="K287" s="223">
        <v>1</v>
      </c>
      <c r="L287" s="224">
        <v>0</v>
      </c>
      <c r="M287" s="225"/>
      <c r="N287" s="226">
        <f>ROUND(L287*K287,2)</f>
        <v>0</v>
      </c>
      <c r="O287" s="226"/>
      <c r="P287" s="226"/>
      <c r="Q287" s="226"/>
      <c r="R287" s="48"/>
      <c r="T287" s="227" t="s">
        <v>22</v>
      </c>
      <c r="U287" s="56" t="s">
        <v>45</v>
      </c>
      <c r="V287" s="47"/>
      <c r="W287" s="228">
        <f>V287*K287</f>
        <v>0</v>
      </c>
      <c r="X287" s="228">
        <v>0</v>
      </c>
      <c r="Y287" s="228">
        <f>X287*K287</f>
        <v>0</v>
      </c>
      <c r="Z287" s="228">
        <v>0</v>
      </c>
      <c r="AA287" s="229">
        <f>Z287*K287</f>
        <v>0</v>
      </c>
      <c r="AR287" s="22" t="s">
        <v>278</v>
      </c>
      <c r="AT287" s="22" t="s">
        <v>207</v>
      </c>
      <c r="AU287" s="22" t="s">
        <v>88</v>
      </c>
      <c r="AY287" s="22" t="s">
        <v>206</v>
      </c>
      <c r="BE287" s="142">
        <f>IF(U287="základní",N287,0)</f>
        <v>0</v>
      </c>
      <c r="BF287" s="142">
        <f>IF(U287="snížená",N287,0)</f>
        <v>0</v>
      </c>
      <c r="BG287" s="142">
        <f>IF(U287="zákl. přenesená",N287,0)</f>
        <v>0</v>
      </c>
      <c r="BH287" s="142">
        <f>IF(U287="sníž. přenesená",N287,0)</f>
        <v>0</v>
      </c>
      <c r="BI287" s="142">
        <f>IF(U287="nulová",N287,0)</f>
        <v>0</v>
      </c>
      <c r="BJ287" s="22" t="s">
        <v>88</v>
      </c>
      <c r="BK287" s="142">
        <f>ROUND(L287*K287,2)</f>
        <v>0</v>
      </c>
      <c r="BL287" s="22" t="s">
        <v>278</v>
      </c>
      <c r="BM287" s="22" t="s">
        <v>3606</v>
      </c>
    </row>
    <row r="288" s="1" customFormat="1" ht="16.5" customHeight="1">
      <c r="B288" s="46"/>
      <c r="C288" s="47"/>
      <c r="D288" s="47"/>
      <c r="E288" s="47"/>
      <c r="F288" s="250" t="s">
        <v>3605</v>
      </c>
      <c r="G288" s="67"/>
      <c r="H288" s="67"/>
      <c r="I288" s="67"/>
      <c r="J288" s="47"/>
      <c r="K288" s="47"/>
      <c r="L288" s="47"/>
      <c r="M288" s="47"/>
      <c r="N288" s="47"/>
      <c r="O288" s="47"/>
      <c r="P288" s="47"/>
      <c r="Q288" s="47"/>
      <c r="R288" s="48"/>
      <c r="T288" s="189"/>
      <c r="U288" s="47"/>
      <c r="V288" s="47"/>
      <c r="W288" s="47"/>
      <c r="X288" s="47"/>
      <c r="Y288" s="47"/>
      <c r="Z288" s="47"/>
      <c r="AA288" s="100"/>
      <c r="AT288" s="22" t="s">
        <v>268</v>
      </c>
      <c r="AU288" s="22" t="s">
        <v>88</v>
      </c>
    </row>
    <row r="289" s="1" customFormat="1" ht="16.5" customHeight="1">
      <c r="B289" s="46"/>
      <c r="C289" s="219" t="s">
        <v>602</v>
      </c>
      <c r="D289" s="219" t="s">
        <v>207</v>
      </c>
      <c r="E289" s="220" t="s">
        <v>3607</v>
      </c>
      <c r="F289" s="221" t="s">
        <v>3608</v>
      </c>
      <c r="G289" s="221"/>
      <c r="H289" s="221"/>
      <c r="I289" s="221"/>
      <c r="J289" s="222" t="s">
        <v>1134</v>
      </c>
      <c r="K289" s="223">
        <v>4</v>
      </c>
      <c r="L289" s="224">
        <v>0</v>
      </c>
      <c r="M289" s="225"/>
      <c r="N289" s="226">
        <f>ROUND(L289*K289,2)</f>
        <v>0</v>
      </c>
      <c r="O289" s="226"/>
      <c r="P289" s="226"/>
      <c r="Q289" s="226"/>
      <c r="R289" s="48"/>
      <c r="T289" s="227" t="s">
        <v>22</v>
      </c>
      <c r="U289" s="56" t="s">
        <v>45</v>
      </c>
      <c r="V289" s="47"/>
      <c r="W289" s="228">
        <f>V289*K289</f>
        <v>0</v>
      </c>
      <c r="X289" s="228">
        <v>0</v>
      </c>
      <c r="Y289" s="228">
        <f>X289*K289</f>
        <v>0</v>
      </c>
      <c r="Z289" s="228">
        <v>0</v>
      </c>
      <c r="AA289" s="229">
        <f>Z289*K289</f>
        <v>0</v>
      </c>
      <c r="AR289" s="22" t="s">
        <v>278</v>
      </c>
      <c r="AT289" s="22" t="s">
        <v>207</v>
      </c>
      <c r="AU289" s="22" t="s">
        <v>88</v>
      </c>
      <c r="AY289" s="22" t="s">
        <v>206</v>
      </c>
      <c r="BE289" s="142">
        <f>IF(U289="základní",N289,0)</f>
        <v>0</v>
      </c>
      <c r="BF289" s="142">
        <f>IF(U289="snížená",N289,0)</f>
        <v>0</v>
      </c>
      <c r="BG289" s="142">
        <f>IF(U289="zákl. přenesená",N289,0)</f>
        <v>0</v>
      </c>
      <c r="BH289" s="142">
        <f>IF(U289="sníž. přenesená",N289,0)</f>
        <v>0</v>
      </c>
      <c r="BI289" s="142">
        <f>IF(U289="nulová",N289,0)</f>
        <v>0</v>
      </c>
      <c r="BJ289" s="22" t="s">
        <v>88</v>
      </c>
      <c r="BK289" s="142">
        <f>ROUND(L289*K289,2)</f>
        <v>0</v>
      </c>
      <c r="BL289" s="22" t="s">
        <v>278</v>
      </c>
      <c r="BM289" s="22" t="s">
        <v>3609</v>
      </c>
    </row>
    <row r="290" s="1" customFormat="1" ht="24" customHeight="1">
      <c r="B290" s="46"/>
      <c r="C290" s="47"/>
      <c r="D290" s="47"/>
      <c r="E290" s="47"/>
      <c r="F290" s="250" t="s">
        <v>3610</v>
      </c>
      <c r="G290" s="67"/>
      <c r="H290" s="67"/>
      <c r="I290" s="67"/>
      <c r="J290" s="47"/>
      <c r="K290" s="47"/>
      <c r="L290" s="47"/>
      <c r="M290" s="47"/>
      <c r="N290" s="47"/>
      <c r="O290" s="47"/>
      <c r="P290" s="47"/>
      <c r="Q290" s="47"/>
      <c r="R290" s="48"/>
      <c r="T290" s="189"/>
      <c r="U290" s="47"/>
      <c r="V290" s="47"/>
      <c r="W290" s="47"/>
      <c r="X290" s="47"/>
      <c r="Y290" s="47"/>
      <c r="Z290" s="47"/>
      <c r="AA290" s="100"/>
      <c r="AT290" s="22" t="s">
        <v>268</v>
      </c>
      <c r="AU290" s="22" t="s">
        <v>88</v>
      </c>
    </row>
    <row r="291" s="1" customFormat="1" ht="16.5" customHeight="1">
      <c r="B291" s="46"/>
      <c r="C291" s="219" t="s">
        <v>606</v>
      </c>
      <c r="D291" s="219" t="s">
        <v>207</v>
      </c>
      <c r="E291" s="220" t="s">
        <v>3611</v>
      </c>
      <c r="F291" s="221" t="s">
        <v>3612</v>
      </c>
      <c r="G291" s="221"/>
      <c r="H291" s="221"/>
      <c r="I291" s="221"/>
      <c r="J291" s="222" t="s">
        <v>1134</v>
      </c>
      <c r="K291" s="223">
        <v>4</v>
      </c>
      <c r="L291" s="224">
        <v>0</v>
      </c>
      <c r="M291" s="225"/>
      <c r="N291" s="226">
        <f>ROUND(L291*K291,2)</f>
        <v>0</v>
      </c>
      <c r="O291" s="226"/>
      <c r="P291" s="226"/>
      <c r="Q291" s="226"/>
      <c r="R291" s="48"/>
      <c r="T291" s="227" t="s">
        <v>22</v>
      </c>
      <c r="U291" s="56" t="s">
        <v>45</v>
      </c>
      <c r="V291" s="47"/>
      <c r="W291" s="228">
        <f>V291*K291</f>
        <v>0</v>
      </c>
      <c r="X291" s="228">
        <v>0</v>
      </c>
      <c r="Y291" s="228">
        <f>X291*K291</f>
        <v>0</v>
      </c>
      <c r="Z291" s="228">
        <v>0</v>
      </c>
      <c r="AA291" s="229">
        <f>Z291*K291</f>
        <v>0</v>
      </c>
      <c r="AR291" s="22" t="s">
        <v>278</v>
      </c>
      <c r="AT291" s="22" t="s">
        <v>207</v>
      </c>
      <c r="AU291" s="22" t="s">
        <v>88</v>
      </c>
      <c r="AY291" s="22" t="s">
        <v>206</v>
      </c>
      <c r="BE291" s="142">
        <f>IF(U291="základní",N291,0)</f>
        <v>0</v>
      </c>
      <c r="BF291" s="142">
        <f>IF(U291="snížená",N291,0)</f>
        <v>0</v>
      </c>
      <c r="BG291" s="142">
        <f>IF(U291="zákl. přenesená",N291,0)</f>
        <v>0</v>
      </c>
      <c r="BH291" s="142">
        <f>IF(U291="sníž. přenesená",N291,0)</f>
        <v>0</v>
      </c>
      <c r="BI291" s="142">
        <f>IF(U291="nulová",N291,0)</f>
        <v>0</v>
      </c>
      <c r="BJ291" s="22" t="s">
        <v>88</v>
      </c>
      <c r="BK291" s="142">
        <f>ROUND(L291*K291,2)</f>
        <v>0</v>
      </c>
      <c r="BL291" s="22" t="s">
        <v>278</v>
      </c>
      <c r="BM291" s="22" t="s">
        <v>3613</v>
      </c>
    </row>
    <row r="292" s="1" customFormat="1" ht="16.5" customHeight="1">
      <c r="B292" s="46"/>
      <c r="C292" s="47"/>
      <c r="D292" s="47"/>
      <c r="E292" s="47"/>
      <c r="F292" s="250" t="s">
        <v>3612</v>
      </c>
      <c r="G292" s="67"/>
      <c r="H292" s="67"/>
      <c r="I292" s="67"/>
      <c r="J292" s="47"/>
      <c r="K292" s="47"/>
      <c r="L292" s="47"/>
      <c r="M292" s="47"/>
      <c r="N292" s="47"/>
      <c r="O292" s="47"/>
      <c r="P292" s="47"/>
      <c r="Q292" s="47"/>
      <c r="R292" s="48"/>
      <c r="T292" s="189"/>
      <c r="U292" s="47"/>
      <c r="V292" s="47"/>
      <c r="W292" s="47"/>
      <c r="X292" s="47"/>
      <c r="Y292" s="47"/>
      <c r="Z292" s="47"/>
      <c r="AA292" s="100"/>
      <c r="AT292" s="22" t="s">
        <v>268</v>
      </c>
      <c r="AU292" s="22" t="s">
        <v>88</v>
      </c>
    </row>
    <row r="293" s="1" customFormat="1" ht="16.5" customHeight="1">
      <c r="B293" s="46"/>
      <c r="C293" s="219" t="s">
        <v>610</v>
      </c>
      <c r="D293" s="219" t="s">
        <v>207</v>
      </c>
      <c r="E293" s="220" t="s">
        <v>3614</v>
      </c>
      <c r="F293" s="221" t="s">
        <v>3615</v>
      </c>
      <c r="G293" s="221"/>
      <c r="H293" s="221"/>
      <c r="I293" s="221"/>
      <c r="J293" s="222" t="s">
        <v>1134</v>
      </c>
      <c r="K293" s="223">
        <v>4</v>
      </c>
      <c r="L293" s="224">
        <v>0</v>
      </c>
      <c r="M293" s="225"/>
      <c r="N293" s="226">
        <f>ROUND(L293*K293,2)</f>
        <v>0</v>
      </c>
      <c r="O293" s="226"/>
      <c r="P293" s="226"/>
      <c r="Q293" s="226"/>
      <c r="R293" s="48"/>
      <c r="T293" s="227" t="s">
        <v>22</v>
      </c>
      <c r="U293" s="56" t="s">
        <v>45</v>
      </c>
      <c r="V293" s="47"/>
      <c r="W293" s="228">
        <f>V293*K293</f>
        <v>0</v>
      </c>
      <c r="X293" s="228">
        <v>0</v>
      </c>
      <c r="Y293" s="228">
        <f>X293*K293</f>
        <v>0</v>
      </c>
      <c r="Z293" s="228">
        <v>0</v>
      </c>
      <c r="AA293" s="229">
        <f>Z293*K293</f>
        <v>0</v>
      </c>
      <c r="AR293" s="22" t="s">
        <v>278</v>
      </c>
      <c r="AT293" s="22" t="s">
        <v>207</v>
      </c>
      <c r="AU293" s="22" t="s">
        <v>88</v>
      </c>
      <c r="AY293" s="22" t="s">
        <v>206</v>
      </c>
      <c r="BE293" s="142">
        <f>IF(U293="základní",N293,0)</f>
        <v>0</v>
      </c>
      <c r="BF293" s="142">
        <f>IF(U293="snížená",N293,0)</f>
        <v>0</v>
      </c>
      <c r="BG293" s="142">
        <f>IF(U293="zákl. přenesená",N293,0)</f>
        <v>0</v>
      </c>
      <c r="BH293" s="142">
        <f>IF(U293="sníž. přenesená",N293,0)</f>
        <v>0</v>
      </c>
      <c r="BI293" s="142">
        <f>IF(U293="nulová",N293,0)</f>
        <v>0</v>
      </c>
      <c r="BJ293" s="22" t="s">
        <v>88</v>
      </c>
      <c r="BK293" s="142">
        <f>ROUND(L293*K293,2)</f>
        <v>0</v>
      </c>
      <c r="BL293" s="22" t="s">
        <v>278</v>
      </c>
      <c r="BM293" s="22" t="s">
        <v>3616</v>
      </c>
    </row>
    <row r="294" s="1" customFormat="1" ht="24" customHeight="1">
      <c r="B294" s="46"/>
      <c r="C294" s="47"/>
      <c r="D294" s="47"/>
      <c r="E294" s="47"/>
      <c r="F294" s="250" t="s">
        <v>3617</v>
      </c>
      <c r="G294" s="67"/>
      <c r="H294" s="67"/>
      <c r="I294" s="67"/>
      <c r="J294" s="47"/>
      <c r="K294" s="47"/>
      <c r="L294" s="47"/>
      <c r="M294" s="47"/>
      <c r="N294" s="47"/>
      <c r="O294" s="47"/>
      <c r="P294" s="47"/>
      <c r="Q294" s="47"/>
      <c r="R294" s="48"/>
      <c r="T294" s="189"/>
      <c r="U294" s="47"/>
      <c r="V294" s="47"/>
      <c r="W294" s="47"/>
      <c r="X294" s="47"/>
      <c r="Y294" s="47"/>
      <c r="Z294" s="47"/>
      <c r="AA294" s="100"/>
      <c r="AT294" s="22" t="s">
        <v>268</v>
      </c>
      <c r="AU294" s="22" t="s">
        <v>88</v>
      </c>
    </row>
    <row r="295" s="1" customFormat="1" ht="38.25" customHeight="1">
      <c r="B295" s="46"/>
      <c r="C295" s="219" t="s">
        <v>614</v>
      </c>
      <c r="D295" s="219" t="s">
        <v>207</v>
      </c>
      <c r="E295" s="220" t="s">
        <v>3618</v>
      </c>
      <c r="F295" s="221" t="s">
        <v>3619</v>
      </c>
      <c r="G295" s="221"/>
      <c r="H295" s="221"/>
      <c r="I295" s="221"/>
      <c r="J295" s="222" t="s">
        <v>1134</v>
      </c>
      <c r="K295" s="223">
        <v>3</v>
      </c>
      <c r="L295" s="224">
        <v>0</v>
      </c>
      <c r="M295" s="225"/>
      <c r="N295" s="226">
        <f>ROUND(L295*K295,2)</f>
        <v>0</v>
      </c>
      <c r="O295" s="226"/>
      <c r="P295" s="226"/>
      <c r="Q295" s="226"/>
      <c r="R295" s="48"/>
      <c r="T295" s="227" t="s">
        <v>22</v>
      </c>
      <c r="U295" s="56" t="s">
        <v>45</v>
      </c>
      <c r="V295" s="47"/>
      <c r="W295" s="228">
        <f>V295*K295</f>
        <v>0</v>
      </c>
      <c r="X295" s="228">
        <v>0</v>
      </c>
      <c r="Y295" s="228">
        <f>X295*K295</f>
        <v>0</v>
      </c>
      <c r="Z295" s="228">
        <v>0</v>
      </c>
      <c r="AA295" s="229">
        <f>Z295*K295</f>
        <v>0</v>
      </c>
      <c r="AR295" s="22" t="s">
        <v>278</v>
      </c>
      <c r="AT295" s="22" t="s">
        <v>207</v>
      </c>
      <c r="AU295" s="22" t="s">
        <v>88</v>
      </c>
      <c r="AY295" s="22" t="s">
        <v>206</v>
      </c>
      <c r="BE295" s="142">
        <f>IF(U295="základní",N295,0)</f>
        <v>0</v>
      </c>
      <c r="BF295" s="142">
        <f>IF(U295="snížená",N295,0)</f>
        <v>0</v>
      </c>
      <c r="BG295" s="142">
        <f>IF(U295="zákl. přenesená",N295,0)</f>
        <v>0</v>
      </c>
      <c r="BH295" s="142">
        <f>IF(U295="sníž. přenesená",N295,0)</f>
        <v>0</v>
      </c>
      <c r="BI295" s="142">
        <f>IF(U295="nulová",N295,0)</f>
        <v>0</v>
      </c>
      <c r="BJ295" s="22" t="s">
        <v>88</v>
      </c>
      <c r="BK295" s="142">
        <f>ROUND(L295*K295,2)</f>
        <v>0</v>
      </c>
      <c r="BL295" s="22" t="s">
        <v>278</v>
      </c>
      <c r="BM295" s="22" t="s">
        <v>3620</v>
      </c>
    </row>
    <row r="296" s="1" customFormat="1" ht="72" customHeight="1">
      <c r="B296" s="46"/>
      <c r="C296" s="47"/>
      <c r="D296" s="47"/>
      <c r="E296" s="47"/>
      <c r="F296" s="250" t="s">
        <v>3621</v>
      </c>
      <c r="G296" s="67"/>
      <c r="H296" s="67"/>
      <c r="I296" s="67"/>
      <c r="J296" s="47"/>
      <c r="K296" s="47"/>
      <c r="L296" s="47"/>
      <c r="M296" s="47"/>
      <c r="N296" s="47"/>
      <c r="O296" s="47"/>
      <c r="P296" s="47"/>
      <c r="Q296" s="47"/>
      <c r="R296" s="48"/>
      <c r="T296" s="189"/>
      <c r="U296" s="47"/>
      <c r="V296" s="47"/>
      <c r="W296" s="47"/>
      <c r="X296" s="47"/>
      <c r="Y296" s="47"/>
      <c r="Z296" s="47"/>
      <c r="AA296" s="100"/>
      <c r="AT296" s="22" t="s">
        <v>268</v>
      </c>
      <c r="AU296" s="22" t="s">
        <v>88</v>
      </c>
    </row>
    <row r="297" s="1" customFormat="1" ht="38.25" customHeight="1">
      <c r="B297" s="46"/>
      <c r="C297" s="219" t="s">
        <v>619</v>
      </c>
      <c r="D297" s="219" t="s">
        <v>207</v>
      </c>
      <c r="E297" s="220" t="s">
        <v>3622</v>
      </c>
      <c r="F297" s="221" t="s">
        <v>3623</v>
      </c>
      <c r="G297" s="221"/>
      <c r="H297" s="221"/>
      <c r="I297" s="221"/>
      <c r="J297" s="222" t="s">
        <v>1134</v>
      </c>
      <c r="K297" s="223">
        <v>1</v>
      </c>
      <c r="L297" s="224">
        <v>0</v>
      </c>
      <c r="M297" s="225"/>
      <c r="N297" s="226">
        <f>ROUND(L297*K297,2)</f>
        <v>0</v>
      </c>
      <c r="O297" s="226"/>
      <c r="P297" s="226"/>
      <c r="Q297" s="226"/>
      <c r="R297" s="48"/>
      <c r="T297" s="227" t="s">
        <v>22</v>
      </c>
      <c r="U297" s="56" t="s">
        <v>45</v>
      </c>
      <c r="V297" s="47"/>
      <c r="W297" s="228">
        <f>V297*K297</f>
        <v>0</v>
      </c>
      <c r="X297" s="228">
        <v>0</v>
      </c>
      <c r="Y297" s="228">
        <f>X297*K297</f>
        <v>0</v>
      </c>
      <c r="Z297" s="228">
        <v>0</v>
      </c>
      <c r="AA297" s="229">
        <f>Z297*K297</f>
        <v>0</v>
      </c>
      <c r="AR297" s="22" t="s">
        <v>278</v>
      </c>
      <c r="AT297" s="22" t="s">
        <v>207</v>
      </c>
      <c r="AU297" s="22" t="s">
        <v>88</v>
      </c>
      <c r="AY297" s="22" t="s">
        <v>206</v>
      </c>
      <c r="BE297" s="142">
        <f>IF(U297="základní",N297,0)</f>
        <v>0</v>
      </c>
      <c r="BF297" s="142">
        <f>IF(U297="snížená",N297,0)</f>
        <v>0</v>
      </c>
      <c r="BG297" s="142">
        <f>IF(U297="zákl. přenesená",N297,0)</f>
        <v>0</v>
      </c>
      <c r="BH297" s="142">
        <f>IF(U297="sníž. přenesená",N297,0)</f>
        <v>0</v>
      </c>
      <c r="BI297" s="142">
        <f>IF(U297="nulová",N297,0)</f>
        <v>0</v>
      </c>
      <c r="BJ297" s="22" t="s">
        <v>88</v>
      </c>
      <c r="BK297" s="142">
        <f>ROUND(L297*K297,2)</f>
        <v>0</v>
      </c>
      <c r="BL297" s="22" t="s">
        <v>278</v>
      </c>
      <c r="BM297" s="22" t="s">
        <v>3624</v>
      </c>
    </row>
    <row r="298" s="1" customFormat="1" ht="72" customHeight="1">
      <c r="B298" s="46"/>
      <c r="C298" s="47"/>
      <c r="D298" s="47"/>
      <c r="E298" s="47"/>
      <c r="F298" s="250" t="s">
        <v>3625</v>
      </c>
      <c r="G298" s="67"/>
      <c r="H298" s="67"/>
      <c r="I298" s="67"/>
      <c r="J298" s="47"/>
      <c r="K298" s="47"/>
      <c r="L298" s="47"/>
      <c r="M298" s="47"/>
      <c r="N298" s="47"/>
      <c r="O298" s="47"/>
      <c r="P298" s="47"/>
      <c r="Q298" s="47"/>
      <c r="R298" s="48"/>
      <c r="T298" s="189"/>
      <c r="U298" s="47"/>
      <c r="V298" s="47"/>
      <c r="W298" s="47"/>
      <c r="X298" s="47"/>
      <c r="Y298" s="47"/>
      <c r="Z298" s="47"/>
      <c r="AA298" s="100"/>
      <c r="AT298" s="22" t="s">
        <v>268</v>
      </c>
      <c r="AU298" s="22" t="s">
        <v>88</v>
      </c>
    </row>
    <row r="299" s="1" customFormat="1" ht="16.5" customHeight="1">
      <c r="B299" s="46"/>
      <c r="C299" s="219" t="s">
        <v>624</v>
      </c>
      <c r="D299" s="219" t="s">
        <v>207</v>
      </c>
      <c r="E299" s="220" t="s">
        <v>3626</v>
      </c>
      <c r="F299" s="221" t="s">
        <v>3627</v>
      </c>
      <c r="G299" s="221"/>
      <c r="H299" s="221"/>
      <c r="I299" s="221"/>
      <c r="J299" s="222" t="s">
        <v>1134</v>
      </c>
      <c r="K299" s="223">
        <v>1</v>
      </c>
      <c r="L299" s="224">
        <v>0</v>
      </c>
      <c r="M299" s="225"/>
      <c r="N299" s="226">
        <f>ROUND(L299*K299,2)</f>
        <v>0</v>
      </c>
      <c r="O299" s="226"/>
      <c r="P299" s="226"/>
      <c r="Q299" s="226"/>
      <c r="R299" s="48"/>
      <c r="T299" s="227" t="s">
        <v>22</v>
      </c>
      <c r="U299" s="56" t="s">
        <v>45</v>
      </c>
      <c r="V299" s="47"/>
      <c r="W299" s="228">
        <f>V299*K299</f>
        <v>0</v>
      </c>
      <c r="X299" s="228">
        <v>0</v>
      </c>
      <c r="Y299" s="228">
        <f>X299*K299</f>
        <v>0</v>
      </c>
      <c r="Z299" s="228">
        <v>0</v>
      </c>
      <c r="AA299" s="229">
        <f>Z299*K299</f>
        <v>0</v>
      </c>
      <c r="AR299" s="22" t="s">
        <v>278</v>
      </c>
      <c r="AT299" s="22" t="s">
        <v>207</v>
      </c>
      <c r="AU299" s="22" t="s">
        <v>88</v>
      </c>
      <c r="AY299" s="22" t="s">
        <v>206</v>
      </c>
      <c r="BE299" s="142">
        <f>IF(U299="základní",N299,0)</f>
        <v>0</v>
      </c>
      <c r="BF299" s="142">
        <f>IF(U299="snížená",N299,0)</f>
        <v>0</v>
      </c>
      <c r="BG299" s="142">
        <f>IF(U299="zákl. přenesená",N299,0)</f>
        <v>0</v>
      </c>
      <c r="BH299" s="142">
        <f>IF(U299="sníž. přenesená",N299,0)</f>
        <v>0</v>
      </c>
      <c r="BI299" s="142">
        <f>IF(U299="nulová",N299,0)</f>
        <v>0</v>
      </c>
      <c r="BJ299" s="22" t="s">
        <v>88</v>
      </c>
      <c r="BK299" s="142">
        <f>ROUND(L299*K299,2)</f>
        <v>0</v>
      </c>
      <c r="BL299" s="22" t="s">
        <v>278</v>
      </c>
      <c r="BM299" s="22" t="s">
        <v>3628</v>
      </c>
    </row>
    <row r="300" s="1" customFormat="1" ht="60" customHeight="1">
      <c r="B300" s="46"/>
      <c r="C300" s="47"/>
      <c r="D300" s="47"/>
      <c r="E300" s="47"/>
      <c r="F300" s="250" t="s">
        <v>3629</v>
      </c>
      <c r="G300" s="67"/>
      <c r="H300" s="67"/>
      <c r="I300" s="67"/>
      <c r="J300" s="47"/>
      <c r="K300" s="47"/>
      <c r="L300" s="47"/>
      <c r="M300" s="47"/>
      <c r="N300" s="47"/>
      <c r="O300" s="47"/>
      <c r="P300" s="47"/>
      <c r="Q300" s="47"/>
      <c r="R300" s="48"/>
      <c r="T300" s="189"/>
      <c r="U300" s="47"/>
      <c r="V300" s="47"/>
      <c r="W300" s="47"/>
      <c r="X300" s="47"/>
      <c r="Y300" s="47"/>
      <c r="Z300" s="47"/>
      <c r="AA300" s="100"/>
      <c r="AT300" s="22" t="s">
        <v>268</v>
      </c>
      <c r="AU300" s="22" t="s">
        <v>88</v>
      </c>
    </row>
    <row r="301" s="1" customFormat="1" ht="16.5" customHeight="1">
      <c r="B301" s="46"/>
      <c r="C301" s="219" t="s">
        <v>626</v>
      </c>
      <c r="D301" s="219" t="s">
        <v>207</v>
      </c>
      <c r="E301" s="220" t="s">
        <v>3630</v>
      </c>
      <c r="F301" s="221" t="s">
        <v>3631</v>
      </c>
      <c r="G301" s="221"/>
      <c r="H301" s="221"/>
      <c r="I301" s="221"/>
      <c r="J301" s="222" t="s">
        <v>1134</v>
      </c>
      <c r="K301" s="223">
        <v>4</v>
      </c>
      <c r="L301" s="224">
        <v>0</v>
      </c>
      <c r="M301" s="225"/>
      <c r="N301" s="226">
        <f>ROUND(L301*K301,2)</f>
        <v>0</v>
      </c>
      <c r="O301" s="226"/>
      <c r="P301" s="226"/>
      <c r="Q301" s="226"/>
      <c r="R301" s="48"/>
      <c r="T301" s="227" t="s">
        <v>22</v>
      </c>
      <c r="U301" s="56" t="s">
        <v>45</v>
      </c>
      <c r="V301" s="47"/>
      <c r="W301" s="228">
        <f>V301*K301</f>
        <v>0</v>
      </c>
      <c r="X301" s="228">
        <v>0</v>
      </c>
      <c r="Y301" s="228">
        <f>X301*K301</f>
        <v>0</v>
      </c>
      <c r="Z301" s="228">
        <v>0</v>
      </c>
      <c r="AA301" s="229">
        <f>Z301*K301</f>
        <v>0</v>
      </c>
      <c r="AR301" s="22" t="s">
        <v>278</v>
      </c>
      <c r="AT301" s="22" t="s">
        <v>207</v>
      </c>
      <c r="AU301" s="22" t="s">
        <v>88</v>
      </c>
      <c r="AY301" s="22" t="s">
        <v>206</v>
      </c>
      <c r="BE301" s="142">
        <f>IF(U301="základní",N301,0)</f>
        <v>0</v>
      </c>
      <c r="BF301" s="142">
        <f>IF(U301="snížená",N301,0)</f>
        <v>0</v>
      </c>
      <c r="BG301" s="142">
        <f>IF(U301="zákl. přenesená",N301,0)</f>
        <v>0</v>
      </c>
      <c r="BH301" s="142">
        <f>IF(U301="sníž. přenesená",N301,0)</f>
        <v>0</v>
      </c>
      <c r="BI301" s="142">
        <f>IF(U301="nulová",N301,0)</f>
        <v>0</v>
      </c>
      <c r="BJ301" s="22" t="s">
        <v>88</v>
      </c>
      <c r="BK301" s="142">
        <f>ROUND(L301*K301,2)</f>
        <v>0</v>
      </c>
      <c r="BL301" s="22" t="s">
        <v>278</v>
      </c>
      <c r="BM301" s="22" t="s">
        <v>3632</v>
      </c>
    </row>
    <row r="302" s="1" customFormat="1" ht="24" customHeight="1">
      <c r="B302" s="46"/>
      <c r="C302" s="47"/>
      <c r="D302" s="47"/>
      <c r="E302" s="47"/>
      <c r="F302" s="250" t="s">
        <v>3633</v>
      </c>
      <c r="G302" s="67"/>
      <c r="H302" s="67"/>
      <c r="I302" s="67"/>
      <c r="J302" s="47"/>
      <c r="K302" s="47"/>
      <c r="L302" s="47"/>
      <c r="M302" s="47"/>
      <c r="N302" s="47"/>
      <c r="O302" s="47"/>
      <c r="P302" s="47"/>
      <c r="Q302" s="47"/>
      <c r="R302" s="48"/>
      <c r="T302" s="189"/>
      <c r="U302" s="47"/>
      <c r="V302" s="47"/>
      <c r="W302" s="47"/>
      <c r="X302" s="47"/>
      <c r="Y302" s="47"/>
      <c r="Z302" s="47"/>
      <c r="AA302" s="100"/>
      <c r="AT302" s="22" t="s">
        <v>268</v>
      </c>
      <c r="AU302" s="22" t="s">
        <v>88</v>
      </c>
    </row>
    <row r="303" s="1" customFormat="1" ht="16.5" customHeight="1">
      <c r="B303" s="46"/>
      <c r="C303" s="219" t="s">
        <v>631</v>
      </c>
      <c r="D303" s="219" t="s">
        <v>207</v>
      </c>
      <c r="E303" s="220" t="s">
        <v>3634</v>
      </c>
      <c r="F303" s="221" t="s">
        <v>3635</v>
      </c>
      <c r="G303" s="221"/>
      <c r="H303" s="221"/>
      <c r="I303" s="221"/>
      <c r="J303" s="222" t="s">
        <v>1134</v>
      </c>
      <c r="K303" s="223">
        <v>4</v>
      </c>
      <c r="L303" s="224">
        <v>0</v>
      </c>
      <c r="M303" s="225"/>
      <c r="N303" s="226">
        <f>ROUND(L303*K303,2)</f>
        <v>0</v>
      </c>
      <c r="O303" s="226"/>
      <c r="P303" s="226"/>
      <c r="Q303" s="226"/>
      <c r="R303" s="48"/>
      <c r="T303" s="227" t="s">
        <v>22</v>
      </c>
      <c r="U303" s="56" t="s">
        <v>45</v>
      </c>
      <c r="V303" s="47"/>
      <c r="W303" s="228">
        <f>V303*K303</f>
        <v>0</v>
      </c>
      <c r="X303" s="228">
        <v>0</v>
      </c>
      <c r="Y303" s="228">
        <f>X303*K303</f>
        <v>0</v>
      </c>
      <c r="Z303" s="228">
        <v>0</v>
      </c>
      <c r="AA303" s="229">
        <f>Z303*K303</f>
        <v>0</v>
      </c>
      <c r="AR303" s="22" t="s">
        <v>278</v>
      </c>
      <c r="AT303" s="22" t="s">
        <v>207</v>
      </c>
      <c r="AU303" s="22" t="s">
        <v>88</v>
      </c>
      <c r="AY303" s="22" t="s">
        <v>206</v>
      </c>
      <c r="BE303" s="142">
        <f>IF(U303="základní",N303,0)</f>
        <v>0</v>
      </c>
      <c r="BF303" s="142">
        <f>IF(U303="snížená",N303,0)</f>
        <v>0</v>
      </c>
      <c r="BG303" s="142">
        <f>IF(U303="zákl. přenesená",N303,0)</f>
        <v>0</v>
      </c>
      <c r="BH303" s="142">
        <f>IF(U303="sníž. přenesená",N303,0)</f>
        <v>0</v>
      </c>
      <c r="BI303" s="142">
        <f>IF(U303="nulová",N303,0)</f>
        <v>0</v>
      </c>
      <c r="BJ303" s="22" t="s">
        <v>88</v>
      </c>
      <c r="BK303" s="142">
        <f>ROUND(L303*K303,2)</f>
        <v>0</v>
      </c>
      <c r="BL303" s="22" t="s">
        <v>278</v>
      </c>
      <c r="BM303" s="22" t="s">
        <v>3636</v>
      </c>
    </row>
    <row r="304" s="1" customFormat="1" ht="60" customHeight="1">
      <c r="B304" s="46"/>
      <c r="C304" s="47"/>
      <c r="D304" s="47"/>
      <c r="E304" s="47"/>
      <c r="F304" s="250" t="s">
        <v>3637</v>
      </c>
      <c r="G304" s="67"/>
      <c r="H304" s="67"/>
      <c r="I304" s="67"/>
      <c r="J304" s="47"/>
      <c r="K304" s="47"/>
      <c r="L304" s="47"/>
      <c r="M304" s="47"/>
      <c r="N304" s="47"/>
      <c r="O304" s="47"/>
      <c r="P304" s="47"/>
      <c r="Q304" s="47"/>
      <c r="R304" s="48"/>
      <c r="T304" s="189"/>
      <c r="U304" s="47"/>
      <c r="V304" s="47"/>
      <c r="W304" s="47"/>
      <c r="X304" s="47"/>
      <c r="Y304" s="47"/>
      <c r="Z304" s="47"/>
      <c r="AA304" s="100"/>
      <c r="AT304" s="22" t="s">
        <v>268</v>
      </c>
      <c r="AU304" s="22" t="s">
        <v>88</v>
      </c>
    </row>
    <row r="305" s="1" customFormat="1" ht="16.5" customHeight="1">
      <c r="B305" s="46"/>
      <c r="C305" s="219" t="s">
        <v>635</v>
      </c>
      <c r="D305" s="219" t="s">
        <v>207</v>
      </c>
      <c r="E305" s="220" t="s">
        <v>3638</v>
      </c>
      <c r="F305" s="221" t="s">
        <v>3402</v>
      </c>
      <c r="G305" s="221"/>
      <c r="H305" s="221"/>
      <c r="I305" s="221"/>
      <c r="J305" s="222" t="s">
        <v>243</v>
      </c>
      <c r="K305" s="223">
        <v>6620</v>
      </c>
      <c r="L305" s="224">
        <v>0</v>
      </c>
      <c r="M305" s="225"/>
      <c r="N305" s="226">
        <f>ROUND(L305*K305,2)</f>
        <v>0</v>
      </c>
      <c r="O305" s="226"/>
      <c r="P305" s="226"/>
      <c r="Q305" s="226"/>
      <c r="R305" s="48"/>
      <c r="T305" s="227" t="s">
        <v>22</v>
      </c>
      <c r="U305" s="56" t="s">
        <v>45</v>
      </c>
      <c r="V305" s="47"/>
      <c r="W305" s="228">
        <f>V305*K305</f>
        <v>0</v>
      </c>
      <c r="X305" s="228">
        <v>0</v>
      </c>
      <c r="Y305" s="228">
        <f>X305*K305</f>
        <v>0</v>
      </c>
      <c r="Z305" s="228">
        <v>0</v>
      </c>
      <c r="AA305" s="229">
        <f>Z305*K305</f>
        <v>0</v>
      </c>
      <c r="AR305" s="22" t="s">
        <v>278</v>
      </c>
      <c r="AT305" s="22" t="s">
        <v>207</v>
      </c>
      <c r="AU305" s="22" t="s">
        <v>88</v>
      </c>
      <c r="AY305" s="22" t="s">
        <v>206</v>
      </c>
      <c r="BE305" s="142">
        <f>IF(U305="základní",N305,0)</f>
        <v>0</v>
      </c>
      <c r="BF305" s="142">
        <f>IF(U305="snížená",N305,0)</f>
        <v>0</v>
      </c>
      <c r="BG305" s="142">
        <f>IF(U305="zákl. přenesená",N305,0)</f>
        <v>0</v>
      </c>
      <c r="BH305" s="142">
        <f>IF(U305="sníž. přenesená",N305,0)</f>
        <v>0</v>
      </c>
      <c r="BI305" s="142">
        <f>IF(U305="nulová",N305,0)</f>
        <v>0</v>
      </c>
      <c r="BJ305" s="22" t="s">
        <v>88</v>
      </c>
      <c r="BK305" s="142">
        <f>ROUND(L305*K305,2)</f>
        <v>0</v>
      </c>
      <c r="BL305" s="22" t="s">
        <v>278</v>
      </c>
      <c r="BM305" s="22" t="s">
        <v>3639</v>
      </c>
    </row>
    <row r="306" s="1" customFormat="1" ht="16.5" customHeight="1">
      <c r="B306" s="46"/>
      <c r="C306" s="47"/>
      <c r="D306" s="47"/>
      <c r="E306" s="47"/>
      <c r="F306" s="250" t="s">
        <v>3402</v>
      </c>
      <c r="G306" s="67"/>
      <c r="H306" s="67"/>
      <c r="I306" s="67"/>
      <c r="J306" s="47"/>
      <c r="K306" s="47"/>
      <c r="L306" s="47"/>
      <c r="M306" s="47"/>
      <c r="N306" s="47"/>
      <c r="O306" s="47"/>
      <c r="P306" s="47"/>
      <c r="Q306" s="47"/>
      <c r="R306" s="48"/>
      <c r="T306" s="189"/>
      <c r="U306" s="47"/>
      <c r="V306" s="47"/>
      <c r="W306" s="47"/>
      <c r="X306" s="47"/>
      <c r="Y306" s="47"/>
      <c r="Z306" s="47"/>
      <c r="AA306" s="100"/>
      <c r="AT306" s="22" t="s">
        <v>268</v>
      </c>
      <c r="AU306" s="22" t="s">
        <v>88</v>
      </c>
    </row>
    <row r="307" s="1" customFormat="1" ht="16.5" customHeight="1">
      <c r="B307" s="46"/>
      <c r="C307" s="219" t="s">
        <v>640</v>
      </c>
      <c r="D307" s="219" t="s">
        <v>207</v>
      </c>
      <c r="E307" s="220" t="s">
        <v>3640</v>
      </c>
      <c r="F307" s="221" t="s">
        <v>3641</v>
      </c>
      <c r="G307" s="221"/>
      <c r="H307" s="221"/>
      <c r="I307" s="221"/>
      <c r="J307" s="222" t="s">
        <v>243</v>
      </c>
      <c r="K307" s="223">
        <v>6500</v>
      </c>
      <c r="L307" s="224">
        <v>0</v>
      </c>
      <c r="M307" s="225"/>
      <c r="N307" s="226">
        <f>ROUND(L307*K307,2)</f>
        <v>0</v>
      </c>
      <c r="O307" s="226"/>
      <c r="P307" s="226"/>
      <c r="Q307" s="226"/>
      <c r="R307" s="48"/>
      <c r="T307" s="227" t="s">
        <v>22</v>
      </c>
      <c r="U307" s="56" t="s">
        <v>45</v>
      </c>
      <c r="V307" s="47"/>
      <c r="W307" s="228">
        <f>V307*K307</f>
        <v>0</v>
      </c>
      <c r="X307" s="228">
        <v>0</v>
      </c>
      <c r="Y307" s="228">
        <f>X307*K307</f>
        <v>0</v>
      </c>
      <c r="Z307" s="228">
        <v>0</v>
      </c>
      <c r="AA307" s="229">
        <f>Z307*K307</f>
        <v>0</v>
      </c>
      <c r="AR307" s="22" t="s">
        <v>278</v>
      </c>
      <c r="AT307" s="22" t="s">
        <v>207</v>
      </c>
      <c r="AU307" s="22" t="s">
        <v>88</v>
      </c>
      <c r="AY307" s="22" t="s">
        <v>206</v>
      </c>
      <c r="BE307" s="142">
        <f>IF(U307="základní",N307,0)</f>
        <v>0</v>
      </c>
      <c r="BF307" s="142">
        <f>IF(U307="snížená",N307,0)</f>
        <v>0</v>
      </c>
      <c r="BG307" s="142">
        <f>IF(U307="zákl. přenesená",N307,0)</f>
        <v>0</v>
      </c>
      <c r="BH307" s="142">
        <f>IF(U307="sníž. přenesená",N307,0)</f>
        <v>0</v>
      </c>
      <c r="BI307" s="142">
        <f>IF(U307="nulová",N307,0)</f>
        <v>0</v>
      </c>
      <c r="BJ307" s="22" t="s">
        <v>88</v>
      </c>
      <c r="BK307" s="142">
        <f>ROUND(L307*K307,2)</f>
        <v>0</v>
      </c>
      <c r="BL307" s="22" t="s">
        <v>278</v>
      </c>
      <c r="BM307" s="22" t="s">
        <v>3642</v>
      </c>
    </row>
    <row r="308" s="1" customFormat="1" ht="16.5" customHeight="1">
      <c r="B308" s="46"/>
      <c r="C308" s="47"/>
      <c r="D308" s="47"/>
      <c r="E308" s="47"/>
      <c r="F308" s="250" t="s">
        <v>3643</v>
      </c>
      <c r="G308" s="67"/>
      <c r="H308" s="67"/>
      <c r="I308" s="67"/>
      <c r="J308" s="47"/>
      <c r="K308" s="47"/>
      <c r="L308" s="47"/>
      <c r="M308" s="47"/>
      <c r="N308" s="47"/>
      <c r="O308" s="47"/>
      <c r="P308" s="47"/>
      <c r="Q308" s="47"/>
      <c r="R308" s="48"/>
      <c r="T308" s="189"/>
      <c r="U308" s="47"/>
      <c r="V308" s="47"/>
      <c r="W308" s="47"/>
      <c r="X308" s="47"/>
      <c r="Y308" s="47"/>
      <c r="Z308" s="47"/>
      <c r="AA308" s="100"/>
      <c r="AT308" s="22" t="s">
        <v>268</v>
      </c>
      <c r="AU308" s="22" t="s">
        <v>88</v>
      </c>
    </row>
    <row r="309" s="1" customFormat="1" ht="16.5" customHeight="1">
      <c r="B309" s="46"/>
      <c r="C309" s="219" t="s">
        <v>642</v>
      </c>
      <c r="D309" s="219" t="s">
        <v>207</v>
      </c>
      <c r="E309" s="220" t="s">
        <v>3644</v>
      </c>
      <c r="F309" s="221" t="s">
        <v>3645</v>
      </c>
      <c r="G309" s="221"/>
      <c r="H309" s="221"/>
      <c r="I309" s="221"/>
      <c r="J309" s="222" t="s">
        <v>243</v>
      </c>
      <c r="K309" s="223">
        <v>60</v>
      </c>
      <c r="L309" s="224">
        <v>0</v>
      </c>
      <c r="M309" s="225"/>
      <c r="N309" s="226">
        <f>ROUND(L309*K309,2)</f>
        <v>0</v>
      </c>
      <c r="O309" s="226"/>
      <c r="P309" s="226"/>
      <c r="Q309" s="226"/>
      <c r="R309" s="48"/>
      <c r="T309" s="227" t="s">
        <v>22</v>
      </c>
      <c r="U309" s="56" t="s">
        <v>45</v>
      </c>
      <c r="V309" s="47"/>
      <c r="W309" s="228">
        <f>V309*K309</f>
        <v>0</v>
      </c>
      <c r="X309" s="228">
        <v>0</v>
      </c>
      <c r="Y309" s="228">
        <f>X309*K309</f>
        <v>0</v>
      </c>
      <c r="Z309" s="228">
        <v>0</v>
      </c>
      <c r="AA309" s="229">
        <f>Z309*K309</f>
        <v>0</v>
      </c>
      <c r="AR309" s="22" t="s">
        <v>278</v>
      </c>
      <c r="AT309" s="22" t="s">
        <v>207</v>
      </c>
      <c r="AU309" s="22" t="s">
        <v>88</v>
      </c>
      <c r="AY309" s="22" t="s">
        <v>206</v>
      </c>
      <c r="BE309" s="142">
        <f>IF(U309="základní",N309,0)</f>
        <v>0</v>
      </c>
      <c r="BF309" s="142">
        <f>IF(U309="snížená",N309,0)</f>
        <v>0</v>
      </c>
      <c r="BG309" s="142">
        <f>IF(U309="zákl. přenesená",N309,0)</f>
        <v>0</v>
      </c>
      <c r="BH309" s="142">
        <f>IF(U309="sníž. přenesená",N309,0)</f>
        <v>0</v>
      </c>
      <c r="BI309" s="142">
        <f>IF(U309="nulová",N309,0)</f>
        <v>0</v>
      </c>
      <c r="BJ309" s="22" t="s">
        <v>88</v>
      </c>
      <c r="BK309" s="142">
        <f>ROUND(L309*K309,2)</f>
        <v>0</v>
      </c>
      <c r="BL309" s="22" t="s">
        <v>278</v>
      </c>
      <c r="BM309" s="22" t="s">
        <v>3646</v>
      </c>
    </row>
    <row r="310" s="1" customFormat="1" ht="16.5" customHeight="1">
      <c r="B310" s="46"/>
      <c r="C310" s="47"/>
      <c r="D310" s="47"/>
      <c r="E310" s="47"/>
      <c r="F310" s="250" t="s">
        <v>3647</v>
      </c>
      <c r="G310" s="67"/>
      <c r="H310" s="67"/>
      <c r="I310" s="67"/>
      <c r="J310" s="47"/>
      <c r="K310" s="47"/>
      <c r="L310" s="47"/>
      <c r="M310" s="47"/>
      <c r="N310" s="47"/>
      <c r="O310" s="47"/>
      <c r="P310" s="47"/>
      <c r="Q310" s="47"/>
      <c r="R310" s="48"/>
      <c r="T310" s="189"/>
      <c r="U310" s="47"/>
      <c r="V310" s="47"/>
      <c r="W310" s="47"/>
      <c r="X310" s="47"/>
      <c r="Y310" s="47"/>
      <c r="Z310" s="47"/>
      <c r="AA310" s="100"/>
      <c r="AT310" s="22" t="s">
        <v>268</v>
      </c>
      <c r="AU310" s="22" t="s">
        <v>88</v>
      </c>
    </row>
    <row r="311" s="1" customFormat="1" ht="16.5" customHeight="1">
      <c r="B311" s="46"/>
      <c r="C311" s="219" t="s">
        <v>647</v>
      </c>
      <c r="D311" s="219" t="s">
        <v>207</v>
      </c>
      <c r="E311" s="220" t="s">
        <v>3648</v>
      </c>
      <c r="F311" s="221" t="s">
        <v>3649</v>
      </c>
      <c r="G311" s="221"/>
      <c r="H311" s="221"/>
      <c r="I311" s="221"/>
      <c r="J311" s="222" t="s">
        <v>243</v>
      </c>
      <c r="K311" s="223">
        <v>60</v>
      </c>
      <c r="L311" s="224">
        <v>0</v>
      </c>
      <c r="M311" s="225"/>
      <c r="N311" s="226">
        <f>ROUND(L311*K311,2)</f>
        <v>0</v>
      </c>
      <c r="O311" s="226"/>
      <c r="P311" s="226"/>
      <c r="Q311" s="226"/>
      <c r="R311" s="48"/>
      <c r="T311" s="227" t="s">
        <v>22</v>
      </c>
      <c r="U311" s="56" t="s">
        <v>45</v>
      </c>
      <c r="V311" s="47"/>
      <c r="W311" s="228">
        <f>V311*K311</f>
        <v>0</v>
      </c>
      <c r="X311" s="228">
        <v>0</v>
      </c>
      <c r="Y311" s="228">
        <f>X311*K311</f>
        <v>0</v>
      </c>
      <c r="Z311" s="228">
        <v>0</v>
      </c>
      <c r="AA311" s="229">
        <f>Z311*K311</f>
        <v>0</v>
      </c>
      <c r="AR311" s="22" t="s">
        <v>278</v>
      </c>
      <c r="AT311" s="22" t="s">
        <v>207</v>
      </c>
      <c r="AU311" s="22" t="s">
        <v>88</v>
      </c>
      <c r="AY311" s="22" t="s">
        <v>206</v>
      </c>
      <c r="BE311" s="142">
        <f>IF(U311="základní",N311,0)</f>
        <v>0</v>
      </c>
      <c r="BF311" s="142">
        <f>IF(U311="snížená",N311,0)</f>
        <v>0</v>
      </c>
      <c r="BG311" s="142">
        <f>IF(U311="zákl. přenesená",N311,0)</f>
        <v>0</v>
      </c>
      <c r="BH311" s="142">
        <f>IF(U311="sníž. přenesená",N311,0)</f>
        <v>0</v>
      </c>
      <c r="BI311" s="142">
        <f>IF(U311="nulová",N311,0)</f>
        <v>0</v>
      </c>
      <c r="BJ311" s="22" t="s">
        <v>88</v>
      </c>
      <c r="BK311" s="142">
        <f>ROUND(L311*K311,2)</f>
        <v>0</v>
      </c>
      <c r="BL311" s="22" t="s">
        <v>278</v>
      </c>
      <c r="BM311" s="22" t="s">
        <v>3650</v>
      </c>
    </row>
    <row r="312" s="1" customFormat="1" ht="16.5" customHeight="1">
      <c r="B312" s="46"/>
      <c r="C312" s="47"/>
      <c r="D312" s="47"/>
      <c r="E312" s="47"/>
      <c r="F312" s="250" t="s">
        <v>3651</v>
      </c>
      <c r="G312" s="67"/>
      <c r="H312" s="67"/>
      <c r="I312" s="67"/>
      <c r="J312" s="47"/>
      <c r="K312" s="47"/>
      <c r="L312" s="47"/>
      <c r="M312" s="47"/>
      <c r="N312" s="47"/>
      <c r="O312" s="47"/>
      <c r="P312" s="47"/>
      <c r="Q312" s="47"/>
      <c r="R312" s="48"/>
      <c r="T312" s="189"/>
      <c r="U312" s="47"/>
      <c r="V312" s="47"/>
      <c r="W312" s="47"/>
      <c r="X312" s="47"/>
      <c r="Y312" s="47"/>
      <c r="Z312" s="47"/>
      <c r="AA312" s="100"/>
      <c r="AT312" s="22" t="s">
        <v>268</v>
      </c>
      <c r="AU312" s="22" t="s">
        <v>88</v>
      </c>
    </row>
    <row r="313" s="1" customFormat="1" ht="16.5" customHeight="1">
      <c r="B313" s="46"/>
      <c r="C313" s="219" t="s">
        <v>652</v>
      </c>
      <c r="D313" s="219" t="s">
        <v>207</v>
      </c>
      <c r="E313" s="220" t="s">
        <v>3652</v>
      </c>
      <c r="F313" s="221" t="s">
        <v>3653</v>
      </c>
      <c r="G313" s="221"/>
      <c r="H313" s="221"/>
      <c r="I313" s="221"/>
      <c r="J313" s="222" t="s">
        <v>243</v>
      </c>
      <c r="K313" s="223">
        <v>55</v>
      </c>
      <c r="L313" s="224">
        <v>0</v>
      </c>
      <c r="M313" s="225"/>
      <c r="N313" s="226">
        <f>ROUND(L313*K313,2)</f>
        <v>0</v>
      </c>
      <c r="O313" s="226"/>
      <c r="P313" s="226"/>
      <c r="Q313" s="226"/>
      <c r="R313" s="48"/>
      <c r="T313" s="227" t="s">
        <v>22</v>
      </c>
      <c r="U313" s="56" t="s">
        <v>45</v>
      </c>
      <c r="V313" s="47"/>
      <c r="W313" s="228">
        <f>V313*K313</f>
        <v>0</v>
      </c>
      <c r="X313" s="228">
        <v>0</v>
      </c>
      <c r="Y313" s="228">
        <f>X313*K313</f>
        <v>0</v>
      </c>
      <c r="Z313" s="228">
        <v>0</v>
      </c>
      <c r="AA313" s="229">
        <f>Z313*K313</f>
        <v>0</v>
      </c>
      <c r="AR313" s="22" t="s">
        <v>278</v>
      </c>
      <c r="AT313" s="22" t="s">
        <v>207</v>
      </c>
      <c r="AU313" s="22" t="s">
        <v>88</v>
      </c>
      <c r="AY313" s="22" t="s">
        <v>206</v>
      </c>
      <c r="BE313" s="142">
        <f>IF(U313="základní",N313,0)</f>
        <v>0</v>
      </c>
      <c r="BF313" s="142">
        <f>IF(U313="snížená",N313,0)</f>
        <v>0</v>
      </c>
      <c r="BG313" s="142">
        <f>IF(U313="zákl. přenesená",N313,0)</f>
        <v>0</v>
      </c>
      <c r="BH313" s="142">
        <f>IF(U313="sníž. přenesená",N313,0)</f>
        <v>0</v>
      </c>
      <c r="BI313" s="142">
        <f>IF(U313="nulová",N313,0)</f>
        <v>0</v>
      </c>
      <c r="BJ313" s="22" t="s">
        <v>88</v>
      </c>
      <c r="BK313" s="142">
        <f>ROUND(L313*K313,2)</f>
        <v>0</v>
      </c>
      <c r="BL313" s="22" t="s">
        <v>278</v>
      </c>
      <c r="BM313" s="22" t="s">
        <v>3654</v>
      </c>
    </row>
    <row r="314" s="1" customFormat="1" ht="16.5" customHeight="1">
      <c r="B314" s="46"/>
      <c r="C314" s="47"/>
      <c r="D314" s="47"/>
      <c r="E314" s="47"/>
      <c r="F314" s="250" t="s">
        <v>3653</v>
      </c>
      <c r="G314" s="67"/>
      <c r="H314" s="67"/>
      <c r="I314" s="67"/>
      <c r="J314" s="47"/>
      <c r="K314" s="47"/>
      <c r="L314" s="47"/>
      <c r="M314" s="47"/>
      <c r="N314" s="47"/>
      <c r="O314" s="47"/>
      <c r="P314" s="47"/>
      <c r="Q314" s="47"/>
      <c r="R314" s="48"/>
      <c r="T314" s="189"/>
      <c r="U314" s="47"/>
      <c r="V314" s="47"/>
      <c r="W314" s="47"/>
      <c r="X314" s="47"/>
      <c r="Y314" s="47"/>
      <c r="Z314" s="47"/>
      <c r="AA314" s="100"/>
      <c r="AT314" s="22" t="s">
        <v>268</v>
      </c>
      <c r="AU314" s="22" t="s">
        <v>88</v>
      </c>
    </row>
    <row r="315" s="1" customFormat="1" ht="16.5" customHeight="1">
      <c r="B315" s="46"/>
      <c r="C315" s="219" t="s">
        <v>656</v>
      </c>
      <c r="D315" s="219" t="s">
        <v>207</v>
      </c>
      <c r="E315" s="220" t="s">
        <v>3655</v>
      </c>
      <c r="F315" s="221" t="s">
        <v>3656</v>
      </c>
      <c r="G315" s="221"/>
      <c r="H315" s="221"/>
      <c r="I315" s="221"/>
      <c r="J315" s="222" t="s">
        <v>243</v>
      </c>
      <c r="K315" s="223">
        <v>55</v>
      </c>
      <c r="L315" s="224">
        <v>0</v>
      </c>
      <c r="M315" s="225"/>
      <c r="N315" s="226">
        <f>ROUND(L315*K315,2)</f>
        <v>0</v>
      </c>
      <c r="O315" s="226"/>
      <c r="P315" s="226"/>
      <c r="Q315" s="226"/>
      <c r="R315" s="48"/>
      <c r="T315" s="227" t="s">
        <v>22</v>
      </c>
      <c r="U315" s="56" t="s">
        <v>45</v>
      </c>
      <c r="V315" s="47"/>
      <c r="W315" s="228">
        <f>V315*K315</f>
        <v>0</v>
      </c>
      <c r="X315" s="228">
        <v>0</v>
      </c>
      <c r="Y315" s="228">
        <f>X315*K315</f>
        <v>0</v>
      </c>
      <c r="Z315" s="228">
        <v>0</v>
      </c>
      <c r="AA315" s="229">
        <f>Z315*K315</f>
        <v>0</v>
      </c>
      <c r="AR315" s="22" t="s">
        <v>278</v>
      </c>
      <c r="AT315" s="22" t="s">
        <v>207</v>
      </c>
      <c r="AU315" s="22" t="s">
        <v>88</v>
      </c>
      <c r="AY315" s="22" t="s">
        <v>206</v>
      </c>
      <c r="BE315" s="142">
        <f>IF(U315="základní",N315,0)</f>
        <v>0</v>
      </c>
      <c r="BF315" s="142">
        <f>IF(U315="snížená",N315,0)</f>
        <v>0</v>
      </c>
      <c r="BG315" s="142">
        <f>IF(U315="zákl. přenesená",N315,0)</f>
        <v>0</v>
      </c>
      <c r="BH315" s="142">
        <f>IF(U315="sníž. přenesená",N315,0)</f>
        <v>0</v>
      </c>
      <c r="BI315" s="142">
        <f>IF(U315="nulová",N315,0)</f>
        <v>0</v>
      </c>
      <c r="BJ315" s="22" t="s">
        <v>88</v>
      </c>
      <c r="BK315" s="142">
        <f>ROUND(L315*K315,2)</f>
        <v>0</v>
      </c>
      <c r="BL315" s="22" t="s">
        <v>278</v>
      </c>
      <c r="BM315" s="22" t="s">
        <v>3657</v>
      </c>
    </row>
    <row r="316" s="1" customFormat="1" ht="16.5" customHeight="1">
      <c r="B316" s="46"/>
      <c r="C316" s="47"/>
      <c r="D316" s="47"/>
      <c r="E316" s="47"/>
      <c r="F316" s="250" t="s">
        <v>3658</v>
      </c>
      <c r="G316" s="67"/>
      <c r="H316" s="67"/>
      <c r="I316" s="67"/>
      <c r="J316" s="47"/>
      <c r="K316" s="47"/>
      <c r="L316" s="47"/>
      <c r="M316" s="47"/>
      <c r="N316" s="47"/>
      <c r="O316" s="47"/>
      <c r="P316" s="47"/>
      <c r="Q316" s="47"/>
      <c r="R316" s="48"/>
      <c r="T316" s="189"/>
      <c r="U316" s="47"/>
      <c r="V316" s="47"/>
      <c r="W316" s="47"/>
      <c r="X316" s="47"/>
      <c r="Y316" s="47"/>
      <c r="Z316" s="47"/>
      <c r="AA316" s="100"/>
      <c r="AT316" s="22" t="s">
        <v>268</v>
      </c>
      <c r="AU316" s="22" t="s">
        <v>88</v>
      </c>
    </row>
    <row r="317" s="1" customFormat="1" ht="25.5" customHeight="1">
      <c r="B317" s="46"/>
      <c r="C317" s="219" t="s">
        <v>661</v>
      </c>
      <c r="D317" s="219" t="s">
        <v>207</v>
      </c>
      <c r="E317" s="220" t="s">
        <v>3659</v>
      </c>
      <c r="F317" s="221" t="s">
        <v>3426</v>
      </c>
      <c r="G317" s="221"/>
      <c r="H317" s="221"/>
      <c r="I317" s="221"/>
      <c r="J317" s="222" t="s">
        <v>243</v>
      </c>
      <c r="K317" s="223">
        <v>650</v>
      </c>
      <c r="L317" s="224">
        <v>0</v>
      </c>
      <c r="M317" s="225"/>
      <c r="N317" s="226">
        <f>ROUND(L317*K317,2)</f>
        <v>0</v>
      </c>
      <c r="O317" s="226"/>
      <c r="P317" s="226"/>
      <c r="Q317" s="226"/>
      <c r="R317" s="48"/>
      <c r="T317" s="227" t="s">
        <v>22</v>
      </c>
      <c r="U317" s="56" t="s">
        <v>45</v>
      </c>
      <c r="V317" s="47"/>
      <c r="W317" s="228">
        <f>V317*K317</f>
        <v>0</v>
      </c>
      <c r="X317" s="228">
        <v>0</v>
      </c>
      <c r="Y317" s="228">
        <f>X317*K317</f>
        <v>0</v>
      </c>
      <c r="Z317" s="228">
        <v>0</v>
      </c>
      <c r="AA317" s="229">
        <f>Z317*K317</f>
        <v>0</v>
      </c>
      <c r="AR317" s="22" t="s">
        <v>278</v>
      </c>
      <c r="AT317" s="22" t="s">
        <v>207</v>
      </c>
      <c r="AU317" s="22" t="s">
        <v>88</v>
      </c>
      <c r="AY317" s="22" t="s">
        <v>206</v>
      </c>
      <c r="BE317" s="142">
        <f>IF(U317="základní",N317,0)</f>
        <v>0</v>
      </c>
      <c r="BF317" s="142">
        <f>IF(U317="snížená",N317,0)</f>
        <v>0</v>
      </c>
      <c r="BG317" s="142">
        <f>IF(U317="zákl. přenesená",N317,0)</f>
        <v>0</v>
      </c>
      <c r="BH317" s="142">
        <f>IF(U317="sníž. přenesená",N317,0)</f>
        <v>0</v>
      </c>
      <c r="BI317" s="142">
        <f>IF(U317="nulová",N317,0)</f>
        <v>0</v>
      </c>
      <c r="BJ317" s="22" t="s">
        <v>88</v>
      </c>
      <c r="BK317" s="142">
        <f>ROUND(L317*K317,2)</f>
        <v>0</v>
      </c>
      <c r="BL317" s="22" t="s">
        <v>278</v>
      </c>
      <c r="BM317" s="22" t="s">
        <v>3660</v>
      </c>
    </row>
    <row r="318" s="1" customFormat="1" ht="24" customHeight="1">
      <c r="B318" s="46"/>
      <c r="C318" s="47"/>
      <c r="D318" s="47"/>
      <c r="E318" s="47"/>
      <c r="F318" s="250" t="s">
        <v>3428</v>
      </c>
      <c r="G318" s="67"/>
      <c r="H318" s="67"/>
      <c r="I318" s="67"/>
      <c r="J318" s="47"/>
      <c r="K318" s="47"/>
      <c r="L318" s="47"/>
      <c r="M318" s="47"/>
      <c r="N318" s="47"/>
      <c r="O318" s="47"/>
      <c r="P318" s="47"/>
      <c r="Q318" s="47"/>
      <c r="R318" s="48"/>
      <c r="T318" s="189"/>
      <c r="U318" s="47"/>
      <c r="V318" s="47"/>
      <c r="W318" s="47"/>
      <c r="X318" s="47"/>
      <c r="Y318" s="47"/>
      <c r="Z318" s="47"/>
      <c r="AA318" s="100"/>
      <c r="AT318" s="22" t="s">
        <v>268</v>
      </c>
      <c r="AU318" s="22" t="s">
        <v>88</v>
      </c>
    </row>
    <row r="319" s="1" customFormat="1" ht="25.5" customHeight="1">
      <c r="B319" s="46"/>
      <c r="C319" s="219" t="s">
        <v>665</v>
      </c>
      <c r="D319" s="219" t="s">
        <v>207</v>
      </c>
      <c r="E319" s="220" t="s">
        <v>3661</v>
      </c>
      <c r="F319" s="221" t="s">
        <v>3662</v>
      </c>
      <c r="G319" s="221"/>
      <c r="H319" s="221"/>
      <c r="I319" s="221"/>
      <c r="J319" s="222" t="s">
        <v>243</v>
      </c>
      <c r="K319" s="223">
        <v>500</v>
      </c>
      <c r="L319" s="224">
        <v>0</v>
      </c>
      <c r="M319" s="225"/>
      <c r="N319" s="226">
        <f>ROUND(L319*K319,2)</f>
        <v>0</v>
      </c>
      <c r="O319" s="226"/>
      <c r="P319" s="226"/>
      <c r="Q319" s="226"/>
      <c r="R319" s="48"/>
      <c r="T319" s="227" t="s">
        <v>22</v>
      </c>
      <c r="U319" s="56" t="s">
        <v>45</v>
      </c>
      <c r="V319" s="47"/>
      <c r="W319" s="228">
        <f>V319*K319</f>
        <v>0</v>
      </c>
      <c r="X319" s="228">
        <v>0</v>
      </c>
      <c r="Y319" s="228">
        <f>X319*K319</f>
        <v>0</v>
      </c>
      <c r="Z319" s="228">
        <v>0</v>
      </c>
      <c r="AA319" s="229">
        <f>Z319*K319</f>
        <v>0</v>
      </c>
      <c r="AR319" s="22" t="s">
        <v>278</v>
      </c>
      <c r="AT319" s="22" t="s">
        <v>207</v>
      </c>
      <c r="AU319" s="22" t="s">
        <v>88</v>
      </c>
      <c r="AY319" s="22" t="s">
        <v>206</v>
      </c>
      <c r="BE319" s="142">
        <f>IF(U319="základní",N319,0)</f>
        <v>0</v>
      </c>
      <c r="BF319" s="142">
        <f>IF(U319="snížená",N319,0)</f>
        <v>0</v>
      </c>
      <c r="BG319" s="142">
        <f>IF(U319="zákl. přenesená",N319,0)</f>
        <v>0</v>
      </c>
      <c r="BH319" s="142">
        <f>IF(U319="sníž. přenesená",N319,0)</f>
        <v>0</v>
      </c>
      <c r="BI319" s="142">
        <f>IF(U319="nulová",N319,0)</f>
        <v>0</v>
      </c>
      <c r="BJ319" s="22" t="s">
        <v>88</v>
      </c>
      <c r="BK319" s="142">
        <f>ROUND(L319*K319,2)</f>
        <v>0</v>
      </c>
      <c r="BL319" s="22" t="s">
        <v>278</v>
      </c>
      <c r="BM319" s="22" t="s">
        <v>3663</v>
      </c>
    </row>
    <row r="320" s="1" customFormat="1" ht="24" customHeight="1">
      <c r="B320" s="46"/>
      <c r="C320" s="47"/>
      <c r="D320" s="47"/>
      <c r="E320" s="47"/>
      <c r="F320" s="250" t="s">
        <v>3664</v>
      </c>
      <c r="G320" s="67"/>
      <c r="H320" s="67"/>
      <c r="I320" s="67"/>
      <c r="J320" s="47"/>
      <c r="K320" s="47"/>
      <c r="L320" s="47"/>
      <c r="M320" s="47"/>
      <c r="N320" s="47"/>
      <c r="O320" s="47"/>
      <c r="P320" s="47"/>
      <c r="Q320" s="47"/>
      <c r="R320" s="48"/>
      <c r="T320" s="189"/>
      <c r="U320" s="47"/>
      <c r="V320" s="47"/>
      <c r="W320" s="47"/>
      <c r="X320" s="47"/>
      <c r="Y320" s="47"/>
      <c r="Z320" s="47"/>
      <c r="AA320" s="100"/>
      <c r="AT320" s="22" t="s">
        <v>268</v>
      </c>
      <c r="AU320" s="22" t="s">
        <v>88</v>
      </c>
    </row>
    <row r="321" s="1" customFormat="1" ht="25.5" customHeight="1">
      <c r="B321" s="46"/>
      <c r="C321" s="219" t="s">
        <v>669</v>
      </c>
      <c r="D321" s="219" t="s">
        <v>207</v>
      </c>
      <c r="E321" s="220" t="s">
        <v>3665</v>
      </c>
      <c r="F321" s="221" t="s">
        <v>3666</v>
      </c>
      <c r="G321" s="221"/>
      <c r="H321" s="221"/>
      <c r="I321" s="221"/>
      <c r="J321" s="222" t="s">
        <v>243</v>
      </c>
      <c r="K321" s="223">
        <v>50</v>
      </c>
      <c r="L321" s="224">
        <v>0</v>
      </c>
      <c r="M321" s="225"/>
      <c r="N321" s="226">
        <f>ROUND(L321*K321,2)</f>
        <v>0</v>
      </c>
      <c r="O321" s="226"/>
      <c r="P321" s="226"/>
      <c r="Q321" s="226"/>
      <c r="R321" s="48"/>
      <c r="T321" s="227" t="s">
        <v>22</v>
      </c>
      <c r="U321" s="56" t="s">
        <v>45</v>
      </c>
      <c r="V321" s="47"/>
      <c r="W321" s="228">
        <f>V321*K321</f>
        <v>0</v>
      </c>
      <c r="X321" s="228">
        <v>0</v>
      </c>
      <c r="Y321" s="228">
        <f>X321*K321</f>
        <v>0</v>
      </c>
      <c r="Z321" s="228">
        <v>0</v>
      </c>
      <c r="AA321" s="229">
        <f>Z321*K321</f>
        <v>0</v>
      </c>
      <c r="AR321" s="22" t="s">
        <v>278</v>
      </c>
      <c r="AT321" s="22" t="s">
        <v>207</v>
      </c>
      <c r="AU321" s="22" t="s">
        <v>88</v>
      </c>
      <c r="AY321" s="22" t="s">
        <v>206</v>
      </c>
      <c r="BE321" s="142">
        <f>IF(U321="základní",N321,0)</f>
        <v>0</v>
      </c>
      <c r="BF321" s="142">
        <f>IF(U321="snížená",N321,0)</f>
        <v>0</v>
      </c>
      <c r="BG321" s="142">
        <f>IF(U321="zákl. přenesená",N321,0)</f>
        <v>0</v>
      </c>
      <c r="BH321" s="142">
        <f>IF(U321="sníž. přenesená",N321,0)</f>
        <v>0</v>
      </c>
      <c r="BI321" s="142">
        <f>IF(U321="nulová",N321,0)</f>
        <v>0</v>
      </c>
      <c r="BJ321" s="22" t="s">
        <v>88</v>
      </c>
      <c r="BK321" s="142">
        <f>ROUND(L321*K321,2)</f>
        <v>0</v>
      </c>
      <c r="BL321" s="22" t="s">
        <v>278</v>
      </c>
      <c r="BM321" s="22" t="s">
        <v>3667</v>
      </c>
    </row>
    <row r="322" s="1" customFormat="1" ht="24" customHeight="1">
      <c r="B322" s="46"/>
      <c r="C322" s="47"/>
      <c r="D322" s="47"/>
      <c r="E322" s="47"/>
      <c r="F322" s="250" t="s">
        <v>3668</v>
      </c>
      <c r="G322" s="67"/>
      <c r="H322" s="67"/>
      <c r="I322" s="67"/>
      <c r="J322" s="47"/>
      <c r="K322" s="47"/>
      <c r="L322" s="47"/>
      <c r="M322" s="47"/>
      <c r="N322" s="47"/>
      <c r="O322" s="47"/>
      <c r="P322" s="47"/>
      <c r="Q322" s="47"/>
      <c r="R322" s="48"/>
      <c r="T322" s="189"/>
      <c r="U322" s="47"/>
      <c r="V322" s="47"/>
      <c r="W322" s="47"/>
      <c r="X322" s="47"/>
      <c r="Y322" s="47"/>
      <c r="Z322" s="47"/>
      <c r="AA322" s="100"/>
      <c r="AT322" s="22" t="s">
        <v>268</v>
      </c>
      <c r="AU322" s="22" t="s">
        <v>88</v>
      </c>
    </row>
    <row r="323" s="1" customFormat="1" ht="25.5" customHeight="1">
      <c r="B323" s="46"/>
      <c r="C323" s="219" t="s">
        <v>673</v>
      </c>
      <c r="D323" s="219" t="s">
        <v>207</v>
      </c>
      <c r="E323" s="220" t="s">
        <v>3669</v>
      </c>
      <c r="F323" s="221" t="s">
        <v>3670</v>
      </c>
      <c r="G323" s="221"/>
      <c r="H323" s="221"/>
      <c r="I323" s="221"/>
      <c r="J323" s="222" t="s">
        <v>243</v>
      </c>
      <c r="K323" s="223">
        <v>100</v>
      </c>
      <c r="L323" s="224">
        <v>0</v>
      </c>
      <c r="M323" s="225"/>
      <c r="N323" s="226">
        <f>ROUND(L323*K323,2)</f>
        <v>0</v>
      </c>
      <c r="O323" s="226"/>
      <c r="P323" s="226"/>
      <c r="Q323" s="226"/>
      <c r="R323" s="48"/>
      <c r="T323" s="227" t="s">
        <v>22</v>
      </c>
      <c r="U323" s="56" t="s">
        <v>45</v>
      </c>
      <c r="V323" s="47"/>
      <c r="W323" s="228">
        <f>V323*K323</f>
        <v>0</v>
      </c>
      <c r="X323" s="228">
        <v>0</v>
      </c>
      <c r="Y323" s="228">
        <f>X323*K323</f>
        <v>0</v>
      </c>
      <c r="Z323" s="228">
        <v>0</v>
      </c>
      <c r="AA323" s="229">
        <f>Z323*K323</f>
        <v>0</v>
      </c>
      <c r="AR323" s="22" t="s">
        <v>278</v>
      </c>
      <c r="AT323" s="22" t="s">
        <v>207</v>
      </c>
      <c r="AU323" s="22" t="s">
        <v>88</v>
      </c>
      <c r="AY323" s="22" t="s">
        <v>206</v>
      </c>
      <c r="BE323" s="142">
        <f>IF(U323="základní",N323,0)</f>
        <v>0</v>
      </c>
      <c r="BF323" s="142">
        <f>IF(U323="snížená",N323,0)</f>
        <v>0</v>
      </c>
      <c r="BG323" s="142">
        <f>IF(U323="zákl. přenesená",N323,0)</f>
        <v>0</v>
      </c>
      <c r="BH323" s="142">
        <f>IF(U323="sníž. přenesená",N323,0)</f>
        <v>0</v>
      </c>
      <c r="BI323" s="142">
        <f>IF(U323="nulová",N323,0)</f>
        <v>0</v>
      </c>
      <c r="BJ323" s="22" t="s">
        <v>88</v>
      </c>
      <c r="BK323" s="142">
        <f>ROUND(L323*K323,2)</f>
        <v>0</v>
      </c>
      <c r="BL323" s="22" t="s">
        <v>278</v>
      </c>
      <c r="BM323" s="22" t="s">
        <v>3671</v>
      </c>
    </row>
    <row r="324" s="1" customFormat="1" ht="24" customHeight="1">
      <c r="B324" s="46"/>
      <c r="C324" s="47"/>
      <c r="D324" s="47"/>
      <c r="E324" s="47"/>
      <c r="F324" s="250" t="s">
        <v>3672</v>
      </c>
      <c r="G324" s="67"/>
      <c r="H324" s="67"/>
      <c r="I324" s="67"/>
      <c r="J324" s="47"/>
      <c r="K324" s="47"/>
      <c r="L324" s="47"/>
      <c r="M324" s="47"/>
      <c r="N324" s="47"/>
      <c r="O324" s="47"/>
      <c r="P324" s="47"/>
      <c r="Q324" s="47"/>
      <c r="R324" s="48"/>
      <c r="T324" s="189"/>
      <c r="U324" s="47"/>
      <c r="V324" s="47"/>
      <c r="W324" s="47"/>
      <c r="X324" s="47"/>
      <c r="Y324" s="47"/>
      <c r="Z324" s="47"/>
      <c r="AA324" s="100"/>
      <c r="AT324" s="22" t="s">
        <v>268</v>
      </c>
      <c r="AU324" s="22" t="s">
        <v>88</v>
      </c>
    </row>
    <row r="325" s="1" customFormat="1" ht="16.5" customHeight="1">
      <c r="B325" s="46"/>
      <c r="C325" s="219" t="s">
        <v>679</v>
      </c>
      <c r="D325" s="219" t="s">
        <v>207</v>
      </c>
      <c r="E325" s="220" t="s">
        <v>3673</v>
      </c>
      <c r="F325" s="221" t="s">
        <v>3434</v>
      </c>
      <c r="G325" s="221"/>
      <c r="H325" s="221"/>
      <c r="I325" s="221"/>
      <c r="J325" s="222" t="s">
        <v>243</v>
      </c>
      <c r="K325" s="223">
        <v>700</v>
      </c>
      <c r="L325" s="224">
        <v>0</v>
      </c>
      <c r="M325" s="225"/>
      <c r="N325" s="226">
        <f>ROUND(L325*K325,2)</f>
        <v>0</v>
      </c>
      <c r="O325" s="226"/>
      <c r="P325" s="226"/>
      <c r="Q325" s="226"/>
      <c r="R325" s="48"/>
      <c r="T325" s="227" t="s">
        <v>22</v>
      </c>
      <c r="U325" s="56" t="s">
        <v>45</v>
      </c>
      <c r="V325" s="47"/>
      <c r="W325" s="228">
        <f>V325*K325</f>
        <v>0</v>
      </c>
      <c r="X325" s="228">
        <v>0</v>
      </c>
      <c r="Y325" s="228">
        <f>X325*K325</f>
        <v>0</v>
      </c>
      <c r="Z325" s="228">
        <v>0</v>
      </c>
      <c r="AA325" s="229">
        <f>Z325*K325</f>
        <v>0</v>
      </c>
      <c r="AR325" s="22" t="s">
        <v>278</v>
      </c>
      <c r="AT325" s="22" t="s">
        <v>207</v>
      </c>
      <c r="AU325" s="22" t="s">
        <v>88</v>
      </c>
      <c r="AY325" s="22" t="s">
        <v>206</v>
      </c>
      <c r="BE325" s="142">
        <f>IF(U325="základní",N325,0)</f>
        <v>0</v>
      </c>
      <c r="BF325" s="142">
        <f>IF(U325="snížená",N325,0)</f>
        <v>0</v>
      </c>
      <c r="BG325" s="142">
        <f>IF(U325="zákl. přenesená",N325,0)</f>
        <v>0</v>
      </c>
      <c r="BH325" s="142">
        <f>IF(U325="sníž. přenesená",N325,0)</f>
        <v>0</v>
      </c>
      <c r="BI325" s="142">
        <f>IF(U325="nulová",N325,0)</f>
        <v>0</v>
      </c>
      <c r="BJ325" s="22" t="s">
        <v>88</v>
      </c>
      <c r="BK325" s="142">
        <f>ROUND(L325*K325,2)</f>
        <v>0</v>
      </c>
      <c r="BL325" s="22" t="s">
        <v>278</v>
      </c>
      <c r="BM325" s="22" t="s">
        <v>3674</v>
      </c>
    </row>
    <row r="326" s="1" customFormat="1" ht="16.5" customHeight="1">
      <c r="B326" s="46"/>
      <c r="C326" s="47"/>
      <c r="D326" s="47"/>
      <c r="E326" s="47"/>
      <c r="F326" s="250" t="s">
        <v>3434</v>
      </c>
      <c r="G326" s="67"/>
      <c r="H326" s="67"/>
      <c r="I326" s="67"/>
      <c r="J326" s="47"/>
      <c r="K326" s="47"/>
      <c r="L326" s="47"/>
      <c r="M326" s="47"/>
      <c r="N326" s="47"/>
      <c r="O326" s="47"/>
      <c r="P326" s="47"/>
      <c r="Q326" s="47"/>
      <c r="R326" s="48"/>
      <c r="T326" s="189"/>
      <c r="U326" s="47"/>
      <c r="V326" s="47"/>
      <c r="W326" s="47"/>
      <c r="X326" s="47"/>
      <c r="Y326" s="47"/>
      <c r="Z326" s="47"/>
      <c r="AA326" s="100"/>
      <c r="AT326" s="22" t="s">
        <v>268</v>
      </c>
      <c r="AU326" s="22" t="s">
        <v>88</v>
      </c>
    </row>
    <row r="327" s="1" customFormat="1" ht="16.5" customHeight="1">
      <c r="B327" s="46"/>
      <c r="C327" s="219" t="s">
        <v>684</v>
      </c>
      <c r="D327" s="219" t="s">
        <v>207</v>
      </c>
      <c r="E327" s="220" t="s">
        <v>3675</v>
      </c>
      <c r="F327" s="221" t="s">
        <v>3437</v>
      </c>
      <c r="G327" s="221"/>
      <c r="H327" s="221"/>
      <c r="I327" s="221"/>
      <c r="J327" s="222" t="s">
        <v>1134</v>
      </c>
      <c r="K327" s="223">
        <v>4</v>
      </c>
      <c r="L327" s="224">
        <v>0</v>
      </c>
      <c r="M327" s="225"/>
      <c r="N327" s="226">
        <f>ROUND(L327*K327,2)</f>
        <v>0</v>
      </c>
      <c r="O327" s="226"/>
      <c r="P327" s="226"/>
      <c r="Q327" s="226"/>
      <c r="R327" s="48"/>
      <c r="T327" s="227" t="s">
        <v>22</v>
      </c>
      <c r="U327" s="56" t="s">
        <v>45</v>
      </c>
      <c r="V327" s="47"/>
      <c r="W327" s="228">
        <f>V327*K327</f>
        <v>0</v>
      </c>
      <c r="X327" s="228">
        <v>0</v>
      </c>
      <c r="Y327" s="228">
        <f>X327*K327</f>
        <v>0</v>
      </c>
      <c r="Z327" s="228">
        <v>0</v>
      </c>
      <c r="AA327" s="229">
        <f>Z327*K327</f>
        <v>0</v>
      </c>
      <c r="AR327" s="22" t="s">
        <v>278</v>
      </c>
      <c r="AT327" s="22" t="s">
        <v>207</v>
      </c>
      <c r="AU327" s="22" t="s">
        <v>88</v>
      </c>
      <c r="AY327" s="22" t="s">
        <v>206</v>
      </c>
      <c r="BE327" s="142">
        <f>IF(U327="základní",N327,0)</f>
        <v>0</v>
      </c>
      <c r="BF327" s="142">
        <f>IF(U327="snížená",N327,0)</f>
        <v>0</v>
      </c>
      <c r="BG327" s="142">
        <f>IF(U327="zákl. přenesená",N327,0)</f>
        <v>0</v>
      </c>
      <c r="BH327" s="142">
        <f>IF(U327="sníž. přenesená",N327,0)</f>
        <v>0</v>
      </c>
      <c r="BI327" s="142">
        <f>IF(U327="nulová",N327,0)</f>
        <v>0</v>
      </c>
      <c r="BJ327" s="22" t="s">
        <v>88</v>
      </c>
      <c r="BK327" s="142">
        <f>ROUND(L327*K327,2)</f>
        <v>0</v>
      </c>
      <c r="BL327" s="22" t="s">
        <v>278</v>
      </c>
      <c r="BM327" s="22" t="s">
        <v>3676</v>
      </c>
    </row>
    <row r="328" s="1" customFormat="1" ht="16.5" customHeight="1">
      <c r="B328" s="46"/>
      <c r="C328" s="47"/>
      <c r="D328" s="47"/>
      <c r="E328" s="47"/>
      <c r="F328" s="250" t="s">
        <v>3437</v>
      </c>
      <c r="G328" s="67"/>
      <c r="H328" s="67"/>
      <c r="I328" s="67"/>
      <c r="J328" s="47"/>
      <c r="K328" s="47"/>
      <c r="L328" s="47"/>
      <c r="M328" s="47"/>
      <c r="N328" s="47"/>
      <c r="O328" s="47"/>
      <c r="P328" s="47"/>
      <c r="Q328" s="47"/>
      <c r="R328" s="48"/>
      <c r="T328" s="189"/>
      <c r="U328" s="47"/>
      <c r="V328" s="47"/>
      <c r="W328" s="47"/>
      <c r="X328" s="47"/>
      <c r="Y328" s="47"/>
      <c r="Z328" s="47"/>
      <c r="AA328" s="100"/>
      <c r="AT328" s="22" t="s">
        <v>268</v>
      </c>
      <c r="AU328" s="22" t="s">
        <v>88</v>
      </c>
    </row>
    <row r="329" s="1" customFormat="1" ht="25.5" customHeight="1">
      <c r="B329" s="46"/>
      <c r="C329" s="219" t="s">
        <v>686</v>
      </c>
      <c r="D329" s="219" t="s">
        <v>207</v>
      </c>
      <c r="E329" s="220" t="s">
        <v>3677</v>
      </c>
      <c r="F329" s="221" t="s">
        <v>3440</v>
      </c>
      <c r="G329" s="221"/>
      <c r="H329" s="221"/>
      <c r="I329" s="221"/>
      <c r="J329" s="222" t="s">
        <v>1134</v>
      </c>
      <c r="K329" s="223">
        <v>4</v>
      </c>
      <c r="L329" s="224">
        <v>0</v>
      </c>
      <c r="M329" s="225"/>
      <c r="N329" s="226">
        <f>ROUND(L329*K329,2)</f>
        <v>0</v>
      </c>
      <c r="O329" s="226"/>
      <c r="P329" s="226"/>
      <c r="Q329" s="226"/>
      <c r="R329" s="48"/>
      <c r="T329" s="227" t="s">
        <v>22</v>
      </c>
      <c r="U329" s="56" t="s">
        <v>45</v>
      </c>
      <c r="V329" s="47"/>
      <c r="W329" s="228">
        <f>V329*K329</f>
        <v>0</v>
      </c>
      <c r="X329" s="228">
        <v>0</v>
      </c>
      <c r="Y329" s="228">
        <f>X329*K329</f>
        <v>0</v>
      </c>
      <c r="Z329" s="228">
        <v>0</v>
      </c>
      <c r="AA329" s="229">
        <f>Z329*K329</f>
        <v>0</v>
      </c>
      <c r="AR329" s="22" t="s">
        <v>278</v>
      </c>
      <c r="AT329" s="22" t="s">
        <v>207</v>
      </c>
      <c r="AU329" s="22" t="s">
        <v>88</v>
      </c>
      <c r="AY329" s="22" t="s">
        <v>206</v>
      </c>
      <c r="BE329" s="142">
        <f>IF(U329="základní",N329,0)</f>
        <v>0</v>
      </c>
      <c r="BF329" s="142">
        <f>IF(U329="snížená",N329,0)</f>
        <v>0</v>
      </c>
      <c r="BG329" s="142">
        <f>IF(U329="zákl. přenesená",N329,0)</f>
        <v>0</v>
      </c>
      <c r="BH329" s="142">
        <f>IF(U329="sníž. přenesená",N329,0)</f>
        <v>0</v>
      </c>
      <c r="BI329" s="142">
        <f>IF(U329="nulová",N329,0)</f>
        <v>0</v>
      </c>
      <c r="BJ329" s="22" t="s">
        <v>88</v>
      </c>
      <c r="BK329" s="142">
        <f>ROUND(L329*K329,2)</f>
        <v>0</v>
      </c>
      <c r="BL329" s="22" t="s">
        <v>278</v>
      </c>
      <c r="BM329" s="22" t="s">
        <v>3678</v>
      </c>
    </row>
    <row r="330" s="1" customFormat="1" ht="24" customHeight="1">
      <c r="B330" s="46"/>
      <c r="C330" s="47"/>
      <c r="D330" s="47"/>
      <c r="E330" s="47"/>
      <c r="F330" s="250" t="s">
        <v>3442</v>
      </c>
      <c r="G330" s="67"/>
      <c r="H330" s="67"/>
      <c r="I330" s="67"/>
      <c r="J330" s="47"/>
      <c r="K330" s="47"/>
      <c r="L330" s="47"/>
      <c r="M330" s="47"/>
      <c r="N330" s="47"/>
      <c r="O330" s="47"/>
      <c r="P330" s="47"/>
      <c r="Q330" s="47"/>
      <c r="R330" s="48"/>
      <c r="T330" s="189"/>
      <c r="U330" s="47"/>
      <c r="V330" s="47"/>
      <c r="W330" s="47"/>
      <c r="X330" s="47"/>
      <c r="Y330" s="47"/>
      <c r="Z330" s="47"/>
      <c r="AA330" s="100"/>
      <c r="AT330" s="22" t="s">
        <v>268</v>
      </c>
      <c r="AU330" s="22" t="s">
        <v>88</v>
      </c>
    </row>
    <row r="331" s="1" customFormat="1" ht="25.5" customHeight="1">
      <c r="B331" s="46"/>
      <c r="C331" s="219" t="s">
        <v>691</v>
      </c>
      <c r="D331" s="219" t="s">
        <v>207</v>
      </c>
      <c r="E331" s="220" t="s">
        <v>3679</v>
      </c>
      <c r="F331" s="221" t="s">
        <v>3444</v>
      </c>
      <c r="G331" s="221"/>
      <c r="H331" s="221"/>
      <c r="I331" s="221"/>
      <c r="J331" s="222" t="s">
        <v>1134</v>
      </c>
      <c r="K331" s="223">
        <v>36</v>
      </c>
      <c r="L331" s="224">
        <v>0</v>
      </c>
      <c r="M331" s="225"/>
      <c r="N331" s="226">
        <f>ROUND(L331*K331,2)</f>
        <v>0</v>
      </c>
      <c r="O331" s="226"/>
      <c r="P331" s="226"/>
      <c r="Q331" s="226"/>
      <c r="R331" s="48"/>
      <c r="T331" s="227" t="s">
        <v>22</v>
      </c>
      <c r="U331" s="56" t="s">
        <v>45</v>
      </c>
      <c r="V331" s="47"/>
      <c r="W331" s="228">
        <f>V331*K331</f>
        <v>0</v>
      </c>
      <c r="X331" s="228">
        <v>0</v>
      </c>
      <c r="Y331" s="228">
        <f>X331*K331</f>
        <v>0</v>
      </c>
      <c r="Z331" s="228">
        <v>0</v>
      </c>
      <c r="AA331" s="229">
        <f>Z331*K331</f>
        <v>0</v>
      </c>
      <c r="AR331" s="22" t="s">
        <v>278</v>
      </c>
      <c r="AT331" s="22" t="s">
        <v>207</v>
      </c>
      <c r="AU331" s="22" t="s">
        <v>88</v>
      </c>
      <c r="AY331" s="22" t="s">
        <v>206</v>
      </c>
      <c r="BE331" s="142">
        <f>IF(U331="základní",N331,0)</f>
        <v>0</v>
      </c>
      <c r="BF331" s="142">
        <f>IF(U331="snížená",N331,0)</f>
        <v>0</v>
      </c>
      <c r="BG331" s="142">
        <f>IF(U331="zákl. přenesená",N331,0)</f>
        <v>0</v>
      </c>
      <c r="BH331" s="142">
        <f>IF(U331="sníž. přenesená",N331,0)</f>
        <v>0</v>
      </c>
      <c r="BI331" s="142">
        <f>IF(U331="nulová",N331,0)</f>
        <v>0</v>
      </c>
      <c r="BJ331" s="22" t="s">
        <v>88</v>
      </c>
      <c r="BK331" s="142">
        <f>ROUND(L331*K331,2)</f>
        <v>0</v>
      </c>
      <c r="BL331" s="22" t="s">
        <v>278</v>
      </c>
      <c r="BM331" s="22" t="s">
        <v>3680</v>
      </c>
    </row>
    <row r="332" s="1" customFormat="1" ht="24" customHeight="1">
      <c r="B332" s="46"/>
      <c r="C332" s="47"/>
      <c r="D332" s="47"/>
      <c r="E332" s="47"/>
      <c r="F332" s="250" t="s">
        <v>3446</v>
      </c>
      <c r="G332" s="67"/>
      <c r="H332" s="67"/>
      <c r="I332" s="67"/>
      <c r="J332" s="47"/>
      <c r="K332" s="47"/>
      <c r="L332" s="47"/>
      <c r="M332" s="47"/>
      <c r="N332" s="47"/>
      <c r="O332" s="47"/>
      <c r="P332" s="47"/>
      <c r="Q332" s="47"/>
      <c r="R332" s="48"/>
      <c r="T332" s="189"/>
      <c r="U332" s="47"/>
      <c r="V332" s="47"/>
      <c r="W332" s="47"/>
      <c r="X332" s="47"/>
      <c r="Y332" s="47"/>
      <c r="Z332" s="47"/>
      <c r="AA332" s="100"/>
      <c r="AT332" s="22" t="s">
        <v>268</v>
      </c>
      <c r="AU332" s="22" t="s">
        <v>88</v>
      </c>
    </row>
    <row r="333" s="1" customFormat="1" ht="25.5" customHeight="1">
      <c r="B333" s="46"/>
      <c r="C333" s="219" t="s">
        <v>693</v>
      </c>
      <c r="D333" s="219" t="s">
        <v>207</v>
      </c>
      <c r="E333" s="220" t="s">
        <v>3681</v>
      </c>
      <c r="F333" s="221" t="s">
        <v>3448</v>
      </c>
      <c r="G333" s="221"/>
      <c r="H333" s="221"/>
      <c r="I333" s="221"/>
      <c r="J333" s="222" t="s">
        <v>1134</v>
      </c>
      <c r="K333" s="223">
        <v>30</v>
      </c>
      <c r="L333" s="224">
        <v>0</v>
      </c>
      <c r="M333" s="225"/>
      <c r="N333" s="226">
        <f>ROUND(L333*K333,2)</f>
        <v>0</v>
      </c>
      <c r="O333" s="226"/>
      <c r="P333" s="226"/>
      <c r="Q333" s="226"/>
      <c r="R333" s="48"/>
      <c r="T333" s="227" t="s">
        <v>22</v>
      </c>
      <c r="U333" s="56" t="s">
        <v>45</v>
      </c>
      <c r="V333" s="47"/>
      <c r="W333" s="228">
        <f>V333*K333</f>
        <v>0</v>
      </c>
      <c r="X333" s="228">
        <v>0</v>
      </c>
      <c r="Y333" s="228">
        <f>X333*K333</f>
        <v>0</v>
      </c>
      <c r="Z333" s="228">
        <v>0</v>
      </c>
      <c r="AA333" s="229">
        <f>Z333*K333</f>
        <v>0</v>
      </c>
      <c r="AR333" s="22" t="s">
        <v>278</v>
      </c>
      <c r="AT333" s="22" t="s">
        <v>207</v>
      </c>
      <c r="AU333" s="22" t="s">
        <v>88</v>
      </c>
      <c r="AY333" s="22" t="s">
        <v>206</v>
      </c>
      <c r="BE333" s="142">
        <f>IF(U333="základní",N333,0)</f>
        <v>0</v>
      </c>
      <c r="BF333" s="142">
        <f>IF(U333="snížená",N333,0)</f>
        <v>0</v>
      </c>
      <c r="BG333" s="142">
        <f>IF(U333="zákl. přenesená",N333,0)</f>
        <v>0</v>
      </c>
      <c r="BH333" s="142">
        <f>IF(U333="sníž. přenesená",N333,0)</f>
        <v>0</v>
      </c>
      <c r="BI333" s="142">
        <f>IF(U333="nulová",N333,0)</f>
        <v>0</v>
      </c>
      <c r="BJ333" s="22" t="s">
        <v>88</v>
      </c>
      <c r="BK333" s="142">
        <f>ROUND(L333*K333,2)</f>
        <v>0</v>
      </c>
      <c r="BL333" s="22" t="s">
        <v>278</v>
      </c>
      <c r="BM333" s="22" t="s">
        <v>3682</v>
      </c>
    </row>
    <row r="334" s="1" customFormat="1" ht="16.5" customHeight="1">
      <c r="B334" s="46"/>
      <c r="C334" s="47"/>
      <c r="D334" s="47"/>
      <c r="E334" s="47"/>
      <c r="F334" s="250" t="s">
        <v>3448</v>
      </c>
      <c r="G334" s="67"/>
      <c r="H334" s="67"/>
      <c r="I334" s="67"/>
      <c r="J334" s="47"/>
      <c r="K334" s="47"/>
      <c r="L334" s="47"/>
      <c r="M334" s="47"/>
      <c r="N334" s="47"/>
      <c r="O334" s="47"/>
      <c r="P334" s="47"/>
      <c r="Q334" s="47"/>
      <c r="R334" s="48"/>
      <c r="T334" s="189"/>
      <c r="U334" s="47"/>
      <c r="V334" s="47"/>
      <c r="W334" s="47"/>
      <c r="X334" s="47"/>
      <c r="Y334" s="47"/>
      <c r="Z334" s="47"/>
      <c r="AA334" s="100"/>
      <c r="AT334" s="22" t="s">
        <v>268</v>
      </c>
      <c r="AU334" s="22" t="s">
        <v>88</v>
      </c>
    </row>
    <row r="335" s="1" customFormat="1" ht="16.5" customHeight="1">
      <c r="B335" s="46"/>
      <c r="C335" s="219" t="s">
        <v>698</v>
      </c>
      <c r="D335" s="219" t="s">
        <v>207</v>
      </c>
      <c r="E335" s="220" t="s">
        <v>3683</v>
      </c>
      <c r="F335" s="221" t="s">
        <v>3684</v>
      </c>
      <c r="G335" s="221"/>
      <c r="H335" s="221"/>
      <c r="I335" s="221"/>
      <c r="J335" s="222" t="s">
        <v>1134</v>
      </c>
      <c r="K335" s="223">
        <v>6</v>
      </c>
      <c r="L335" s="224">
        <v>0</v>
      </c>
      <c r="M335" s="225"/>
      <c r="N335" s="226">
        <f>ROUND(L335*K335,2)</f>
        <v>0</v>
      </c>
      <c r="O335" s="226"/>
      <c r="P335" s="226"/>
      <c r="Q335" s="226"/>
      <c r="R335" s="48"/>
      <c r="T335" s="227" t="s">
        <v>22</v>
      </c>
      <c r="U335" s="56" t="s">
        <v>45</v>
      </c>
      <c r="V335" s="47"/>
      <c r="W335" s="228">
        <f>V335*K335</f>
        <v>0</v>
      </c>
      <c r="X335" s="228">
        <v>0</v>
      </c>
      <c r="Y335" s="228">
        <f>X335*K335</f>
        <v>0</v>
      </c>
      <c r="Z335" s="228">
        <v>0</v>
      </c>
      <c r="AA335" s="229">
        <f>Z335*K335</f>
        <v>0</v>
      </c>
      <c r="AR335" s="22" t="s">
        <v>278</v>
      </c>
      <c r="AT335" s="22" t="s">
        <v>207</v>
      </c>
      <c r="AU335" s="22" t="s">
        <v>88</v>
      </c>
      <c r="AY335" s="22" t="s">
        <v>206</v>
      </c>
      <c r="BE335" s="142">
        <f>IF(U335="základní",N335,0)</f>
        <v>0</v>
      </c>
      <c r="BF335" s="142">
        <f>IF(U335="snížená",N335,0)</f>
        <v>0</v>
      </c>
      <c r="BG335" s="142">
        <f>IF(U335="zákl. přenesená",N335,0)</f>
        <v>0</v>
      </c>
      <c r="BH335" s="142">
        <f>IF(U335="sníž. přenesená",N335,0)</f>
        <v>0</v>
      </c>
      <c r="BI335" s="142">
        <f>IF(U335="nulová",N335,0)</f>
        <v>0</v>
      </c>
      <c r="BJ335" s="22" t="s">
        <v>88</v>
      </c>
      <c r="BK335" s="142">
        <f>ROUND(L335*K335,2)</f>
        <v>0</v>
      </c>
      <c r="BL335" s="22" t="s">
        <v>278</v>
      </c>
      <c r="BM335" s="22" t="s">
        <v>3685</v>
      </c>
    </row>
    <row r="336" s="1" customFormat="1" ht="16.5" customHeight="1">
      <c r="B336" s="46"/>
      <c r="C336" s="47"/>
      <c r="D336" s="47"/>
      <c r="E336" s="47"/>
      <c r="F336" s="250" t="s">
        <v>3684</v>
      </c>
      <c r="G336" s="67"/>
      <c r="H336" s="67"/>
      <c r="I336" s="67"/>
      <c r="J336" s="47"/>
      <c r="K336" s="47"/>
      <c r="L336" s="47"/>
      <c r="M336" s="47"/>
      <c r="N336" s="47"/>
      <c r="O336" s="47"/>
      <c r="P336" s="47"/>
      <c r="Q336" s="47"/>
      <c r="R336" s="48"/>
      <c r="T336" s="189"/>
      <c r="U336" s="47"/>
      <c r="V336" s="47"/>
      <c r="W336" s="47"/>
      <c r="X336" s="47"/>
      <c r="Y336" s="47"/>
      <c r="Z336" s="47"/>
      <c r="AA336" s="100"/>
      <c r="AT336" s="22" t="s">
        <v>268</v>
      </c>
      <c r="AU336" s="22" t="s">
        <v>88</v>
      </c>
    </row>
    <row r="337" s="1" customFormat="1" ht="16.5" customHeight="1">
      <c r="B337" s="46"/>
      <c r="C337" s="219" t="s">
        <v>703</v>
      </c>
      <c r="D337" s="219" t="s">
        <v>207</v>
      </c>
      <c r="E337" s="220" t="s">
        <v>3686</v>
      </c>
      <c r="F337" s="221" t="s">
        <v>3687</v>
      </c>
      <c r="G337" s="221"/>
      <c r="H337" s="221"/>
      <c r="I337" s="221"/>
      <c r="J337" s="222" t="s">
        <v>1134</v>
      </c>
      <c r="K337" s="223">
        <v>21</v>
      </c>
      <c r="L337" s="224">
        <v>0</v>
      </c>
      <c r="M337" s="225"/>
      <c r="N337" s="226">
        <f>ROUND(L337*K337,2)</f>
        <v>0</v>
      </c>
      <c r="O337" s="226"/>
      <c r="P337" s="226"/>
      <c r="Q337" s="226"/>
      <c r="R337" s="48"/>
      <c r="T337" s="227" t="s">
        <v>22</v>
      </c>
      <c r="U337" s="56" t="s">
        <v>45</v>
      </c>
      <c r="V337" s="47"/>
      <c r="W337" s="228">
        <f>V337*K337</f>
        <v>0</v>
      </c>
      <c r="X337" s="228">
        <v>0</v>
      </c>
      <c r="Y337" s="228">
        <f>X337*K337</f>
        <v>0</v>
      </c>
      <c r="Z337" s="228">
        <v>0</v>
      </c>
      <c r="AA337" s="229">
        <f>Z337*K337</f>
        <v>0</v>
      </c>
      <c r="AR337" s="22" t="s">
        <v>278</v>
      </c>
      <c r="AT337" s="22" t="s">
        <v>207</v>
      </c>
      <c r="AU337" s="22" t="s">
        <v>88</v>
      </c>
      <c r="AY337" s="22" t="s">
        <v>206</v>
      </c>
      <c r="BE337" s="142">
        <f>IF(U337="základní",N337,0)</f>
        <v>0</v>
      </c>
      <c r="BF337" s="142">
        <f>IF(U337="snížená",N337,0)</f>
        <v>0</v>
      </c>
      <c r="BG337" s="142">
        <f>IF(U337="zákl. přenesená",N337,0)</f>
        <v>0</v>
      </c>
      <c r="BH337" s="142">
        <f>IF(U337="sníž. přenesená",N337,0)</f>
        <v>0</v>
      </c>
      <c r="BI337" s="142">
        <f>IF(U337="nulová",N337,0)</f>
        <v>0</v>
      </c>
      <c r="BJ337" s="22" t="s">
        <v>88</v>
      </c>
      <c r="BK337" s="142">
        <f>ROUND(L337*K337,2)</f>
        <v>0</v>
      </c>
      <c r="BL337" s="22" t="s">
        <v>278</v>
      </c>
      <c r="BM337" s="22" t="s">
        <v>3688</v>
      </c>
    </row>
    <row r="338" s="1" customFormat="1" ht="16.5" customHeight="1">
      <c r="B338" s="46"/>
      <c r="C338" s="47"/>
      <c r="D338" s="47"/>
      <c r="E338" s="47"/>
      <c r="F338" s="250" t="s">
        <v>3689</v>
      </c>
      <c r="G338" s="67"/>
      <c r="H338" s="67"/>
      <c r="I338" s="67"/>
      <c r="J338" s="47"/>
      <c r="K338" s="47"/>
      <c r="L338" s="47"/>
      <c r="M338" s="47"/>
      <c r="N338" s="47"/>
      <c r="O338" s="47"/>
      <c r="P338" s="47"/>
      <c r="Q338" s="47"/>
      <c r="R338" s="48"/>
      <c r="T338" s="189"/>
      <c r="U338" s="47"/>
      <c r="V338" s="47"/>
      <c r="W338" s="47"/>
      <c r="X338" s="47"/>
      <c r="Y338" s="47"/>
      <c r="Z338" s="47"/>
      <c r="AA338" s="100"/>
      <c r="AT338" s="22" t="s">
        <v>268</v>
      </c>
      <c r="AU338" s="22" t="s">
        <v>88</v>
      </c>
    </row>
    <row r="339" s="1" customFormat="1" ht="16.5" customHeight="1">
      <c r="B339" s="46"/>
      <c r="C339" s="219" t="s">
        <v>707</v>
      </c>
      <c r="D339" s="219" t="s">
        <v>207</v>
      </c>
      <c r="E339" s="220" t="s">
        <v>3690</v>
      </c>
      <c r="F339" s="221" t="s">
        <v>3691</v>
      </c>
      <c r="G339" s="221"/>
      <c r="H339" s="221"/>
      <c r="I339" s="221"/>
      <c r="J339" s="222" t="s">
        <v>1134</v>
      </c>
      <c r="K339" s="223">
        <v>21</v>
      </c>
      <c r="L339" s="224">
        <v>0</v>
      </c>
      <c r="M339" s="225"/>
      <c r="N339" s="226">
        <f>ROUND(L339*K339,2)</f>
        <v>0</v>
      </c>
      <c r="O339" s="226"/>
      <c r="P339" s="226"/>
      <c r="Q339" s="226"/>
      <c r="R339" s="48"/>
      <c r="T339" s="227" t="s">
        <v>22</v>
      </c>
      <c r="U339" s="56" t="s">
        <v>45</v>
      </c>
      <c r="V339" s="47"/>
      <c r="W339" s="228">
        <f>V339*K339</f>
        <v>0</v>
      </c>
      <c r="X339" s="228">
        <v>0</v>
      </c>
      <c r="Y339" s="228">
        <f>X339*K339</f>
        <v>0</v>
      </c>
      <c r="Z339" s="228">
        <v>0</v>
      </c>
      <c r="AA339" s="229">
        <f>Z339*K339</f>
        <v>0</v>
      </c>
      <c r="AR339" s="22" t="s">
        <v>278</v>
      </c>
      <c r="AT339" s="22" t="s">
        <v>207</v>
      </c>
      <c r="AU339" s="22" t="s">
        <v>88</v>
      </c>
      <c r="AY339" s="22" t="s">
        <v>206</v>
      </c>
      <c r="BE339" s="142">
        <f>IF(U339="základní",N339,0)</f>
        <v>0</v>
      </c>
      <c r="BF339" s="142">
        <f>IF(U339="snížená",N339,0)</f>
        <v>0</v>
      </c>
      <c r="BG339" s="142">
        <f>IF(U339="zákl. přenesená",N339,0)</f>
        <v>0</v>
      </c>
      <c r="BH339" s="142">
        <f>IF(U339="sníž. přenesená",N339,0)</f>
        <v>0</v>
      </c>
      <c r="BI339" s="142">
        <f>IF(U339="nulová",N339,0)</f>
        <v>0</v>
      </c>
      <c r="BJ339" s="22" t="s">
        <v>88</v>
      </c>
      <c r="BK339" s="142">
        <f>ROUND(L339*K339,2)</f>
        <v>0</v>
      </c>
      <c r="BL339" s="22" t="s">
        <v>278</v>
      </c>
      <c r="BM339" s="22" t="s">
        <v>3692</v>
      </c>
    </row>
    <row r="340" s="1" customFormat="1" ht="16.5" customHeight="1">
      <c r="B340" s="46"/>
      <c r="C340" s="47"/>
      <c r="D340" s="47"/>
      <c r="E340" s="47"/>
      <c r="F340" s="250" t="s">
        <v>3693</v>
      </c>
      <c r="G340" s="67"/>
      <c r="H340" s="67"/>
      <c r="I340" s="67"/>
      <c r="J340" s="47"/>
      <c r="K340" s="47"/>
      <c r="L340" s="47"/>
      <c r="M340" s="47"/>
      <c r="N340" s="47"/>
      <c r="O340" s="47"/>
      <c r="P340" s="47"/>
      <c r="Q340" s="47"/>
      <c r="R340" s="48"/>
      <c r="T340" s="189"/>
      <c r="U340" s="47"/>
      <c r="V340" s="47"/>
      <c r="W340" s="47"/>
      <c r="X340" s="47"/>
      <c r="Y340" s="47"/>
      <c r="Z340" s="47"/>
      <c r="AA340" s="100"/>
      <c r="AT340" s="22" t="s">
        <v>268</v>
      </c>
      <c r="AU340" s="22" t="s">
        <v>88</v>
      </c>
    </row>
    <row r="341" s="1" customFormat="1" ht="16.5" customHeight="1">
      <c r="B341" s="46"/>
      <c r="C341" s="219" t="s">
        <v>711</v>
      </c>
      <c r="D341" s="219" t="s">
        <v>207</v>
      </c>
      <c r="E341" s="220" t="s">
        <v>3694</v>
      </c>
      <c r="F341" s="221" t="s">
        <v>3695</v>
      </c>
      <c r="G341" s="221"/>
      <c r="H341" s="221"/>
      <c r="I341" s="221"/>
      <c r="J341" s="222" t="s">
        <v>1134</v>
      </c>
      <c r="K341" s="223">
        <v>300</v>
      </c>
      <c r="L341" s="224">
        <v>0</v>
      </c>
      <c r="M341" s="225"/>
      <c r="N341" s="226">
        <f>ROUND(L341*K341,2)</f>
        <v>0</v>
      </c>
      <c r="O341" s="226"/>
      <c r="P341" s="226"/>
      <c r="Q341" s="226"/>
      <c r="R341" s="48"/>
      <c r="T341" s="227" t="s">
        <v>22</v>
      </c>
      <c r="U341" s="56" t="s">
        <v>45</v>
      </c>
      <c r="V341" s="47"/>
      <c r="W341" s="228">
        <f>V341*K341</f>
        <v>0</v>
      </c>
      <c r="X341" s="228">
        <v>0</v>
      </c>
      <c r="Y341" s="228">
        <f>X341*K341</f>
        <v>0</v>
      </c>
      <c r="Z341" s="228">
        <v>0</v>
      </c>
      <c r="AA341" s="229">
        <f>Z341*K341</f>
        <v>0</v>
      </c>
      <c r="AR341" s="22" t="s">
        <v>278</v>
      </c>
      <c r="AT341" s="22" t="s">
        <v>207</v>
      </c>
      <c r="AU341" s="22" t="s">
        <v>88</v>
      </c>
      <c r="AY341" s="22" t="s">
        <v>206</v>
      </c>
      <c r="BE341" s="142">
        <f>IF(U341="základní",N341,0)</f>
        <v>0</v>
      </c>
      <c r="BF341" s="142">
        <f>IF(U341="snížená",N341,0)</f>
        <v>0</v>
      </c>
      <c r="BG341" s="142">
        <f>IF(U341="zákl. přenesená",N341,0)</f>
        <v>0</v>
      </c>
      <c r="BH341" s="142">
        <f>IF(U341="sníž. přenesená",N341,0)</f>
        <v>0</v>
      </c>
      <c r="BI341" s="142">
        <f>IF(U341="nulová",N341,0)</f>
        <v>0</v>
      </c>
      <c r="BJ341" s="22" t="s">
        <v>88</v>
      </c>
      <c r="BK341" s="142">
        <f>ROUND(L341*K341,2)</f>
        <v>0</v>
      </c>
      <c r="BL341" s="22" t="s">
        <v>278</v>
      </c>
      <c r="BM341" s="22" t="s">
        <v>3696</v>
      </c>
    </row>
    <row r="342" s="1" customFormat="1" ht="16.5" customHeight="1">
      <c r="B342" s="46"/>
      <c r="C342" s="47"/>
      <c r="D342" s="47"/>
      <c r="E342" s="47"/>
      <c r="F342" s="250" t="s">
        <v>3695</v>
      </c>
      <c r="G342" s="67"/>
      <c r="H342" s="67"/>
      <c r="I342" s="67"/>
      <c r="J342" s="47"/>
      <c r="K342" s="47"/>
      <c r="L342" s="47"/>
      <c r="M342" s="47"/>
      <c r="N342" s="47"/>
      <c r="O342" s="47"/>
      <c r="P342" s="47"/>
      <c r="Q342" s="47"/>
      <c r="R342" s="48"/>
      <c r="T342" s="189"/>
      <c r="U342" s="47"/>
      <c r="V342" s="47"/>
      <c r="W342" s="47"/>
      <c r="X342" s="47"/>
      <c r="Y342" s="47"/>
      <c r="Z342" s="47"/>
      <c r="AA342" s="100"/>
      <c r="AT342" s="22" t="s">
        <v>268</v>
      </c>
      <c r="AU342" s="22" t="s">
        <v>88</v>
      </c>
    </row>
    <row r="343" s="1" customFormat="1" ht="16.5" customHeight="1">
      <c r="B343" s="46"/>
      <c r="C343" s="219" t="s">
        <v>715</v>
      </c>
      <c r="D343" s="219" t="s">
        <v>207</v>
      </c>
      <c r="E343" s="220" t="s">
        <v>3697</v>
      </c>
      <c r="F343" s="221" t="s">
        <v>3698</v>
      </c>
      <c r="G343" s="221"/>
      <c r="H343" s="221"/>
      <c r="I343" s="221"/>
      <c r="J343" s="222" t="s">
        <v>1134</v>
      </c>
      <c r="K343" s="223">
        <v>300</v>
      </c>
      <c r="L343" s="224">
        <v>0</v>
      </c>
      <c r="M343" s="225"/>
      <c r="N343" s="226">
        <f>ROUND(L343*K343,2)</f>
        <v>0</v>
      </c>
      <c r="O343" s="226"/>
      <c r="P343" s="226"/>
      <c r="Q343" s="226"/>
      <c r="R343" s="48"/>
      <c r="T343" s="227" t="s">
        <v>22</v>
      </c>
      <c r="U343" s="56" t="s">
        <v>45</v>
      </c>
      <c r="V343" s="47"/>
      <c r="W343" s="228">
        <f>V343*K343</f>
        <v>0</v>
      </c>
      <c r="X343" s="228">
        <v>0</v>
      </c>
      <c r="Y343" s="228">
        <f>X343*K343</f>
        <v>0</v>
      </c>
      <c r="Z343" s="228">
        <v>0</v>
      </c>
      <c r="AA343" s="229">
        <f>Z343*K343</f>
        <v>0</v>
      </c>
      <c r="AR343" s="22" t="s">
        <v>278</v>
      </c>
      <c r="AT343" s="22" t="s">
        <v>207</v>
      </c>
      <c r="AU343" s="22" t="s">
        <v>88</v>
      </c>
      <c r="AY343" s="22" t="s">
        <v>206</v>
      </c>
      <c r="BE343" s="142">
        <f>IF(U343="základní",N343,0)</f>
        <v>0</v>
      </c>
      <c r="BF343" s="142">
        <f>IF(U343="snížená",N343,0)</f>
        <v>0</v>
      </c>
      <c r="BG343" s="142">
        <f>IF(U343="zákl. přenesená",N343,0)</f>
        <v>0</v>
      </c>
      <c r="BH343" s="142">
        <f>IF(U343="sníž. přenesená",N343,0)</f>
        <v>0</v>
      </c>
      <c r="BI343" s="142">
        <f>IF(U343="nulová",N343,0)</f>
        <v>0</v>
      </c>
      <c r="BJ343" s="22" t="s">
        <v>88</v>
      </c>
      <c r="BK343" s="142">
        <f>ROUND(L343*K343,2)</f>
        <v>0</v>
      </c>
      <c r="BL343" s="22" t="s">
        <v>278</v>
      </c>
      <c r="BM343" s="22" t="s">
        <v>3699</v>
      </c>
    </row>
    <row r="344" s="1" customFormat="1" ht="16.5" customHeight="1">
      <c r="B344" s="46"/>
      <c r="C344" s="47"/>
      <c r="D344" s="47"/>
      <c r="E344" s="47"/>
      <c r="F344" s="250" t="s">
        <v>3698</v>
      </c>
      <c r="G344" s="67"/>
      <c r="H344" s="67"/>
      <c r="I344" s="67"/>
      <c r="J344" s="47"/>
      <c r="K344" s="47"/>
      <c r="L344" s="47"/>
      <c r="M344" s="47"/>
      <c r="N344" s="47"/>
      <c r="O344" s="47"/>
      <c r="P344" s="47"/>
      <c r="Q344" s="47"/>
      <c r="R344" s="48"/>
      <c r="T344" s="189"/>
      <c r="U344" s="47"/>
      <c r="V344" s="47"/>
      <c r="W344" s="47"/>
      <c r="X344" s="47"/>
      <c r="Y344" s="47"/>
      <c r="Z344" s="47"/>
      <c r="AA344" s="100"/>
      <c r="AT344" s="22" t="s">
        <v>268</v>
      </c>
      <c r="AU344" s="22" t="s">
        <v>88</v>
      </c>
    </row>
    <row r="345" s="1" customFormat="1" ht="16.5" customHeight="1">
      <c r="B345" s="46"/>
      <c r="C345" s="219" t="s">
        <v>719</v>
      </c>
      <c r="D345" s="219" t="s">
        <v>207</v>
      </c>
      <c r="E345" s="220" t="s">
        <v>3700</v>
      </c>
      <c r="F345" s="221" t="s">
        <v>3701</v>
      </c>
      <c r="G345" s="221"/>
      <c r="H345" s="221"/>
      <c r="I345" s="221"/>
      <c r="J345" s="222" t="s">
        <v>243</v>
      </c>
      <c r="K345" s="223">
        <v>70</v>
      </c>
      <c r="L345" s="224">
        <v>0</v>
      </c>
      <c r="M345" s="225"/>
      <c r="N345" s="226">
        <f>ROUND(L345*K345,2)</f>
        <v>0</v>
      </c>
      <c r="O345" s="226"/>
      <c r="P345" s="226"/>
      <c r="Q345" s="226"/>
      <c r="R345" s="48"/>
      <c r="T345" s="227" t="s">
        <v>22</v>
      </c>
      <c r="U345" s="56" t="s">
        <v>45</v>
      </c>
      <c r="V345" s="47"/>
      <c r="W345" s="228">
        <f>V345*K345</f>
        <v>0</v>
      </c>
      <c r="X345" s="228">
        <v>0</v>
      </c>
      <c r="Y345" s="228">
        <f>X345*K345</f>
        <v>0</v>
      </c>
      <c r="Z345" s="228">
        <v>0</v>
      </c>
      <c r="AA345" s="229">
        <f>Z345*K345</f>
        <v>0</v>
      </c>
      <c r="AR345" s="22" t="s">
        <v>278</v>
      </c>
      <c r="AT345" s="22" t="s">
        <v>207</v>
      </c>
      <c r="AU345" s="22" t="s">
        <v>88</v>
      </c>
      <c r="AY345" s="22" t="s">
        <v>206</v>
      </c>
      <c r="BE345" s="142">
        <f>IF(U345="základní",N345,0)</f>
        <v>0</v>
      </c>
      <c r="BF345" s="142">
        <f>IF(U345="snížená",N345,0)</f>
        <v>0</v>
      </c>
      <c r="BG345" s="142">
        <f>IF(U345="zákl. přenesená",N345,0)</f>
        <v>0</v>
      </c>
      <c r="BH345" s="142">
        <f>IF(U345="sníž. přenesená",N345,0)</f>
        <v>0</v>
      </c>
      <c r="BI345" s="142">
        <f>IF(U345="nulová",N345,0)</f>
        <v>0</v>
      </c>
      <c r="BJ345" s="22" t="s">
        <v>88</v>
      </c>
      <c r="BK345" s="142">
        <f>ROUND(L345*K345,2)</f>
        <v>0</v>
      </c>
      <c r="BL345" s="22" t="s">
        <v>278</v>
      </c>
      <c r="BM345" s="22" t="s">
        <v>3702</v>
      </c>
    </row>
    <row r="346" s="1" customFormat="1" ht="16.5" customHeight="1">
      <c r="B346" s="46"/>
      <c r="C346" s="47"/>
      <c r="D346" s="47"/>
      <c r="E346" s="47"/>
      <c r="F346" s="250" t="s">
        <v>3701</v>
      </c>
      <c r="G346" s="67"/>
      <c r="H346" s="67"/>
      <c r="I346" s="67"/>
      <c r="J346" s="47"/>
      <c r="K346" s="47"/>
      <c r="L346" s="47"/>
      <c r="M346" s="47"/>
      <c r="N346" s="47"/>
      <c r="O346" s="47"/>
      <c r="P346" s="47"/>
      <c r="Q346" s="47"/>
      <c r="R346" s="48"/>
      <c r="T346" s="189"/>
      <c r="U346" s="47"/>
      <c r="V346" s="47"/>
      <c r="W346" s="47"/>
      <c r="X346" s="47"/>
      <c r="Y346" s="47"/>
      <c r="Z346" s="47"/>
      <c r="AA346" s="100"/>
      <c r="AT346" s="22" t="s">
        <v>268</v>
      </c>
      <c r="AU346" s="22" t="s">
        <v>88</v>
      </c>
    </row>
    <row r="347" s="1" customFormat="1" ht="16.5" customHeight="1">
      <c r="B347" s="46"/>
      <c r="C347" s="219" t="s">
        <v>723</v>
      </c>
      <c r="D347" s="219" t="s">
        <v>207</v>
      </c>
      <c r="E347" s="220" t="s">
        <v>3703</v>
      </c>
      <c r="F347" s="221" t="s">
        <v>3704</v>
      </c>
      <c r="G347" s="221"/>
      <c r="H347" s="221"/>
      <c r="I347" s="221"/>
      <c r="J347" s="222" t="s">
        <v>243</v>
      </c>
      <c r="K347" s="223">
        <v>15</v>
      </c>
      <c r="L347" s="224">
        <v>0</v>
      </c>
      <c r="M347" s="225"/>
      <c r="N347" s="226">
        <f>ROUND(L347*K347,2)</f>
        <v>0</v>
      </c>
      <c r="O347" s="226"/>
      <c r="P347" s="226"/>
      <c r="Q347" s="226"/>
      <c r="R347" s="48"/>
      <c r="T347" s="227" t="s">
        <v>22</v>
      </c>
      <c r="U347" s="56" t="s">
        <v>45</v>
      </c>
      <c r="V347" s="47"/>
      <c r="W347" s="228">
        <f>V347*K347</f>
        <v>0</v>
      </c>
      <c r="X347" s="228">
        <v>0</v>
      </c>
      <c r="Y347" s="228">
        <f>X347*K347</f>
        <v>0</v>
      </c>
      <c r="Z347" s="228">
        <v>0</v>
      </c>
      <c r="AA347" s="229">
        <f>Z347*K347</f>
        <v>0</v>
      </c>
      <c r="AR347" s="22" t="s">
        <v>278</v>
      </c>
      <c r="AT347" s="22" t="s">
        <v>207</v>
      </c>
      <c r="AU347" s="22" t="s">
        <v>88</v>
      </c>
      <c r="AY347" s="22" t="s">
        <v>206</v>
      </c>
      <c r="BE347" s="142">
        <f>IF(U347="základní",N347,0)</f>
        <v>0</v>
      </c>
      <c r="BF347" s="142">
        <f>IF(U347="snížená",N347,0)</f>
        <v>0</v>
      </c>
      <c r="BG347" s="142">
        <f>IF(U347="zákl. přenesená",N347,0)</f>
        <v>0</v>
      </c>
      <c r="BH347" s="142">
        <f>IF(U347="sníž. přenesená",N347,0)</f>
        <v>0</v>
      </c>
      <c r="BI347" s="142">
        <f>IF(U347="nulová",N347,0)</f>
        <v>0</v>
      </c>
      <c r="BJ347" s="22" t="s">
        <v>88</v>
      </c>
      <c r="BK347" s="142">
        <f>ROUND(L347*K347,2)</f>
        <v>0</v>
      </c>
      <c r="BL347" s="22" t="s">
        <v>278</v>
      </c>
      <c r="BM347" s="22" t="s">
        <v>3705</v>
      </c>
    </row>
    <row r="348" s="1" customFormat="1" ht="16.5" customHeight="1">
      <c r="B348" s="46"/>
      <c r="C348" s="47"/>
      <c r="D348" s="47"/>
      <c r="E348" s="47"/>
      <c r="F348" s="250" t="s">
        <v>3704</v>
      </c>
      <c r="G348" s="67"/>
      <c r="H348" s="67"/>
      <c r="I348" s="67"/>
      <c r="J348" s="47"/>
      <c r="K348" s="47"/>
      <c r="L348" s="47"/>
      <c r="M348" s="47"/>
      <c r="N348" s="47"/>
      <c r="O348" s="47"/>
      <c r="P348" s="47"/>
      <c r="Q348" s="47"/>
      <c r="R348" s="48"/>
      <c r="T348" s="189"/>
      <c r="U348" s="47"/>
      <c r="V348" s="47"/>
      <c r="W348" s="47"/>
      <c r="X348" s="47"/>
      <c r="Y348" s="47"/>
      <c r="Z348" s="47"/>
      <c r="AA348" s="100"/>
      <c r="AT348" s="22" t="s">
        <v>268</v>
      </c>
      <c r="AU348" s="22" t="s">
        <v>88</v>
      </c>
    </row>
    <row r="349" s="1" customFormat="1" ht="16.5" customHeight="1">
      <c r="B349" s="46"/>
      <c r="C349" s="219" t="s">
        <v>727</v>
      </c>
      <c r="D349" s="219" t="s">
        <v>207</v>
      </c>
      <c r="E349" s="220" t="s">
        <v>3706</v>
      </c>
      <c r="F349" s="221" t="s">
        <v>3707</v>
      </c>
      <c r="G349" s="221"/>
      <c r="H349" s="221"/>
      <c r="I349" s="221"/>
      <c r="J349" s="222" t="s">
        <v>243</v>
      </c>
      <c r="K349" s="223">
        <v>15</v>
      </c>
      <c r="L349" s="224">
        <v>0</v>
      </c>
      <c r="M349" s="225"/>
      <c r="N349" s="226">
        <f>ROUND(L349*K349,2)</f>
        <v>0</v>
      </c>
      <c r="O349" s="226"/>
      <c r="P349" s="226"/>
      <c r="Q349" s="226"/>
      <c r="R349" s="48"/>
      <c r="T349" s="227" t="s">
        <v>22</v>
      </c>
      <c r="U349" s="56" t="s">
        <v>45</v>
      </c>
      <c r="V349" s="47"/>
      <c r="W349" s="228">
        <f>V349*K349</f>
        <v>0</v>
      </c>
      <c r="X349" s="228">
        <v>0</v>
      </c>
      <c r="Y349" s="228">
        <f>X349*K349</f>
        <v>0</v>
      </c>
      <c r="Z349" s="228">
        <v>0</v>
      </c>
      <c r="AA349" s="229">
        <f>Z349*K349</f>
        <v>0</v>
      </c>
      <c r="AR349" s="22" t="s">
        <v>278</v>
      </c>
      <c r="AT349" s="22" t="s">
        <v>207</v>
      </c>
      <c r="AU349" s="22" t="s">
        <v>88</v>
      </c>
      <c r="AY349" s="22" t="s">
        <v>206</v>
      </c>
      <c r="BE349" s="142">
        <f>IF(U349="základní",N349,0)</f>
        <v>0</v>
      </c>
      <c r="BF349" s="142">
        <f>IF(U349="snížená",N349,0)</f>
        <v>0</v>
      </c>
      <c r="BG349" s="142">
        <f>IF(U349="zákl. přenesená",N349,0)</f>
        <v>0</v>
      </c>
      <c r="BH349" s="142">
        <f>IF(U349="sníž. přenesená",N349,0)</f>
        <v>0</v>
      </c>
      <c r="BI349" s="142">
        <f>IF(U349="nulová",N349,0)</f>
        <v>0</v>
      </c>
      <c r="BJ349" s="22" t="s">
        <v>88</v>
      </c>
      <c r="BK349" s="142">
        <f>ROUND(L349*K349,2)</f>
        <v>0</v>
      </c>
      <c r="BL349" s="22" t="s">
        <v>278</v>
      </c>
      <c r="BM349" s="22" t="s">
        <v>3708</v>
      </c>
    </row>
    <row r="350" s="1" customFormat="1" ht="16.5" customHeight="1">
      <c r="B350" s="46"/>
      <c r="C350" s="47"/>
      <c r="D350" s="47"/>
      <c r="E350" s="47"/>
      <c r="F350" s="250" t="s">
        <v>3707</v>
      </c>
      <c r="G350" s="67"/>
      <c r="H350" s="67"/>
      <c r="I350" s="67"/>
      <c r="J350" s="47"/>
      <c r="K350" s="47"/>
      <c r="L350" s="47"/>
      <c r="M350" s="47"/>
      <c r="N350" s="47"/>
      <c r="O350" s="47"/>
      <c r="P350" s="47"/>
      <c r="Q350" s="47"/>
      <c r="R350" s="48"/>
      <c r="T350" s="189"/>
      <c r="U350" s="47"/>
      <c r="V350" s="47"/>
      <c r="W350" s="47"/>
      <c r="X350" s="47"/>
      <c r="Y350" s="47"/>
      <c r="Z350" s="47"/>
      <c r="AA350" s="100"/>
      <c r="AT350" s="22" t="s">
        <v>268</v>
      </c>
      <c r="AU350" s="22" t="s">
        <v>88</v>
      </c>
    </row>
    <row r="351" s="1" customFormat="1" ht="16.5" customHeight="1">
      <c r="B351" s="46"/>
      <c r="C351" s="219" t="s">
        <v>731</v>
      </c>
      <c r="D351" s="219" t="s">
        <v>207</v>
      </c>
      <c r="E351" s="220" t="s">
        <v>3709</v>
      </c>
      <c r="F351" s="221" t="s">
        <v>3710</v>
      </c>
      <c r="G351" s="221"/>
      <c r="H351" s="221"/>
      <c r="I351" s="221"/>
      <c r="J351" s="222" t="s">
        <v>1134</v>
      </c>
      <c r="K351" s="223">
        <v>2</v>
      </c>
      <c r="L351" s="224">
        <v>0</v>
      </c>
      <c r="M351" s="225"/>
      <c r="N351" s="226">
        <f>ROUND(L351*K351,2)</f>
        <v>0</v>
      </c>
      <c r="O351" s="226"/>
      <c r="P351" s="226"/>
      <c r="Q351" s="226"/>
      <c r="R351" s="48"/>
      <c r="T351" s="227" t="s">
        <v>22</v>
      </c>
      <c r="U351" s="56" t="s">
        <v>45</v>
      </c>
      <c r="V351" s="47"/>
      <c r="W351" s="228">
        <f>V351*K351</f>
        <v>0</v>
      </c>
      <c r="X351" s="228">
        <v>0</v>
      </c>
      <c r="Y351" s="228">
        <f>X351*K351</f>
        <v>0</v>
      </c>
      <c r="Z351" s="228">
        <v>0</v>
      </c>
      <c r="AA351" s="229">
        <f>Z351*K351</f>
        <v>0</v>
      </c>
      <c r="AR351" s="22" t="s">
        <v>278</v>
      </c>
      <c r="AT351" s="22" t="s">
        <v>207</v>
      </c>
      <c r="AU351" s="22" t="s">
        <v>88</v>
      </c>
      <c r="AY351" s="22" t="s">
        <v>206</v>
      </c>
      <c r="BE351" s="142">
        <f>IF(U351="základní",N351,0)</f>
        <v>0</v>
      </c>
      <c r="BF351" s="142">
        <f>IF(U351="snížená",N351,0)</f>
        <v>0</v>
      </c>
      <c r="BG351" s="142">
        <f>IF(U351="zákl. přenesená",N351,0)</f>
        <v>0</v>
      </c>
      <c r="BH351" s="142">
        <f>IF(U351="sníž. přenesená",N351,0)</f>
        <v>0</v>
      </c>
      <c r="BI351" s="142">
        <f>IF(U351="nulová",N351,0)</f>
        <v>0</v>
      </c>
      <c r="BJ351" s="22" t="s">
        <v>88</v>
      </c>
      <c r="BK351" s="142">
        <f>ROUND(L351*K351,2)</f>
        <v>0</v>
      </c>
      <c r="BL351" s="22" t="s">
        <v>278</v>
      </c>
      <c r="BM351" s="22" t="s">
        <v>3711</v>
      </c>
    </row>
    <row r="352" s="1" customFormat="1" ht="16.5" customHeight="1">
      <c r="B352" s="46"/>
      <c r="C352" s="47"/>
      <c r="D352" s="47"/>
      <c r="E352" s="47"/>
      <c r="F352" s="250" t="s">
        <v>3710</v>
      </c>
      <c r="G352" s="67"/>
      <c r="H352" s="67"/>
      <c r="I352" s="67"/>
      <c r="J352" s="47"/>
      <c r="K352" s="47"/>
      <c r="L352" s="47"/>
      <c r="M352" s="47"/>
      <c r="N352" s="47"/>
      <c r="O352" s="47"/>
      <c r="P352" s="47"/>
      <c r="Q352" s="47"/>
      <c r="R352" s="48"/>
      <c r="T352" s="189"/>
      <c r="U352" s="47"/>
      <c r="V352" s="47"/>
      <c r="W352" s="47"/>
      <c r="X352" s="47"/>
      <c r="Y352" s="47"/>
      <c r="Z352" s="47"/>
      <c r="AA352" s="100"/>
      <c r="AT352" s="22" t="s">
        <v>268</v>
      </c>
      <c r="AU352" s="22" t="s">
        <v>88</v>
      </c>
    </row>
    <row r="353" s="1" customFormat="1" ht="16.5" customHeight="1">
      <c r="B353" s="46"/>
      <c r="C353" s="219" t="s">
        <v>735</v>
      </c>
      <c r="D353" s="219" t="s">
        <v>207</v>
      </c>
      <c r="E353" s="220" t="s">
        <v>3712</v>
      </c>
      <c r="F353" s="221" t="s">
        <v>3713</v>
      </c>
      <c r="G353" s="221"/>
      <c r="H353" s="221"/>
      <c r="I353" s="221"/>
      <c r="J353" s="222" t="s">
        <v>1134</v>
      </c>
      <c r="K353" s="223">
        <v>2</v>
      </c>
      <c r="L353" s="224">
        <v>0</v>
      </c>
      <c r="M353" s="225"/>
      <c r="N353" s="226">
        <f>ROUND(L353*K353,2)</f>
        <v>0</v>
      </c>
      <c r="O353" s="226"/>
      <c r="P353" s="226"/>
      <c r="Q353" s="226"/>
      <c r="R353" s="48"/>
      <c r="T353" s="227" t="s">
        <v>22</v>
      </c>
      <c r="U353" s="56" t="s">
        <v>45</v>
      </c>
      <c r="V353" s="47"/>
      <c r="W353" s="228">
        <f>V353*K353</f>
        <v>0</v>
      </c>
      <c r="X353" s="228">
        <v>0</v>
      </c>
      <c r="Y353" s="228">
        <f>X353*K353</f>
        <v>0</v>
      </c>
      <c r="Z353" s="228">
        <v>0</v>
      </c>
      <c r="AA353" s="229">
        <f>Z353*K353</f>
        <v>0</v>
      </c>
      <c r="AR353" s="22" t="s">
        <v>278</v>
      </c>
      <c r="AT353" s="22" t="s">
        <v>207</v>
      </c>
      <c r="AU353" s="22" t="s">
        <v>88</v>
      </c>
      <c r="AY353" s="22" t="s">
        <v>206</v>
      </c>
      <c r="BE353" s="142">
        <f>IF(U353="základní",N353,0)</f>
        <v>0</v>
      </c>
      <c r="BF353" s="142">
        <f>IF(U353="snížená",N353,0)</f>
        <v>0</v>
      </c>
      <c r="BG353" s="142">
        <f>IF(U353="zákl. přenesená",N353,0)</f>
        <v>0</v>
      </c>
      <c r="BH353" s="142">
        <f>IF(U353="sníž. přenesená",N353,0)</f>
        <v>0</v>
      </c>
      <c r="BI353" s="142">
        <f>IF(U353="nulová",N353,0)</f>
        <v>0</v>
      </c>
      <c r="BJ353" s="22" t="s">
        <v>88</v>
      </c>
      <c r="BK353" s="142">
        <f>ROUND(L353*K353,2)</f>
        <v>0</v>
      </c>
      <c r="BL353" s="22" t="s">
        <v>278</v>
      </c>
      <c r="BM353" s="22" t="s">
        <v>3714</v>
      </c>
    </row>
    <row r="354" s="1" customFormat="1" ht="24" customHeight="1">
      <c r="B354" s="46"/>
      <c r="C354" s="47"/>
      <c r="D354" s="47"/>
      <c r="E354" s="47"/>
      <c r="F354" s="250" t="s">
        <v>3715</v>
      </c>
      <c r="G354" s="67"/>
      <c r="H354" s="67"/>
      <c r="I354" s="67"/>
      <c r="J354" s="47"/>
      <c r="K354" s="47"/>
      <c r="L354" s="47"/>
      <c r="M354" s="47"/>
      <c r="N354" s="47"/>
      <c r="O354" s="47"/>
      <c r="P354" s="47"/>
      <c r="Q354" s="47"/>
      <c r="R354" s="48"/>
      <c r="T354" s="189"/>
      <c r="U354" s="47"/>
      <c r="V354" s="47"/>
      <c r="W354" s="47"/>
      <c r="X354" s="47"/>
      <c r="Y354" s="47"/>
      <c r="Z354" s="47"/>
      <c r="AA354" s="100"/>
      <c r="AT354" s="22" t="s">
        <v>268</v>
      </c>
      <c r="AU354" s="22" t="s">
        <v>88</v>
      </c>
    </row>
    <row r="355" s="1" customFormat="1" ht="25.5" customHeight="1">
      <c r="B355" s="46"/>
      <c r="C355" s="219" t="s">
        <v>739</v>
      </c>
      <c r="D355" s="219" t="s">
        <v>207</v>
      </c>
      <c r="E355" s="220" t="s">
        <v>3716</v>
      </c>
      <c r="F355" s="221" t="s">
        <v>3717</v>
      </c>
      <c r="G355" s="221"/>
      <c r="H355" s="221"/>
      <c r="I355" s="221"/>
      <c r="J355" s="222" t="s">
        <v>243</v>
      </c>
      <c r="K355" s="223">
        <v>100</v>
      </c>
      <c r="L355" s="224">
        <v>0</v>
      </c>
      <c r="M355" s="225"/>
      <c r="N355" s="226">
        <f>ROUND(L355*K355,2)</f>
        <v>0</v>
      </c>
      <c r="O355" s="226"/>
      <c r="P355" s="226"/>
      <c r="Q355" s="226"/>
      <c r="R355" s="48"/>
      <c r="T355" s="227" t="s">
        <v>22</v>
      </c>
      <c r="U355" s="56" t="s">
        <v>45</v>
      </c>
      <c r="V355" s="47"/>
      <c r="W355" s="228">
        <f>V355*K355</f>
        <v>0</v>
      </c>
      <c r="X355" s="228">
        <v>0</v>
      </c>
      <c r="Y355" s="228">
        <f>X355*K355</f>
        <v>0</v>
      </c>
      <c r="Z355" s="228">
        <v>0</v>
      </c>
      <c r="AA355" s="229">
        <f>Z355*K355</f>
        <v>0</v>
      </c>
      <c r="AR355" s="22" t="s">
        <v>278</v>
      </c>
      <c r="AT355" s="22" t="s">
        <v>207</v>
      </c>
      <c r="AU355" s="22" t="s">
        <v>88</v>
      </c>
      <c r="AY355" s="22" t="s">
        <v>206</v>
      </c>
      <c r="BE355" s="142">
        <f>IF(U355="základní",N355,0)</f>
        <v>0</v>
      </c>
      <c r="BF355" s="142">
        <f>IF(U355="snížená",N355,0)</f>
        <v>0</v>
      </c>
      <c r="BG355" s="142">
        <f>IF(U355="zákl. přenesená",N355,0)</f>
        <v>0</v>
      </c>
      <c r="BH355" s="142">
        <f>IF(U355="sníž. přenesená",N355,0)</f>
        <v>0</v>
      </c>
      <c r="BI355" s="142">
        <f>IF(U355="nulová",N355,0)</f>
        <v>0</v>
      </c>
      <c r="BJ355" s="22" t="s">
        <v>88</v>
      </c>
      <c r="BK355" s="142">
        <f>ROUND(L355*K355,2)</f>
        <v>0</v>
      </c>
      <c r="BL355" s="22" t="s">
        <v>278</v>
      </c>
      <c r="BM355" s="22" t="s">
        <v>3718</v>
      </c>
    </row>
    <row r="356" s="1" customFormat="1" ht="24" customHeight="1">
      <c r="B356" s="46"/>
      <c r="C356" s="47"/>
      <c r="D356" s="47"/>
      <c r="E356" s="47"/>
      <c r="F356" s="250" t="s">
        <v>3717</v>
      </c>
      <c r="G356" s="67"/>
      <c r="H356" s="67"/>
      <c r="I356" s="67"/>
      <c r="J356" s="47"/>
      <c r="K356" s="47"/>
      <c r="L356" s="47"/>
      <c r="M356" s="47"/>
      <c r="N356" s="47"/>
      <c r="O356" s="47"/>
      <c r="P356" s="47"/>
      <c r="Q356" s="47"/>
      <c r="R356" s="48"/>
      <c r="T356" s="189"/>
      <c r="U356" s="47"/>
      <c r="V356" s="47"/>
      <c r="W356" s="47"/>
      <c r="X356" s="47"/>
      <c r="Y356" s="47"/>
      <c r="Z356" s="47"/>
      <c r="AA356" s="100"/>
      <c r="AT356" s="22" t="s">
        <v>268</v>
      </c>
      <c r="AU356" s="22" t="s">
        <v>88</v>
      </c>
    </row>
    <row r="357" s="1" customFormat="1" ht="25.5" customHeight="1">
      <c r="B357" s="46"/>
      <c r="C357" s="219" t="s">
        <v>743</v>
      </c>
      <c r="D357" s="219" t="s">
        <v>207</v>
      </c>
      <c r="E357" s="220" t="s">
        <v>3719</v>
      </c>
      <c r="F357" s="221" t="s">
        <v>3720</v>
      </c>
      <c r="G357" s="221"/>
      <c r="H357" s="221"/>
      <c r="I357" s="221"/>
      <c r="J357" s="222" t="s">
        <v>243</v>
      </c>
      <c r="K357" s="223">
        <v>100</v>
      </c>
      <c r="L357" s="224">
        <v>0</v>
      </c>
      <c r="M357" s="225"/>
      <c r="N357" s="226">
        <f>ROUND(L357*K357,2)</f>
        <v>0</v>
      </c>
      <c r="O357" s="226"/>
      <c r="P357" s="226"/>
      <c r="Q357" s="226"/>
      <c r="R357" s="48"/>
      <c r="T357" s="227" t="s">
        <v>22</v>
      </c>
      <c r="U357" s="56" t="s">
        <v>45</v>
      </c>
      <c r="V357" s="47"/>
      <c r="W357" s="228">
        <f>V357*K357</f>
        <v>0</v>
      </c>
      <c r="X357" s="228">
        <v>0</v>
      </c>
      <c r="Y357" s="228">
        <f>X357*K357</f>
        <v>0</v>
      </c>
      <c r="Z357" s="228">
        <v>0</v>
      </c>
      <c r="AA357" s="229">
        <f>Z357*K357</f>
        <v>0</v>
      </c>
      <c r="AR357" s="22" t="s">
        <v>278</v>
      </c>
      <c r="AT357" s="22" t="s">
        <v>207</v>
      </c>
      <c r="AU357" s="22" t="s">
        <v>88</v>
      </c>
      <c r="AY357" s="22" t="s">
        <v>206</v>
      </c>
      <c r="BE357" s="142">
        <f>IF(U357="základní",N357,0)</f>
        <v>0</v>
      </c>
      <c r="BF357" s="142">
        <f>IF(U357="snížená",N357,0)</f>
        <v>0</v>
      </c>
      <c r="BG357" s="142">
        <f>IF(U357="zákl. přenesená",N357,0)</f>
        <v>0</v>
      </c>
      <c r="BH357" s="142">
        <f>IF(U357="sníž. přenesená",N357,0)</f>
        <v>0</v>
      </c>
      <c r="BI357" s="142">
        <f>IF(U357="nulová",N357,0)</f>
        <v>0</v>
      </c>
      <c r="BJ357" s="22" t="s">
        <v>88</v>
      </c>
      <c r="BK357" s="142">
        <f>ROUND(L357*K357,2)</f>
        <v>0</v>
      </c>
      <c r="BL357" s="22" t="s">
        <v>278</v>
      </c>
      <c r="BM357" s="22" t="s">
        <v>3721</v>
      </c>
    </row>
    <row r="358" s="1" customFormat="1" ht="24" customHeight="1">
      <c r="B358" s="46"/>
      <c r="C358" s="47"/>
      <c r="D358" s="47"/>
      <c r="E358" s="47"/>
      <c r="F358" s="250" t="s">
        <v>3722</v>
      </c>
      <c r="G358" s="67"/>
      <c r="H358" s="67"/>
      <c r="I358" s="67"/>
      <c r="J358" s="47"/>
      <c r="K358" s="47"/>
      <c r="L358" s="47"/>
      <c r="M358" s="47"/>
      <c r="N358" s="47"/>
      <c r="O358" s="47"/>
      <c r="P358" s="47"/>
      <c r="Q358" s="47"/>
      <c r="R358" s="48"/>
      <c r="T358" s="189"/>
      <c r="U358" s="47"/>
      <c r="V358" s="47"/>
      <c r="W358" s="47"/>
      <c r="X358" s="47"/>
      <c r="Y358" s="47"/>
      <c r="Z358" s="47"/>
      <c r="AA358" s="100"/>
      <c r="AT358" s="22" t="s">
        <v>268</v>
      </c>
      <c r="AU358" s="22" t="s">
        <v>88</v>
      </c>
    </row>
    <row r="359" s="1" customFormat="1" ht="25.5" customHeight="1">
      <c r="B359" s="46"/>
      <c r="C359" s="219" t="s">
        <v>747</v>
      </c>
      <c r="D359" s="219" t="s">
        <v>207</v>
      </c>
      <c r="E359" s="220" t="s">
        <v>3723</v>
      </c>
      <c r="F359" s="221" t="s">
        <v>3724</v>
      </c>
      <c r="G359" s="221"/>
      <c r="H359" s="221"/>
      <c r="I359" s="221"/>
      <c r="J359" s="222" t="s">
        <v>1134</v>
      </c>
      <c r="K359" s="223">
        <v>4</v>
      </c>
      <c r="L359" s="224">
        <v>0</v>
      </c>
      <c r="M359" s="225"/>
      <c r="N359" s="226">
        <f>ROUND(L359*K359,2)</f>
        <v>0</v>
      </c>
      <c r="O359" s="226"/>
      <c r="P359" s="226"/>
      <c r="Q359" s="226"/>
      <c r="R359" s="48"/>
      <c r="T359" s="227" t="s">
        <v>22</v>
      </c>
      <c r="U359" s="56" t="s">
        <v>45</v>
      </c>
      <c r="V359" s="47"/>
      <c r="W359" s="228">
        <f>V359*K359</f>
        <v>0</v>
      </c>
      <c r="X359" s="228">
        <v>0</v>
      </c>
      <c r="Y359" s="228">
        <f>X359*K359</f>
        <v>0</v>
      </c>
      <c r="Z359" s="228">
        <v>0</v>
      </c>
      <c r="AA359" s="229">
        <f>Z359*K359</f>
        <v>0</v>
      </c>
      <c r="AR359" s="22" t="s">
        <v>278</v>
      </c>
      <c r="AT359" s="22" t="s">
        <v>207</v>
      </c>
      <c r="AU359" s="22" t="s">
        <v>88</v>
      </c>
      <c r="AY359" s="22" t="s">
        <v>206</v>
      </c>
      <c r="BE359" s="142">
        <f>IF(U359="základní",N359,0)</f>
        <v>0</v>
      </c>
      <c r="BF359" s="142">
        <f>IF(U359="snížená",N359,0)</f>
        <v>0</v>
      </c>
      <c r="BG359" s="142">
        <f>IF(U359="zákl. přenesená",N359,0)</f>
        <v>0</v>
      </c>
      <c r="BH359" s="142">
        <f>IF(U359="sníž. přenesená",N359,0)</f>
        <v>0</v>
      </c>
      <c r="BI359" s="142">
        <f>IF(U359="nulová",N359,0)</f>
        <v>0</v>
      </c>
      <c r="BJ359" s="22" t="s">
        <v>88</v>
      </c>
      <c r="BK359" s="142">
        <f>ROUND(L359*K359,2)</f>
        <v>0</v>
      </c>
      <c r="BL359" s="22" t="s">
        <v>278</v>
      </c>
      <c r="BM359" s="22" t="s">
        <v>3725</v>
      </c>
    </row>
    <row r="360" s="1" customFormat="1" ht="24" customHeight="1">
      <c r="B360" s="46"/>
      <c r="C360" s="47"/>
      <c r="D360" s="47"/>
      <c r="E360" s="47"/>
      <c r="F360" s="250" t="s">
        <v>3724</v>
      </c>
      <c r="G360" s="67"/>
      <c r="H360" s="67"/>
      <c r="I360" s="67"/>
      <c r="J360" s="47"/>
      <c r="K360" s="47"/>
      <c r="L360" s="47"/>
      <c r="M360" s="47"/>
      <c r="N360" s="47"/>
      <c r="O360" s="47"/>
      <c r="P360" s="47"/>
      <c r="Q360" s="47"/>
      <c r="R360" s="48"/>
      <c r="T360" s="189"/>
      <c r="U360" s="47"/>
      <c r="V360" s="47"/>
      <c r="W360" s="47"/>
      <c r="X360" s="47"/>
      <c r="Y360" s="47"/>
      <c r="Z360" s="47"/>
      <c r="AA360" s="100"/>
      <c r="AT360" s="22" t="s">
        <v>268</v>
      </c>
      <c r="AU360" s="22" t="s">
        <v>88</v>
      </c>
    </row>
    <row r="361" s="1" customFormat="1" ht="25.5" customHeight="1">
      <c r="B361" s="46"/>
      <c r="C361" s="219" t="s">
        <v>751</v>
      </c>
      <c r="D361" s="219" t="s">
        <v>207</v>
      </c>
      <c r="E361" s="220" t="s">
        <v>3726</v>
      </c>
      <c r="F361" s="221" t="s">
        <v>3727</v>
      </c>
      <c r="G361" s="221"/>
      <c r="H361" s="221"/>
      <c r="I361" s="221"/>
      <c r="J361" s="222" t="s">
        <v>1134</v>
      </c>
      <c r="K361" s="223">
        <v>8</v>
      </c>
      <c r="L361" s="224">
        <v>0</v>
      </c>
      <c r="M361" s="225"/>
      <c r="N361" s="226">
        <f>ROUND(L361*K361,2)</f>
        <v>0</v>
      </c>
      <c r="O361" s="226"/>
      <c r="P361" s="226"/>
      <c r="Q361" s="226"/>
      <c r="R361" s="48"/>
      <c r="T361" s="227" t="s">
        <v>22</v>
      </c>
      <c r="U361" s="56" t="s">
        <v>45</v>
      </c>
      <c r="V361" s="47"/>
      <c r="W361" s="228">
        <f>V361*K361</f>
        <v>0</v>
      </c>
      <c r="X361" s="228">
        <v>0</v>
      </c>
      <c r="Y361" s="228">
        <f>X361*K361</f>
        <v>0</v>
      </c>
      <c r="Z361" s="228">
        <v>0</v>
      </c>
      <c r="AA361" s="229">
        <f>Z361*K361</f>
        <v>0</v>
      </c>
      <c r="AR361" s="22" t="s">
        <v>278</v>
      </c>
      <c r="AT361" s="22" t="s">
        <v>207</v>
      </c>
      <c r="AU361" s="22" t="s">
        <v>88</v>
      </c>
      <c r="AY361" s="22" t="s">
        <v>206</v>
      </c>
      <c r="BE361" s="142">
        <f>IF(U361="základní",N361,0)</f>
        <v>0</v>
      </c>
      <c r="BF361" s="142">
        <f>IF(U361="snížená",N361,0)</f>
        <v>0</v>
      </c>
      <c r="BG361" s="142">
        <f>IF(U361="zákl. přenesená",N361,0)</f>
        <v>0</v>
      </c>
      <c r="BH361" s="142">
        <f>IF(U361="sníž. přenesená",N361,0)</f>
        <v>0</v>
      </c>
      <c r="BI361" s="142">
        <f>IF(U361="nulová",N361,0)</f>
        <v>0</v>
      </c>
      <c r="BJ361" s="22" t="s">
        <v>88</v>
      </c>
      <c r="BK361" s="142">
        <f>ROUND(L361*K361,2)</f>
        <v>0</v>
      </c>
      <c r="BL361" s="22" t="s">
        <v>278</v>
      </c>
      <c r="BM361" s="22" t="s">
        <v>3728</v>
      </c>
    </row>
    <row r="362" s="1" customFormat="1" ht="24" customHeight="1">
      <c r="B362" s="46"/>
      <c r="C362" s="47"/>
      <c r="D362" s="47"/>
      <c r="E362" s="47"/>
      <c r="F362" s="250" t="s">
        <v>3727</v>
      </c>
      <c r="G362" s="67"/>
      <c r="H362" s="67"/>
      <c r="I362" s="67"/>
      <c r="J362" s="47"/>
      <c r="K362" s="47"/>
      <c r="L362" s="47"/>
      <c r="M362" s="47"/>
      <c r="N362" s="47"/>
      <c r="O362" s="47"/>
      <c r="P362" s="47"/>
      <c r="Q362" s="47"/>
      <c r="R362" s="48"/>
      <c r="T362" s="189"/>
      <c r="U362" s="47"/>
      <c r="V362" s="47"/>
      <c r="W362" s="47"/>
      <c r="X362" s="47"/>
      <c r="Y362" s="47"/>
      <c r="Z362" s="47"/>
      <c r="AA362" s="100"/>
      <c r="AT362" s="22" t="s">
        <v>268</v>
      </c>
      <c r="AU362" s="22" t="s">
        <v>88</v>
      </c>
    </row>
    <row r="363" s="1" customFormat="1" ht="16.5" customHeight="1">
      <c r="B363" s="46"/>
      <c r="C363" s="219" t="s">
        <v>755</v>
      </c>
      <c r="D363" s="219" t="s">
        <v>207</v>
      </c>
      <c r="E363" s="220" t="s">
        <v>3729</v>
      </c>
      <c r="F363" s="221" t="s">
        <v>3730</v>
      </c>
      <c r="G363" s="221"/>
      <c r="H363" s="221"/>
      <c r="I363" s="221"/>
      <c r="J363" s="222" t="s">
        <v>243</v>
      </c>
      <c r="K363" s="223">
        <v>59</v>
      </c>
      <c r="L363" s="224">
        <v>0</v>
      </c>
      <c r="M363" s="225"/>
      <c r="N363" s="226">
        <f>ROUND(L363*K363,2)</f>
        <v>0</v>
      </c>
      <c r="O363" s="226"/>
      <c r="P363" s="226"/>
      <c r="Q363" s="226"/>
      <c r="R363" s="48"/>
      <c r="T363" s="227" t="s">
        <v>22</v>
      </c>
      <c r="U363" s="56" t="s">
        <v>45</v>
      </c>
      <c r="V363" s="47"/>
      <c r="W363" s="228">
        <f>V363*K363</f>
        <v>0</v>
      </c>
      <c r="X363" s="228">
        <v>0</v>
      </c>
      <c r="Y363" s="228">
        <f>X363*K363</f>
        <v>0</v>
      </c>
      <c r="Z363" s="228">
        <v>0</v>
      </c>
      <c r="AA363" s="229">
        <f>Z363*K363</f>
        <v>0</v>
      </c>
      <c r="AR363" s="22" t="s">
        <v>278</v>
      </c>
      <c r="AT363" s="22" t="s">
        <v>207</v>
      </c>
      <c r="AU363" s="22" t="s">
        <v>88</v>
      </c>
      <c r="AY363" s="22" t="s">
        <v>206</v>
      </c>
      <c r="BE363" s="142">
        <f>IF(U363="základní",N363,0)</f>
        <v>0</v>
      </c>
      <c r="BF363" s="142">
        <f>IF(U363="snížená",N363,0)</f>
        <v>0</v>
      </c>
      <c r="BG363" s="142">
        <f>IF(U363="zákl. přenesená",N363,0)</f>
        <v>0</v>
      </c>
      <c r="BH363" s="142">
        <f>IF(U363="sníž. přenesená",N363,0)</f>
        <v>0</v>
      </c>
      <c r="BI363" s="142">
        <f>IF(U363="nulová",N363,0)</f>
        <v>0</v>
      </c>
      <c r="BJ363" s="22" t="s">
        <v>88</v>
      </c>
      <c r="BK363" s="142">
        <f>ROUND(L363*K363,2)</f>
        <v>0</v>
      </c>
      <c r="BL363" s="22" t="s">
        <v>278</v>
      </c>
      <c r="BM363" s="22" t="s">
        <v>3731</v>
      </c>
    </row>
    <row r="364" s="1" customFormat="1" ht="16.5" customHeight="1">
      <c r="B364" s="46"/>
      <c r="C364" s="47"/>
      <c r="D364" s="47"/>
      <c r="E364" s="47"/>
      <c r="F364" s="250" t="s">
        <v>3730</v>
      </c>
      <c r="G364" s="67"/>
      <c r="H364" s="67"/>
      <c r="I364" s="67"/>
      <c r="J364" s="47"/>
      <c r="K364" s="47"/>
      <c r="L364" s="47"/>
      <c r="M364" s="47"/>
      <c r="N364" s="47"/>
      <c r="O364" s="47"/>
      <c r="P364" s="47"/>
      <c r="Q364" s="47"/>
      <c r="R364" s="48"/>
      <c r="T364" s="189"/>
      <c r="U364" s="47"/>
      <c r="V364" s="47"/>
      <c r="W364" s="47"/>
      <c r="X364" s="47"/>
      <c r="Y364" s="47"/>
      <c r="Z364" s="47"/>
      <c r="AA364" s="100"/>
      <c r="AT364" s="22" t="s">
        <v>268</v>
      </c>
      <c r="AU364" s="22" t="s">
        <v>88</v>
      </c>
    </row>
    <row r="365" s="1" customFormat="1" ht="25.5" customHeight="1">
      <c r="B365" s="46"/>
      <c r="C365" s="219" t="s">
        <v>759</v>
      </c>
      <c r="D365" s="219" t="s">
        <v>207</v>
      </c>
      <c r="E365" s="220" t="s">
        <v>3732</v>
      </c>
      <c r="F365" s="221" t="s">
        <v>3733</v>
      </c>
      <c r="G365" s="221"/>
      <c r="H365" s="221"/>
      <c r="I365" s="221"/>
      <c r="J365" s="222" t="s">
        <v>243</v>
      </c>
      <c r="K365" s="223">
        <v>47</v>
      </c>
      <c r="L365" s="224">
        <v>0</v>
      </c>
      <c r="M365" s="225"/>
      <c r="N365" s="226">
        <f>ROUND(L365*K365,2)</f>
        <v>0</v>
      </c>
      <c r="O365" s="226"/>
      <c r="P365" s="226"/>
      <c r="Q365" s="226"/>
      <c r="R365" s="48"/>
      <c r="T365" s="227" t="s">
        <v>22</v>
      </c>
      <c r="U365" s="56" t="s">
        <v>45</v>
      </c>
      <c r="V365" s="47"/>
      <c r="W365" s="228">
        <f>V365*K365</f>
        <v>0</v>
      </c>
      <c r="X365" s="228">
        <v>0</v>
      </c>
      <c r="Y365" s="228">
        <f>X365*K365</f>
        <v>0</v>
      </c>
      <c r="Z365" s="228">
        <v>0</v>
      </c>
      <c r="AA365" s="229">
        <f>Z365*K365</f>
        <v>0</v>
      </c>
      <c r="AR365" s="22" t="s">
        <v>278</v>
      </c>
      <c r="AT365" s="22" t="s">
        <v>207</v>
      </c>
      <c r="AU365" s="22" t="s">
        <v>88</v>
      </c>
      <c r="AY365" s="22" t="s">
        <v>206</v>
      </c>
      <c r="BE365" s="142">
        <f>IF(U365="základní",N365,0)</f>
        <v>0</v>
      </c>
      <c r="BF365" s="142">
        <f>IF(U365="snížená",N365,0)</f>
        <v>0</v>
      </c>
      <c r="BG365" s="142">
        <f>IF(U365="zákl. přenesená",N365,0)</f>
        <v>0</v>
      </c>
      <c r="BH365" s="142">
        <f>IF(U365="sníž. přenesená",N365,0)</f>
        <v>0</v>
      </c>
      <c r="BI365" s="142">
        <f>IF(U365="nulová",N365,0)</f>
        <v>0</v>
      </c>
      <c r="BJ365" s="22" t="s">
        <v>88</v>
      </c>
      <c r="BK365" s="142">
        <f>ROUND(L365*K365,2)</f>
        <v>0</v>
      </c>
      <c r="BL365" s="22" t="s">
        <v>278</v>
      </c>
      <c r="BM365" s="22" t="s">
        <v>3734</v>
      </c>
    </row>
    <row r="366" s="1" customFormat="1" ht="24" customHeight="1">
      <c r="B366" s="46"/>
      <c r="C366" s="47"/>
      <c r="D366" s="47"/>
      <c r="E366" s="47"/>
      <c r="F366" s="250" t="s">
        <v>3733</v>
      </c>
      <c r="G366" s="67"/>
      <c r="H366" s="67"/>
      <c r="I366" s="67"/>
      <c r="J366" s="47"/>
      <c r="K366" s="47"/>
      <c r="L366" s="47"/>
      <c r="M366" s="47"/>
      <c r="N366" s="47"/>
      <c r="O366" s="47"/>
      <c r="P366" s="47"/>
      <c r="Q366" s="47"/>
      <c r="R366" s="48"/>
      <c r="T366" s="189"/>
      <c r="U366" s="47"/>
      <c r="V366" s="47"/>
      <c r="W366" s="47"/>
      <c r="X366" s="47"/>
      <c r="Y366" s="47"/>
      <c r="Z366" s="47"/>
      <c r="AA366" s="100"/>
      <c r="AT366" s="22" t="s">
        <v>268</v>
      </c>
      <c r="AU366" s="22" t="s">
        <v>88</v>
      </c>
    </row>
    <row r="367" s="1" customFormat="1" ht="25.5" customHeight="1">
      <c r="B367" s="46"/>
      <c r="C367" s="219" t="s">
        <v>761</v>
      </c>
      <c r="D367" s="219" t="s">
        <v>207</v>
      </c>
      <c r="E367" s="220" t="s">
        <v>3735</v>
      </c>
      <c r="F367" s="221" t="s">
        <v>3736</v>
      </c>
      <c r="G367" s="221"/>
      <c r="H367" s="221"/>
      <c r="I367" s="221"/>
      <c r="J367" s="222" t="s">
        <v>243</v>
      </c>
      <c r="K367" s="223">
        <v>12</v>
      </c>
      <c r="L367" s="224">
        <v>0</v>
      </c>
      <c r="M367" s="225"/>
      <c r="N367" s="226">
        <f>ROUND(L367*K367,2)</f>
        <v>0</v>
      </c>
      <c r="O367" s="226"/>
      <c r="P367" s="226"/>
      <c r="Q367" s="226"/>
      <c r="R367" s="48"/>
      <c r="T367" s="227" t="s">
        <v>22</v>
      </c>
      <c r="U367" s="56" t="s">
        <v>45</v>
      </c>
      <c r="V367" s="47"/>
      <c r="W367" s="228">
        <f>V367*K367</f>
        <v>0</v>
      </c>
      <c r="X367" s="228">
        <v>0</v>
      </c>
      <c r="Y367" s="228">
        <f>X367*K367</f>
        <v>0</v>
      </c>
      <c r="Z367" s="228">
        <v>0</v>
      </c>
      <c r="AA367" s="229">
        <f>Z367*K367</f>
        <v>0</v>
      </c>
      <c r="AR367" s="22" t="s">
        <v>278</v>
      </c>
      <c r="AT367" s="22" t="s">
        <v>207</v>
      </c>
      <c r="AU367" s="22" t="s">
        <v>88</v>
      </c>
      <c r="AY367" s="22" t="s">
        <v>206</v>
      </c>
      <c r="BE367" s="142">
        <f>IF(U367="základní",N367,0)</f>
        <v>0</v>
      </c>
      <c r="BF367" s="142">
        <f>IF(U367="snížená",N367,0)</f>
        <v>0</v>
      </c>
      <c r="BG367" s="142">
        <f>IF(U367="zákl. přenesená",N367,0)</f>
        <v>0</v>
      </c>
      <c r="BH367" s="142">
        <f>IF(U367="sníž. přenesená",N367,0)</f>
        <v>0</v>
      </c>
      <c r="BI367" s="142">
        <f>IF(U367="nulová",N367,0)</f>
        <v>0</v>
      </c>
      <c r="BJ367" s="22" t="s">
        <v>88</v>
      </c>
      <c r="BK367" s="142">
        <f>ROUND(L367*K367,2)</f>
        <v>0</v>
      </c>
      <c r="BL367" s="22" t="s">
        <v>278</v>
      </c>
      <c r="BM367" s="22" t="s">
        <v>3737</v>
      </c>
    </row>
    <row r="368" s="1" customFormat="1" ht="24" customHeight="1">
      <c r="B368" s="46"/>
      <c r="C368" s="47"/>
      <c r="D368" s="47"/>
      <c r="E368" s="47"/>
      <c r="F368" s="250" t="s">
        <v>3736</v>
      </c>
      <c r="G368" s="67"/>
      <c r="H368" s="67"/>
      <c r="I368" s="67"/>
      <c r="J368" s="47"/>
      <c r="K368" s="47"/>
      <c r="L368" s="47"/>
      <c r="M368" s="47"/>
      <c r="N368" s="47"/>
      <c r="O368" s="47"/>
      <c r="P368" s="47"/>
      <c r="Q368" s="47"/>
      <c r="R368" s="48"/>
      <c r="T368" s="189"/>
      <c r="U368" s="47"/>
      <c r="V368" s="47"/>
      <c r="W368" s="47"/>
      <c r="X368" s="47"/>
      <c r="Y368" s="47"/>
      <c r="Z368" s="47"/>
      <c r="AA368" s="100"/>
      <c r="AT368" s="22" t="s">
        <v>268</v>
      </c>
      <c r="AU368" s="22" t="s">
        <v>88</v>
      </c>
    </row>
    <row r="369" s="1" customFormat="1" ht="25.5" customHeight="1">
      <c r="B369" s="46"/>
      <c r="C369" s="219" t="s">
        <v>765</v>
      </c>
      <c r="D369" s="219" t="s">
        <v>207</v>
      </c>
      <c r="E369" s="220" t="s">
        <v>3738</v>
      </c>
      <c r="F369" s="221" t="s">
        <v>3739</v>
      </c>
      <c r="G369" s="221"/>
      <c r="H369" s="221"/>
      <c r="I369" s="221"/>
      <c r="J369" s="222" t="s">
        <v>210</v>
      </c>
      <c r="K369" s="223">
        <v>13.16</v>
      </c>
      <c r="L369" s="224">
        <v>0</v>
      </c>
      <c r="M369" s="225"/>
      <c r="N369" s="226">
        <f>ROUND(L369*K369,2)</f>
        <v>0</v>
      </c>
      <c r="O369" s="226"/>
      <c r="P369" s="226"/>
      <c r="Q369" s="226"/>
      <c r="R369" s="48"/>
      <c r="T369" s="227" t="s">
        <v>22</v>
      </c>
      <c r="U369" s="56" t="s">
        <v>45</v>
      </c>
      <c r="V369" s="47"/>
      <c r="W369" s="228">
        <f>V369*K369</f>
        <v>0</v>
      </c>
      <c r="X369" s="228">
        <v>0</v>
      </c>
      <c r="Y369" s="228">
        <f>X369*K369</f>
        <v>0</v>
      </c>
      <c r="Z369" s="228">
        <v>0</v>
      </c>
      <c r="AA369" s="229">
        <f>Z369*K369</f>
        <v>0</v>
      </c>
      <c r="AR369" s="22" t="s">
        <v>278</v>
      </c>
      <c r="AT369" s="22" t="s">
        <v>207</v>
      </c>
      <c r="AU369" s="22" t="s">
        <v>88</v>
      </c>
      <c r="AY369" s="22" t="s">
        <v>206</v>
      </c>
      <c r="BE369" s="142">
        <f>IF(U369="základní",N369,0)</f>
        <v>0</v>
      </c>
      <c r="BF369" s="142">
        <f>IF(U369="snížená",N369,0)</f>
        <v>0</v>
      </c>
      <c r="BG369" s="142">
        <f>IF(U369="zákl. přenesená",N369,0)</f>
        <v>0</v>
      </c>
      <c r="BH369" s="142">
        <f>IF(U369="sníž. přenesená",N369,0)</f>
        <v>0</v>
      </c>
      <c r="BI369" s="142">
        <f>IF(U369="nulová",N369,0)</f>
        <v>0</v>
      </c>
      <c r="BJ369" s="22" t="s">
        <v>88</v>
      </c>
      <c r="BK369" s="142">
        <f>ROUND(L369*K369,2)</f>
        <v>0</v>
      </c>
      <c r="BL369" s="22" t="s">
        <v>278</v>
      </c>
      <c r="BM369" s="22" t="s">
        <v>3740</v>
      </c>
    </row>
    <row r="370" s="1" customFormat="1" ht="24" customHeight="1">
      <c r="B370" s="46"/>
      <c r="C370" s="47"/>
      <c r="D370" s="47"/>
      <c r="E370" s="47"/>
      <c r="F370" s="250" t="s">
        <v>3739</v>
      </c>
      <c r="G370" s="67"/>
      <c r="H370" s="67"/>
      <c r="I370" s="67"/>
      <c r="J370" s="47"/>
      <c r="K370" s="47"/>
      <c r="L370" s="47"/>
      <c r="M370" s="47"/>
      <c r="N370" s="47"/>
      <c r="O370" s="47"/>
      <c r="P370" s="47"/>
      <c r="Q370" s="47"/>
      <c r="R370" s="48"/>
      <c r="T370" s="189"/>
      <c r="U370" s="47"/>
      <c r="V370" s="47"/>
      <c r="W370" s="47"/>
      <c r="X370" s="47"/>
      <c r="Y370" s="47"/>
      <c r="Z370" s="47"/>
      <c r="AA370" s="100"/>
      <c r="AT370" s="22" t="s">
        <v>268</v>
      </c>
      <c r="AU370" s="22" t="s">
        <v>88</v>
      </c>
    </row>
    <row r="371" s="1" customFormat="1" ht="25.5" customHeight="1">
      <c r="B371" s="46"/>
      <c r="C371" s="219" t="s">
        <v>769</v>
      </c>
      <c r="D371" s="219" t="s">
        <v>207</v>
      </c>
      <c r="E371" s="220" t="s">
        <v>3741</v>
      </c>
      <c r="F371" s="221" t="s">
        <v>3742</v>
      </c>
      <c r="G371" s="221"/>
      <c r="H371" s="221"/>
      <c r="I371" s="221"/>
      <c r="J371" s="222" t="s">
        <v>210</v>
      </c>
      <c r="K371" s="223">
        <v>5.2800000000000002</v>
      </c>
      <c r="L371" s="224">
        <v>0</v>
      </c>
      <c r="M371" s="225"/>
      <c r="N371" s="226">
        <f>ROUND(L371*K371,2)</f>
        <v>0</v>
      </c>
      <c r="O371" s="226"/>
      <c r="P371" s="226"/>
      <c r="Q371" s="226"/>
      <c r="R371" s="48"/>
      <c r="T371" s="227" t="s">
        <v>22</v>
      </c>
      <c r="U371" s="56" t="s">
        <v>45</v>
      </c>
      <c r="V371" s="47"/>
      <c r="W371" s="228">
        <f>V371*K371</f>
        <v>0</v>
      </c>
      <c r="X371" s="228">
        <v>0</v>
      </c>
      <c r="Y371" s="228">
        <f>X371*K371</f>
        <v>0</v>
      </c>
      <c r="Z371" s="228">
        <v>0</v>
      </c>
      <c r="AA371" s="229">
        <f>Z371*K371</f>
        <v>0</v>
      </c>
      <c r="AR371" s="22" t="s">
        <v>278</v>
      </c>
      <c r="AT371" s="22" t="s">
        <v>207</v>
      </c>
      <c r="AU371" s="22" t="s">
        <v>88</v>
      </c>
      <c r="AY371" s="22" t="s">
        <v>206</v>
      </c>
      <c r="BE371" s="142">
        <f>IF(U371="základní",N371,0)</f>
        <v>0</v>
      </c>
      <c r="BF371" s="142">
        <f>IF(U371="snížená",N371,0)</f>
        <v>0</v>
      </c>
      <c r="BG371" s="142">
        <f>IF(U371="zákl. přenesená",N371,0)</f>
        <v>0</v>
      </c>
      <c r="BH371" s="142">
        <f>IF(U371="sníž. přenesená",N371,0)</f>
        <v>0</v>
      </c>
      <c r="BI371" s="142">
        <f>IF(U371="nulová",N371,0)</f>
        <v>0</v>
      </c>
      <c r="BJ371" s="22" t="s">
        <v>88</v>
      </c>
      <c r="BK371" s="142">
        <f>ROUND(L371*K371,2)</f>
        <v>0</v>
      </c>
      <c r="BL371" s="22" t="s">
        <v>278</v>
      </c>
      <c r="BM371" s="22" t="s">
        <v>3743</v>
      </c>
    </row>
    <row r="372" s="1" customFormat="1" ht="24" customHeight="1">
      <c r="B372" s="46"/>
      <c r="C372" s="47"/>
      <c r="D372" s="47"/>
      <c r="E372" s="47"/>
      <c r="F372" s="250" t="s">
        <v>3742</v>
      </c>
      <c r="G372" s="67"/>
      <c r="H372" s="67"/>
      <c r="I372" s="67"/>
      <c r="J372" s="47"/>
      <c r="K372" s="47"/>
      <c r="L372" s="47"/>
      <c r="M372" s="47"/>
      <c r="N372" s="47"/>
      <c r="O372" s="47"/>
      <c r="P372" s="47"/>
      <c r="Q372" s="47"/>
      <c r="R372" s="48"/>
      <c r="T372" s="189"/>
      <c r="U372" s="47"/>
      <c r="V372" s="47"/>
      <c r="W372" s="47"/>
      <c r="X372" s="47"/>
      <c r="Y372" s="47"/>
      <c r="Z372" s="47"/>
      <c r="AA372" s="100"/>
      <c r="AT372" s="22" t="s">
        <v>268</v>
      </c>
      <c r="AU372" s="22" t="s">
        <v>88</v>
      </c>
    </row>
    <row r="373" s="1" customFormat="1" ht="51" customHeight="1">
      <c r="B373" s="46"/>
      <c r="C373" s="219" t="s">
        <v>773</v>
      </c>
      <c r="D373" s="219" t="s">
        <v>207</v>
      </c>
      <c r="E373" s="220" t="s">
        <v>3744</v>
      </c>
      <c r="F373" s="221" t="s">
        <v>3745</v>
      </c>
      <c r="G373" s="221"/>
      <c r="H373" s="221"/>
      <c r="I373" s="221"/>
      <c r="J373" s="222" t="s">
        <v>243</v>
      </c>
      <c r="K373" s="223">
        <v>59</v>
      </c>
      <c r="L373" s="224">
        <v>0</v>
      </c>
      <c r="M373" s="225"/>
      <c r="N373" s="226">
        <f>ROUND(L373*K373,2)</f>
        <v>0</v>
      </c>
      <c r="O373" s="226"/>
      <c r="P373" s="226"/>
      <c r="Q373" s="226"/>
      <c r="R373" s="48"/>
      <c r="T373" s="227" t="s">
        <v>22</v>
      </c>
      <c r="U373" s="56" t="s">
        <v>45</v>
      </c>
      <c r="V373" s="47"/>
      <c r="W373" s="228">
        <f>V373*K373</f>
        <v>0</v>
      </c>
      <c r="X373" s="228">
        <v>0</v>
      </c>
      <c r="Y373" s="228">
        <f>X373*K373</f>
        <v>0</v>
      </c>
      <c r="Z373" s="228">
        <v>0</v>
      </c>
      <c r="AA373" s="229">
        <f>Z373*K373</f>
        <v>0</v>
      </c>
      <c r="AR373" s="22" t="s">
        <v>278</v>
      </c>
      <c r="AT373" s="22" t="s">
        <v>207</v>
      </c>
      <c r="AU373" s="22" t="s">
        <v>88</v>
      </c>
      <c r="AY373" s="22" t="s">
        <v>206</v>
      </c>
      <c r="BE373" s="142">
        <f>IF(U373="základní",N373,0)</f>
        <v>0</v>
      </c>
      <c r="BF373" s="142">
        <f>IF(U373="snížená",N373,0)</f>
        <v>0</v>
      </c>
      <c r="BG373" s="142">
        <f>IF(U373="zákl. přenesená",N373,0)</f>
        <v>0</v>
      </c>
      <c r="BH373" s="142">
        <f>IF(U373="sníž. přenesená",N373,0)</f>
        <v>0</v>
      </c>
      <c r="BI373" s="142">
        <f>IF(U373="nulová",N373,0)</f>
        <v>0</v>
      </c>
      <c r="BJ373" s="22" t="s">
        <v>88</v>
      </c>
      <c r="BK373" s="142">
        <f>ROUND(L373*K373,2)</f>
        <v>0</v>
      </c>
      <c r="BL373" s="22" t="s">
        <v>278</v>
      </c>
      <c r="BM373" s="22" t="s">
        <v>3746</v>
      </c>
    </row>
    <row r="374" s="1" customFormat="1" ht="36" customHeight="1">
      <c r="B374" s="46"/>
      <c r="C374" s="47"/>
      <c r="D374" s="47"/>
      <c r="E374" s="47"/>
      <c r="F374" s="250" t="s">
        <v>3745</v>
      </c>
      <c r="G374" s="67"/>
      <c r="H374" s="67"/>
      <c r="I374" s="67"/>
      <c r="J374" s="47"/>
      <c r="K374" s="47"/>
      <c r="L374" s="47"/>
      <c r="M374" s="47"/>
      <c r="N374" s="47"/>
      <c r="O374" s="47"/>
      <c r="P374" s="47"/>
      <c r="Q374" s="47"/>
      <c r="R374" s="48"/>
      <c r="T374" s="189"/>
      <c r="U374" s="47"/>
      <c r="V374" s="47"/>
      <c r="W374" s="47"/>
      <c r="X374" s="47"/>
      <c r="Y374" s="47"/>
      <c r="Z374" s="47"/>
      <c r="AA374" s="100"/>
      <c r="AT374" s="22" t="s">
        <v>268</v>
      </c>
      <c r="AU374" s="22" t="s">
        <v>88</v>
      </c>
    </row>
    <row r="375" s="1" customFormat="1" ht="16.5" customHeight="1">
      <c r="B375" s="46"/>
      <c r="C375" s="219" t="s">
        <v>778</v>
      </c>
      <c r="D375" s="219" t="s">
        <v>207</v>
      </c>
      <c r="E375" s="220" t="s">
        <v>3747</v>
      </c>
      <c r="F375" s="221" t="s">
        <v>3748</v>
      </c>
      <c r="G375" s="221"/>
      <c r="H375" s="221"/>
      <c r="I375" s="221"/>
      <c r="J375" s="222" t="s">
        <v>1134</v>
      </c>
      <c r="K375" s="223">
        <v>59</v>
      </c>
      <c r="L375" s="224">
        <v>0</v>
      </c>
      <c r="M375" s="225"/>
      <c r="N375" s="226">
        <f>ROUND(L375*K375,2)</f>
        <v>0</v>
      </c>
      <c r="O375" s="226"/>
      <c r="P375" s="226"/>
      <c r="Q375" s="226"/>
      <c r="R375" s="48"/>
      <c r="T375" s="227" t="s">
        <v>22</v>
      </c>
      <c r="U375" s="56" t="s">
        <v>45</v>
      </c>
      <c r="V375" s="47"/>
      <c r="W375" s="228">
        <f>V375*K375</f>
        <v>0</v>
      </c>
      <c r="X375" s="228">
        <v>0</v>
      </c>
      <c r="Y375" s="228">
        <f>X375*K375</f>
        <v>0</v>
      </c>
      <c r="Z375" s="228">
        <v>0</v>
      </c>
      <c r="AA375" s="229">
        <f>Z375*K375</f>
        <v>0</v>
      </c>
      <c r="AR375" s="22" t="s">
        <v>278</v>
      </c>
      <c r="AT375" s="22" t="s">
        <v>207</v>
      </c>
      <c r="AU375" s="22" t="s">
        <v>88</v>
      </c>
      <c r="AY375" s="22" t="s">
        <v>206</v>
      </c>
      <c r="BE375" s="142">
        <f>IF(U375="základní",N375,0)</f>
        <v>0</v>
      </c>
      <c r="BF375" s="142">
        <f>IF(U375="snížená",N375,0)</f>
        <v>0</v>
      </c>
      <c r="BG375" s="142">
        <f>IF(U375="zákl. přenesená",N375,0)</f>
        <v>0</v>
      </c>
      <c r="BH375" s="142">
        <f>IF(U375="sníž. přenesená",N375,0)</f>
        <v>0</v>
      </c>
      <c r="BI375" s="142">
        <f>IF(U375="nulová",N375,0)</f>
        <v>0</v>
      </c>
      <c r="BJ375" s="22" t="s">
        <v>88</v>
      </c>
      <c r="BK375" s="142">
        <f>ROUND(L375*K375,2)</f>
        <v>0</v>
      </c>
      <c r="BL375" s="22" t="s">
        <v>278</v>
      </c>
      <c r="BM375" s="22" t="s">
        <v>3749</v>
      </c>
    </row>
    <row r="376" s="1" customFormat="1" ht="16.5" customHeight="1">
      <c r="B376" s="46"/>
      <c r="C376" s="47"/>
      <c r="D376" s="47"/>
      <c r="E376" s="47"/>
      <c r="F376" s="250" t="s">
        <v>3748</v>
      </c>
      <c r="G376" s="67"/>
      <c r="H376" s="67"/>
      <c r="I376" s="67"/>
      <c r="J376" s="47"/>
      <c r="K376" s="47"/>
      <c r="L376" s="47"/>
      <c r="M376" s="47"/>
      <c r="N376" s="47"/>
      <c r="O376" s="47"/>
      <c r="P376" s="47"/>
      <c r="Q376" s="47"/>
      <c r="R376" s="48"/>
      <c r="T376" s="189"/>
      <c r="U376" s="47"/>
      <c r="V376" s="47"/>
      <c r="W376" s="47"/>
      <c r="X376" s="47"/>
      <c r="Y376" s="47"/>
      <c r="Z376" s="47"/>
      <c r="AA376" s="100"/>
      <c r="AT376" s="22" t="s">
        <v>268</v>
      </c>
      <c r="AU376" s="22" t="s">
        <v>88</v>
      </c>
    </row>
    <row r="377" s="1" customFormat="1" ht="16.5" customHeight="1">
      <c r="B377" s="46"/>
      <c r="C377" s="219" t="s">
        <v>783</v>
      </c>
      <c r="D377" s="219" t="s">
        <v>207</v>
      </c>
      <c r="E377" s="220" t="s">
        <v>3750</v>
      </c>
      <c r="F377" s="221" t="s">
        <v>3751</v>
      </c>
      <c r="G377" s="221"/>
      <c r="H377" s="221"/>
      <c r="I377" s="221"/>
      <c r="J377" s="222" t="s">
        <v>1134</v>
      </c>
      <c r="K377" s="223">
        <v>121</v>
      </c>
      <c r="L377" s="224">
        <v>0</v>
      </c>
      <c r="M377" s="225"/>
      <c r="N377" s="226">
        <f>ROUND(L377*K377,2)</f>
        <v>0</v>
      </c>
      <c r="O377" s="226"/>
      <c r="P377" s="226"/>
      <c r="Q377" s="226"/>
      <c r="R377" s="48"/>
      <c r="T377" s="227" t="s">
        <v>22</v>
      </c>
      <c r="U377" s="56" t="s">
        <v>45</v>
      </c>
      <c r="V377" s="47"/>
      <c r="W377" s="228">
        <f>V377*K377</f>
        <v>0</v>
      </c>
      <c r="X377" s="228">
        <v>0</v>
      </c>
      <c r="Y377" s="228">
        <f>X377*K377</f>
        <v>0</v>
      </c>
      <c r="Z377" s="228">
        <v>0</v>
      </c>
      <c r="AA377" s="229">
        <f>Z377*K377</f>
        <v>0</v>
      </c>
      <c r="AR377" s="22" t="s">
        <v>278</v>
      </c>
      <c r="AT377" s="22" t="s">
        <v>207</v>
      </c>
      <c r="AU377" s="22" t="s">
        <v>88</v>
      </c>
      <c r="AY377" s="22" t="s">
        <v>206</v>
      </c>
      <c r="BE377" s="142">
        <f>IF(U377="základní",N377,0)</f>
        <v>0</v>
      </c>
      <c r="BF377" s="142">
        <f>IF(U377="snížená",N377,0)</f>
        <v>0</v>
      </c>
      <c r="BG377" s="142">
        <f>IF(U377="zákl. přenesená",N377,0)</f>
        <v>0</v>
      </c>
      <c r="BH377" s="142">
        <f>IF(U377="sníž. přenesená",N377,0)</f>
        <v>0</v>
      </c>
      <c r="BI377" s="142">
        <f>IF(U377="nulová",N377,0)</f>
        <v>0</v>
      </c>
      <c r="BJ377" s="22" t="s">
        <v>88</v>
      </c>
      <c r="BK377" s="142">
        <f>ROUND(L377*K377,2)</f>
        <v>0</v>
      </c>
      <c r="BL377" s="22" t="s">
        <v>278</v>
      </c>
      <c r="BM377" s="22" t="s">
        <v>3752</v>
      </c>
    </row>
    <row r="378" s="1" customFormat="1" ht="16.5" customHeight="1">
      <c r="B378" s="46"/>
      <c r="C378" s="47"/>
      <c r="D378" s="47"/>
      <c r="E378" s="47"/>
      <c r="F378" s="250" t="s">
        <v>3753</v>
      </c>
      <c r="G378" s="67"/>
      <c r="H378" s="67"/>
      <c r="I378" s="67"/>
      <c r="J378" s="47"/>
      <c r="K378" s="47"/>
      <c r="L378" s="47"/>
      <c r="M378" s="47"/>
      <c r="N378" s="47"/>
      <c r="O378" s="47"/>
      <c r="P378" s="47"/>
      <c r="Q378" s="47"/>
      <c r="R378" s="48"/>
      <c r="T378" s="189"/>
      <c r="U378" s="47"/>
      <c r="V378" s="47"/>
      <c r="W378" s="47"/>
      <c r="X378" s="47"/>
      <c r="Y378" s="47"/>
      <c r="Z378" s="47"/>
      <c r="AA378" s="100"/>
      <c r="AT378" s="22" t="s">
        <v>268</v>
      </c>
      <c r="AU378" s="22" t="s">
        <v>88</v>
      </c>
    </row>
    <row r="379" s="1" customFormat="1" ht="16.5" customHeight="1">
      <c r="B379" s="46"/>
      <c r="C379" s="219" t="s">
        <v>788</v>
      </c>
      <c r="D379" s="219" t="s">
        <v>207</v>
      </c>
      <c r="E379" s="220" t="s">
        <v>3754</v>
      </c>
      <c r="F379" s="221" t="s">
        <v>3755</v>
      </c>
      <c r="G379" s="221"/>
      <c r="H379" s="221"/>
      <c r="I379" s="221"/>
      <c r="J379" s="222" t="s">
        <v>1134</v>
      </c>
      <c r="K379" s="223">
        <v>6</v>
      </c>
      <c r="L379" s="224">
        <v>0</v>
      </c>
      <c r="M379" s="225"/>
      <c r="N379" s="226">
        <f>ROUND(L379*K379,2)</f>
        <v>0</v>
      </c>
      <c r="O379" s="226"/>
      <c r="P379" s="226"/>
      <c r="Q379" s="226"/>
      <c r="R379" s="48"/>
      <c r="T379" s="227" t="s">
        <v>22</v>
      </c>
      <c r="U379" s="56" t="s">
        <v>45</v>
      </c>
      <c r="V379" s="47"/>
      <c r="W379" s="228">
        <f>V379*K379</f>
        <v>0</v>
      </c>
      <c r="X379" s="228">
        <v>0</v>
      </c>
      <c r="Y379" s="228">
        <f>X379*K379</f>
        <v>0</v>
      </c>
      <c r="Z379" s="228">
        <v>0</v>
      </c>
      <c r="AA379" s="229">
        <f>Z379*K379</f>
        <v>0</v>
      </c>
      <c r="AR379" s="22" t="s">
        <v>278</v>
      </c>
      <c r="AT379" s="22" t="s">
        <v>207</v>
      </c>
      <c r="AU379" s="22" t="s">
        <v>88</v>
      </c>
      <c r="AY379" s="22" t="s">
        <v>206</v>
      </c>
      <c r="BE379" s="142">
        <f>IF(U379="základní",N379,0)</f>
        <v>0</v>
      </c>
      <c r="BF379" s="142">
        <f>IF(U379="snížená",N379,0)</f>
        <v>0</v>
      </c>
      <c r="BG379" s="142">
        <f>IF(U379="zákl. přenesená",N379,0)</f>
        <v>0</v>
      </c>
      <c r="BH379" s="142">
        <f>IF(U379="sníž. přenesená",N379,0)</f>
        <v>0</v>
      </c>
      <c r="BI379" s="142">
        <f>IF(U379="nulová",N379,0)</f>
        <v>0</v>
      </c>
      <c r="BJ379" s="22" t="s">
        <v>88</v>
      </c>
      <c r="BK379" s="142">
        <f>ROUND(L379*K379,2)</f>
        <v>0</v>
      </c>
      <c r="BL379" s="22" t="s">
        <v>278</v>
      </c>
      <c r="BM379" s="22" t="s">
        <v>3756</v>
      </c>
    </row>
    <row r="380" s="1" customFormat="1" ht="16.5" customHeight="1">
      <c r="B380" s="46"/>
      <c r="C380" s="47"/>
      <c r="D380" s="47"/>
      <c r="E380" s="47"/>
      <c r="F380" s="250" t="s">
        <v>3755</v>
      </c>
      <c r="G380" s="67"/>
      <c r="H380" s="67"/>
      <c r="I380" s="67"/>
      <c r="J380" s="47"/>
      <c r="K380" s="47"/>
      <c r="L380" s="47"/>
      <c r="M380" s="47"/>
      <c r="N380" s="47"/>
      <c r="O380" s="47"/>
      <c r="P380" s="47"/>
      <c r="Q380" s="47"/>
      <c r="R380" s="48"/>
      <c r="T380" s="189"/>
      <c r="U380" s="47"/>
      <c r="V380" s="47"/>
      <c r="W380" s="47"/>
      <c r="X380" s="47"/>
      <c r="Y380" s="47"/>
      <c r="Z380" s="47"/>
      <c r="AA380" s="100"/>
      <c r="AT380" s="22" t="s">
        <v>268</v>
      </c>
      <c r="AU380" s="22" t="s">
        <v>88</v>
      </c>
    </row>
    <row r="381" s="1" customFormat="1" ht="25.5" customHeight="1">
      <c r="B381" s="46"/>
      <c r="C381" s="219" t="s">
        <v>793</v>
      </c>
      <c r="D381" s="219" t="s">
        <v>207</v>
      </c>
      <c r="E381" s="220" t="s">
        <v>3757</v>
      </c>
      <c r="F381" s="221" t="s">
        <v>3758</v>
      </c>
      <c r="G381" s="221"/>
      <c r="H381" s="221"/>
      <c r="I381" s="221"/>
      <c r="J381" s="222" t="s">
        <v>1134</v>
      </c>
      <c r="K381" s="223">
        <v>138</v>
      </c>
      <c r="L381" s="224">
        <v>0</v>
      </c>
      <c r="M381" s="225"/>
      <c r="N381" s="226">
        <f>ROUND(L381*K381,2)</f>
        <v>0</v>
      </c>
      <c r="O381" s="226"/>
      <c r="P381" s="226"/>
      <c r="Q381" s="226"/>
      <c r="R381" s="48"/>
      <c r="T381" s="227" t="s">
        <v>22</v>
      </c>
      <c r="U381" s="56" t="s">
        <v>45</v>
      </c>
      <c r="V381" s="47"/>
      <c r="W381" s="228">
        <f>V381*K381</f>
        <v>0</v>
      </c>
      <c r="X381" s="228">
        <v>0</v>
      </c>
      <c r="Y381" s="228">
        <f>X381*K381</f>
        <v>0</v>
      </c>
      <c r="Z381" s="228">
        <v>0</v>
      </c>
      <c r="AA381" s="229">
        <f>Z381*K381</f>
        <v>0</v>
      </c>
      <c r="AR381" s="22" t="s">
        <v>278</v>
      </c>
      <c r="AT381" s="22" t="s">
        <v>207</v>
      </c>
      <c r="AU381" s="22" t="s">
        <v>88</v>
      </c>
      <c r="AY381" s="22" t="s">
        <v>206</v>
      </c>
      <c r="BE381" s="142">
        <f>IF(U381="základní",N381,0)</f>
        <v>0</v>
      </c>
      <c r="BF381" s="142">
        <f>IF(U381="snížená",N381,0)</f>
        <v>0</v>
      </c>
      <c r="BG381" s="142">
        <f>IF(U381="zákl. přenesená",N381,0)</f>
        <v>0</v>
      </c>
      <c r="BH381" s="142">
        <f>IF(U381="sníž. přenesená",N381,0)</f>
        <v>0</v>
      </c>
      <c r="BI381" s="142">
        <f>IF(U381="nulová",N381,0)</f>
        <v>0</v>
      </c>
      <c r="BJ381" s="22" t="s">
        <v>88</v>
      </c>
      <c r="BK381" s="142">
        <f>ROUND(L381*K381,2)</f>
        <v>0</v>
      </c>
      <c r="BL381" s="22" t="s">
        <v>278</v>
      </c>
      <c r="BM381" s="22" t="s">
        <v>3759</v>
      </c>
    </row>
    <row r="382" s="1" customFormat="1" ht="24" customHeight="1">
      <c r="B382" s="46"/>
      <c r="C382" s="47"/>
      <c r="D382" s="47"/>
      <c r="E382" s="47"/>
      <c r="F382" s="250" t="s">
        <v>3758</v>
      </c>
      <c r="G382" s="67"/>
      <c r="H382" s="67"/>
      <c r="I382" s="67"/>
      <c r="J382" s="47"/>
      <c r="K382" s="47"/>
      <c r="L382" s="47"/>
      <c r="M382" s="47"/>
      <c r="N382" s="47"/>
      <c r="O382" s="47"/>
      <c r="P382" s="47"/>
      <c r="Q382" s="47"/>
      <c r="R382" s="48"/>
      <c r="T382" s="189"/>
      <c r="U382" s="47"/>
      <c r="V382" s="47"/>
      <c r="W382" s="47"/>
      <c r="X382" s="47"/>
      <c r="Y382" s="47"/>
      <c r="Z382" s="47"/>
      <c r="AA382" s="100"/>
      <c r="AT382" s="22" t="s">
        <v>268</v>
      </c>
      <c r="AU382" s="22" t="s">
        <v>88</v>
      </c>
    </row>
    <row r="383" s="1" customFormat="1" ht="16.5" customHeight="1">
      <c r="B383" s="46"/>
      <c r="C383" s="219" t="s">
        <v>798</v>
      </c>
      <c r="D383" s="219" t="s">
        <v>207</v>
      </c>
      <c r="E383" s="220" t="s">
        <v>3760</v>
      </c>
      <c r="F383" s="221" t="s">
        <v>3025</v>
      </c>
      <c r="G383" s="221"/>
      <c r="H383" s="221"/>
      <c r="I383" s="221"/>
      <c r="J383" s="222" t="s">
        <v>2696</v>
      </c>
      <c r="K383" s="223">
        <v>24</v>
      </c>
      <c r="L383" s="224">
        <v>0</v>
      </c>
      <c r="M383" s="225"/>
      <c r="N383" s="226">
        <f>ROUND(L383*K383,2)</f>
        <v>0</v>
      </c>
      <c r="O383" s="226"/>
      <c r="P383" s="226"/>
      <c r="Q383" s="226"/>
      <c r="R383" s="48"/>
      <c r="T383" s="227" t="s">
        <v>22</v>
      </c>
      <c r="U383" s="56" t="s">
        <v>45</v>
      </c>
      <c r="V383" s="47"/>
      <c r="W383" s="228">
        <f>V383*K383</f>
        <v>0</v>
      </c>
      <c r="X383" s="228">
        <v>0</v>
      </c>
      <c r="Y383" s="228">
        <f>X383*K383</f>
        <v>0</v>
      </c>
      <c r="Z383" s="228">
        <v>0</v>
      </c>
      <c r="AA383" s="229">
        <f>Z383*K383</f>
        <v>0</v>
      </c>
      <c r="AR383" s="22" t="s">
        <v>278</v>
      </c>
      <c r="AT383" s="22" t="s">
        <v>207</v>
      </c>
      <c r="AU383" s="22" t="s">
        <v>88</v>
      </c>
      <c r="AY383" s="22" t="s">
        <v>206</v>
      </c>
      <c r="BE383" s="142">
        <f>IF(U383="základní",N383,0)</f>
        <v>0</v>
      </c>
      <c r="BF383" s="142">
        <f>IF(U383="snížená",N383,0)</f>
        <v>0</v>
      </c>
      <c r="BG383" s="142">
        <f>IF(U383="zákl. přenesená",N383,0)</f>
        <v>0</v>
      </c>
      <c r="BH383" s="142">
        <f>IF(U383="sníž. přenesená",N383,0)</f>
        <v>0</v>
      </c>
      <c r="BI383" s="142">
        <f>IF(U383="nulová",N383,0)</f>
        <v>0</v>
      </c>
      <c r="BJ383" s="22" t="s">
        <v>88</v>
      </c>
      <c r="BK383" s="142">
        <f>ROUND(L383*K383,2)</f>
        <v>0</v>
      </c>
      <c r="BL383" s="22" t="s">
        <v>278</v>
      </c>
      <c r="BM383" s="22" t="s">
        <v>3761</v>
      </c>
    </row>
    <row r="384" s="1" customFormat="1" ht="16.5" customHeight="1">
      <c r="B384" s="46"/>
      <c r="C384" s="47"/>
      <c r="D384" s="47"/>
      <c r="E384" s="47"/>
      <c r="F384" s="250" t="s">
        <v>3459</v>
      </c>
      <c r="G384" s="67"/>
      <c r="H384" s="67"/>
      <c r="I384" s="67"/>
      <c r="J384" s="47"/>
      <c r="K384" s="47"/>
      <c r="L384" s="47"/>
      <c r="M384" s="47"/>
      <c r="N384" s="47"/>
      <c r="O384" s="47"/>
      <c r="P384" s="47"/>
      <c r="Q384" s="47"/>
      <c r="R384" s="48"/>
      <c r="T384" s="189"/>
      <c r="U384" s="47"/>
      <c r="V384" s="47"/>
      <c r="W384" s="47"/>
      <c r="X384" s="47"/>
      <c r="Y384" s="47"/>
      <c r="Z384" s="47"/>
      <c r="AA384" s="100"/>
      <c r="AT384" s="22" t="s">
        <v>268</v>
      </c>
      <c r="AU384" s="22" t="s">
        <v>88</v>
      </c>
    </row>
    <row r="385" s="1" customFormat="1" ht="16.5" customHeight="1">
      <c r="B385" s="46"/>
      <c r="C385" s="219" t="s">
        <v>803</v>
      </c>
      <c r="D385" s="219" t="s">
        <v>207</v>
      </c>
      <c r="E385" s="220" t="s">
        <v>3762</v>
      </c>
      <c r="F385" s="221" t="s">
        <v>3295</v>
      </c>
      <c r="G385" s="221"/>
      <c r="H385" s="221"/>
      <c r="I385" s="221"/>
      <c r="J385" s="222" t="s">
        <v>2696</v>
      </c>
      <c r="K385" s="223">
        <v>40</v>
      </c>
      <c r="L385" s="224">
        <v>0</v>
      </c>
      <c r="M385" s="225"/>
      <c r="N385" s="226">
        <f>ROUND(L385*K385,2)</f>
        <v>0</v>
      </c>
      <c r="O385" s="226"/>
      <c r="P385" s="226"/>
      <c r="Q385" s="226"/>
      <c r="R385" s="48"/>
      <c r="T385" s="227" t="s">
        <v>22</v>
      </c>
      <c r="U385" s="56" t="s">
        <v>45</v>
      </c>
      <c r="V385" s="47"/>
      <c r="W385" s="228">
        <f>V385*K385</f>
        <v>0</v>
      </c>
      <c r="X385" s="228">
        <v>0</v>
      </c>
      <c r="Y385" s="228">
        <f>X385*K385</f>
        <v>0</v>
      </c>
      <c r="Z385" s="228">
        <v>0</v>
      </c>
      <c r="AA385" s="229">
        <f>Z385*K385</f>
        <v>0</v>
      </c>
      <c r="AR385" s="22" t="s">
        <v>278</v>
      </c>
      <c r="AT385" s="22" t="s">
        <v>207</v>
      </c>
      <c r="AU385" s="22" t="s">
        <v>88</v>
      </c>
      <c r="AY385" s="22" t="s">
        <v>206</v>
      </c>
      <c r="BE385" s="142">
        <f>IF(U385="základní",N385,0)</f>
        <v>0</v>
      </c>
      <c r="BF385" s="142">
        <f>IF(U385="snížená",N385,0)</f>
        <v>0</v>
      </c>
      <c r="BG385" s="142">
        <f>IF(U385="zákl. přenesená",N385,0)</f>
        <v>0</v>
      </c>
      <c r="BH385" s="142">
        <f>IF(U385="sníž. přenesená",N385,0)</f>
        <v>0</v>
      </c>
      <c r="BI385" s="142">
        <f>IF(U385="nulová",N385,0)</f>
        <v>0</v>
      </c>
      <c r="BJ385" s="22" t="s">
        <v>88</v>
      </c>
      <c r="BK385" s="142">
        <f>ROUND(L385*K385,2)</f>
        <v>0</v>
      </c>
      <c r="BL385" s="22" t="s">
        <v>278</v>
      </c>
      <c r="BM385" s="22" t="s">
        <v>3763</v>
      </c>
    </row>
    <row r="386" s="1" customFormat="1" ht="72" customHeight="1">
      <c r="B386" s="46"/>
      <c r="C386" s="47"/>
      <c r="D386" s="47"/>
      <c r="E386" s="47"/>
      <c r="F386" s="250" t="s">
        <v>3297</v>
      </c>
      <c r="G386" s="67"/>
      <c r="H386" s="67"/>
      <c r="I386" s="67"/>
      <c r="J386" s="47"/>
      <c r="K386" s="47"/>
      <c r="L386" s="47"/>
      <c r="M386" s="47"/>
      <c r="N386" s="47"/>
      <c r="O386" s="47"/>
      <c r="P386" s="47"/>
      <c r="Q386" s="47"/>
      <c r="R386" s="48"/>
      <c r="T386" s="189"/>
      <c r="U386" s="47"/>
      <c r="V386" s="47"/>
      <c r="W386" s="47"/>
      <c r="X386" s="47"/>
      <c r="Y386" s="47"/>
      <c r="Z386" s="47"/>
      <c r="AA386" s="100"/>
      <c r="AT386" s="22" t="s">
        <v>268</v>
      </c>
      <c r="AU386" s="22" t="s">
        <v>88</v>
      </c>
    </row>
    <row r="387" s="9" customFormat="1" ht="37.44001" customHeight="1">
      <c r="B387" s="205"/>
      <c r="C387" s="206"/>
      <c r="D387" s="207" t="s">
        <v>3301</v>
      </c>
      <c r="E387" s="207"/>
      <c r="F387" s="207"/>
      <c r="G387" s="207"/>
      <c r="H387" s="207"/>
      <c r="I387" s="207"/>
      <c r="J387" s="207"/>
      <c r="K387" s="207"/>
      <c r="L387" s="207"/>
      <c r="M387" s="207"/>
      <c r="N387" s="263">
        <f>BK387</f>
        <v>0</v>
      </c>
      <c r="O387" s="264"/>
      <c r="P387" s="264"/>
      <c r="Q387" s="264"/>
      <c r="R387" s="209"/>
      <c r="T387" s="210"/>
      <c r="U387" s="206"/>
      <c r="V387" s="206"/>
      <c r="W387" s="211">
        <f>SUM(W388:W499)</f>
        <v>0</v>
      </c>
      <c r="X387" s="206"/>
      <c r="Y387" s="211">
        <f>SUM(Y388:Y499)</f>
        <v>0</v>
      </c>
      <c r="Z387" s="206"/>
      <c r="AA387" s="212">
        <f>SUM(AA388:AA499)</f>
        <v>0</v>
      </c>
      <c r="AR387" s="213" t="s">
        <v>149</v>
      </c>
      <c r="AT387" s="214" t="s">
        <v>79</v>
      </c>
      <c r="AU387" s="214" t="s">
        <v>80</v>
      </c>
      <c r="AY387" s="213" t="s">
        <v>206</v>
      </c>
      <c r="BK387" s="215">
        <f>SUM(BK388:BK499)</f>
        <v>0</v>
      </c>
    </row>
    <row r="388" s="1" customFormat="1" ht="16.5" customHeight="1">
      <c r="B388" s="46"/>
      <c r="C388" s="219" t="s">
        <v>808</v>
      </c>
      <c r="D388" s="219" t="s">
        <v>207</v>
      </c>
      <c r="E388" s="220" t="s">
        <v>3764</v>
      </c>
      <c r="F388" s="221" t="s">
        <v>3765</v>
      </c>
      <c r="G388" s="221"/>
      <c r="H388" s="221"/>
      <c r="I388" s="221"/>
      <c r="J388" s="222" t="s">
        <v>1134</v>
      </c>
      <c r="K388" s="223">
        <v>1</v>
      </c>
      <c r="L388" s="224">
        <v>0</v>
      </c>
      <c r="M388" s="225"/>
      <c r="N388" s="226">
        <f>ROUND(L388*K388,2)</f>
        <v>0</v>
      </c>
      <c r="O388" s="226"/>
      <c r="P388" s="226"/>
      <c r="Q388" s="226"/>
      <c r="R388" s="48"/>
      <c r="T388" s="227" t="s">
        <v>22</v>
      </c>
      <c r="U388" s="56" t="s">
        <v>45</v>
      </c>
      <c r="V388" s="47"/>
      <c r="W388" s="228">
        <f>V388*K388</f>
        <v>0</v>
      </c>
      <c r="X388" s="228">
        <v>0</v>
      </c>
      <c r="Y388" s="228">
        <f>X388*K388</f>
        <v>0</v>
      </c>
      <c r="Z388" s="228">
        <v>0</v>
      </c>
      <c r="AA388" s="229">
        <f>Z388*K388</f>
        <v>0</v>
      </c>
      <c r="AR388" s="22" t="s">
        <v>278</v>
      </c>
      <c r="AT388" s="22" t="s">
        <v>207</v>
      </c>
      <c r="AU388" s="22" t="s">
        <v>88</v>
      </c>
      <c r="AY388" s="22" t="s">
        <v>206</v>
      </c>
      <c r="BE388" s="142">
        <f>IF(U388="základní",N388,0)</f>
        <v>0</v>
      </c>
      <c r="BF388" s="142">
        <f>IF(U388="snížená",N388,0)</f>
        <v>0</v>
      </c>
      <c r="BG388" s="142">
        <f>IF(U388="zákl. přenesená",N388,0)</f>
        <v>0</v>
      </c>
      <c r="BH388" s="142">
        <f>IF(U388="sníž. přenesená",N388,0)</f>
        <v>0</v>
      </c>
      <c r="BI388" s="142">
        <f>IF(U388="nulová",N388,0)</f>
        <v>0</v>
      </c>
      <c r="BJ388" s="22" t="s">
        <v>88</v>
      </c>
      <c r="BK388" s="142">
        <f>ROUND(L388*K388,2)</f>
        <v>0</v>
      </c>
      <c r="BL388" s="22" t="s">
        <v>278</v>
      </c>
      <c r="BM388" s="22" t="s">
        <v>3766</v>
      </c>
    </row>
    <row r="389" s="1" customFormat="1" ht="16.5" customHeight="1">
      <c r="B389" s="46"/>
      <c r="C389" s="47"/>
      <c r="D389" s="47"/>
      <c r="E389" s="47"/>
      <c r="F389" s="250" t="s">
        <v>3765</v>
      </c>
      <c r="G389" s="67"/>
      <c r="H389" s="67"/>
      <c r="I389" s="67"/>
      <c r="J389" s="47"/>
      <c r="K389" s="47"/>
      <c r="L389" s="47"/>
      <c r="M389" s="47"/>
      <c r="N389" s="47"/>
      <c r="O389" s="47"/>
      <c r="P389" s="47"/>
      <c r="Q389" s="47"/>
      <c r="R389" s="48"/>
      <c r="T389" s="189"/>
      <c r="U389" s="47"/>
      <c r="V389" s="47"/>
      <c r="W389" s="47"/>
      <c r="X389" s="47"/>
      <c r="Y389" s="47"/>
      <c r="Z389" s="47"/>
      <c r="AA389" s="100"/>
      <c r="AT389" s="22" t="s">
        <v>268</v>
      </c>
      <c r="AU389" s="22" t="s">
        <v>88</v>
      </c>
    </row>
    <row r="390" s="1" customFormat="1" ht="16.5" customHeight="1">
      <c r="B390" s="46"/>
      <c r="C390" s="219" t="s">
        <v>813</v>
      </c>
      <c r="D390" s="219" t="s">
        <v>207</v>
      </c>
      <c r="E390" s="220" t="s">
        <v>3767</v>
      </c>
      <c r="F390" s="221" t="s">
        <v>3768</v>
      </c>
      <c r="G390" s="221"/>
      <c r="H390" s="221"/>
      <c r="I390" s="221"/>
      <c r="J390" s="222" t="s">
        <v>1134</v>
      </c>
      <c r="K390" s="223">
        <v>1</v>
      </c>
      <c r="L390" s="224">
        <v>0</v>
      </c>
      <c r="M390" s="225"/>
      <c r="N390" s="226">
        <f>ROUND(L390*K390,2)</f>
        <v>0</v>
      </c>
      <c r="O390" s="226"/>
      <c r="P390" s="226"/>
      <c r="Q390" s="226"/>
      <c r="R390" s="48"/>
      <c r="T390" s="227" t="s">
        <v>22</v>
      </c>
      <c r="U390" s="56" t="s">
        <v>45</v>
      </c>
      <c r="V390" s="47"/>
      <c r="W390" s="228">
        <f>V390*K390</f>
        <v>0</v>
      </c>
      <c r="X390" s="228">
        <v>0</v>
      </c>
      <c r="Y390" s="228">
        <f>X390*K390</f>
        <v>0</v>
      </c>
      <c r="Z390" s="228">
        <v>0</v>
      </c>
      <c r="AA390" s="229">
        <f>Z390*K390</f>
        <v>0</v>
      </c>
      <c r="AR390" s="22" t="s">
        <v>278</v>
      </c>
      <c r="AT390" s="22" t="s">
        <v>207</v>
      </c>
      <c r="AU390" s="22" t="s">
        <v>88</v>
      </c>
      <c r="AY390" s="22" t="s">
        <v>206</v>
      </c>
      <c r="BE390" s="142">
        <f>IF(U390="základní",N390,0)</f>
        <v>0</v>
      </c>
      <c r="BF390" s="142">
        <f>IF(U390="snížená",N390,0)</f>
        <v>0</v>
      </c>
      <c r="BG390" s="142">
        <f>IF(U390="zákl. přenesená",N390,0)</f>
        <v>0</v>
      </c>
      <c r="BH390" s="142">
        <f>IF(U390="sníž. přenesená",N390,0)</f>
        <v>0</v>
      </c>
      <c r="BI390" s="142">
        <f>IF(U390="nulová",N390,0)</f>
        <v>0</v>
      </c>
      <c r="BJ390" s="22" t="s">
        <v>88</v>
      </c>
      <c r="BK390" s="142">
        <f>ROUND(L390*K390,2)</f>
        <v>0</v>
      </c>
      <c r="BL390" s="22" t="s">
        <v>278</v>
      </c>
      <c r="BM390" s="22" t="s">
        <v>3769</v>
      </c>
    </row>
    <row r="391" s="1" customFormat="1" ht="72" customHeight="1">
      <c r="B391" s="46"/>
      <c r="C391" s="47"/>
      <c r="D391" s="47"/>
      <c r="E391" s="47"/>
      <c r="F391" s="250" t="s">
        <v>3770</v>
      </c>
      <c r="G391" s="67"/>
      <c r="H391" s="67"/>
      <c r="I391" s="67"/>
      <c r="J391" s="47"/>
      <c r="K391" s="47"/>
      <c r="L391" s="47"/>
      <c r="M391" s="47"/>
      <c r="N391" s="47"/>
      <c r="O391" s="47"/>
      <c r="P391" s="47"/>
      <c r="Q391" s="47"/>
      <c r="R391" s="48"/>
      <c r="T391" s="189"/>
      <c r="U391" s="47"/>
      <c r="V391" s="47"/>
      <c r="W391" s="47"/>
      <c r="X391" s="47"/>
      <c r="Y391" s="47"/>
      <c r="Z391" s="47"/>
      <c r="AA391" s="100"/>
      <c r="AT391" s="22" t="s">
        <v>268</v>
      </c>
      <c r="AU391" s="22" t="s">
        <v>88</v>
      </c>
    </row>
    <row r="392" s="1" customFormat="1" ht="16.5" customHeight="1">
      <c r="B392" s="46"/>
      <c r="C392" s="219" t="s">
        <v>821</v>
      </c>
      <c r="D392" s="219" t="s">
        <v>207</v>
      </c>
      <c r="E392" s="220" t="s">
        <v>3771</v>
      </c>
      <c r="F392" s="221" t="s">
        <v>3772</v>
      </c>
      <c r="G392" s="221"/>
      <c r="H392" s="221"/>
      <c r="I392" s="221"/>
      <c r="J392" s="222" t="s">
        <v>1134</v>
      </c>
      <c r="K392" s="223">
        <v>1</v>
      </c>
      <c r="L392" s="224">
        <v>0</v>
      </c>
      <c r="M392" s="225"/>
      <c r="N392" s="226">
        <f>ROUND(L392*K392,2)</f>
        <v>0</v>
      </c>
      <c r="O392" s="226"/>
      <c r="P392" s="226"/>
      <c r="Q392" s="226"/>
      <c r="R392" s="48"/>
      <c r="T392" s="227" t="s">
        <v>22</v>
      </c>
      <c r="U392" s="56" t="s">
        <v>45</v>
      </c>
      <c r="V392" s="47"/>
      <c r="W392" s="228">
        <f>V392*K392</f>
        <v>0</v>
      </c>
      <c r="X392" s="228">
        <v>0</v>
      </c>
      <c r="Y392" s="228">
        <f>X392*K392</f>
        <v>0</v>
      </c>
      <c r="Z392" s="228">
        <v>0</v>
      </c>
      <c r="AA392" s="229">
        <f>Z392*K392</f>
        <v>0</v>
      </c>
      <c r="AR392" s="22" t="s">
        <v>278</v>
      </c>
      <c r="AT392" s="22" t="s">
        <v>207</v>
      </c>
      <c r="AU392" s="22" t="s">
        <v>88</v>
      </c>
      <c r="AY392" s="22" t="s">
        <v>206</v>
      </c>
      <c r="BE392" s="142">
        <f>IF(U392="základní",N392,0)</f>
        <v>0</v>
      </c>
      <c r="BF392" s="142">
        <f>IF(U392="snížená",N392,0)</f>
        <v>0</v>
      </c>
      <c r="BG392" s="142">
        <f>IF(U392="zákl. přenesená",N392,0)</f>
        <v>0</v>
      </c>
      <c r="BH392" s="142">
        <f>IF(U392="sníž. přenesená",N392,0)</f>
        <v>0</v>
      </c>
      <c r="BI392" s="142">
        <f>IF(U392="nulová",N392,0)</f>
        <v>0</v>
      </c>
      <c r="BJ392" s="22" t="s">
        <v>88</v>
      </c>
      <c r="BK392" s="142">
        <f>ROUND(L392*K392,2)</f>
        <v>0</v>
      </c>
      <c r="BL392" s="22" t="s">
        <v>278</v>
      </c>
      <c r="BM392" s="22" t="s">
        <v>3773</v>
      </c>
    </row>
    <row r="393" s="1" customFormat="1" ht="16.5" customHeight="1">
      <c r="B393" s="46"/>
      <c r="C393" s="47"/>
      <c r="D393" s="47"/>
      <c r="E393" s="47"/>
      <c r="F393" s="250" t="s">
        <v>3772</v>
      </c>
      <c r="G393" s="67"/>
      <c r="H393" s="67"/>
      <c r="I393" s="67"/>
      <c r="J393" s="47"/>
      <c r="K393" s="47"/>
      <c r="L393" s="47"/>
      <c r="M393" s="47"/>
      <c r="N393" s="47"/>
      <c r="O393" s="47"/>
      <c r="P393" s="47"/>
      <c r="Q393" s="47"/>
      <c r="R393" s="48"/>
      <c r="T393" s="189"/>
      <c r="U393" s="47"/>
      <c r="V393" s="47"/>
      <c r="W393" s="47"/>
      <c r="X393" s="47"/>
      <c r="Y393" s="47"/>
      <c r="Z393" s="47"/>
      <c r="AA393" s="100"/>
      <c r="AT393" s="22" t="s">
        <v>268</v>
      </c>
      <c r="AU393" s="22" t="s">
        <v>88</v>
      </c>
    </row>
    <row r="394" s="1" customFormat="1" ht="25.5" customHeight="1">
      <c r="B394" s="46"/>
      <c r="C394" s="219" t="s">
        <v>826</v>
      </c>
      <c r="D394" s="219" t="s">
        <v>207</v>
      </c>
      <c r="E394" s="220" t="s">
        <v>3774</v>
      </c>
      <c r="F394" s="221" t="s">
        <v>3775</v>
      </c>
      <c r="G394" s="221"/>
      <c r="H394" s="221"/>
      <c r="I394" s="221"/>
      <c r="J394" s="222" t="s">
        <v>1134</v>
      </c>
      <c r="K394" s="223">
        <v>1</v>
      </c>
      <c r="L394" s="224">
        <v>0</v>
      </c>
      <c r="M394" s="225"/>
      <c r="N394" s="226">
        <f>ROUND(L394*K394,2)</f>
        <v>0</v>
      </c>
      <c r="O394" s="226"/>
      <c r="P394" s="226"/>
      <c r="Q394" s="226"/>
      <c r="R394" s="48"/>
      <c r="T394" s="227" t="s">
        <v>22</v>
      </c>
      <c r="U394" s="56" t="s">
        <v>45</v>
      </c>
      <c r="V394" s="47"/>
      <c r="W394" s="228">
        <f>V394*K394</f>
        <v>0</v>
      </c>
      <c r="X394" s="228">
        <v>0</v>
      </c>
      <c r="Y394" s="228">
        <f>X394*K394</f>
        <v>0</v>
      </c>
      <c r="Z394" s="228">
        <v>0</v>
      </c>
      <c r="AA394" s="229">
        <f>Z394*K394</f>
        <v>0</v>
      </c>
      <c r="AR394" s="22" t="s">
        <v>278</v>
      </c>
      <c r="AT394" s="22" t="s">
        <v>207</v>
      </c>
      <c r="AU394" s="22" t="s">
        <v>88</v>
      </c>
      <c r="AY394" s="22" t="s">
        <v>206</v>
      </c>
      <c r="BE394" s="142">
        <f>IF(U394="základní",N394,0)</f>
        <v>0</v>
      </c>
      <c r="BF394" s="142">
        <f>IF(U394="snížená",N394,0)</f>
        <v>0</v>
      </c>
      <c r="BG394" s="142">
        <f>IF(U394="zákl. přenesená",N394,0)</f>
        <v>0</v>
      </c>
      <c r="BH394" s="142">
        <f>IF(U394="sníž. přenesená",N394,0)</f>
        <v>0</v>
      </c>
      <c r="BI394" s="142">
        <f>IF(U394="nulová",N394,0)</f>
        <v>0</v>
      </c>
      <c r="BJ394" s="22" t="s">
        <v>88</v>
      </c>
      <c r="BK394" s="142">
        <f>ROUND(L394*K394,2)</f>
        <v>0</v>
      </c>
      <c r="BL394" s="22" t="s">
        <v>278</v>
      </c>
      <c r="BM394" s="22" t="s">
        <v>3776</v>
      </c>
    </row>
    <row r="395" s="1" customFormat="1" ht="24" customHeight="1">
      <c r="B395" s="46"/>
      <c r="C395" s="47"/>
      <c r="D395" s="47"/>
      <c r="E395" s="47"/>
      <c r="F395" s="250" t="s">
        <v>3775</v>
      </c>
      <c r="G395" s="67"/>
      <c r="H395" s="67"/>
      <c r="I395" s="67"/>
      <c r="J395" s="47"/>
      <c r="K395" s="47"/>
      <c r="L395" s="47"/>
      <c r="M395" s="47"/>
      <c r="N395" s="47"/>
      <c r="O395" s="47"/>
      <c r="P395" s="47"/>
      <c r="Q395" s="47"/>
      <c r="R395" s="48"/>
      <c r="T395" s="189"/>
      <c r="U395" s="47"/>
      <c r="V395" s="47"/>
      <c r="W395" s="47"/>
      <c r="X395" s="47"/>
      <c r="Y395" s="47"/>
      <c r="Z395" s="47"/>
      <c r="AA395" s="100"/>
      <c r="AT395" s="22" t="s">
        <v>268</v>
      </c>
      <c r="AU395" s="22" t="s">
        <v>88</v>
      </c>
    </row>
    <row r="396" s="1" customFormat="1" ht="16.5" customHeight="1">
      <c r="B396" s="46"/>
      <c r="C396" s="219" t="s">
        <v>830</v>
      </c>
      <c r="D396" s="219" t="s">
        <v>207</v>
      </c>
      <c r="E396" s="220" t="s">
        <v>3777</v>
      </c>
      <c r="F396" s="221" t="s">
        <v>3778</v>
      </c>
      <c r="G396" s="221"/>
      <c r="H396" s="221"/>
      <c r="I396" s="221"/>
      <c r="J396" s="222" t="s">
        <v>1134</v>
      </c>
      <c r="K396" s="223">
        <v>1</v>
      </c>
      <c r="L396" s="224">
        <v>0</v>
      </c>
      <c r="M396" s="225"/>
      <c r="N396" s="226">
        <f>ROUND(L396*K396,2)</f>
        <v>0</v>
      </c>
      <c r="O396" s="226"/>
      <c r="P396" s="226"/>
      <c r="Q396" s="226"/>
      <c r="R396" s="48"/>
      <c r="T396" s="227" t="s">
        <v>22</v>
      </c>
      <c r="U396" s="56" t="s">
        <v>45</v>
      </c>
      <c r="V396" s="47"/>
      <c r="W396" s="228">
        <f>V396*K396</f>
        <v>0</v>
      </c>
      <c r="X396" s="228">
        <v>0</v>
      </c>
      <c r="Y396" s="228">
        <f>X396*K396</f>
        <v>0</v>
      </c>
      <c r="Z396" s="228">
        <v>0</v>
      </c>
      <c r="AA396" s="229">
        <f>Z396*K396</f>
        <v>0</v>
      </c>
      <c r="AR396" s="22" t="s">
        <v>278</v>
      </c>
      <c r="AT396" s="22" t="s">
        <v>207</v>
      </c>
      <c r="AU396" s="22" t="s">
        <v>88</v>
      </c>
      <c r="AY396" s="22" t="s">
        <v>206</v>
      </c>
      <c r="BE396" s="142">
        <f>IF(U396="základní",N396,0)</f>
        <v>0</v>
      </c>
      <c r="BF396" s="142">
        <f>IF(U396="snížená",N396,0)</f>
        <v>0</v>
      </c>
      <c r="BG396" s="142">
        <f>IF(U396="zákl. přenesená",N396,0)</f>
        <v>0</v>
      </c>
      <c r="BH396" s="142">
        <f>IF(U396="sníž. přenesená",N396,0)</f>
        <v>0</v>
      </c>
      <c r="BI396" s="142">
        <f>IF(U396="nulová",N396,0)</f>
        <v>0</v>
      </c>
      <c r="BJ396" s="22" t="s">
        <v>88</v>
      </c>
      <c r="BK396" s="142">
        <f>ROUND(L396*K396,2)</f>
        <v>0</v>
      </c>
      <c r="BL396" s="22" t="s">
        <v>278</v>
      </c>
      <c r="BM396" s="22" t="s">
        <v>3779</v>
      </c>
    </row>
    <row r="397" s="1" customFormat="1" ht="24" customHeight="1">
      <c r="B397" s="46"/>
      <c r="C397" s="47"/>
      <c r="D397" s="47"/>
      <c r="E397" s="47"/>
      <c r="F397" s="250" t="s">
        <v>3780</v>
      </c>
      <c r="G397" s="67"/>
      <c r="H397" s="67"/>
      <c r="I397" s="67"/>
      <c r="J397" s="47"/>
      <c r="K397" s="47"/>
      <c r="L397" s="47"/>
      <c r="M397" s="47"/>
      <c r="N397" s="47"/>
      <c r="O397" s="47"/>
      <c r="P397" s="47"/>
      <c r="Q397" s="47"/>
      <c r="R397" s="48"/>
      <c r="T397" s="189"/>
      <c r="U397" s="47"/>
      <c r="V397" s="47"/>
      <c r="W397" s="47"/>
      <c r="X397" s="47"/>
      <c r="Y397" s="47"/>
      <c r="Z397" s="47"/>
      <c r="AA397" s="100"/>
      <c r="AT397" s="22" t="s">
        <v>268</v>
      </c>
      <c r="AU397" s="22" t="s">
        <v>88</v>
      </c>
    </row>
    <row r="398" s="1" customFormat="1" ht="16.5" customHeight="1">
      <c r="B398" s="46"/>
      <c r="C398" s="219" t="s">
        <v>833</v>
      </c>
      <c r="D398" s="219" t="s">
        <v>207</v>
      </c>
      <c r="E398" s="220" t="s">
        <v>3781</v>
      </c>
      <c r="F398" s="221" t="s">
        <v>3782</v>
      </c>
      <c r="G398" s="221"/>
      <c r="H398" s="221"/>
      <c r="I398" s="221"/>
      <c r="J398" s="222" t="s">
        <v>1134</v>
      </c>
      <c r="K398" s="223">
        <v>1</v>
      </c>
      <c r="L398" s="224">
        <v>0</v>
      </c>
      <c r="M398" s="225"/>
      <c r="N398" s="226">
        <f>ROUND(L398*K398,2)</f>
        <v>0</v>
      </c>
      <c r="O398" s="226"/>
      <c r="P398" s="226"/>
      <c r="Q398" s="226"/>
      <c r="R398" s="48"/>
      <c r="T398" s="227" t="s">
        <v>22</v>
      </c>
      <c r="U398" s="56" t="s">
        <v>45</v>
      </c>
      <c r="V398" s="47"/>
      <c r="W398" s="228">
        <f>V398*K398</f>
        <v>0</v>
      </c>
      <c r="X398" s="228">
        <v>0</v>
      </c>
      <c r="Y398" s="228">
        <f>X398*K398</f>
        <v>0</v>
      </c>
      <c r="Z398" s="228">
        <v>0</v>
      </c>
      <c r="AA398" s="229">
        <f>Z398*K398</f>
        <v>0</v>
      </c>
      <c r="AR398" s="22" t="s">
        <v>278</v>
      </c>
      <c r="AT398" s="22" t="s">
        <v>207</v>
      </c>
      <c r="AU398" s="22" t="s">
        <v>88</v>
      </c>
      <c r="AY398" s="22" t="s">
        <v>206</v>
      </c>
      <c r="BE398" s="142">
        <f>IF(U398="základní",N398,0)</f>
        <v>0</v>
      </c>
      <c r="BF398" s="142">
        <f>IF(U398="snížená",N398,0)</f>
        <v>0</v>
      </c>
      <c r="BG398" s="142">
        <f>IF(U398="zákl. přenesená",N398,0)</f>
        <v>0</v>
      </c>
      <c r="BH398" s="142">
        <f>IF(U398="sníž. přenesená",N398,0)</f>
        <v>0</v>
      </c>
      <c r="BI398" s="142">
        <f>IF(U398="nulová",N398,0)</f>
        <v>0</v>
      </c>
      <c r="BJ398" s="22" t="s">
        <v>88</v>
      </c>
      <c r="BK398" s="142">
        <f>ROUND(L398*K398,2)</f>
        <v>0</v>
      </c>
      <c r="BL398" s="22" t="s">
        <v>278</v>
      </c>
      <c r="BM398" s="22" t="s">
        <v>3783</v>
      </c>
    </row>
    <row r="399" s="1" customFormat="1" ht="24" customHeight="1">
      <c r="B399" s="46"/>
      <c r="C399" s="47"/>
      <c r="D399" s="47"/>
      <c r="E399" s="47"/>
      <c r="F399" s="250" t="s">
        <v>3784</v>
      </c>
      <c r="G399" s="67"/>
      <c r="H399" s="67"/>
      <c r="I399" s="67"/>
      <c r="J399" s="47"/>
      <c r="K399" s="47"/>
      <c r="L399" s="47"/>
      <c r="M399" s="47"/>
      <c r="N399" s="47"/>
      <c r="O399" s="47"/>
      <c r="P399" s="47"/>
      <c r="Q399" s="47"/>
      <c r="R399" s="48"/>
      <c r="T399" s="189"/>
      <c r="U399" s="47"/>
      <c r="V399" s="47"/>
      <c r="W399" s="47"/>
      <c r="X399" s="47"/>
      <c r="Y399" s="47"/>
      <c r="Z399" s="47"/>
      <c r="AA399" s="100"/>
      <c r="AT399" s="22" t="s">
        <v>268</v>
      </c>
      <c r="AU399" s="22" t="s">
        <v>88</v>
      </c>
    </row>
    <row r="400" s="1" customFormat="1" ht="16.5" customHeight="1">
      <c r="B400" s="46"/>
      <c r="C400" s="219" t="s">
        <v>837</v>
      </c>
      <c r="D400" s="219" t="s">
        <v>207</v>
      </c>
      <c r="E400" s="220" t="s">
        <v>3785</v>
      </c>
      <c r="F400" s="221" t="s">
        <v>3786</v>
      </c>
      <c r="G400" s="221"/>
      <c r="H400" s="221"/>
      <c r="I400" s="221"/>
      <c r="J400" s="222" t="s">
        <v>1134</v>
      </c>
      <c r="K400" s="223">
        <v>2</v>
      </c>
      <c r="L400" s="224">
        <v>0</v>
      </c>
      <c r="M400" s="225"/>
      <c r="N400" s="226">
        <f>ROUND(L400*K400,2)</f>
        <v>0</v>
      </c>
      <c r="O400" s="226"/>
      <c r="P400" s="226"/>
      <c r="Q400" s="226"/>
      <c r="R400" s="48"/>
      <c r="T400" s="227" t="s">
        <v>22</v>
      </c>
      <c r="U400" s="56" t="s">
        <v>45</v>
      </c>
      <c r="V400" s="47"/>
      <c r="W400" s="228">
        <f>V400*K400</f>
        <v>0</v>
      </c>
      <c r="X400" s="228">
        <v>0</v>
      </c>
      <c r="Y400" s="228">
        <f>X400*K400</f>
        <v>0</v>
      </c>
      <c r="Z400" s="228">
        <v>0</v>
      </c>
      <c r="AA400" s="229">
        <f>Z400*K400</f>
        <v>0</v>
      </c>
      <c r="AR400" s="22" t="s">
        <v>278</v>
      </c>
      <c r="AT400" s="22" t="s">
        <v>207</v>
      </c>
      <c r="AU400" s="22" t="s">
        <v>88</v>
      </c>
      <c r="AY400" s="22" t="s">
        <v>206</v>
      </c>
      <c r="BE400" s="142">
        <f>IF(U400="základní",N400,0)</f>
        <v>0</v>
      </c>
      <c r="BF400" s="142">
        <f>IF(U400="snížená",N400,0)</f>
        <v>0</v>
      </c>
      <c r="BG400" s="142">
        <f>IF(U400="zákl. přenesená",N400,0)</f>
        <v>0</v>
      </c>
      <c r="BH400" s="142">
        <f>IF(U400="sníž. přenesená",N400,0)</f>
        <v>0</v>
      </c>
      <c r="BI400" s="142">
        <f>IF(U400="nulová",N400,0)</f>
        <v>0</v>
      </c>
      <c r="BJ400" s="22" t="s">
        <v>88</v>
      </c>
      <c r="BK400" s="142">
        <f>ROUND(L400*K400,2)</f>
        <v>0</v>
      </c>
      <c r="BL400" s="22" t="s">
        <v>278</v>
      </c>
      <c r="BM400" s="22" t="s">
        <v>3787</v>
      </c>
    </row>
    <row r="401" s="1" customFormat="1" ht="16.5" customHeight="1">
      <c r="B401" s="46"/>
      <c r="C401" s="47"/>
      <c r="D401" s="47"/>
      <c r="E401" s="47"/>
      <c r="F401" s="250" t="s">
        <v>3788</v>
      </c>
      <c r="G401" s="67"/>
      <c r="H401" s="67"/>
      <c r="I401" s="67"/>
      <c r="J401" s="47"/>
      <c r="K401" s="47"/>
      <c r="L401" s="47"/>
      <c r="M401" s="47"/>
      <c r="N401" s="47"/>
      <c r="O401" s="47"/>
      <c r="P401" s="47"/>
      <c r="Q401" s="47"/>
      <c r="R401" s="48"/>
      <c r="T401" s="189"/>
      <c r="U401" s="47"/>
      <c r="V401" s="47"/>
      <c r="W401" s="47"/>
      <c r="X401" s="47"/>
      <c r="Y401" s="47"/>
      <c r="Z401" s="47"/>
      <c r="AA401" s="100"/>
      <c r="AT401" s="22" t="s">
        <v>268</v>
      </c>
      <c r="AU401" s="22" t="s">
        <v>88</v>
      </c>
    </row>
    <row r="402" s="1" customFormat="1" ht="16.5" customHeight="1">
      <c r="B402" s="46"/>
      <c r="C402" s="219" t="s">
        <v>842</v>
      </c>
      <c r="D402" s="219" t="s">
        <v>207</v>
      </c>
      <c r="E402" s="220" t="s">
        <v>3789</v>
      </c>
      <c r="F402" s="221" t="s">
        <v>3790</v>
      </c>
      <c r="G402" s="221"/>
      <c r="H402" s="221"/>
      <c r="I402" s="221"/>
      <c r="J402" s="222" t="s">
        <v>1134</v>
      </c>
      <c r="K402" s="223">
        <v>2</v>
      </c>
      <c r="L402" s="224">
        <v>0</v>
      </c>
      <c r="M402" s="225"/>
      <c r="N402" s="226">
        <f>ROUND(L402*K402,2)</f>
        <v>0</v>
      </c>
      <c r="O402" s="226"/>
      <c r="P402" s="226"/>
      <c r="Q402" s="226"/>
      <c r="R402" s="48"/>
      <c r="T402" s="227" t="s">
        <v>22</v>
      </c>
      <c r="U402" s="56" t="s">
        <v>45</v>
      </c>
      <c r="V402" s="47"/>
      <c r="W402" s="228">
        <f>V402*K402</f>
        <v>0</v>
      </c>
      <c r="X402" s="228">
        <v>0</v>
      </c>
      <c r="Y402" s="228">
        <f>X402*K402</f>
        <v>0</v>
      </c>
      <c r="Z402" s="228">
        <v>0</v>
      </c>
      <c r="AA402" s="229">
        <f>Z402*K402</f>
        <v>0</v>
      </c>
      <c r="AR402" s="22" t="s">
        <v>278</v>
      </c>
      <c r="AT402" s="22" t="s">
        <v>207</v>
      </c>
      <c r="AU402" s="22" t="s">
        <v>88</v>
      </c>
      <c r="AY402" s="22" t="s">
        <v>206</v>
      </c>
      <c r="BE402" s="142">
        <f>IF(U402="základní",N402,0)</f>
        <v>0</v>
      </c>
      <c r="BF402" s="142">
        <f>IF(U402="snížená",N402,0)</f>
        <v>0</v>
      </c>
      <c r="BG402" s="142">
        <f>IF(U402="zákl. přenesená",N402,0)</f>
        <v>0</v>
      </c>
      <c r="BH402" s="142">
        <f>IF(U402="sníž. přenesená",N402,0)</f>
        <v>0</v>
      </c>
      <c r="BI402" s="142">
        <f>IF(U402="nulová",N402,0)</f>
        <v>0</v>
      </c>
      <c r="BJ402" s="22" t="s">
        <v>88</v>
      </c>
      <c r="BK402" s="142">
        <f>ROUND(L402*K402,2)</f>
        <v>0</v>
      </c>
      <c r="BL402" s="22" t="s">
        <v>278</v>
      </c>
      <c r="BM402" s="22" t="s">
        <v>3791</v>
      </c>
    </row>
    <row r="403" s="1" customFormat="1" ht="36" customHeight="1">
      <c r="B403" s="46"/>
      <c r="C403" s="47"/>
      <c r="D403" s="47"/>
      <c r="E403" s="47"/>
      <c r="F403" s="250" t="s">
        <v>3792</v>
      </c>
      <c r="G403" s="67"/>
      <c r="H403" s="67"/>
      <c r="I403" s="67"/>
      <c r="J403" s="47"/>
      <c r="K403" s="47"/>
      <c r="L403" s="47"/>
      <c r="M403" s="47"/>
      <c r="N403" s="47"/>
      <c r="O403" s="47"/>
      <c r="P403" s="47"/>
      <c r="Q403" s="47"/>
      <c r="R403" s="48"/>
      <c r="T403" s="189"/>
      <c r="U403" s="47"/>
      <c r="V403" s="47"/>
      <c r="W403" s="47"/>
      <c r="X403" s="47"/>
      <c r="Y403" s="47"/>
      <c r="Z403" s="47"/>
      <c r="AA403" s="100"/>
      <c r="AT403" s="22" t="s">
        <v>268</v>
      </c>
      <c r="AU403" s="22" t="s">
        <v>88</v>
      </c>
    </row>
    <row r="404" s="1" customFormat="1" ht="16.5" customHeight="1">
      <c r="B404" s="46"/>
      <c r="C404" s="219" t="s">
        <v>846</v>
      </c>
      <c r="D404" s="219" t="s">
        <v>207</v>
      </c>
      <c r="E404" s="220" t="s">
        <v>3793</v>
      </c>
      <c r="F404" s="221" t="s">
        <v>3794</v>
      </c>
      <c r="G404" s="221"/>
      <c r="H404" s="221"/>
      <c r="I404" s="221"/>
      <c r="J404" s="222" t="s">
        <v>1134</v>
      </c>
      <c r="K404" s="223">
        <v>4</v>
      </c>
      <c r="L404" s="224">
        <v>0</v>
      </c>
      <c r="M404" s="225"/>
      <c r="N404" s="226">
        <f>ROUND(L404*K404,2)</f>
        <v>0</v>
      </c>
      <c r="O404" s="226"/>
      <c r="P404" s="226"/>
      <c r="Q404" s="226"/>
      <c r="R404" s="48"/>
      <c r="T404" s="227" t="s">
        <v>22</v>
      </c>
      <c r="U404" s="56" t="s">
        <v>45</v>
      </c>
      <c r="V404" s="47"/>
      <c r="W404" s="228">
        <f>V404*K404</f>
        <v>0</v>
      </c>
      <c r="X404" s="228">
        <v>0</v>
      </c>
      <c r="Y404" s="228">
        <f>X404*K404</f>
        <v>0</v>
      </c>
      <c r="Z404" s="228">
        <v>0</v>
      </c>
      <c r="AA404" s="229">
        <f>Z404*K404</f>
        <v>0</v>
      </c>
      <c r="AR404" s="22" t="s">
        <v>278</v>
      </c>
      <c r="AT404" s="22" t="s">
        <v>207</v>
      </c>
      <c r="AU404" s="22" t="s">
        <v>88</v>
      </c>
      <c r="AY404" s="22" t="s">
        <v>206</v>
      </c>
      <c r="BE404" s="142">
        <f>IF(U404="základní",N404,0)</f>
        <v>0</v>
      </c>
      <c r="BF404" s="142">
        <f>IF(U404="snížená",N404,0)</f>
        <v>0</v>
      </c>
      <c r="BG404" s="142">
        <f>IF(U404="zákl. přenesená",N404,0)</f>
        <v>0</v>
      </c>
      <c r="BH404" s="142">
        <f>IF(U404="sníž. přenesená",N404,0)</f>
        <v>0</v>
      </c>
      <c r="BI404" s="142">
        <f>IF(U404="nulová",N404,0)</f>
        <v>0</v>
      </c>
      <c r="BJ404" s="22" t="s">
        <v>88</v>
      </c>
      <c r="BK404" s="142">
        <f>ROUND(L404*K404,2)</f>
        <v>0</v>
      </c>
      <c r="BL404" s="22" t="s">
        <v>278</v>
      </c>
      <c r="BM404" s="22" t="s">
        <v>3795</v>
      </c>
    </row>
    <row r="405" s="1" customFormat="1" ht="16.5" customHeight="1">
      <c r="B405" s="46"/>
      <c r="C405" s="47"/>
      <c r="D405" s="47"/>
      <c r="E405" s="47"/>
      <c r="F405" s="250" t="s">
        <v>3796</v>
      </c>
      <c r="G405" s="67"/>
      <c r="H405" s="67"/>
      <c r="I405" s="67"/>
      <c r="J405" s="47"/>
      <c r="K405" s="47"/>
      <c r="L405" s="47"/>
      <c r="M405" s="47"/>
      <c r="N405" s="47"/>
      <c r="O405" s="47"/>
      <c r="P405" s="47"/>
      <c r="Q405" s="47"/>
      <c r="R405" s="48"/>
      <c r="T405" s="189"/>
      <c r="U405" s="47"/>
      <c r="V405" s="47"/>
      <c r="W405" s="47"/>
      <c r="X405" s="47"/>
      <c r="Y405" s="47"/>
      <c r="Z405" s="47"/>
      <c r="AA405" s="100"/>
      <c r="AT405" s="22" t="s">
        <v>268</v>
      </c>
      <c r="AU405" s="22" t="s">
        <v>88</v>
      </c>
    </row>
    <row r="406" s="1" customFormat="1" ht="16.5" customHeight="1">
      <c r="B406" s="46"/>
      <c r="C406" s="219" t="s">
        <v>851</v>
      </c>
      <c r="D406" s="219" t="s">
        <v>207</v>
      </c>
      <c r="E406" s="220" t="s">
        <v>3797</v>
      </c>
      <c r="F406" s="221" t="s">
        <v>3798</v>
      </c>
      <c r="G406" s="221"/>
      <c r="H406" s="221"/>
      <c r="I406" s="221"/>
      <c r="J406" s="222" t="s">
        <v>1134</v>
      </c>
      <c r="K406" s="223">
        <v>4</v>
      </c>
      <c r="L406" s="224">
        <v>0</v>
      </c>
      <c r="M406" s="225"/>
      <c r="N406" s="226">
        <f>ROUND(L406*K406,2)</f>
        <v>0</v>
      </c>
      <c r="O406" s="226"/>
      <c r="P406" s="226"/>
      <c r="Q406" s="226"/>
      <c r="R406" s="48"/>
      <c r="T406" s="227" t="s">
        <v>22</v>
      </c>
      <c r="U406" s="56" t="s">
        <v>45</v>
      </c>
      <c r="V406" s="47"/>
      <c r="W406" s="228">
        <f>V406*K406</f>
        <v>0</v>
      </c>
      <c r="X406" s="228">
        <v>0</v>
      </c>
      <c r="Y406" s="228">
        <f>X406*K406</f>
        <v>0</v>
      </c>
      <c r="Z406" s="228">
        <v>0</v>
      </c>
      <c r="AA406" s="229">
        <f>Z406*K406</f>
        <v>0</v>
      </c>
      <c r="AR406" s="22" t="s">
        <v>278</v>
      </c>
      <c r="AT406" s="22" t="s">
        <v>207</v>
      </c>
      <c r="AU406" s="22" t="s">
        <v>88</v>
      </c>
      <c r="AY406" s="22" t="s">
        <v>206</v>
      </c>
      <c r="BE406" s="142">
        <f>IF(U406="základní",N406,0)</f>
        <v>0</v>
      </c>
      <c r="BF406" s="142">
        <f>IF(U406="snížená",N406,0)</f>
        <v>0</v>
      </c>
      <c r="BG406" s="142">
        <f>IF(U406="zákl. přenesená",N406,0)</f>
        <v>0</v>
      </c>
      <c r="BH406" s="142">
        <f>IF(U406="sníž. přenesená",N406,0)</f>
        <v>0</v>
      </c>
      <c r="BI406" s="142">
        <f>IF(U406="nulová",N406,0)</f>
        <v>0</v>
      </c>
      <c r="BJ406" s="22" t="s">
        <v>88</v>
      </c>
      <c r="BK406" s="142">
        <f>ROUND(L406*K406,2)</f>
        <v>0</v>
      </c>
      <c r="BL406" s="22" t="s">
        <v>278</v>
      </c>
      <c r="BM406" s="22" t="s">
        <v>3799</v>
      </c>
    </row>
    <row r="407" s="1" customFormat="1" ht="24" customHeight="1">
      <c r="B407" s="46"/>
      <c r="C407" s="47"/>
      <c r="D407" s="47"/>
      <c r="E407" s="47"/>
      <c r="F407" s="250" t="s">
        <v>3800</v>
      </c>
      <c r="G407" s="67"/>
      <c r="H407" s="67"/>
      <c r="I407" s="67"/>
      <c r="J407" s="47"/>
      <c r="K407" s="47"/>
      <c r="L407" s="47"/>
      <c r="M407" s="47"/>
      <c r="N407" s="47"/>
      <c r="O407" s="47"/>
      <c r="P407" s="47"/>
      <c r="Q407" s="47"/>
      <c r="R407" s="48"/>
      <c r="T407" s="189"/>
      <c r="U407" s="47"/>
      <c r="V407" s="47"/>
      <c r="W407" s="47"/>
      <c r="X407" s="47"/>
      <c r="Y407" s="47"/>
      <c r="Z407" s="47"/>
      <c r="AA407" s="100"/>
      <c r="AT407" s="22" t="s">
        <v>268</v>
      </c>
      <c r="AU407" s="22" t="s">
        <v>88</v>
      </c>
    </row>
    <row r="408" s="1" customFormat="1" ht="16.5" customHeight="1">
      <c r="B408" s="46"/>
      <c r="C408" s="219" t="s">
        <v>855</v>
      </c>
      <c r="D408" s="219" t="s">
        <v>207</v>
      </c>
      <c r="E408" s="220" t="s">
        <v>3801</v>
      </c>
      <c r="F408" s="221" t="s">
        <v>3374</v>
      </c>
      <c r="G408" s="221"/>
      <c r="H408" s="221"/>
      <c r="I408" s="221"/>
      <c r="J408" s="222" t="s">
        <v>1134</v>
      </c>
      <c r="K408" s="223">
        <v>1</v>
      </c>
      <c r="L408" s="224">
        <v>0</v>
      </c>
      <c r="M408" s="225"/>
      <c r="N408" s="226">
        <f>ROUND(L408*K408,2)</f>
        <v>0</v>
      </c>
      <c r="O408" s="226"/>
      <c r="P408" s="226"/>
      <c r="Q408" s="226"/>
      <c r="R408" s="48"/>
      <c r="T408" s="227" t="s">
        <v>22</v>
      </c>
      <c r="U408" s="56" t="s">
        <v>45</v>
      </c>
      <c r="V408" s="47"/>
      <c r="W408" s="228">
        <f>V408*K408</f>
        <v>0</v>
      </c>
      <c r="X408" s="228">
        <v>0</v>
      </c>
      <c r="Y408" s="228">
        <f>X408*K408</f>
        <v>0</v>
      </c>
      <c r="Z408" s="228">
        <v>0</v>
      </c>
      <c r="AA408" s="229">
        <f>Z408*K408</f>
        <v>0</v>
      </c>
      <c r="AR408" s="22" t="s">
        <v>278</v>
      </c>
      <c r="AT408" s="22" t="s">
        <v>207</v>
      </c>
      <c r="AU408" s="22" t="s">
        <v>88</v>
      </c>
      <c r="AY408" s="22" t="s">
        <v>206</v>
      </c>
      <c r="BE408" s="142">
        <f>IF(U408="základní",N408,0)</f>
        <v>0</v>
      </c>
      <c r="BF408" s="142">
        <f>IF(U408="snížená",N408,0)</f>
        <v>0</v>
      </c>
      <c r="BG408" s="142">
        <f>IF(U408="zákl. přenesená",N408,0)</f>
        <v>0</v>
      </c>
      <c r="BH408" s="142">
        <f>IF(U408="sníž. přenesená",N408,0)</f>
        <v>0</v>
      </c>
      <c r="BI408" s="142">
        <f>IF(U408="nulová",N408,0)</f>
        <v>0</v>
      </c>
      <c r="BJ408" s="22" t="s">
        <v>88</v>
      </c>
      <c r="BK408" s="142">
        <f>ROUND(L408*K408,2)</f>
        <v>0</v>
      </c>
      <c r="BL408" s="22" t="s">
        <v>278</v>
      </c>
      <c r="BM408" s="22" t="s">
        <v>3802</v>
      </c>
    </row>
    <row r="409" s="1" customFormat="1" ht="16.5" customHeight="1">
      <c r="B409" s="46"/>
      <c r="C409" s="47"/>
      <c r="D409" s="47"/>
      <c r="E409" s="47"/>
      <c r="F409" s="250" t="s">
        <v>3803</v>
      </c>
      <c r="G409" s="67"/>
      <c r="H409" s="67"/>
      <c r="I409" s="67"/>
      <c r="J409" s="47"/>
      <c r="K409" s="47"/>
      <c r="L409" s="47"/>
      <c r="M409" s="47"/>
      <c r="N409" s="47"/>
      <c r="O409" s="47"/>
      <c r="P409" s="47"/>
      <c r="Q409" s="47"/>
      <c r="R409" s="48"/>
      <c r="T409" s="189"/>
      <c r="U409" s="47"/>
      <c r="V409" s="47"/>
      <c r="W409" s="47"/>
      <c r="X409" s="47"/>
      <c r="Y409" s="47"/>
      <c r="Z409" s="47"/>
      <c r="AA409" s="100"/>
      <c r="AT409" s="22" t="s">
        <v>268</v>
      </c>
      <c r="AU409" s="22" t="s">
        <v>88</v>
      </c>
    </row>
    <row r="410" s="1" customFormat="1" ht="25.5" customHeight="1">
      <c r="B410" s="46"/>
      <c r="C410" s="219" t="s">
        <v>859</v>
      </c>
      <c r="D410" s="219" t="s">
        <v>207</v>
      </c>
      <c r="E410" s="220" t="s">
        <v>3804</v>
      </c>
      <c r="F410" s="221" t="s">
        <v>3805</v>
      </c>
      <c r="G410" s="221"/>
      <c r="H410" s="221"/>
      <c r="I410" s="221"/>
      <c r="J410" s="222" t="s">
        <v>1134</v>
      </c>
      <c r="K410" s="223">
        <v>1</v>
      </c>
      <c r="L410" s="224">
        <v>0</v>
      </c>
      <c r="M410" s="225"/>
      <c r="N410" s="226">
        <f>ROUND(L410*K410,2)</f>
        <v>0</v>
      </c>
      <c r="O410" s="226"/>
      <c r="P410" s="226"/>
      <c r="Q410" s="226"/>
      <c r="R410" s="48"/>
      <c r="T410" s="227" t="s">
        <v>22</v>
      </c>
      <c r="U410" s="56" t="s">
        <v>45</v>
      </c>
      <c r="V410" s="47"/>
      <c r="W410" s="228">
        <f>V410*K410</f>
        <v>0</v>
      </c>
      <c r="X410" s="228">
        <v>0</v>
      </c>
      <c r="Y410" s="228">
        <f>X410*K410</f>
        <v>0</v>
      </c>
      <c r="Z410" s="228">
        <v>0</v>
      </c>
      <c r="AA410" s="229">
        <f>Z410*K410</f>
        <v>0</v>
      </c>
      <c r="AR410" s="22" t="s">
        <v>278</v>
      </c>
      <c r="AT410" s="22" t="s">
        <v>207</v>
      </c>
      <c r="AU410" s="22" t="s">
        <v>88</v>
      </c>
      <c r="AY410" s="22" t="s">
        <v>206</v>
      </c>
      <c r="BE410" s="142">
        <f>IF(U410="základní",N410,0)</f>
        <v>0</v>
      </c>
      <c r="BF410" s="142">
        <f>IF(U410="snížená",N410,0)</f>
        <v>0</v>
      </c>
      <c r="BG410" s="142">
        <f>IF(U410="zákl. přenesená",N410,0)</f>
        <v>0</v>
      </c>
      <c r="BH410" s="142">
        <f>IF(U410="sníž. přenesená",N410,0)</f>
        <v>0</v>
      </c>
      <c r="BI410" s="142">
        <f>IF(U410="nulová",N410,0)</f>
        <v>0</v>
      </c>
      <c r="BJ410" s="22" t="s">
        <v>88</v>
      </c>
      <c r="BK410" s="142">
        <f>ROUND(L410*K410,2)</f>
        <v>0</v>
      </c>
      <c r="BL410" s="22" t="s">
        <v>278</v>
      </c>
      <c r="BM410" s="22" t="s">
        <v>3806</v>
      </c>
    </row>
    <row r="411" s="1" customFormat="1" ht="16.5" customHeight="1">
      <c r="B411" s="46"/>
      <c r="C411" s="47"/>
      <c r="D411" s="47"/>
      <c r="E411" s="47"/>
      <c r="F411" s="250" t="s">
        <v>3805</v>
      </c>
      <c r="G411" s="67"/>
      <c r="H411" s="67"/>
      <c r="I411" s="67"/>
      <c r="J411" s="47"/>
      <c r="K411" s="47"/>
      <c r="L411" s="47"/>
      <c r="M411" s="47"/>
      <c r="N411" s="47"/>
      <c r="O411" s="47"/>
      <c r="P411" s="47"/>
      <c r="Q411" s="47"/>
      <c r="R411" s="48"/>
      <c r="T411" s="189"/>
      <c r="U411" s="47"/>
      <c r="V411" s="47"/>
      <c r="W411" s="47"/>
      <c r="X411" s="47"/>
      <c r="Y411" s="47"/>
      <c r="Z411" s="47"/>
      <c r="AA411" s="100"/>
      <c r="AT411" s="22" t="s">
        <v>268</v>
      </c>
      <c r="AU411" s="22" t="s">
        <v>88</v>
      </c>
    </row>
    <row r="412" s="1" customFormat="1" ht="16.5" customHeight="1">
      <c r="B412" s="46"/>
      <c r="C412" s="219" t="s">
        <v>863</v>
      </c>
      <c r="D412" s="219" t="s">
        <v>207</v>
      </c>
      <c r="E412" s="220" t="s">
        <v>3807</v>
      </c>
      <c r="F412" s="221" t="s">
        <v>3808</v>
      </c>
      <c r="G412" s="221"/>
      <c r="H412" s="221"/>
      <c r="I412" s="221"/>
      <c r="J412" s="222" t="s">
        <v>1134</v>
      </c>
      <c r="K412" s="223">
        <v>1</v>
      </c>
      <c r="L412" s="224">
        <v>0</v>
      </c>
      <c r="M412" s="225"/>
      <c r="N412" s="226">
        <f>ROUND(L412*K412,2)</f>
        <v>0</v>
      </c>
      <c r="O412" s="226"/>
      <c r="P412" s="226"/>
      <c r="Q412" s="226"/>
      <c r="R412" s="48"/>
      <c r="T412" s="227" t="s">
        <v>22</v>
      </c>
      <c r="U412" s="56" t="s">
        <v>45</v>
      </c>
      <c r="V412" s="47"/>
      <c r="W412" s="228">
        <f>V412*K412</f>
        <v>0</v>
      </c>
      <c r="X412" s="228">
        <v>0</v>
      </c>
      <c r="Y412" s="228">
        <f>X412*K412</f>
        <v>0</v>
      </c>
      <c r="Z412" s="228">
        <v>0</v>
      </c>
      <c r="AA412" s="229">
        <f>Z412*K412</f>
        <v>0</v>
      </c>
      <c r="AR412" s="22" t="s">
        <v>278</v>
      </c>
      <c r="AT412" s="22" t="s">
        <v>207</v>
      </c>
      <c r="AU412" s="22" t="s">
        <v>88</v>
      </c>
      <c r="AY412" s="22" t="s">
        <v>206</v>
      </c>
      <c r="BE412" s="142">
        <f>IF(U412="základní",N412,0)</f>
        <v>0</v>
      </c>
      <c r="BF412" s="142">
        <f>IF(U412="snížená",N412,0)</f>
        <v>0</v>
      </c>
      <c r="BG412" s="142">
        <f>IF(U412="zákl. přenesená",N412,0)</f>
        <v>0</v>
      </c>
      <c r="BH412" s="142">
        <f>IF(U412="sníž. přenesená",N412,0)</f>
        <v>0</v>
      </c>
      <c r="BI412" s="142">
        <f>IF(U412="nulová",N412,0)</f>
        <v>0</v>
      </c>
      <c r="BJ412" s="22" t="s">
        <v>88</v>
      </c>
      <c r="BK412" s="142">
        <f>ROUND(L412*K412,2)</f>
        <v>0</v>
      </c>
      <c r="BL412" s="22" t="s">
        <v>278</v>
      </c>
      <c r="BM412" s="22" t="s">
        <v>3809</v>
      </c>
    </row>
    <row r="413" s="1" customFormat="1" ht="16.5" customHeight="1">
      <c r="B413" s="46"/>
      <c r="C413" s="47"/>
      <c r="D413" s="47"/>
      <c r="E413" s="47"/>
      <c r="F413" s="250" t="s">
        <v>3808</v>
      </c>
      <c r="G413" s="67"/>
      <c r="H413" s="67"/>
      <c r="I413" s="67"/>
      <c r="J413" s="47"/>
      <c r="K413" s="47"/>
      <c r="L413" s="47"/>
      <c r="M413" s="47"/>
      <c r="N413" s="47"/>
      <c r="O413" s="47"/>
      <c r="P413" s="47"/>
      <c r="Q413" s="47"/>
      <c r="R413" s="48"/>
      <c r="T413" s="189"/>
      <c r="U413" s="47"/>
      <c r="V413" s="47"/>
      <c r="W413" s="47"/>
      <c r="X413" s="47"/>
      <c r="Y413" s="47"/>
      <c r="Z413" s="47"/>
      <c r="AA413" s="100"/>
      <c r="AT413" s="22" t="s">
        <v>268</v>
      </c>
      <c r="AU413" s="22" t="s">
        <v>88</v>
      </c>
    </row>
    <row r="414" s="1" customFormat="1" ht="16.5" customHeight="1">
      <c r="B414" s="46"/>
      <c r="C414" s="219" t="s">
        <v>868</v>
      </c>
      <c r="D414" s="219" t="s">
        <v>207</v>
      </c>
      <c r="E414" s="220" t="s">
        <v>3810</v>
      </c>
      <c r="F414" s="221" t="s">
        <v>3811</v>
      </c>
      <c r="G414" s="221"/>
      <c r="H414" s="221"/>
      <c r="I414" s="221"/>
      <c r="J414" s="222" t="s">
        <v>1134</v>
      </c>
      <c r="K414" s="223">
        <v>1</v>
      </c>
      <c r="L414" s="224">
        <v>0</v>
      </c>
      <c r="M414" s="225"/>
      <c r="N414" s="226">
        <f>ROUND(L414*K414,2)</f>
        <v>0</v>
      </c>
      <c r="O414" s="226"/>
      <c r="P414" s="226"/>
      <c r="Q414" s="226"/>
      <c r="R414" s="48"/>
      <c r="T414" s="227" t="s">
        <v>22</v>
      </c>
      <c r="U414" s="56" t="s">
        <v>45</v>
      </c>
      <c r="V414" s="47"/>
      <c r="W414" s="228">
        <f>V414*K414</f>
        <v>0</v>
      </c>
      <c r="X414" s="228">
        <v>0</v>
      </c>
      <c r="Y414" s="228">
        <f>X414*K414</f>
        <v>0</v>
      </c>
      <c r="Z414" s="228">
        <v>0</v>
      </c>
      <c r="AA414" s="229">
        <f>Z414*K414</f>
        <v>0</v>
      </c>
      <c r="AR414" s="22" t="s">
        <v>278</v>
      </c>
      <c r="AT414" s="22" t="s">
        <v>207</v>
      </c>
      <c r="AU414" s="22" t="s">
        <v>88</v>
      </c>
      <c r="AY414" s="22" t="s">
        <v>206</v>
      </c>
      <c r="BE414" s="142">
        <f>IF(U414="základní",N414,0)</f>
        <v>0</v>
      </c>
      <c r="BF414" s="142">
        <f>IF(U414="snížená",N414,0)</f>
        <v>0</v>
      </c>
      <c r="BG414" s="142">
        <f>IF(U414="zákl. přenesená",N414,0)</f>
        <v>0</v>
      </c>
      <c r="BH414" s="142">
        <f>IF(U414="sníž. přenesená",N414,0)</f>
        <v>0</v>
      </c>
      <c r="BI414" s="142">
        <f>IF(U414="nulová",N414,0)</f>
        <v>0</v>
      </c>
      <c r="BJ414" s="22" t="s">
        <v>88</v>
      </c>
      <c r="BK414" s="142">
        <f>ROUND(L414*K414,2)</f>
        <v>0</v>
      </c>
      <c r="BL414" s="22" t="s">
        <v>278</v>
      </c>
      <c r="BM414" s="22" t="s">
        <v>3812</v>
      </c>
    </row>
    <row r="415" s="1" customFormat="1" ht="16.5" customHeight="1">
      <c r="B415" s="46"/>
      <c r="C415" s="47"/>
      <c r="D415" s="47"/>
      <c r="E415" s="47"/>
      <c r="F415" s="250" t="s">
        <v>3811</v>
      </c>
      <c r="G415" s="67"/>
      <c r="H415" s="67"/>
      <c r="I415" s="67"/>
      <c r="J415" s="47"/>
      <c r="K415" s="47"/>
      <c r="L415" s="47"/>
      <c r="M415" s="47"/>
      <c r="N415" s="47"/>
      <c r="O415" s="47"/>
      <c r="P415" s="47"/>
      <c r="Q415" s="47"/>
      <c r="R415" s="48"/>
      <c r="T415" s="189"/>
      <c r="U415" s="47"/>
      <c r="V415" s="47"/>
      <c r="W415" s="47"/>
      <c r="X415" s="47"/>
      <c r="Y415" s="47"/>
      <c r="Z415" s="47"/>
      <c r="AA415" s="100"/>
      <c r="AT415" s="22" t="s">
        <v>268</v>
      </c>
      <c r="AU415" s="22" t="s">
        <v>88</v>
      </c>
    </row>
    <row r="416" s="1" customFormat="1" ht="16.5" customHeight="1">
      <c r="B416" s="46"/>
      <c r="C416" s="219" t="s">
        <v>872</v>
      </c>
      <c r="D416" s="219" t="s">
        <v>207</v>
      </c>
      <c r="E416" s="220" t="s">
        <v>3813</v>
      </c>
      <c r="F416" s="221" t="s">
        <v>3814</v>
      </c>
      <c r="G416" s="221"/>
      <c r="H416" s="221"/>
      <c r="I416" s="221"/>
      <c r="J416" s="222" t="s">
        <v>1134</v>
      </c>
      <c r="K416" s="223">
        <v>1</v>
      </c>
      <c r="L416" s="224">
        <v>0</v>
      </c>
      <c r="M416" s="225"/>
      <c r="N416" s="226">
        <f>ROUND(L416*K416,2)</f>
        <v>0</v>
      </c>
      <c r="O416" s="226"/>
      <c r="P416" s="226"/>
      <c r="Q416" s="226"/>
      <c r="R416" s="48"/>
      <c r="T416" s="227" t="s">
        <v>22</v>
      </c>
      <c r="U416" s="56" t="s">
        <v>45</v>
      </c>
      <c r="V416" s="47"/>
      <c r="W416" s="228">
        <f>V416*K416</f>
        <v>0</v>
      </c>
      <c r="X416" s="228">
        <v>0</v>
      </c>
      <c r="Y416" s="228">
        <f>X416*K416</f>
        <v>0</v>
      </c>
      <c r="Z416" s="228">
        <v>0</v>
      </c>
      <c r="AA416" s="229">
        <f>Z416*K416</f>
        <v>0</v>
      </c>
      <c r="AR416" s="22" t="s">
        <v>278</v>
      </c>
      <c r="AT416" s="22" t="s">
        <v>207</v>
      </c>
      <c r="AU416" s="22" t="s">
        <v>88</v>
      </c>
      <c r="AY416" s="22" t="s">
        <v>206</v>
      </c>
      <c r="BE416" s="142">
        <f>IF(U416="základní",N416,0)</f>
        <v>0</v>
      </c>
      <c r="BF416" s="142">
        <f>IF(U416="snížená",N416,0)</f>
        <v>0</v>
      </c>
      <c r="BG416" s="142">
        <f>IF(U416="zákl. přenesená",N416,0)</f>
        <v>0</v>
      </c>
      <c r="BH416" s="142">
        <f>IF(U416="sníž. přenesená",N416,0)</f>
        <v>0</v>
      </c>
      <c r="BI416" s="142">
        <f>IF(U416="nulová",N416,0)</f>
        <v>0</v>
      </c>
      <c r="BJ416" s="22" t="s">
        <v>88</v>
      </c>
      <c r="BK416" s="142">
        <f>ROUND(L416*K416,2)</f>
        <v>0</v>
      </c>
      <c r="BL416" s="22" t="s">
        <v>278</v>
      </c>
      <c r="BM416" s="22" t="s">
        <v>3815</v>
      </c>
    </row>
    <row r="417" s="1" customFormat="1" ht="16.5" customHeight="1">
      <c r="B417" s="46"/>
      <c r="C417" s="47"/>
      <c r="D417" s="47"/>
      <c r="E417" s="47"/>
      <c r="F417" s="250" t="s">
        <v>3816</v>
      </c>
      <c r="G417" s="67"/>
      <c r="H417" s="67"/>
      <c r="I417" s="67"/>
      <c r="J417" s="47"/>
      <c r="K417" s="47"/>
      <c r="L417" s="47"/>
      <c r="M417" s="47"/>
      <c r="N417" s="47"/>
      <c r="O417" s="47"/>
      <c r="P417" s="47"/>
      <c r="Q417" s="47"/>
      <c r="R417" s="48"/>
      <c r="T417" s="189"/>
      <c r="U417" s="47"/>
      <c r="V417" s="47"/>
      <c r="W417" s="47"/>
      <c r="X417" s="47"/>
      <c r="Y417" s="47"/>
      <c r="Z417" s="47"/>
      <c r="AA417" s="100"/>
      <c r="AT417" s="22" t="s">
        <v>268</v>
      </c>
      <c r="AU417" s="22" t="s">
        <v>88</v>
      </c>
    </row>
    <row r="418" s="1" customFormat="1" ht="16.5" customHeight="1">
      <c r="B418" s="46"/>
      <c r="C418" s="219" t="s">
        <v>876</v>
      </c>
      <c r="D418" s="219" t="s">
        <v>207</v>
      </c>
      <c r="E418" s="220" t="s">
        <v>3817</v>
      </c>
      <c r="F418" s="221" t="s">
        <v>3818</v>
      </c>
      <c r="G418" s="221"/>
      <c r="H418" s="221"/>
      <c r="I418" s="221"/>
      <c r="J418" s="222" t="s">
        <v>1134</v>
      </c>
      <c r="K418" s="223">
        <v>1</v>
      </c>
      <c r="L418" s="224">
        <v>0</v>
      </c>
      <c r="M418" s="225"/>
      <c r="N418" s="226">
        <f>ROUND(L418*K418,2)</f>
        <v>0</v>
      </c>
      <c r="O418" s="226"/>
      <c r="P418" s="226"/>
      <c r="Q418" s="226"/>
      <c r="R418" s="48"/>
      <c r="T418" s="227" t="s">
        <v>22</v>
      </c>
      <c r="U418" s="56" t="s">
        <v>45</v>
      </c>
      <c r="V418" s="47"/>
      <c r="W418" s="228">
        <f>V418*K418</f>
        <v>0</v>
      </c>
      <c r="X418" s="228">
        <v>0</v>
      </c>
      <c r="Y418" s="228">
        <f>X418*K418</f>
        <v>0</v>
      </c>
      <c r="Z418" s="228">
        <v>0</v>
      </c>
      <c r="AA418" s="229">
        <f>Z418*K418</f>
        <v>0</v>
      </c>
      <c r="AR418" s="22" t="s">
        <v>278</v>
      </c>
      <c r="AT418" s="22" t="s">
        <v>207</v>
      </c>
      <c r="AU418" s="22" t="s">
        <v>88</v>
      </c>
      <c r="AY418" s="22" t="s">
        <v>206</v>
      </c>
      <c r="BE418" s="142">
        <f>IF(U418="základní",N418,0)</f>
        <v>0</v>
      </c>
      <c r="BF418" s="142">
        <f>IF(U418="snížená",N418,0)</f>
        <v>0</v>
      </c>
      <c r="BG418" s="142">
        <f>IF(U418="zákl. přenesená",N418,0)</f>
        <v>0</v>
      </c>
      <c r="BH418" s="142">
        <f>IF(U418="sníž. přenesená",N418,0)</f>
        <v>0</v>
      </c>
      <c r="BI418" s="142">
        <f>IF(U418="nulová",N418,0)</f>
        <v>0</v>
      </c>
      <c r="BJ418" s="22" t="s">
        <v>88</v>
      </c>
      <c r="BK418" s="142">
        <f>ROUND(L418*K418,2)</f>
        <v>0</v>
      </c>
      <c r="BL418" s="22" t="s">
        <v>278</v>
      </c>
      <c r="BM418" s="22" t="s">
        <v>3819</v>
      </c>
    </row>
    <row r="419" s="1" customFormat="1" ht="36" customHeight="1">
      <c r="B419" s="46"/>
      <c r="C419" s="47"/>
      <c r="D419" s="47"/>
      <c r="E419" s="47"/>
      <c r="F419" s="250" t="s">
        <v>3820</v>
      </c>
      <c r="G419" s="67"/>
      <c r="H419" s="67"/>
      <c r="I419" s="67"/>
      <c r="J419" s="47"/>
      <c r="K419" s="47"/>
      <c r="L419" s="47"/>
      <c r="M419" s="47"/>
      <c r="N419" s="47"/>
      <c r="O419" s="47"/>
      <c r="P419" s="47"/>
      <c r="Q419" s="47"/>
      <c r="R419" s="48"/>
      <c r="T419" s="189"/>
      <c r="U419" s="47"/>
      <c r="V419" s="47"/>
      <c r="W419" s="47"/>
      <c r="X419" s="47"/>
      <c r="Y419" s="47"/>
      <c r="Z419" s="47"/>
      <c r="AA419" s="100"/>
      <c r="AT419" s="22" t="s">
        <v>268</v>
      </c>
      <c r="AU419" s="22" t="s">
        <v>88</v>
      </c>
    </row>
    <row r="420" s="1" customFormat="1" ht="16.5" customHeight="1">
      <c r="B420" s="46"/>
      <c r="C420" s="219" t="s">
        <v>880</v>
      </c>
      <c r="D420" s="219" t="s">
        <v>207</v>
      </c>
      <c r="E420" s="220" t="s">
        <v>3821</v>
      </c>
      <c r="F420" s="221" t="s">
        <v>3822</v>
      </c>
      <c r="G420" s="221"/>
      <c r="H420" s="221"/>
      <c r="I420" s="221"/>
      <c r="J420" s="222" t="s">
        <v>1134</v>
      </c>
      <c r="K420" s="223">
        <v>1</v>
      </c>
      <c r="L420" s="224">
        <v>0</v>
      </c>
      <c r="M420" s="225"/>
      <c r="N420" s="226">
        <f>ROUND(L420*K420,2)</f>
        <v>0</v>
      </c>
      <c r="O420" s="226"/>
      <c r="P420" s="226"/>
      <c r="Q420" s="226"/>
      <c r="R420" s="48"/>
      <c r="T420" s="227" t="s">
        <v>22</v>
      </c>
      <c r="U420" s="56" t="s">
        <v>45</v>
      </c>
      <c r="V420" s="47"/>
      <c r="W420" s="228">
        <f>V420*K420</f>
        <v>0</v>
      </c>
      <c r="X420" s="228">
        <v>0</v>
      </c>
      <c r="Y420" s="228">
        <f>X420*K420</f>
        <v>0</v>
      </c>
      <c r="Z420" s="228">
        <v>0</v>
      </c>
      <c r="AA420" s="229">
        <f>Z420*K420</f>
        <v>0</v>
      </c>
      <c r="AR420" s="22" t="s">
        <v>278</v>
      </c>
      <c r="AT420" s="22" t="s">
        <v>207</v>
      </c>
      <c r="AU420" s="22" t="s">
        <v>88</v>
      </c>
      <c r="AY420" s="22" t="s">
        <v>206</v>
      </c>
      <c r="BE420" s="142">
        <f>IF(U420="základní",N420,0)</f>
        <v>0</v>
      </c>
      <c r="BF420" s="142">
        <f>IF(U420="snížená",N420,0)</f>
        <v>0</v>
      </c>
      <c r="BG420" s="142">
        <f>IF(U420="zákl. přenesená",N420,0)</f>
        <v>0</v>
      </c>
      <c r="BH420" s="142">
        <f>IF(U420="sníž. přenesená",N420,0)</f>
        <v>0</v>
      </c>
      <c r="BI420" s="142">
        <f>IF(U420="nulová",N420,0)</f>
        <v>0</v>
      </c>
      <c r="BJ420" s="22" t="s">
        <v>88</v>
      </c>
      <c r="BK420" s="142">
        <f>ROUND(L420*K420,2)</f>
        <v>0</v>
      </c>
      <c r="BL420" s="22" t="s">
        <v>278</v>
      </c>
      <c r="BM420" s="22" t="s">
        <v>3823</v>
      </c>
    </row>
    <row r="421" s="1" customFormat="1" ht="24" customHeight="1">
      <c r="B421" s="46"/>
      <c r="C421" s="47"/>
      <c r="D421" s="47"/>
      <c r="E421" s="47"/>
      <c r="F421" s="250" t="s">
        <v>3824</v>
      </c>
      <c r="G421" s="67"/>
      <c r="H421" s="67"/>
      <c r="I421" s="67"/>
      <c r="J421" s="47"/>
      <c r="K421" s="47"/>
      <c r="L421" s="47"/>
      <c r="M421" s="47"/>
      <c r="N421" s="47"/>
      <c r="O421" s="47"/>
      <c r="P421" s="47"/>
      <c r="Q421" s="47"/>
      <c r="R421" s="48"/>
      <c r="T421" s="189"/>
      <c r="U421" s="47"/>
      <c r="V421" s="47"/>
      <c r="W421" s="47"/>
      <c r="X421" s="47"/>
      <c r="Y421" s="47"/>
      <c r="Z421" s="47"/>
      <c r="AA421" s="100"/>
      <c r="AT421" s="22" t="s">
        <v>268</v>
      </c>
      <c r="AU421" s="22" t="s">
        <v>88</v>
      </c>
    </row>
    <row r="422" s="1" customFormat="1" ht="25.5" customHeight="1">
      <c r="B422" s="46"/>
      <c r="C422" s="219" t="s">
        <v>884</v>
      </c>
      <c r="D422" s="219" t="s">
        <v>207</v>
      </c>
      <c r="E422" s="220" t="s">
        <v>3825</v>
      </c>
      <c r="F422" s="221" t="s">
        <v>3826</v>
      </c>
      <c r="G422" s="221"/>
      <c r="H422" s="221"/>
      <c r="I422" s="221"/>
      <c r="J422" s="222" t="s">
        <v>1134</v>
      </c>
      <c r="K422" s="223">
        <v>1</v>
      </c>
      <c r="L422" s="224">
        <v>0</v>
      </c>
      <c r="M422" s="225"/>
      <c r="N422" s="226">
        <f>ROUND(L422*K422,2)</f>
        <v>0</v>
      </c>
      <c r="O422" s="226"/>
      <c r="P422" s="226"/>
      <c r="Q422" s="226"/>
      <c r="R422" s="48"/>
      <c r="T422" s="227" t="s">
        <v>22</v>
      </c>
      <c r="U422" s="56" t="s">
        <v>45</v>
      </c>
      <c r="V422" s="47"/>
      <c r="W422" s="228">
        <f>V422*K422</f>
        <v>0</v>
      </c>
      <c r="X422" s="228">
        <v>0</v>
      </c>
      <c r="Y422" s="228">
        <f>X422*K422</f>
        <v>0</v>
      </c>
      <c r="Z422" s="228">
        <v>0</v>
      </c>
      <c r="AA422" s="229">
        <f>Z422*K422</f>
        <v>0</v>
      </c>
      <c r="AR422" s="22" t="s">
        <v>278</v>
      </c>
      <c r="AT422" s="22" t="s">
        <v>207</v>
      </c>
      <c r="AU422" s="22" t="s">
        <v>88</v>
      </c>
      <c r="AY422" s="22" t="s">
        <v>206</v>
      </c>
      <c r="BE422" s="142">
        <f>IF(U422="základní",N422,0)</f>
        <v>0</v>
      </c>
      <c r="BF422" s="142">
        <f>IF(U422="snížená",N422,0)</f>
        <v>0</v>
      </c>
      <c r="BG422" s="142">
        <f>IF(U422="zákl. přenesená",N422,0)</f>
        <v>0</v>
      </c>
      <c r="BH422" s="142">
        <f>IF(U422="sníž. přenesená",N422,0)</f>
        <v>0</v>
      </c>
      <c r="BI422" s="142">
        <f>IF(U422="nulová",N422,0)</f>
        <v>0</v>
      </c>
      <c r="BJ422" s="22" t="s">
        <v>88</v>
      </c>
      <c r="BK422" s="142">
        <f>ROUND(L422*K422,2)</f>
        <v>0</v>
      </c>
      <c r="BL422" s="22" t="s">
        <v>278</v>
      </c>
      <c r="BM422" s="22" t="s">
        <v>3827</v>
      </c>
    </row>
    <row r="423" s="1" customFormat="1" ht="24" customHeight="1">
      <c r="B423" s="46"/>
      <c r="C423" s="47"/>
      <c r="D423" s="47"/>
      <c r="E423" s="47"/>
      <c r="F423" s="250" t="s">
        <v>3828</v>
      </c>
      <c r="G423" s="67"/>
      <c r="H423" s="67"/>
      <c r="I423" s="67"/>
      <c r="J423" s="47"/>
      <c r="K423" s="47"/>
      <c r="L423" s="47"/>
      <c r="M423" s="47"/>
      <c r="N423" s="47"/>
      <c r="O423" s="47"/>
      <c r="P423" s="47"/>
      <c r="Q423" s="47"/>
      <c r="R423" s="48"/>
      <c r="T423" s="189"/>
      <c r="U423" s="47"/>
      <c r="V423" s="47"/>
      <c r="W423" s="47"/>
      <c r="X423" s="47"/>
      <c r="Y423" s="47"/>
      <c r="Z423" s="47"/>
      <c r="AA423" s="100"/>
      <c r="AT423" s="22" t="s">
        <v>268</v>
      </c>
      <c r="AU423" s="22" t="s">
        <v>88</v>
      </c>
    </row>
    <row r="424" s="1" customFormat="1" ht="25.5" customHeight="1">
      <c r="B424" s="46"/>
      <c r="C424" s="219" t="s">
        <v>889</v>
      </c>
      <c r="D424" s="219" t="s">
        <v>207</v>
      </c>
      <c r="E424" s="220" t="s">
        <v>3829</v>
      </c>
      <c r="F424" s="221" t="s">
        <v>3830</v>
      </c>
      <c r="G424" s="221"/>
      <c r="H424" s="221"/>
      <c r="I424" s="221"/>
      <c r="J424" s="222" t="s">
        <v>1134</v>
      </c>
      <c r="K424" s="223">
        <v>7</v>
      </c>
      <c r="L424" s="224">
        <v>0</v>
      </c>
      <c r="M424" s="225"/>
      <c r="N424" s="226">
        <f>ROUND(L424*K424,2)</f>
        <v>0</v>
      </c>
      <c r="O424" s="226"/>
      <c r="P424" s="226"/>
      <c r="Q424" s="226"/>
      <c r="R424" s="48"/>
      <c r="T424" s="227" t="s">
        <v>22</v>
      </c>
      <c r="U424" s="56" t="s">
        <v>45</v>
      </c>
      <c r="V424" s="47"/>
      <c r="W424" s="228">
        <f>V424*K424</f>
        <v>0</v>
      </c>
      <c r="X424" s="228">
        <v>0</v>
      </c>
      <c r="Y424" s="228">
        <f>X424*K424</f>
        <v>0</v>
      </c>
      <c r="Z424" s="228">
        <v>0</v>
      </c>
      <c r="AA424" s="229">
        <f>Z424*K424</f>
        <v>0</v>
      </c>
      <c r="AR424" s="22" t="s">
        <v>278</v>
      </c>
      <c r="AT424" s="22" t="s">
        <v>207</v>
      </c>
      <c r="AU424" s="22" t="s">
        <v>88</v>
      </c>
      <c r="AY424" s="22" t="s">
        <v>206</v>
      </c>
      <c r="BE424" s="142">
        <f>IF(U424="základní",N424,0)</f>
        <v>0</v>
      </c>
      <c r="BF424" s="142">
        <f>IF(U424="snížená",N424,0)</f>
        <v>0</v>
      </c>
      <c r="BG424" s="142">
        <f>IF(U424="zákl. přenesená",N424,0)</f>
        <v>0</v>
      </c>
      <c r="BH424" s="142">
        <f>IF(U424="sníž. přenesená",N424,0)</f>
        <v>0</v>
      </c>
      <c r="BI424" s="142">
        <f>IF(U424="nulová",N424,0)</f>
        <v>0</v>
      </c>
      <c r="BJ424" s="22" t="s">
        <v>88</v>
      </c>
      <c r="BK424" s="142">
        <f>ROUND(L424*K424,2)</f>
        <v>0</v>
      </c>
      <c r="BL424" s="22" t="s">
        <v>278</v>
      </c>
      <c r="BM424" s="22" t="s">
        <v>3831</v>
      </c>
    </row>
    <row r="425" s="1" customFormat="1" ht="24" customHeight="1">
      <c r="B425" s="46"/>
      <c r="C425" s="47"/>
      <c r="D425" s="47"/>
      <c r="E425" s="47"/>
      <c r="F425" s="250" t="s">
        <v>3832</v>
      </c>
      <c r="G425" s="67"/>
      <c r="H425" s="67"/>
      <c r="I425" s="67"/>
      <c r="J425" s="47"/>
      <c r="K425" s="47"/>
      <c r="L425" s="47"/>
      <c r="M425" s="47"/>
      <c r="N425" s="47"/>
      <c r="O425" s="47"/>
      <c r="P425" s="47"/>
      <c r="Q425" s="47"/>
      <c r="R425" s="48"/>
      <c r="T425" s="189"/>
      <c r="U425" s="47"/>
      <c r="V425" s="47"/>
      <c r="W425" s="47"/>
      <c r="X425" s="47"/>
      <c r="Y425" s="47"/>
      <c r="Z425" s="47"/>
      <c r="AA425" s="100"/>
      <c r="AT425" s="22" t="s">
        <v>268</v>
      </c>
      <c r="AU425" s="22" t="s">
        <v>88</v>
      </c>
    </row>
    <row r="426" s="1" customFormat="1" ht="38.25" customHeight="1">
      <c r="B426" s="46"/>
      <c r="C426" s="219" t="s">
        <v>893</v>
      </c>
      <c r="D426" s="219" t="s">
        <v>207</v>
      </c>
      <c r="E426" s="220" t="s">
        <v>3833</v>
      </c>
      <c r="F426" s="221" t="s">
        <v>3834</v>
      </c>
      <c r="G426" s="221"/>
      <c r="H426" s="221"/>
      <c r="I426" s="221"/>
      <c r="J426" s="222" t="s">
        <v>1134</v>
      </c>
      <c r="K426" s="223">
        <v>7</v>
      </c>
      <c r="L426" s="224">
        <v>0</v>
      </c>
      <c r="M426" s="225"/>
      <c r="N426" s="226">
        <f>ROUND(L426*K426,2)</f>
        <v>0</v>
      </c>
      <c r="O426" s="226"/>
      <c r="P426" s="226"/>
      <c r="Q426" s="226"/>
      <c r="R426" s="48"/>
      <c r="T426" s="227" t="s">
        <v>22</v>
      </c>
      <c r="U426" s="56" t="s">
        <v>45</v>
      </c>
      <c r="V426" s="47"/>
      <c r="W426" s="228">
        <f>V426*K426</f>
        <v>0</v>
      </c>
      <c r="X426" s="228">
        <v>0</v>
      </c>
      <c r="Y426" s="228">
        <f>X426*K426</f>
        <v>0</v>
      </c>
      <c r="Z426" s="228">
        <v>0</v>
      </c>
      <c r="AA426" s="229">
        <f>Z426*K426</f>
        <v>0</v>
      </c>
      <c r="AR426" s="22" t="s">
        <v>278</v>
      </c>
      <c r="AT426" s="22" t="s">
        <v>207</v>
      </c>
      <c r="AU426" s="22" t="s">
        <v>88</v>
      </c>
      <c r="AY426" s="22" t="s">
        <v>206</v>
      </c>
      <c r="BE426" s="142">
        <f>IF(U426="základní",N426,0)</f>
        <v>0</v>
      </c>
      <c r="BF426" s="142">
        <f>IF(U426="snížená",N426,0)</f>
        <v>0</v>
      </c>
      <c r="BG426" s="142">
        <f>IF(U426="zákl. přenesená",N426,0)</f>
        <v>0</v>
      </c>
      <c r="BH426" s="142">
        <f>IF(U426="sníž. přenesená",N426,0)</f>
        <v>0</v>
      </c>
      <c r="BI426" s="142">
        <f>IF(U426="nulová",N426,0)</f>
        <v>0</v>
      </c>
      <c r="BJ426" s="22" t="s">
        <v>88</v>
      </c>
      <c r="BK426" s="142">
        <f>ROUND(L426*K426,2)</f>
        <v>0</v>
      </c>
      <c r="BL426" s="22" t="s">
        <v>278</v>
      </c>
      <c r="BM426" s="22" t="s">
        <v>3835</v>
      </c>
    </row>
    <row r="427" s="1" customFormat="1" ht="24" customHeight="1">
      <c r="B427" s="46"/>
      <c r="C427" s="47"/>
      <c r="D427" s="47"/>
      <c r="E427" s="47"/>
      <c r="F427" s="250" t="s">
        <v>3834</v>
      </c>
      <c r="G427" s="67"/>
      <c r="H427" s="67"/>
      <c r="I427" s="67"/>
      <c r="J427" s="47"/>
      <c r="K427" s="47"/>
      <c r="L427" s="47"/>
      <c r="M427" s="47"/>
      <c r="N427" s="47"/>
      <c r="O427" s="47"/>
      <c r="P427" s="47"/>
      <c r="Q427" s="47"/>
      <c r="R427" s="48"/>
      <c r="T427" s="189"/>
      <c r="U427" s="47"/>
      <c r="V427" s="47"/>
      <c r="W427" s="47"/>
      <c r="X427" s="47"/>
      <c r="Y427" s="47"/>
      <c r="Z427" s="47"/>
      <c r="AA427" s="100"/>
      <c r="AT427" s="22" t="s">
        <v>268</v>
      </c>
      <c r="AU427" s="22" t="s">
        <v>88</v>
      </c>
    </row>
    <row r="428" s="1" customFormat="1" ht="16.5" customHeight="1">
      <c r="B428" s="46"/>
      <c r="C428" s="219" t="s">
        <v>897</v>
      </c>
      <c r="D428" s="219" t="s">
        <v>207</v>
      </c>
      <c r="E428" s="220" t="s">
        <v>3836</v>
      </c>
      <c r="F428" s="221" t="s">
        <v>3837</v>
      </c>
      <c r="G428" s="221"/>
      <c r="H428" s="221"/>
      <c r="I428" s="221"/>
      <c r="J428" s="222" t="s">
        <v>1134</v>
      </c>
      <c r="K428" s="223">
        <v>40</v>
      </c>
      <c r="L428" s="224">
        <v>0</v>
      </c>
      <c r="M428" s="225"/>
      <c r="N428" s="226">
        <f>ROUND(L428*K428,2)</f>
        <v>0</v>
      </c>
      <c r="O428" s="226"/>
      <c r="P428" s="226"/>
      <c r="Q428" s="226"/>
      <c r="R428" s="48"/>
      <c r="T428" s="227" t="s">
        <v>22</v>
      </c>
      <c r="U428" s="56" t="s">
        <v>45</v>
      </c>
      <c r="V428" s="47"/>
      <c r="W428" s="228">
        <f>V428*K428</f>
        <v>0</v>
      </c>
      <c r="X428" s="228">
        <v>0</v>
      </c>
      <c r="Y428" s="228">
        <f>X428*K428</f>
        <v>0</v>
      </c>
      <c r="Z428" s="228">
        <v>0</v>
      </c>
      <c r="AA428" s="229">
        <f>Z428*K428</f>
        <v>0</v>
      </c>
      <c r="AR428" s="22" t="s">
        <v>278</v>
      </c>
      <c r="AT428" s="22" t="s">
        <v>207</v>
      </c>
      <c r="AU428" s="22" t="s">
        <v>88</v>
      </c>
      <c r="AY428" s="22" t="s">
        <v>206</v>
      </c>
      <c r="BE428" s="142">
        <f>IF(U428="základní",N428,0)</f>
        <v>0</v>
      </c>
      <c r="BF428" s="142">
        <f>IF(U428="snížená",N428,0)</f>
        <v>0</v>
      </c>
      <c r="BG428" s="142">
        <f>IF(U428="zákl. přenesená",N428,0)</f>
        <v>0</v>
      </c>
      <c r="BH428" s="142">
        <f>IF(U428="sníž. přenesená",N428,0)</f>
        <v>0</v>
      </c>
      <c r="BI428" s="142">
        <f>IF(U428="nulová",N428,0)</f>
        <v>0</v>
      </c>
      <c r="BJ428" s="22" t="s">
        <v>88</v>
      </c>
      <c r="BK428" s="142">
        <f>ROUND(L428*K428,2)</f>
        <v>0</v>
      </c>
      <c r="BL428" s="22" t="s">
        <v>278</v>
      </c>
      <c r="BM428" s="22" t="s">
        <v>3838</v>
      </c>
    </row>
    <row r="429" s="1" customFormat="1" ht="24" customHeight="1">
      <c r="B429" s="46"/>
      <c r="C429" s="47"/>
      <c r="D429" s="47"/>
      <c r="E429" s="47"/>
      <c r="F429" s="250" t="s">
        <v>3839</v>
      </c>
      <c r="G429" s="67"/>
      <c r="H429" s="67"/>
      <c r="I429" s="67"/>
      <c r="J429" s="47"/>
      <c r="K429" s="47"/>
      <c r="L429" s="47"/>
      <c r="M429" s="47"/>
      <c r="N429" s="47"/>
      <c r="O429" s="47"/>
      <c r="P429" s="47"/>
      <c r="Q429" s="47"/>
      <c r="R429" s="48"/>
      <c r="T429" s="189"/>
      <c r="U429" s="47"/>
      <c r="V429" s="47"/>
      <c r="W429" s="47"/>
      <c r="X429" s="47"/>
      <c r="Y429" s="47"/>
      <c r="Z429" s="47"/>
      <c r="AA429" s="100"/>
      <c r="AT429" s="22" t="s">
        <v>268</v>
      </c>
      <c r="AU429" s="22" t="s">
        <v>88</v>
      </c>
    </row>
    <row r="430" s="1" customFormat="1" ht="25.5" customHeight="1">
      <c r="B430" s="46"/>
      <c r="C430" s="219" t="s">
        <v>901</v>
      </c>
      <c r="D430" s="219" t="s">
        <v>207</v>
      </c>
      <c r="E430" s="220" t="s">
        <v>3840</v>
      </c>
      <c r="F430" s="221" t="s">
        <v>3841</v>
      </c>
      <c r="G430" s="221"/>
      <c r="H430" s="221"/>
      <c r="I430" s="221"/>
      <c r="J430" s="222" t="s">
        <v>1134</v>
      </c>
      <c r="K430" s="223">
        <v>9</v>
      </c>
      <c r="L430" s="224">
        <v>0</v>
      </c>
      <c r="M430" s="225"/>
      <c r="N430" s="226">
        <f>ROUND(L430*K430,2)</f>
        <v>0</v>
      </c>
      <c r="O430" s="226"/>
      <c r="P430" s="226"/>
      <c r="Q430" s="226"/>
      <c r="R430" s="48"/>
      <c r="T430" s="227" t="s">
        <v>22</v>
      </c>
      <c r="U430" s="56" t="s">
        <v>45</v>
      </c>
      <c r="V430" s="47"/>
      <c r="W430" s="228">
        <f>V430*K430</f>
        <v>0</v>
      </c>
      <c r="X430" s="228">
        <v>0</v>
      </c>
      <c r="Y430" s="228">
        <f>X430*K430</f>
        <v>0</v>
      </c>
      <c r="Z430" s="228">
        <v>0</v>
      </c>
      <c r="AA430" s="229">
        <f>Z430*K430</f>
        <v>0</v>
      </c>
      <c r="AR430" s="22" t="s">
        <v>278</v>
      </c>
      <c r="AT430" s="22" t="s">
        <v>207</v>
      </c>
      <c r="AU430" s="22" t="s">
        <v>88</v>
      </c>
      <c r="AY430" s="22" t="s">
        <v>206</v>
      </c>
      <c r="BE430" s="142">
        <f>IF(U430="základní",N430,0)</f>
        <v>0</v>
      </c>
      <c r="BF430" s="142">
        <f>IF(U430="snížená",N430,0)</f>
        <v>0</v>
      </c>
      <c r="BG430" s="142">
        <f>IF(U430="zákl. přenesená",N430,0)</f>
        <v>0</v>
      </c>
      <c r="BH430" s="142">
        <f>IF(U430="sníž. přenesená",N430,0)</f>
        <v>0</v>
      </c>
      <c r="BI430" s="142">
        <f>IF(U430="nulová",N430,0)</f>
        <v>0</v>
      </c>
      <c r="BJ430" s="22" t="s">
        <v>88</v>
      </c>
      <c r="BK430" s="142">
        <f>ROUND(L430*K430,2)</f>
        <v>0</v>
      </c>
      <c r="BL430" s="22" t="s">
        <v>278</v>
      </c>
      <c r="BM430" s="22" t="s">
        <v>3842</v>
      </c>
    </row>
    <row r="431" s="1" customFormat="1" ht="36" customHeight="1">
      <c r="B431" s="46"/>
      <c r="C431" s="47"/>
      <c r="D431" s="47"/>
      <c r="E431" s="47"/>
      <c r="F431" s="250" t="s">
        <v>3843</v>
      </c>
      <c r="G431" s="67"/>
      <c r="H431" s="67"/>
      <c r="I431" s="67"/>
      <c r="J431" s="47"/>
      <c r="K431" s="47"/>
      <c r="L431" s="47"/>
      <c r="M431" s="47"/>
      <c r="N431" s="47"/>
      <c r="O431" s="47"/>
      <c r="P431" s="47"/>
      <c r="Q431" s="47"/>
      <c r="R431" s="48"/>
      <c r="T431" s="189"/>
      <c r="U431" s="47"/>
      <c r="V431" s="47"/>
      <c r="W431" s="47"/>
      <c r="X431" s="47"/>
      <c r="Y431" s="47"/>
      <c r="Z431" s="47"/>
      <c r="AA431" s="100"/>
      <c r="AT431" s="22" t="s">
        <v>268</v>
      </c>
      <c r="AU431" s="22" t="s">
        <v>88</v>
      </c>
    </row>
    <row r="432" s="1" customFormat="1" ht="16.5" customHeight="1">
      <c r="B432" s="46"/>
      <c r="C432" s="219" t="s">
        <v>905</v>
      </c>
      <c r="D432" s="219" t="s">
        <v>207</v>
      </c>
      <c r="E432" s="220" t="s">
        <v>3844</v>
      </c>
      <c r="F432" s="221" t="s">
        <v>3845</v>
      </c>
      <c r="G432" s="221"/>
      <c r="H432" s="221"/>
      <c r="I432" s="221"/>
      <c r="J432" s="222" t="s">
        <v>1134</v>
      </c>
      <c r="K432" s="223">
        <v>5</v>
      </c>
      <c r="L432" s="224">
        <v>0</v>
      </c>
      <c r="M432" s="225"/>
      <c r="N432" s="226">
        <f>ROUND(L432*K432,2)</f>
        <v>0</v>
      </c>
      <c r="O432" s="226"/>
      <c r="P432" s="226"/>
      <c r="Q432" s="226"/>
      <c r="R432" s="48"/>
      <c r="T432" s="227" t="s">
        <v>22</v>
      </c>
      <c r="U432" s="56" t="s">
        <v>45</v>
      </c>
      <c r="V432" s="47"/>
      <c r="W432" s="228">
        <f>V432*K432</f>
        <v>0</v>
      </c>
      <c r="X432" s="228">
        <v>0</v>
      </c>
      <c r="Y432" s="228">
        <f>X432*K432</f>
        <v>0</v>
      </c>
      <c r="Z432" s="228">
        <v>0</v>
      </c>
      <c r="AA432" s="229">
        <f>Z432*K432</f>
        <v>0</v>
      </c>
      <c r="AR432" s="22" t="s">
        <v>278</v>
      </c>
      <c r="AT432" s="22" t="s">
        <v>207</v>
      </c>
      <c r="AU432" s="22" t="s">
        <v>88</v>
      </c>
      <c r="AY432" s="22" t="s">
        <v>206</v>
      </c>
      <c r="BE432" s="142">
        <f>IF(U432="základní",N432,0)</f>
        <v>0</v>
      </c>
      <c r="BF432" s="142">
        <f>IF(U432="snížená",N432,0)</f>
        <v>0</v>
      </c>
      <c r="BG432" s="142">
        <f>IF(U432="zákl. přenesená",N432,0)</f>
        <v>0</v>
      </c>
      <c r="BH432" s="142">
        <f>IF(U432="sníž. přenesená",N432,0)</f>
        <v>0</v>
      </c>
      <c r="BI432" s="142">
        <f>IF(U432="nulová",N432,0)</f>
        <v>0</v>
      </c>
      <c r="BJ432" s="22" t="s">
        <v>88</v>
      </c>
      <c r="BK432" s="142">
        <f>ROUND(L432*K432,2)</f>
        <v>0</v>
      </c>
      <c r="BL432" s="22" t="s">
        <v>278</v>
      </c>
      <c r="BM432" s="22" t="s">
        <v>3846</v>
      </c>
    </row>
    <row r="433" s="1" customFormat="1" ht="36" customHeight="1">
      <c r="B433" s="46"/>
      <c r="C433" s="47"/>
      <c r="D433" s="47"/>
      <c r="E433" s="47"/>
      <c r="F433" s="250" t="s">
        <v>3847</v>
      </c>
      <c r="G433" s="67"/>
      <c r="H433" s="67"/>
      <c r="I433" s="67"/>
      <c r="J433" s="47"/>
      <c r="K433" s="47"/>
      <c r="L433" s="47"/>
      <c r="M433" s="47"/>
      <c r="N433" s="47"/>
      <c r="O433" s="47"/>
      <c r="P433" s="47"/>
      <c r="Q433" s="47"/>
      <c r="R433" s="48"/>
      <c r="T433" s="189"/>
      <c r="U433" s="47"/>
      <c r="V433" s="47"/>
      <c r="W433" s="47"/>
      <c r="X433" s="47"/>
      <c r="Y433" s="47"/>
      <c r="Z433" s="47"/>
      <c r="AA433" s="100"/>
      <c r="AT433" s="22" t="s">
        <v>268</v>
      </c>
      <c r="AU433" s="22" t="s">
        <v>88</v>
      </c>
    </row>
    <row r="434" s="1" customFormat="1" ht="16.5" customHeight="1">
      <c r="B434" s="46"/>
      <c r="C434" s="219" t="s">
        <v>910</v>
      </c>
      <c r="D434" s="219" t="s">
        <v>207</v>
      </c>
      <c r="E434" s="220" t="s">
        <v>3848</v>
      </c>
      <c r="F434" s="221" t="s">
        <v>3849</v>
      </c>
      <c r="G434" s="221"/>
      <c r="H434" s="221"/>
      <c r="I434" s="221"/>
      <c r="J434" s="222" t="s">
        <v>1134</v>
      </c>
      <c r="K434" s="223">
        <v>26</v>
      </c>
      <c r="L434" s="224">
        <v>0</v>
      </c>
      <c r="M434" s="225"/>
      <c r="N434" s="226">
        <f>ROUND(L434*K434,2)</f>
        <v>0</v>
      </c>
      <c r="O434" s="226"/>
      <c r="P434" s="226"/>
      <c r="Q434" s="226"/>
      <c r="R434" s="48"/>
      <c r="T434" s="227" t="s">
        <v>22</v>
      </c>
      <c r="U434" s="56" t="s">
        <v>45</v>
      </c>
      <c r="V434" s="47"/>
      <c r="W434" s="228">
        <f>V434*K434</f>
        <v>0</v>
      </c>
      <c r="X434" s="228">
        <v>0</v>
      </c>
      <c r="Y434" s="228">
        <f>X434*K434</f>
        <v>0</v>
      </c>
      <c r="Z434" s="228">
        <v>0</v>
      </c>
      <c r="AA434" s="229">
        <f>Z434*K434</f>
        <v>0</v>
      </c>
      <c r="AR434" s="22" t="s">
        <v>278</v>
      </c>
      <c r="AT434" s="22" t="s">
        <v>207</v>
      </c>
      <c r="AU434" s="22" t="s">
        <v>88</v>
      </c>
      <c r="AY434" s="22" t="s">
        <v>206</v>
      </c>
      <c r="BE434" s="142">
        <f>IF(U434="základní",N434,0)</f>
        <v>0</v>
      </c>
      <c r="BF434" s="142">
        <f>IF(U434="snížená",N434,0)</f>
        <v>0</v>
      </c>
      <c r="BG434" s="142">
        <f>IF(U434="zákl. přenesená",N434,0)</f>
        <v>0</v>
      </c>
      <c r="BH434" s="142">
        <f>IF(U434="sníž. přenesená",N434,0)</f>
        <v>0</v>
      </c>
      <c r="BI434" s="142">
        <f>IF(U434="nulová",N434,0)</f>
        <v>0</v>
      </c>
      <c r="BJ434" s="22" t="s">
        <v>88</v>
      </c>
      <c r="BK434" s="142">
        <f>ROUND(L434*K434,2)</f>
        <v>0</v>
      </c>
      <c r="BL434" s="22" t="s">
        <v>278</v>
      </c>
      <c r="BM434" s="22" t="s">
        <v>3850</v>
      </c>
    </row>
    <row r="435" s="1" customFormat="1" ht="36" customHeight="1">
      <c r="B435" s="46"/>
      <c r="C435" s="47"/>
      <c r="D435" s="47"/>
      <c r="E435" s="47"/>
      <c r="F435" s="250" t="s">
        <v>3851</v>
      </c>
      <c r="G435" s="67"/>
      <c r="H435" s="67"/>
      <c r="I435" s="67"/>
      <c r="J435" s="47"/>
      <c r="K435" s="47"/>
      <c r="L435" s="47"/>
      <c r="M435" s="47"/>
      <c r="N435" s="47"/>
      <c r="O435" s="47"/>
      <c r="P435" s="47"/>
      <c r="Q435" s="47"/>
      <c r="R435" s="48"/>
      <c r="T435" s="189"/>
      <c r="U435" s="47"/>
      <c r="V435" s="47"/>
      <c r="W435" s="47"/>
      <c r="X435" s="47"/>
      <c r="Y435" s="47"/>
      <c r="Z435" s="47"/>
      <c r="AA435" s="100"/>
      <c r="AT435" s="22" t="s">
        <v>268</v>
      </c>
      <c r="AU435" s="22" t="s">
        <v>88</v>
      </c>
    </row>
    <row r="436" s="1" customFormat="1" ht="16.5" customHeight="1">
      <c r="B436" s="46"/>
      <c r="C436" s="219" t="s">
        <v>914</v>
      </c>
      <c r="D436" s="219" t="s">
        <v>207</v>
      </c>
      <c r="E436" s="220" t="s">
        <v>3852</v>
      </c>
      <c r="F436" s="221" t="s">
        <v>3402</v>
      </c>
      <c r="G436" s="221"/>
      <c r="H436" s="221"/>
      <c r="I436" s="221"/>
      <c r="J436" s="222" t="s">
        <v>243</v>
      </c>
      <c r="K436" s="223">
        <v>1610</v>
      </c>
      <c r="L436" s="224">
        <v>0</v>
      </c>
      <c r="M436" s="225"/>
      <c r="N436" s="226">
        <f>ROUND(L436*K436,2)</f>
        <v>0</v>
      </c>
      <c r="O436" s="226"/>
      <c r="P436" s="226"/>
      <c r="Q436" s="226"/>
      <c r="R436" s="48"/>
      <c r="T436" s="227" t="s">
        <v>22</v>
      </c>
      <c r="U436" s="56" t="s">
        <v>45</v>
      </c>
      <c r="V436" s="47"/>
      <c r="W436" s="228">
        <f>V436*K436</f>
        <v>0</v>
      </c>
      <c r="X436" s="228">
        <v>0</v>
      </c>
      <c r="Y436" s="228">
        <f>X436*K436</f>
        <v>0</v>
      </c>
      <c r="Z436" s="228">
        <v>0</v>
      </c>
      <c r="AA436" s="229">
        <f>Z436*K436</f>
        <v>0</v>
      </c>
      <c r="AR436" s="22" t="s">
        <v>278</v>
      </c>
      <c r="AT436" s="22" t="s">
        <v>207</v>
      </c>
      <c r="AU436" s="22" t="s">
        <v>88</v>
      </c>
      <c r="AY436" s="22" t="s">
        <v>206</v>
      </c>
      <c r="BE436" s="142">
        <f>IF(U436="základní",N436,0)</f>
        <v>0</v>
      </c>
      <c r="BF436" s="142">
        <f>IF(U436="snížená",N436,0)</f>
        <v>0</v>
      </c>
      <c r="BG436" s="142">
        <f>IF(U436="zákl. přenesená",N436,0)</f>
        <v>0</v>
      </c>
      <c r="BH436" s="142">
        <f>IF(U436="sníž. přenesená",N436,0)</f>
        <v>0</v>
      </c>
      <c r="BI436" s="142">
        <f>IF(U436="nulová",N436,0)</f>
        <v>0</v>
      </c>
      <c r="BJ436" s="22" t="s">
        <v>88</v>
      </c>
      <c r="BK436" s="142">
        <f>ROUND(L436*K436,2)</f>
        <v>0</v>
      </c>
      <c r="BL436" s="22" t="s">
        <v>278</v>
      </c>
      <c r="BM436" s="22" t="s">
        <v>3853</v>
      </c>
    </row>
    <row r="437" s="1" customFormat="1" ht="16.5" customHeight="1">
      <c r="B437" s="46"/>
      <c r="C437" s="47"/>
      <c r="D437" s="47"/>
      <c r="E437" s="47"/>
      <c r="F437" s="250" t="s">
        <v>3402</v>
      </c>
      <c r="G437" s="67"/>
      <c r="H437" s="67"/>
      <c r="I437" s="67"/>
      <c r="J437" s="47"/>
      <c r="K437" s="47"/>
      <c r="L437" s="47"/>
      <c r="M437" s="47"/>
      <c r="N437" s="47"/>
      <c r="O437" s="47"/>
      <c r="P437" s="47"/>
      <c r="Q437" s="47"/>
      <c r="R437" s="48"/>
      <c r="T437" s="189"/>
      <c r="U437" s="47"/>
      <c r="V437" s="47"/>
      <c r="W437" s="47"/>
      <c r="X437" s="47"/>
      <c r="Y437" s="47"/>
      <c r="Z437" s="47"/>
      <c r="AA437" s="100"/>
      <c r="AT437" s="22" t="s">
        <v>268</v>
      </c>
      <c r="AU437" s="22" t="s">
        <v>88</v>
      </c>
    </row>
    <row r="438" s="1" customFormat="1" ht="16.5" customHeight="1">
      <c r="B438" s="46"/>
      <c r="C438" s="219" t="s">
        <v>918</v>
      </c>
      <c r="D438" s="219" t="s">
        <v>207</v>
      </c>
      <c r="E438" s="220" t="s">
        <v>3854</v>
      </c>
      <c r="F438" s="221" t="s">
        <v>3855</v>
      </c>
      <c r="G438" s="221"/>
      <c r="H438" s="221"/>
      <c r="I438" s="221"/>
      <c r="J438" s="222" t="s">
        <v>243</v>
      </c>
      <c r="K438" s="223">
        <v>300</v>
      </c>
      <c r="L438" s="224">
        <v>0</v>
      </c>
      <c r="M438" s="225"/>
      <c r="N438" s="226">
        <f>ROUND(L438*K438,2)</f>
        <v>0</v>
      </c>
      <c r="O438" s="226"/>
      <c r="P438" s="226"/>
      <c r="Q438" s="226"/>
      <c r="R438" s="48"/>
      <c r="T438" s="227" t="s">
        <v>22</v>
      </c>
      <c r="U438" s="56" t="s">
        <v>45</v>
      </c>
      <c r="V438" s="47"/>
      <c r="W438" s="228">
        <f>V438*K438</f>
        <v>0</v>
      </c>
      <c r="X438" s="228">
        <v>0</v>
      </c>
      <c r="Y438" s="228">
        <f>X438*K438</f>
        <v>0</v>
      </c>
      <c r="Z438" s="228">
        <v>0</v>
      </c>
      <c r="AA438" s="229">
        <f>Z438*K438</f>
        <v>0</v>
      </c>
      <c r="AR438" s="22" t="s">
        <v>278</v>
      </c>
      <c r="AT438" s="22" t="s">
        <v>207</v>
      </c>
      <c r="AU438" s="22" t="s">
        <v>88</v>
      </c>
      <c r="AY438" s="22" t="s">
        <v>206</v>
      </c>
      <c r="BE438" s="142">
        <f>IF(U438="základní",N438,0)</f>
        <v>0</v>
      </c>
      <c r="BF438" s="142">
        <f>IF(U438="snížená",N438,0)</f>
        <v>0</v>
      </c>
      <c r="BG438" s="142">
        <f>IF(U438="zákl. přenesená",N438,0)</f>
        <v>0</v>
      </c>
      <c r="BH438" s="142">
        <f>IF(U438="sníž. přenesená",N438,0)</f>
        <v>0</v>
      </c>
      <c r="BI438" s="142">
        <f>IF(U438="nulová",N438,0)</f>
        <v>0</v>
      </c>
      <c r="BJ438" s="22" t="s">
        <v>88</v>
      </c>
      <c r="BK438" s="142">
        <f>ROUND(L438*K438,2)</f>
        <v>0</v>
      </c>
      <c r="BL438" s="22" t="s">
        <v>278</v>
      </c>
      <c r="BM438" s="22" t="s">
        <v>3856</v>
      </c>
    </row>
    <row r="439" s="1" customFormat="1" ht="16.5" customHeight="1">
      <c r="B439" s="46"/>
      <c r="C439" s="47"/>
      <c r="D439" s="47"/>
      <c r="E439" s="47"/>
      <c r="F439" s="250" t="s">
        <v>3857</v>
      </c>
      <c r="G439" s="67"/>
      <c r="H439" s="67"/>
      <c r="I439" s="67"/>
      <c r="J439" s="47"/>
      <c r="K439" s="47"/>
      <c r="L439" s="47"/>
      <c r="M439" s="47"/>
      <c r="N439" s="47"/>
      <c r="O439" s="47"/>
      <c r="P439" s="47"/>
      <c r="Q439" s="47"/>
      <c r="R439" s="48"/>
      <c r="T439" s="189"/>
      <c r="U439" s="47"/>
      <c r="V439" s="47"/>
      <c r="W439" s="47"/>
      <c r="X439" s="47"/>
      <c r="Y439" s="47"/>
      <c r="Z439" s="47"/>
      <c r="AA439" s="100"/>
      <c r="AT439" s="22" t="s">
        <v>268</v>
      </c>
      <c r="AU439" s="22" t="s">
        <v>88</v>
      </c>
    </row>
    <row r="440" s="1" customFormat="1" ht="16.5" customHeight="1">
      <c r="B440" s="46"/>
      <c r="C440" s="219" t="s">
        <v>924</v>
      </c>
      <c r="D440" s="219" t="s">
        <v>207</v>
      </c>
      <c r="E440" s="220" t="s">
        <v>3858</v>
      </c>
      <c r="F440" s="221" t="s">
        <v>3859</v>
      </c>
      <c r="G440" s="221"/>
      <c r="H440" s="221"/>
      <c r="I440" s="221"/>
      <c r="J440" s="222" t="s">
        <v>243</v>
      </c>
      <c r="K440" s="223">
        <v>1100</v>
      </c>
      <c r="L440" s="224">
        <v>0</v>
      </c>
      <c r="M440" s="225"/>
      <c r="N440" s="226">
        <f>ROUND(L440*K440,2)</f>
        <v>0</v>
      </c>
      <c r="O440" s="226"/>
      <c r="P440" s="226"/>
      <c r="Q440" s="226"/>
      <c r="R440" s="48"/>
      <c r="T440" s="227" t="s">
        <v>22</v>
      </c>
      <c r="U440" s="56" t="s">
        <v>45</v>
      </c>
      <c r="V440" s="47"/>
      <c r="W440" s="228">
        <f>V440*K440</f>
        <v>0</v>
      </c>
      <c r="X440" s="228">
        <v>0</v>
      </c>
      <c r="Y440" s="228">
        <f>X440*K440</f>
        <v>0</v>
      </c>
      <c r="Z440" s="228">
        <v>0</v>
      </c>
      <c r="AA440" s="229">
        <f>Z440*K440</f>
        <v>0</v>
      </c>
      <c r="AR440" s="22" t="s">
        <v>278</v>
      </c>
      <c r="AT440" s="22" t="s">
        <v>207</v>
      </c>
      <c r="AU440" s="22" t="s">
        <v>88</v>
      </c>
      <c r="AY440" s="22" t="s">
        <v>206</v>
      </c>
      <c r="BE440" s="142">
        <f>IF(U440="základní",N440,0)</f>
        <v>0</v>
      </c>
      <c r="BF440" s="142">
        <f>IF(U440="snížená",N440,0)</f>
        <v>0</v>
      </c>
      <c r="BG440" s="142">
        <f>IF(U440="zákl. přenesená",N440,0)</f>
        <v>0</v>
      </c>
      <c r="BH440" s="142">
        <f>IF(U440="sníž. přenesená",N440,0)</f>
        <v>0</v>
      </c>
      <c r="BI440" s="142">
        <f>IF(U440="nulová",N440,0)</f>
        <v>0</v>
      </c>
      <c r="BJ440" s="22" t="s">
        <v>88</v>
      </c>
      <c r="BK440" s="142">
        <f>ROUND(L440*K440,2)</f>
        <v>0</v>
      </c>
      <c r="BL440" s="22" t="s">
        <v>278</v>
      </c>
      <c r="BM440" s="22" t="s">
        <v>3860</v>
      </c>
    </row>
    <row r="441" s="1" customFormat="1" ht="16.5" customHeight="1">
      <c r="B441" s="46"/>
      <c r="C441" s="47"/>
      <c r="D441" s="47"/>
      <c r="E441" s="47"/>
      <c r="F441" s="250" t="s">
        <v>3861</v>
      </c>
      <c r="G441" s="67"/>
      <c r="H441" s="67"/>
      <c r="I441" s="67"/>
      <c r="J441" s="47"/>
      <c r="K441" s="47"/>
      <c r="L441" s="47"/>
      <c r="M441" s="47"/>
      <c r="N441" s="47"/>
      <c r="O441" s="47"/>
      <c r="P441" s="47"/>
      <c r="Q441" s="47"/>
      <c r="R441" s="48"/>
      <c r="T441" s="189"/>
      <c r="U441" s="47"/>
      <c r="V441" s="47"/>
      <c r="W441" s="47"/>
      <c r="X441" s="47"/>
      <c r="Y441" s="47"/>
      <c r="Z441" s="47"/>
      <c r="AA441" s="100"/>
      <c r="AT441" s="22" t="s">
        <v>268</v>
      </c>
      <c r="AU441" s="22" t="s">
        <v>88</v>
      </c>
    </row>
    <row r="442" s="1" customFormat="1" ht="16.5" customHeight="1">
      <c r="B442" s="46"/>
      <c r="C442" s="219" t="s">
        <v>928</v>
      </c>
      <c r="D442" s="219" t="s">
        <v>207</v>
      </c>
      <c r="E442" s="220" t="s">
        <v>3862</v>
      </c>
      <c r="F442" s="221" t="s">
        <v>3863</v>
      </c>
      <c r="G442" s="221"/>
      <c r="H442" s="221"/>
      <c r="I442" s="221"/>
      <c r="J442" s="222" t="s">
        <v>243</v>
      </c>
      <c r="K442" s="223">
        <v>70</v>
      </c>
      <c r="L442" s="224">
        <v>0</v>
      </c>
      <c r="M442" s="225"/>
      <c r="N442" s="226">
        <f>ROUND(L442*K442,2)</f>
        <v>0</v>
      </c>
      <c r="O442" s="226"/>
      <c r="P442" s="226"/>
      <c r="Q442" s="226"/>
      <c r="R442" s="48"/>
      <c r="T442" s="227" t="s">
        <v>22</v>
      </c>
      <c r="U442" s="56" t="s">
        <v>45</v>
      </c>
      <c r="V442" s="47"/>
      <c r="W442" s="228">
        <f>V442*K442</f>
        <v>0</v>
      </c>
      <c r="X442" s="228">
        <v>0</v>
      </c>
      <c r="Y442" s="228">
        <f>X442*K442</f>
        <v>0</v>
      </c>
      <c r="Z442" s="228">
        <v>0</v>
      </c>
      <c r="AA442" s="229">
        <f>Z442*K442</f>
        <v>0</v>
      </c>
      <c r="AR442" s="22" t="s">
        <v>278</v>
      </c>
      <c r="AT442" s="22" t="s">
        <v>207</v>
      </c>
      <c r="AU442" s="22" t="s">
        <v>88</v>
      </c>
      <c r="AY442" s="22" t="s">
        <v>206</v>
      </c>
      <c r="BE442" s="142">
        <f>IF(U442="základní",N442,0)</f>
        <v>0</v>
      </c>
      <c r="BF442" s="142">
        <f>IF(U442="snížená",N442,0)</f>
        <v>0</v>
      </c>
      <c r="BG442" s="142">
        <f>IF(U442="zákl. přenesená",N442,0)</f>
        <v>0</v>
      </c>
      <c r="BH442" s="142">
        <f>IF(U442="sníž. přenesená",N442,0)</f>
        <v>0</v>
      </c>
      <c r="BI442" s="142">
        <f>IF(U442="nulová",N442,0)</f>
        <v>0</v>
      </c>
      <c r="BJ442" s="22" t="s">
        <v>88</v>
      </c>
      <c r="BK442" s="142">
        <f>ROUND(L442*K442,2)</f>
        <v>0</v>
      </c>
      <c r="BL442" s="22" t="s">
        <v>278</v>
      </c>
      <c r="BM442" s="22" t="s">
        <v>3864</v>
      </c>
    </row>
    <row r="443" s="1" customFormat="1" ht="16.5" customHeight="1">
      <c r="B443" s="46"/>
      <c r="C443" s="47"/>
      <c r="D443" s="47"/>
      <c r="E443" s="47"/>
      <c r="F443" s="250" t="s">
        <v>3865</v>
      </c>
      <c r="G443" s="67"/>
      <c r="H443" s="67"/>
      <c r="I443" s="67"/>
      <c r="J443" s="47"/>
      <c r="K443" s="47"/>
      <c r="L443" s="47"/>
      <c r="M443" s="47"/>
      <c r="N443" s="47"/>
      <c r="O443" s="47"/>
      <c r="P443" s="47"/>
      <c r="Q443" s="47"/>
      <c r="R443" s="48"/>
      <c r="T443" s="189"/>
      <c r="U443" s="47"/>
      <c r="V443" s="47"/>
      <c r="W443" s="47"/>
      <c r="X443" s="47"/>
      <c r="Y443" s="47"/>
      <c r="Z443" s="47"/>
      <c r="AA443" s="100"/>
      <c r="AT443" s="22" t="s">
        <v>268</v>
      </c>
      <c r="AU443" s="22" t="s">
        <v>88</v>
      </c>
    </row>
    <row r="444" s="1" customFormat="1" ht="16.5" customHeight="1">
      <c r="B444" s="46"/>
      <c r="C444" s="219" t="s">
        <v>933</v>
      </c>
      <c r="D444" s="219" t="s">
        <v>207</v>
      </c>
      <c r="E444" s="220" t="s">
        <v>3866</v>
      </c>
      <c r="F444" s="221" t="s">
        <v>3867</v>
      </c>
      <c r="G444" s="221"/>
      <c r="H444" s="221"/>
      <c r="I444" s="221"/>
      <c r="J444" s="222" t="s">
        <v>243</v>
      </c>
      <c r="K444" s="223">
        <v>50</v>
      </c>
      <c r="L444" s="224">
        <v>0</v>
      </c>
      <c r="M444" s="225"/>
      <c r="N444" s="226">
        <f>ROUND(L444*K444,2)</f>
        <v>0</v>
      </c>
      <c r="O444" s="226"/>
      <c r="P444" s="226"/>
      <c r="Q444" s="226"/>
      <c r="R444" s="48"/>
      <c r="T444" s="227" t="s">
        <v>22</v>
      </c>
      <c r="U444" s="56" t="s">
        <v>45</v>
      </c>
      <c r="V444" s="47"/>
      <c r="W444" s="228">
        <f>V444*K444</f>
        <v>0</v>
      </c>
      <c r="X444" s="228">
        <v>0</v>
      </c>
      <c r="Y444" s="228">
        <f>X444*K444</f>
        <v>0</v>
      </c>
      <c r="Z444" s="228">
        <v>0</v>
      </c>
      <c r="AA444" s="229">
        <f>Z444*K444</f>
        <v>0</v>
      </c>
      <c r="AR444" s="22" t="s">
        <v>278</v>
      </c>
      <c r="AT444" s="22" t="s">
        <v>207</v>
      </c>
      <c r="AU444" s="22" t="s">
        <v>88</v>
      </c>
      <c r="AY444" s="22" t="s">
        <v>206</v>
      </c>
      <c r="BE444" s="142">
        <f>IF(U444="základní",N444,0)</f>
        <v>0</v>
      </c>
      <c r="BF444" s="142">
        <f>IF(U444="snížená",N444,0)</f>
        <v>0</v>
      </c>
      <c r="BG444" s="142">
        <f>IF(U444="zákl. přenesená",N444,0)</f>
        <v>0</v>
      </c>
      <c r="BH444" s="142">
        <f>IF(U444="sníž. přenesená",N444,0)</f>
        <v>0</v>
      </c>
      <c r="BI444" s="142">
        <f>IF(U444="nulová",N444,0)</f>
        <v>0</v>
      </c>
      <c r="BJ444" s="22" t="s">
        <v>88</v>
      </c>
      <c r="BK444" s="142">
        <f>ROUND(L444*K444,2)</f>
        <v>0</v>
      </c>
      <c r="BL444" s="22" t="s">
        <v>278</v>
      </c>
      <c r="BM444" s="22" t="s">
        <v>3868</v>
      </c>
    </row>
    <row r="445" s="1" customFormat="1" ht="16.5" customHeight="1">
      <c r="B445" s="46"/>
      <c r="C445" s="47"/>
      <c r="D445" s="47"/>
      <c r="E445" s="47"/>
      <c r="F445" s="250" t="s">
        <v>3869</v>
      </c>
      <c r="G445" s="67"/>
      <c r="H445" s="67"/>
      <c r="I445" s="67"/>
      <c r="J445" s="47"/>
      <c r="K445" s="47"/>
      <c r="L445" s="47"/>
      <c r="M445" s="47"/>
      <c r="N445" s="47"/>
      <c r="O445" s="47"/>
      <c r="P445" s="47"/>
      <c r="Q445" s="47"/>
      <c r="R445" s="48"/>
      <c r="T445" s="189"/>
      <c r="U445" s="47"/>
      <c r="V445" s="47"/>
      <c r="W445" s="47"/>
      <c r="X445" s="47"/>
      <c r="Y445" s="47"/>
      <c r="Z445" s="47"/>
      <c r="AA445" s="100"/>
      <c r="AT445" s="22" t="s">
        <v>268</v>
      </c>
      <c r="AU445" s="22" t="s">
        <v>88</v>
      </c>
    </row>
    <row r="446" s="1" customFormat="1" ht="16.5" customHeight="1">
      <c r="B446" s="46"/>
      <c r="C446" s="219" t="s">
        <v>937</v>
      </c>
      <c r="D446" s="219" t="s">
        <v>207</v>
      </c>
      <c r="E446" s="220" t="s">
        <v>3870</v>
      </c>
      <c r="F446" s="221" t="s">
        <v>3871</v>
      </c>
      <c r="G446" s="221"/>
      <c r="H446" s="221"/>
      <c r="I446" s="221"/>
      <c r="J446" s="222" t="s">
        <v>243</v>
      </c>
      <c r="K446" s="223">
        <v>90</v>
      </c>
      <c r="L446" s="224">
        <v>0</v>
      </c>
      <c r="M446" s="225"/>
      <c r="N446" s="226">
        <f>ROUND(L446*K446,2)</f>
        <v>0</v>
      </c>
      <c r="O446" s="226"/>
      <c r="P446" s="226"/>
      <c r="Q446" s="226"/>
      <c r="R446" s="48"/>
      <c r="T446" s="227" t="s">
        <v>22</v>
      </c>
      <c r="U446" s="56" t="s">
        <v>45</v>
      </c>
      <c r="V446" s="47"/>
      <c r="W446" s="228">
        <f>V446*K446</f>
        <v>0</v>
      </c>
      <c r="X446" s="228">
        <v>0</v>
      </c>
      <c r="Y446" s="228">
        <f>X446*K446</f>
        <v>0</v>
      </c>
      <c r="Z446" s="228">
        <v>0</v>
      </c>
      <c r="AA446" s="229">
        <f>Z446*K446</f>
        <v>0</v>
      </c>
      <c r="AR446" s="22" t="s">
        <v>278</v>
      </c>
      <c r="AT446" s="22" t="s">
        <v>207</v>
      </c>
      <c r="AU446" s="22" t="s">
        <v>88</v>
      </c>
      <c r="AY446" s="22" t="s">
        <v>206</v>
      </c>
      <c r="BE446" s="142">
        <f>IF(U446="základní",N446,0)</f>
        <v>0</v>
      </c>
      <c r="BF446" s="142">
        <f>IF(U446="snížená",N446,0)</f>
        <v>0</v>
      </c>
      <c r="BG446" s="142">
        <f>IF(U446="zákl. přenesená",N446,0)</f>
        <v>0</v>
      </c>
      <c r="BH446" s="142">
        <f>IF(U446="sníž. přenesená",N446,0)</f>
        <v>0</v>
      </c>
      <c r="BI446" s="142">
        <f>IF(U446="nulová",N446,0)</f>
        <v>0</v>
      </c>
      <c r="BJ446" s="22" t="s">
        <v>88</v>
      </c>
      <c r="BK446" s="142">
        <f>ROUND(L446*K446,2)</f>
        <v>0</v>
      </c>
      <c r="BL446" s="22" t="s">
        <v>278</v>
      </c>
      <c r="BM446" s="22" t="s">
        <v>3872</v>
      </c>
    </row>
    <row r="447" s="1" customFormat="1" ht="16.5" customHeight="1">
      <c r="B447" s="46"/>
      <c r="C447" s="47"/>
      <c r="D447" s="47"/>
      <c r="E447" s="47"/>
      <c r="F447" s="250" t="s">
        <v>3873</v>
      </c>
      <c r="G447" s="67"/>
      <c r="H447" s="67"/>
      <c r="I447" s="67"/>
      <c r="J447" s="47"/>
      <c r="K447" s="47"/>
      <c r="L447" s="47"/>
      <c r="M447" s="47"/>
      <c r="N447" s="47"/>
      <c r="O447" s="47"/>
      <c r="P447" s="47"/>
      <c r="Q447" s="47"/>
      <c r="R447" s="48"/>
      <c r="T447" s="189"/>
      <c r="U447" s="47"/>
      <c r="V447" s="47"/>
      <c r="W447" s="47"/>
      <c r="X447" s="47"/>
      <c r="Y447" s="47"/>
      <c r="Z447" s="47"/>
      <c r="AA447" s="100"/>
      <c r="AT447" s="22" t="s">
        <v>268</v>
      </c>
      <c r="AU447" s="22" t="s">
        <v>88</v>
      </c>
    </row>
    <row r="448" s="1" customFormat="1" ht="16.5" customHeight="1">
      <c r="B448" s="46"/>
      <c r="C448" s="219" t="s">
        <v>943</v>
      </c>
      <c r="D448" s="219" t="s">
        <v>207</v>
      </c>
      <c r="E448" s="220" t="s">
        <v>3874</v>
      </c>
      <c r="F448" s="221" t="s">
        <v>3653</v>
      </c>
      <c r="G448" s="221"/>
      <c r="H448" s="221"/>
      <c r="I448" s="221"/>
      <c r="J448" s="222" t="s">
        <v>243</v>
      </c>
      <c r="K448" s="223">
        <v>90</v>
      </c>
      <c r="L448" s="224">
        <v>0</v>
      </c>
      <c r="M448" s="225"/>
      <c r="N448" s="226">
        <f>ROUND(L448*K448,2)</f>
        <v>0</v>
      </c>
      <c r="O448" s="226"/>
      <c r="P448" s="226"/>
      <c r="Q448" s="226"/>
      <c r="R448" s="48"/>
      <c r="T448" s="227" t="s">
        <v>22</v>
      </c>
      <c r="U448" s="56" t="s">
        <v>45</v>
      </c>
      <c r="V448" s="47"/>
      <c r="W448" s="228">
        <f>V448*K448</f>
        <v>0</v>
      </c>
      <c r="X448" s="228">
        <v>0</v>
      </c>
      <c r="Y448" s="228">
        <f>X448*K448</f>
        <v>0</v>
      </c>
      <c r="Z448" s="228">
        <v>0</v>
      </c>
      <c r="AA448" s="229">
        <f>Z448*K448</f>
        <v>0</v>
      </c>
      <c r="AR448" s="22" t="s">
        <v>278</v>
      </c>
      <c r="AT448" s="22" t="s">
        <v>207</v>
      </c>
      <c r="AU448" s="22" t="s">
        <v>88</v>
      </c>
      <c r="AY448" s="22" t="s">
        <v>206</v>
      </c>
      <c r="BE448" s="142">
        <f>IF(U448="základní",N448,0)</f>
        <v>0</v>
      </c>
      <c r="BF448" s="142">
        <f>IF(U448="snížená",N448,0)</f>
        <v>0</v>
      </c>
      <c r="BG448" s="142">
        <f>IF(U448="zákl. přenesená",N448,0)</f>
        <v>0</v>
      </c>
      <c r="BH448" s="142">
        <f>IF(U448="sníž. přenesená",N448,0)</f>
        <v>0</v>
      </c>
      <c r="BI448" s="142">
        <f>IF(U448="nulová",N448,0)</f>
        <v>0</v>
      </c>
      <c r="BJ448" s="22" t="s">
        <v>88</v>
      </c>
      <c r="BK448" s="142">
        <f>ROUND(L448*K448,2)</f>
        <v>0</v>
      </c>
      <c r="BL448" s="22" t="s">
        <v>278</v>
      </c>
      <c r="BM448" s="22" t="s">
        <v>3875</v>
      </c>
    </row>
    <row r="449" s="1" customFormat="1" ht="16.5" customHeight="1">
      <c r="B449" s="46"/>
      <c r="C449" s="47"/>
      <c r="D449" s="47"/>
      <c r="E449" s="47"/>
      <c r="F449" s="250" t="s">
        <v>3653</v>
      </c>
      <c r="G449" s="67"/>
      <c r="H449" s="67"/>
      <c r="I449" s="67"/>
      <c r="J449" s="47"/>
      <c r="K449" s="47"/>
      <c r="L449" s="47"/>
      <c r="M449" s="47"/>
      <c r="N449" s="47"/>
      <c r="O449" s="47"/>
      <c r="P449" s="47"/>
      <c r="Q449" s="47"/>
      <c r="R449" s="48"/>
      <c r="T449" s="189"/>
      <c r="U449" s="47"/>
      <c r="V449" s="47"/>
      <c r="W449" s="47"/>
      <c r="X449" s="47"/>
      <c r="Y449" s="47"/>
      <c r="Z449" s="47"/>
      <c r="AA449" s="100"/>
      <c r="AT449" s="22" t="s">
        <v>268</v>
      </c>
      <c r="AU449" s="22" t="s">
        <v>88</v>
      </c>
    </row>
    <row r="450" s="1" customFormat="1" ht="16.5" customHeight="1">
      <c r="B450" s="46"/>
      <c r="C450" s="219" t="s">
        <v>950</v>
      </c>
      <c r="D450" s="219" t="s">
        <v>207</v>
      </c>
      <c r="E450" s="220" t="s">
        <v>3876</v>
      </c>
      <c r="F450" s="221" t="s">
        <v>3877</v>
      </c>
      <c r="G450" s="221"/>
      <c r="H450" s="221"/>
      <c r="I450" s="221"/>
      <c r="J450" s="222" t="s">
        <v>243</v>
      </c>
      <c r="K450" s="223">
        <v>90</v>
      </c>
      <c r="L450" s="224">
        <v>0</v>
      </c>
      <c r="M450" s="225"/>
      <c r="N450" s="226">
        <f>ROUND(L450*K450,2)</f>
        <v>0</v>
      </c>
      <c r="O450" s="226"/>
      <c r="P450" s="226"/>
      <c r="Q450" s="226"/>
      <c r="R450" s="48"/>
      <c r="T450" s="227" t="s">
        <v>22</v>
      </c>
      <c r="U450" s="56" t="s">
        <v>45</v>
      </c>
      <c r="V450" s="47"/>
      <c r="W450" s="228">
        <f>V450*K450</f>
        <v>0</v>
      </c>
      <c r="X450" s="228">
        <v>0</v>
      </c>
      <c r="Y450" s="228">
        <f>X450*K450</f>
        <v>0</v>
      </c>
      <c r="Z450" s="228">
        <v>0</v>
      </c>
      <c r="AA450" s="229">
        <f>Z450*K450</f>
        <v>0</v>
      </c>
      <c r="AR450" s="22" t="s">
        <v>278</v>
      </c>
      <c r="AT450" s="22" t="s">
        <v>207</v>
      </c>
      <c r="AU450" s="22" t="s">
        <v>88</v>
      </c>
      <c r="AY450" s="22" t="s">
        <v>206</v>
      </c>
      <c r="BE450" s="142">
        <f>IF(U450="základní",N450,0)</f>
        <v>0</v>
      </c>
      <c r="BF450" s="142">
        <f>IF(U450="snížená",N450,0)</f>
        <v>0</v>
      </c>
      <c r="BG450" s="142">
        <f>IF(U450="zákl. přenesená",N450,0)</f>
        <v>0</v>
      </c>
      <c r="BH450" s="142">
        <f>IF(U450="sníž. přenesená",N450,0)</f>
        <v>0</v>
      </c>
      <c r="BI450" s="142">
        <f>IF(U450="nulová",N450,0)</f>
        <v>0</v>
      </c>
      <c r="BJ450" s="22" t="s">
        <v>88</v>
      </c>
      <c r="BK450" s="142">
        <f>ROUND(L450*K450,2)</f>
        <v>0</v>
      </c>
      <c r="BL450" s="22" t="s">
        <v>278</v>
      </c>
      <c r="BM450" s="22" t="s">
        <v>3878</v>
      </c>
    </row>
    <row r="451" s="1" customFormat="1" ht="16.5" customHeight="1">
      <c r="B451" s="46"/>
      <c r="C451" s="47"/>
      <c r="D451" s="47"/>
      <c r="E451" s="47"/>
      <c r="F451" s="250" t="s">
        <v>3879</v>
      </c>
      <c r="G451" s="67"/>
      <c r="H451" s="67"/>
      <c r="I451" s="67"/>
      <c r="J451" s="47"/>
      <c r="K451" s="47"/>
      <c r="L451" s="47"/>
      <c r="M451" s="47"/>
      <c r="N451" s="47"/>
      <c r="O451" s="47"/>
      <c r="P451" s="47"/>
      <c r="Q451" s="47"/>
      <c r="R451" s="48"/>
      <c r="T451" s="189"/>
      <c r="U451" s="47"/>
      <c r="V451" s="47"/>
      <c r="W451" s="47"/>
      <c r="X451" s="47"/>
      <c r="Y451" s="47"/>
      <c r="Z451" s="47"/>
      <c r="AA451" s="100"/>
      <c r="AT451" s="22" t="s">
        <v>268</v>
      </c>
      <c r="AU451" s="22" t="s">
        <v>88</v>
      </c>
    </row>
    <row r="452" s="1" customFormat="1" ht="25.5" customHeight="1">
      <c r="B452" s="46"/>
      <c r="C452" s="219" t="s">
        <v>954</v>
      </c>
      <c r="D452" s="219" t="s">
        <v>207</v>
      </c>
      <c r="E452" s="220" t="s">
        <v>3880</v>
      </c>
      <c r="F452" s="221" t="s">
        <v>3426</v>
      </c>
      <c r="G452" s="221"/>
      <c r="H452" s="221"/>
      <c r="I452" s="221"/>
      <c r="J452" s="222" t="s">
        <v>243</v>
      </c>
      <c r="K452" s="223">
        <v>290</v>
      </c>
      <c r="L452" s="224">
        <v>0</v>
      </c>
      <c r="M452" s="225"/>
      <c r="N452" s="226">
        <f>ROUND(L452*K452,2)</f>
        <v>0</v>
      </c>
      <c r="O452" s="226"/>
      <c r="P452" s="226"/>
      <c r="Q452" s="226"/>
      <c r="R452" s="48"/>
      <c r="T452" s="227" t="s">
        <v>22</v>
      </c>
      <c r="U452" s="56" t="s">
        <v>45</v>
      </c>
      <c r="V452" s="47"/>
      <c r="W452" s="228">
        <f>V452*K452</f>
        <v>0</v>
      </c>
      <c r="X452" s="228">
        <v>0</v>
      </c>
      <c r="Y452" s="228">
        <f>X452*K452</f>
        <v>0</v>
      </c>
      <c r="Z452" s="228">
        <v>0</v>
      </c>
      <c r="AA452" s="229">
        <f>Z452*K452</f>
        <v>0</v>
      </c>
      <c r="AR452" s="22" t="s">
        <v>278</v>
      </c>
      <c r="AT452" s="22" t="s">
        <v>207</v>
      </c>
      <c r="AU452" s="22" t="s">
        <v>88</v>
      </c>
      <c r="AY452" s="22" t="s">
        <v>206</v>
      </c>
      <c r="BE452" s="142">
        <f>IF(U452="základní",N452,0)</f>
        <v>0</v>
      </c>
      <c r="BF452" s="142">
        <f>IF(U452="snížená",N452,0)</f>
        <v>0</v>
      </c>
      <c r="BG452" s="142">
        <f>IF(U452="zákl. přenesená",N452,0)</f>
        <v>0</v>
      </c>
      <c r="BH452" s="142">
        <f>IF(U452="sníž. přenesená",N452,0)</f>
        <v>0</v>
      </c>
      <c r="BI452" s="142">
        <f>IF(U452="nulová",N452,0)</f>
        <v>0</v>
      </c>
      <c r="BJ452" s="22" t="s">
        <v>88</v>
      </c>
      <c r="BK452" s="142">
        <f>ROUND(L452*K452,2)</f>
        <v>0</v>
      </c>
      <c r="BL452" s="22" t="s">
        <v>278</v>
      </c>
      <c r="BM452" s="22" t="s">
        <v>3881</v>
      </c>
    </row>
    <row r="453" s="1" customFormat="1" ht="24" customHeight="1">
      <c r="B453" s="46"/>
      <c r="C453" s="47"/>
      <c r="D453" s="47"/>
      <c r="E453" s="47"/>
      <c r="F453" s="250" t="s">
        <v>3428</v>
      </c>
      <c r="G453" s="67"/>
      <c r="H453" s="67"/>
      <c r="I453" s="67"/>
      <c r="J453" s="47"/>
      <c r="K453" s="47"/>
      <c r="L453" s="47"/>
      <c r="M453" s="47"/>
      <c r="N453" s="47"/>
      <c r="O453" s="47"/>
      <c r="P453" s="47"/>
      <c r="Q453" s="47"/>
      <c r="R453" s="48"/>
      <c r="T453" s="189"/>
      <c r="U453" s="47"/>
      <c r="V453" s="47"/>
      <c r="W453" s="47"/>
      <c r="X453" s="47"/>
      <c r="Y453" s="47"/>
      <c r="Z453" s="47"/>
      <c r="AA453" s="100"/>
      <c r="AT453" s="22" t="s">
        <v>268</v>
      </c>
      <c r="AU453" s="22" t="s">
        <v>88</v>
      </c>
    </row>
    <row r="454" s="1" customFormat="1" ht="25.5" customHeight="1">
      <c r="B454" s="46"/>
      <c r="C454" s="219" t="s">
        <v>959</v>
      </c>
      <c r="D454" s="219" t="s">
        <v>207</v>
      </c>
      <c r="E454" s="220" t="s">
        <v>3882</v>
      </c>
      <c r="F454" s="221" t="s">
        <v>3662</v>
      </c>
      <c r="G454" s="221"/>
      <c r="H454" s="221"/>
      <c r="I454" s="221"/>
      <c r="J454" s="222" t="s">
        <v>243</v>
      </c>
      <c r="K454" s="223">
        <v>250</v>
      </c>
      <c r="L454" s="224">
        <v>0</v>
      </c>
      <c r="M454" s="225"/>
      <c r="N454" s="226">
        <f>ROUND(L454*K454,2)</f>
        <v>0</v>
      </c>
      <c r="O454" s="226"/>
      <c r="P454" s="226"/>
      <c r="Q454" s="226"/>
      <c r="R454" s="48"/>
      <c r="T454" s="227" t="s">
        <v>22</v>
      </c>
      <c r="U454" s="56" t="s">
        <v>45</v>
      </c>
      <c r="V454" s="47"/>
      <c r="W454" s="228">
        <f>V454*K454</f>
        <v>0</v>
      </c>
      <c r="X454" s="228">
        <v>0</v>
      </c>
      <c r="Y454" s="228">
        <f>X454*K454</f>
        <v>0</v>
      </c>
      <c r="Z454" s="228">
        <v>0</v>
      </c>
      <c r="AA454" s="229">
        <f>Z454*K454</f>
        <v>0</v>
      </c>
      <c r="AR454" s="22" t="s">
        <v>278</v>
      </c>
      <c r="AT454" s="22" t="s">
        <v>207</v>
      </c>
      <c r="AU454" s="22" t="s">
        <v>88</v>
      </c>
      <c r="AY454" s="22" t="s">
        <v>206</v>
      </c>
      <c r="BE454" s="142">
        <f>IF(U454="základní",N454,0)</f>
        <v>0</v>
      </c>
      <c r="BF454" s="142">
        <f>IF(U454="snížená",N454,0)</f>
        <v>0</v>
      </c>
      <c r="BG454" s="142">
        <f>IF(U454="zákl. přenesená",N454,0)</f>
        <v>0</v>
      </c>
      <c r="BH454" s="142">
        <f>IF(U454="sníž. přenesená",N454,0)</f>
        <v>0</v>
      </c>
      <c r="BI454" s="142">
        <f>IF(U454="nulová",N454,0)</f>
        <v>0</v>
      </c>
      <c r="BJ454" s="22" t="s">
        <v>88</v>
      </c>
      <c r="BK454" s="142">
        <f>ROUND(L454*K454,2)</f>
        <v>0</v>
      </c>
      <c r="BL454" s="22" t="s">
        <v>278</v>
      </c>
      <c r="BM454" s="22" t="s">
        <v>3883</v>
      </c>
    </row>
    <row r="455" s="1" customFormat="1" ht="24" customHeight="1">
      <c r="B455" s="46"/>
      <c r="C455" s="47"/>
      <c r="D455" s="47"/>
      <c r="E455" s="47"/>
      <c r="F455" s="250" t="s">
        <v>3664</v>
      </c>
      <c r="G455" s="67"/>
      <c r="H455" s="67"/>
      <c r="I455" s="67"/>
      <c r="J455" s="47"/>
      <c r="K455" s="47"/>
      <c r="L455" s="47"/>
      <c r="M455" s="47"/>
      <c r="N455" s="47"/>
      <c r="O455" s="47"/>
      <c r="P455" s="47"/>
      <c r="Q455" s="47"/>
      <c r="R455" s="48"/>
      <c r="T455" s="189"/>
      <c r="U455" s="47"/>
      <c r="V455" s="47"/>
      <c r="W455" s="47"/>
      <c r="X455" s="47"/>
      <c r="Y455" s="47"/>
      <c r="Z455" s="47"/>
      <c r="AA455" s="100"/>
      <c r="AT455" s="22" t="s">
        <v>268</v>
      </c>
      <c r="AU455" s="22" t="s">
        <v>88</v>
      </c>
    </row>
    <row r="456" s="1" customFormat="1" ht="25.5" customHeight="1">
      <c r="B456" s="46"/>
      <c r="C456" s="219" t="s">
        <v>964</v>
      </c>
      <c r="D456" s="219" t="s">
        <v>207</v>
      </c>
      <c r="E456" s="220" t="s">
        <v>3884</v>
      </c>
      <c r="F456" s="221" t="s">
        <v>3666</v>
      </c>
      <c r="G456" s="221"/>
      <c r="H456" s="221"/>
      <c r="I456" s="221"/>
      <c r="J456" s="222" t="s">
        <v>243</v>
      </c>
      <c r="K456" s="223">
        <v>20</v>
      </c>
      <c r="L456" s="224">
        <v>0</v>
      </c>
      <c r="M456" s="225"/>
      <c r="N456" s="226">
        <f>ROUND(L456*K456,2)</f>
        <v>0</v>
      </c>
      <c r="O456" s="226"/>
      <c r="P456" s="226"/>
      <c r="Q456" s="226"/>
      <c r="R456" s="48"/>
      <c r="T456" s="227" t="s">
        <v>22</v>
      </c>
      <c r="U456" s="56" t="s">
        <v>45</v>
      </c>
      <c r="V456" s="47"/>
      <c r="W456" s="228">
        <f>V456*K456</f>
        <v>0</v>
      </c>
      <c r="X456" s="228">
        <v>0</v>
      </c>
      <c r="Y456" s="228">
        <f>X456*K456</f>
        <v>0</v>
      </c>
      <c r="Z456" s="228">
        <v>0</v>
      </c>
      <c r="AA456" s="229">
        <f>Z456*K456</f>
        <v>0</v>
      </c>
      <c r="AR456" s="22" t="s">
        <v>278</v>
      </c>
      <c r="AT456" s="22" t="s">
        <v>207</v>
      </c>
      <c r="AU456" s="22" t="s">
        <v>88</v>
      </c>
      <c r="AY456" s="22" t="s">
        <v>206</v>
      </c>
      <c r="BE456" s="142">
        <f>IF(U456="základní",N456,0)</f>
        <v>0</v>
      </c>
      <c r="BF456" s="142">
        <f>IF(U456="snížená",N456,0)</f>
        <v>0</v>
      </c>
      <c r="BG456" s="142">
        <f>IF(U456="zákl. přenesená",N456,0)</f>
        <v>0</v>
      </c>
      <c r="BH456" s="142">
        <f>IF(U456="sníž. přenesená",N456,0)</f>
        <v>0</v>
      </c>
      <c r="BI456" s="142">
        <f>IF(U456="nulová",N456,0)</f>
        <v>0</v>
      </c>
      <c r="BJ456" s="22" t="s">
        <v>88</v>
      </c>
      <c r="BK456" s="142">
        <f>ROUND(L456*K456,2)</f>
        <v>0</v>
      </c>
      <c r="BL456" s="22" t="s">
        <v>278</v>
      </c>
      <c r="BM456" s="22" t="s">
        <v>3885</v>
      </c>
    </row>
    <row r="457" s="1" customFormat="1" ht="24" customHeight="1">
      <c r="B457" s="46"/>
      <c r="C457" s="47"/>
      <c r="D457" s="47"/>
      <c r="E457" s="47"/>
      <c r="F457" s="250" t="s">
        <v>3668</v>
      </c>
      <c r="G457" s="67"/>
      <c r="H457" s="67"/>
      <c r="I457" s="67"/>
      <c r="J457" s="47"/>
      <c r="K457" s="47"/>
      <c r="L457" s="47"/>
      <c r="M457" s="47"/>
      <c r="N457" s="47"/>
      <c r="O457" s="47"/>
      <c r="P457" s="47"/>
      <c r="Q457" s="47"/>
      <c r="R457" s="48"/>
      <c r="T457" s="189"/>
      <c r="U457" s="47"/>
      <c r="V457" s="47"/>
      <c r="W457" s="47"/>
      <c r="X457" s="47"/>
      <c r="Y457" s="47"/>
      <c r="Z457" s="47"/>
      <c r="AA457" s="100"/>
      <c r="AT457" s="22" t="s">
        <v>268</v>
      </c>
      <c r="AU457" s="22" t="s">
        <v>88</v>
      </c>
    </row>
    <row r="458" s="1" customFormat="1" ht="25.5" customHeight="1">
      <c r="B458" s="46"/>
      <c r="C458" s="219" t="s">
        <v>970</v>
      </c>
      <c r="D458" s="219" t="s">
        <v>207</v>
      </c>
      <c r="E458" s="220" t="s">
        <v>3886</v>
      </c>
      <c r="F458" s="221" t="s">
        <v>3670</v>
      </c>
      <c r="G458" s="221"/>
      <c r="H458" s="221"/>
      <c r="I458" s="221"/>
      <c r="J458" s="222" t="s">
        <v>243</v>
      </c>
      <c r="K458" s="223">
        <v>20</v>
      </c>
      <c r="L458" s="224">
        <v>0</v>
      </c>
      <c r="M458" s="225"/>
      <c r="N458" s="226">
        <f>ROUND(L458*K458,2)</f>
        <v>0</v>
      </c>
      <c r="O458" s="226"/>
      <c r="P458" s="226"/>
      <c r="Q458" s="226"/>
      <c r="R458" s="48"/>
      <c r="T458" s="227" t="s">
        <v>22</v>
      </c>
      <c r="U458" s="56" t="s">
        <v>45</v>
      </c>
      <c r="V458" s="47"/>
      <c r="W458" s="228">
        <f>V458*K458</f>
        <v>0</v>
      </c>
      <c r="X458" s="228">
        <v>0</v>
      </c>
      <c r="Y458" s="228">
        <f>X458*K458</f>
        <v>0</v>
      </c>
      <c r="Z458" s="228">
        <v>0</v>
      </c>
      <c r="AA458" s="229">
        <f>Z458*K458</f>
        <v>0</v>
      </c>
      <c r="AR458" s="22" t="s">
        <v>278</v>
      </c>
      <c r="AT458" s="22" t="s">
        <v>207</v>
      </c>
      <c r="AU458" s="22" t="s">
        <v>88</v>
      </c>
      <c r="AY458" s="22" t="s">
        <v>206</v>
      </c>
      <c r="BE458" s="142">
        <f>IF(U458="základní",N458,0)</f>
        <v>0</v>
      </c>
      <c r="BF458" s="142">
        <f>IF(U458="snížená",N458,0)</f>
        <v>0</v>
      </c>
      <c r="BG458" s="142">
        <f>IF(U458="zákl. přenesená",N458,0)</f>
        <v>0</v>
      </c>
      <c r="BH458" s="142">
        <f>IF(U458="sníž. přenesená",N458,0)</f>
        <v>0</v>
      </c>
      <c r="BI458" s="142">
        <f>IF(U458="nulová",N458,0)</f>
        <v>0</v>
      </c>
      <c r="BJ458" s="22" t="s">
        <v>88</v>
      </c>
      <c r="BK458" s="142">
        <f>ROUND(L458*K458,2)</f>
        <v>0</v>
      </c>
      <c r="BL458" s="22" t="s">
        <v>278</v>
      </c>
      <c r="BM458" s="22" t="s">
        <v>3887</v>
      </c>
    </row>
    <row r="459" s="1" customFormat="1" ht="24" customHeight="1">
      <c r="B459" s="46"/>
      <c r="C459" s="47"/>
      <c r="D459" s="47"/>
      <c r="E459" s="47"/>
      <c r="F459" s="250" t="s">
        <v>3672</v>
      </c>
      <c r="G459" s="67"/>
      <c r="H459" s="67"/>
      <c r="I459" s="67"/>
      <c r="J459" s="47"/>
      <c r="K459" s="47"/>
      <c r="L459" s="47"/>
      <c r="M459" s="47"/>
      <c r="N459" s="47"/>
      <c r="O459" s="47"/>
      <c r="P459" s="47"/>
      <c r="Q459" s="47"/>
      <c r="R459" s="48"/>
      <c r="T459" s="189"/>
      <c r="U459" s="47"/>
      <c r="V459" s="47"/>
      <c r="W459" s="47"/>
      <c r="X459" s="47"/>
      <c r="Y459" s="47"/>
      <c r="Z459" s="47"/>
      <c r="AA459" s="100"/>
      <c r="AT459" s="22" t="s">
        <v>268</v>
      </c>
      <c r="AU459" s="22" t="s">
        <v>88</v>
      </c>
    </row>
    <row r="460" s="1" customFormat="1" ht="16.5" customHeight="1">
      <c r="B460" s="46"/>
      <c r="C460" s="219" t="s">
        <v>974</v>
      </c>
      <c r="D460" s="219" t="s">
        <v>207</v>
      </c>
      <c r="E460" s="220" t="s">
        <v>3888</v>
      </c>
      <c r="F460" s="221" t="s">
        <v>3434</v>
      </c>
      <c r="G460" s="221"/>
      <c r="H460" s="221"/>
      <c r="I460" s="221"/>
      <c r="J460" s="222" t="s">
        <v>243</v>
      </c>
      <c r="K460" s="223">
        <v>320</v>
      </c>
      <c r="L460" s="224">
        <v>0</v>
      </c>
      <c r="M460" s="225"/>
      <c r="N460" s="226">
        <f>ROUND(L460*K460,2)</f>
        <v>0</v>
      </c>
      <c r="O460" s="226"/>
      <c r="P460" s="226"/>
      <c r="Q460" s="226"/>
      <c r="R460" s="48"/>
      <c r="T460" s="227" t="s">
        <v>22</v>
      </c>
      <c r="U460" s="56" t="s">
        <v>45</v>
      </c>
      <c r="V460" s="47"/>
      <c r="W460" s="228">
        <f>V460*K460</f>
        <v>0</v>
      </c>
      <c r="X460" s="228">
        <v>0</v>
      </c>
      <c r="Y460" s="228">
        <f>X460*K460</f>
        <v>0</v>
      </c>
      <c r="Z460" s="228">
        <v>0</v>
      </c>
      <c r="AA460" s="229">
        <f>Z460*K460</f>
        <v>0</v>
      </c>
      <c r="AR460" s="22" t="s">
        <v>278</v>
      </c>
      <c r="AT460" s="22" t="s">
        <v>207</v>
      </c>
      <c r="AU460" s="22" t="s">
        <v>88</v>
      </c>
      <c r="AY460" s="22" t="s">
        <v>206</v>
      </c>
      <c r="BE460" s="142">
        <f>IF(U460="základní",N460,0)</f>
        <v>0</v>
      </c>
      <c r="BF460" s="142">
        <f>IF(U460="snížená",N460,0)</f>
        <v>0</v>
      </c>
      <c r="BG460" s="142">
        <f>IF(U460="zákl. přenesená",N460,0)</f>
        <v>0</v>
      </c>
      <c r="BH460" s="142">
        <f>IF(U460="sníž. přenesená",N460,0)</f>
        <v>0</v>
      </c>
      <c r="BI460" s="142">
        <f>IF(U460="nulová",N460,0)</f>
        <v>0</v>
      </c>
      <c r="BJ460" s="22" t="s">
        <v>88</v>
      </c>
      <c r="BK460" s="142">
        <f>ROUND(L460*K460,2)</f>
        <v>0</v>
      </c>
      <c r="BL460" s="22" t="s">
        <v>278</v>
      </c>
      <c r="BM460" s="22" t="s">
        <v>3889</v>
      </c>
    </row>
    <row r="461" s="1" customFormat="1" ht="16.5" customHeight="1">
      <c r="B461" s="46"/>
      <c r="C461" s="47"/>
      <c r="D461" s="47"/>
      <c r="E461" s="47"/>
      <c r="F461" s="250" t="s">
        <v>3434</v>
      </c>
      <c r="G461" s="67"/>
      <c r="H461" s="67"/>
      <c r="I461" s="67"/>
      <c r="J461" s="47"/>
      <c r="K461" s="47"/>
      <c r="L461" s="47"/>
      <c r="M461" s="47"/>
      <c r="N461" s="47"/>
      <c r="O461" s="47"/>
      <c r="P461" s="47"/>
      <c r="Q461" s="47"/>
      <c r="R461" s="48"/>
      <c r="T461" s="189"/>
      <c r="U461" s="47"/>
      <c r="V461" s="47"/>
      <c r="W461" s="47"/>
      <c r="X461" s="47"/>
      <c r="Y461" s="47"/>
      <c r="Z461" s="47"/>
      <c r="AA461" s="100"/>
      <c r="AT461" s="22" t="s">
        <v>268</v>
      </c>
      <c r="AU461" s="22" t="s">
        <v>88</v>
      </c>
    </row>
    <row r="462" s="1" customFormat="1" ht="16.5" customHeight="1">
      <c r="B462" s="46"/>
      <c r="C462" s="219" t="s">
        <v>979</v>
      </c>
      <c r="D462" s="219" t="s">
        <v>207</v>
      </c>
      <c r="E462" s="220" t="s">
        <v>3890</v>
      </c>
      <c r="F462" s="221" t="s">
        <v>3437</v>
      </c>
      <c r="G462" s="221"/>
      <c r="H462" s="221"/>
      <c r="I462" s="221"/>
      <c r="J462" s="222" t="s">
        <v>1134</v>
      </c>
      <c r="K462" s="223">
        <v>3</v>
      </c>
      <c r="L462" s="224">
        <v>0</v>
      </c>
      <c r="M462" s="225"/>
      <c r="N462" s="226">
        <f>ROUND(L462*K462,2)</f>
        <v>0</v>
      </c>
      <c r="O462" s="226"/>
      <c r="P462" s="226"/>
      <c r="Q462" s="226"/>
      <c r="R462" s="48"/>
      <c r="T462" s="227" t="s">
        <v>22</v>
      </c>
      <c r="U462" s="56" t="s">
        <v>45</v>
      </c>
      <c r="V462" s="47"/>
      <c r="W462" s="228">
        <f>V462*K462</f>
        <v>0</v>
      </c>
      <c r="X462" s="228">
        <v>0</v>
      </c>
      <c r="Y462" s="228">
        <f>X462*K462</f>
        <v>0</v>
      </c>
      <c r="Z462" s="228">
        <v>0</v>
      </c>
      <c r="AA462" s="229">
        <f>Z462*K462</f>
        <v>0</v>
      </c>
      <c r="AR462" s="22" t="s">
        <v>278</v>
      </c>
      <c r="AT462" s="22" t="s">
        <v>207</v>
      </c>
      <c r="AU462" s="22" t="s">
        <v>88</v>
      </c>
      <c r="AY462" s="22" t="s">
        <v>206</v>
      </c>
      <c r="BE462" s="142">
        <f>IF(U462="základní",N462,0)</f>
        <v>0</v>
      </c>
      <c r="BF462" s="142">
        <f>IF(U462="snížená",N462,0)</f>
        <v>0</v>
      </c>
      <c r="BG462" s="142">
        <f>IF(U462="zákl. přenesená",N462,0)</f>
        <v>0</v>
      </c>
      <c r="BH462" s="142">
        <f>IF(U462="sníž. přenesená",N462,0)</f>
        <v>0</v>
      </c>
      <c r="BI462" s="142">
        <f>IF(U462="nulová",N462,0)</f>
        <v>0</v>
      </c>
      <c r="BJ462" s="22" t="s">
        <v>88</v>
      </c>
      <c r="BK462" s="142">
        <f>ROUND(L462*K462,2)</f>
        <v>0</v>
      </c>
      <c r="BL462" s="22" t="s">
        <v>278</v>
      </c>
      <c r="BM462" s="22" t="s">
        <v>3891</v>
      </c>
    </row>
    <row r="463" s="1" customFormat="1" ht="16.5" customHeight="1">
      <c r="B463" s="46"/>
      <c r="C463" s="47"/>
      <c r="D463" s="47"/>
      <c r="E463" s="47"/>
      <c r="F463" s="250" t="s">
        <v>3437</v>
      </c>
      <c r="G463" s="67"/>
      <c r="H463" s="67"/>
      <c r="I463" s="67"/>
      <c r="J463" s="47"/>
      <c r="K463" s="47"/>
      <c r="L463" s="47"/>
      <c r="M463" s="47"/>
      <c r="N463" s="47"/>
      <c r="O463" s="47"/>
      <c r="P463" s="47"/>
      <c r="Q463" s="47"/>
      <c r="R463" s="48"/>
      <c r="T463" s="189"/>
      <c r="U463" s="47"/>
      <c r="V463" s="47"/>
      <c r="W463" s="47"/>
      <c r="X463" s="47"/>
      <c r="Y463" s="47"/>
      <c r="Z463" s="47"/>
      <c r="AA463" s="100"/>
      <c r="AT463" s="22" t="s">
        <v>268</v>
      </c>
      <c r="AU463" s="22" t="s">
        <v>88</v>
      </c>
    </row>
    <row r="464" s="1" customFormat="1" ht="25.5" customHeight="1">
      <c r="B464" s="46"/>
      <c r="C464" s="219" t="s">
        <v>983</v>
      </c>
      <c r="D464" s="219" t="s">
        <v>207</v>
      </c>
      <c r="E464" s="220" t="s">
        <v>3892</v>
      </c>
      <c r="F464" s="221" t="s">
        <v>3440</v>
      </c>
      <c r="G464" s="221"/>
      <c r="H464" s="221"/>
      <c r="I464" s="221"/>
      <c r="J464" s="222" t="s">
        <v>1134</v>
      </c>
      <c r="K464" s="223">
        <v>3</v>
      </c>
      <c r="L464" s="224">
        <v>0</v>
      </c>
      <c r="M464" s="225"/>
      <c r="N464" s="226">
        <f>ROUND(L464*K464,2)</f>
        <v>0</v>
      </c>
      <c r="O464" s="226"/>
      <c r="P464" s="226"/>
      <c r="Q464" s="226"/>
      <c r="R464" s="48"/>
      <c r="T464" s="227" t="s">
        <v>22</v>
      </c>
      <c r="U464" s="56" t="s">
        <v>45</v>
      </c>
      <c r="V464" s="47"/>
      <c r="W464" s="228">
        <f>V464*K464</f>
        <v>0</v>
      </c>
      <c r="X464" s="228">
        <v>0</v>
      </c>
      <c r="Y464" s="228">
        <f>X464*K464</f>
        <v>0</v>
      </c>
      <c r="Z464" s="228">
        <v>0</v>
      </c>
      <c r="AA464" s="229">
        <f>Z464*K464</f>
        <v>0</v>
      </c>
      <c r="AR464" s="22" t="s">
        <v>278</v>
      </c>
      <c r="AT464" s="22" t="s">
        <v>207</v>
      </c>
      <c r="AU464" s="22" t="s">
        <v>88</v>
      </c>
      <c r="AY464" s="22" t="s">
        <v>206</v>
      </c>
      <c r="BE464" s="142">
        <f>IF(U464="základní",N464,0)</f>
        <v>0</v>
      </c>
      <c r="BF464" s="142">
        <f>IF(U464="snížená",N464,0)</f>
        <v>0</v>
      </c>
      <c r="BG464" s="142">
        <f>IF(U464="zákl. přenesená",N464,0)</f>
        <v>0</v>
      </c>
      <c r="BH464" s="142">
        <f>IF(U464="sníž. přenesená",N464,0)</f>
        <v>0</v>
      </c>
      <c r="BI464" s="142">
        <f>IF(U464="nulová",N464,0)</f>
        <v>0</v>
      </c>
      <c r="BJ464" s="22" t="s">
        <v>88</v>
      </c>
      <c r="BK464" s="142">
        <f>ROUND(L464*K464,2)</f>
        <v>0</v>
      </c>
      <c r="BL464" s="22" t="s">
        <v>278</v>
      </c>
      <c r="BM464" s="22" t="s">
        <v>3893</v>
      </c>
    </row>
    <row r="465" s="1" customFormat="1" ht="24" customHeight="1">
      <c r="B465" s="46"/>
      <c r="C465" s="47"/>
      <c r="D465" s="47"/>
      <c r="E465" s="47"/>
      <c r="F465" s="250" t="s">
        <v>3442</v>
      </c>
      <c r="G465" s="67"/>
      <c r="H465" s="67"/>
      <c r="I465" s="67"/>
      <c r="J465" s="47"/>
      <c r="K465" s="47"/>
      <c r="L465" s="47"/>
      <c r="M465" s="47"/>
      <c r="N465" s="47"/>
      <c r="O465" s="47"/>
      <c r="P465" s="47"/>
      <c r="Q465" s="47"/>
      <c r="R465" s="48"/>
      <c r="T465" s="189"/>
      <c r="U465" s="47"/>
      <c r="V465" s="47"/>
      <c r="W465" s="47"/>
      <c r="X465" s="47"/>
      <c r="Y465" s="47"/>
      <c r="Z465" s="47"/>
      <c r="AA465" s="100"/>
      <c r="AT465" s="22" t="s">
        <v>268</v>
      </c>
      <c r="AU465" s="22" t="s">
        <v>88</v>
      </c>
    </row>
    <row r="466" s="1" customFormat="1" ht="25.5" customHeight="1">
      <c r="B466" s="46"/>
      <c r="C466" s="219" t="s">
        <v>991</v>
      </c>
      <c r="D466" s="219" t="s">
        <v>207</v>
      </c>
      <c r="E466" s="220" t="s">
        <v>3894</v>
      </c>
      <c r="F466" s="221" t="s">
        <v>3444</v>
      </c>
      <c r="G466" s="221"/>
      <c r="H466" s="221"/>
      <c r="I466" s="221"/>
      <c r="J466" s="222" t="s">
        <v>1134</v>
      </c>
      <c r="K466" s="223">
        <v>20</v>
      </c>
      <c r="L466" s="224">
        <v>0</v>
      </c>
      <c r="M466" s="225"/>
      <c r="N466" s="226">
        <f>ROUND(L466*K466,2)</f>
        <v>0</v>
      </c>
      <c r="O466" s="226"/>
      <c r="P466" s="226"/>
      <c r="Q466" s="226"/>
      <c r="R466" s="48"/>
      <c r="T466" s="227" t="s">
        <v>22</v>
      </c>
      <c r="U466" s="56" t="s">
        <v>45</v>
      </c>
      <c r="V466" s="47"/>
      <c r="W466" s="228">
        <f>V466*K466</f>
        <v>0</v>
      </c>
      <c r="X466" s="228">
        <v>0</v>
      </c>
      <c r="Y466" s="228">
        <f>X466*K466</f>
        <v>0</v>
      </c>
      <c r="Z466" s="228">
        <v>0</v>
      </c>
      <c r="AA466" s="229">
        <f>Z466*K466</f>
        <v>0</v>
      </c>
      <c r="AR466" s="22" t="s">
        <v>278</v>
      </c>
      <c r="AT466" s="22" t="s">
        <v>207</v>
      </c>
      <c r="AU466" s="22" t="s">
        <v>88</v>
      </c>
      <c r="AY466" s="22" t="s">
        <v>206</v>
      </c>
      <c r="BE466" s="142">
        <f>IF(U466="základní",N466,0)</f>
        <v>0</v>
      </c>
      <c r="BF466" s="142">
        <f>IF(U466="snížená",N466,0)</f>
        <v>0</v>
      </c>
      <c r="BG466" s="142">
        <f>IF(U466="zákl. přenesená",N466,0)</f>
        <v>0</v>
      </c>
      <c r="BH466" s="142">
        <f>IF(U466="sníž. přenesená",N466,0)</f>
        <v>0</v>
      </c>
      <c r="BI466" s="142">
        <f>IF(U466="nulová",N466,0)</f>
        <v>0</v>
      </c>
      <c r="BJ466" s="22" t="s">
        <v>88</v>
      </c>
      <c r="BK466" s="142">
        <f>ROUND(L466*K466,2)</f>
        <v>0</v>
      </c>
      <c r="BL466" s="22" t="s">
        <v>278</v>
      </c>
      <c r="BM466" s="22" t="s">
        <v>3895</v>
      </c>
    </row>
    <row r="467" s="1" customFormat="1" ht="24" customHeight="1">
      <c r="B467" s="46"/>
      <c r="C467" s="47"/>
      <c r="D467" s="47"/>
      <c r="E467" s="47"/>
      <c r="F467" s="250" t="s">
        <v>3446</v>
      </c>
      <c r="G467" s="67"/>
      <c r="H467" s="67"/>
      <c r="I467" s="67"/>
      <c r="J467" s="47"/>
      <c r="K467" s="47"/>
      <c r="L467" s="47"/>
      <c r="M467" s="47"/>
      <c r="N467" s="47"/>
      <c r="O467" s="47"/>
      <c r="P467" s="47"/>
      <c r="Q467" s="47"/>
      <c r="R467" s="48"/>
      <c r="T467" s="189"/>
      <c r="U467" s="47"/>
      <c r="V467" s="47"/>
      <c r="W467" s="47"/>
      <c r="X467" s="47"/>
      <c r="Y467" s="47"/>
      <c r="Z467" s="47"/>
      <c r="AA467" s="100"/>
      <c r="AT467" s="22" t="s">
        <v>268</v>
      </c>
      <c r="AU467" s="22" t="s">
        <v>88</v>
      </c>
    </row>
    <row r="468" s="1" customFormat="1" ht="25.5" customHeight="1">
      <c r="B468" s="46"/>
      <c r="C468" s="219" t="s">
        <v>995</v>
      </c>
      <c r="D468" s="219" t="s">
        <v>207</v>
      </c>
      <c r="E468" s="220" t="s">
        <v>3896</v>
      </c>
      <c r="F468" s="221" t="s">
        <v>3448</v>
      </c>
      <c r="G468" s="221"/>
      <c r="H468" s="221"/>
      <c r="I468" s="221"/>
      <c r="J468" s="222" t="s">
        <v>1134</v>
      </c>
      <c r="K468" s="223">
        <v>20</v>
      </c>
      <c r="L468" s="224">
        <v>0</v>
      </c>
      <c r="M468" s="225"/>
      <c r="N468" s="226">
        <f>ROUND(L468*K468,2)</f>
        <v>0</v>
      </c>
      <c r="O468" s="226"/>
      <c r="P468" s="226"/>
      <c r="Q468" s="226"/>
      <c r="R468" s="48"/>
      <c r="T468" s="227" t="s">
        <v>22</v>
      </c>
      <c r="U468" s="56" t="s">
        <v>45</v>
      </c>
      <c r="V468" s="47"/>
      <c r="W468" s="228">
        <f>V468*K468</f>
        <v>0</v>
      </c>
      <c r="X468" s="228">
        <v>0</v>
      </c>
      <c r="Y468" s="228">
        <f>X468*K468</f>
        <v>0</v>
      </c>
      <c r="Z468" s="228">
        <v>0</v>
      </c>
      <c r="AA468" s="229">
        <f>Z468*K468</f>
        <v>0</v>
      </c>
      <c r="AR468" s="22" t="s">
        <v>278</v>
      </c>
      <c r="AT468" s="22" t="s">
        <v>207</v>
      </c>
      <c r="AU468" s="22" t="s">
        <v>88</v>
      </c>
      <c r="AY468" s="22" t="s">
        <v>206</v>
      </c>
      <c r="BE468" s="142">
        <f>IF(U468="základní",N468,0)</f>
        <v>0</v>
      </c>
      <c r="BF468" s="142">
        <f>IF(U468="snížená",N468,0)</f>
        <v>0</v>
      </c>
      <c r="BG468" s="142">
        <f>IF(U468="zákl. přenesená",N468,0)</f>
        <v>0</v>
      </c>
      <c r="BH468" s="142">
        <f>IF(U468="sníž. přenesená",N468,0)</f>
        <v>0</v>
      </c>
      <c r="BI468" s="142">
        <f>IF(U468="nulová",N468,0)</f>
        <v>0</v>
      </c>
      <c r="BJ468" s="22" t="s">
        <v>88</v>
      </c>
      <c r="BK468" s="142">
        <f>ROUND(L468*K468,2)</f>
        <v>0</v>
      </c>
      <c r="BL468" s="22" t="s">
        <v>278</v>
      </c>
      <c r="BM468" s="22" t="s">
        <v>3897</v>
      </c>
    </row>
    <row r="469" s="1" customFormat="1" ht="16.5" customHeight="1">
      <c r="B469" s="46"/>
      <c r="C469" s="47"/>
      <c r="D469" s="47"/>
      <c r="E469" s="47"/>
      <c r="F469" s="250" t="s">
        <v>3448</v>
      </c>
      <c r="G469" s="67"/>
      <c r="H469" s="67"/>
      <c r="I469" s="67"/>
      <c r="J469" s="47"/>
      <c r="K469" s="47"/>
      <c r="L469" s="47"/>
      <c r="M469" s="47"/>
      <c r="N469" s="47"/>
      <c r="O469" s="47"/>
      <c r="P469" s="47"/>
      <c r="Q469" s="47"/>
      <c r="R469" s="48"/>
      <c r="T469" s="189"/>
      <c r="U469" s="47"/>
      <c r="V469" s="47"/>
      <c r="W469" s="47"/>
      <c r="X469" s="47"/>
      <c r="Y469" s="47"/>
      <c r="Z469" s="47"/>
      <c r="AA469" s="100"/>
      <c r="AT469" s="22" t="s">
        <v>268</v>
      </c>
      <c r="AU469" s="22" t="s">
        <v>88</v>
      </c>
    </row>
    <row r="470" s="1" customFormat="1" ht="16.5" customHeight="1">
      <c r="B470" s="46"/>
      <c r="C470" s="219" t="s">
        <v>999</v>
      </c>
      <c r="D470" s="219" t="s">
        <v>207</v>
      </c>
      <c r="E470" s="220" t="s">
        <v>3898</v>
      </c>
      <c r="F470" s="221" t="s">
        <v>3687</v>
      </c>
      <c r="G470" s="221"/>
      <c r="H470" s="221"/>
      <c r="I470" s="221"/>
      <c r="J470" s="222" t="s">
        <v>1134</v>
      </c>
      <c r="K470" s="223">
        <v>2</v>
      </c>
      <c r="L470" s="224">
        <v>0</v>
      </c>
      <c r="M470" s="225"/>
      <c r="N470" s="226">
        <f>ROUND(L470*K470,2)</f>
        <v>0</v>
      </c>
      <c r="O470" s="226"/>
      <c r="P470" s="226"/>
      <c r="Q470" s="226"/>
      <c r="R470" s="48"/>
      <c r="T470" s="227" t="s">
        <v>22</v>
      </c>
      <c r="U470" s="56" t="s">
        <v>45</v>
      </c>
      <c r="V470" s="47"/>
      <c r="W470" s="228">
        <f>V470*K470</f>
        <v>0</v>
      </c>
      <c r="X470" s="228">
        <v>0</v>
      </c>
      <c r="Y470" s="228">
        <f>X470*K470</f>
        <v>0</v>
      </c>
      <c r="Z470" s="228">
        <v>0</v>
      </c>
      <c r="AA470" s="229">
        <f>Z470*K470</f>
        <v>0</v>
      </c>
      <c r="AR470" s="22" t="s">
        <v>278</v>
      </c>
      <c r="AT470" s="22" t="s">
        <v>207</v>
      </c>
      <c r="AU470" s="22" t="s">
        <v>88</v>
      </c>
      <c r="AY470" s="22" t="s">
        <v>206</v>
      </c>
      <c r="BE470" s="142">
        <f>IF(U470="základní",N470,0)</f>
        <v>0</v>
      </c>
      <c r="BF470" s="142">
        <f>IF(U470="snížená",N470,0)</f>
        <v>0</v>
      </c>
      <c r="BG470" s="142">
        <f>IF(U470="zákl. přenesená",N470,0)</f>
        <v>0</v>
      </c>
      <c r="BH470" s="142">
        <f>IF(U470="sníž. přenesená",N470,0)</f>
        <v>0</v>
      </c>
      <c r="BI470" s="142">
        <f>IF(U470="nulová",N470,0)</f>
        <v>0</v>
      </c>
      <c r="BJ470" s="22" t="s">
        <v>88</v>
      </c>
      <c r="BK470" s="142">
        <f>ROUND(L470*K470,2)</f>
        <v>0</v>
      </c>
      <c r="BL470" s="22" t="s">
        <v>278</v>
      </c>
      <c r="BM470" s="22" t="s">
        <v>3899</v>
      </c>
    </row>
    <row r="471" s="1" customFormat="1" ht="16.5" customHeight="1">
      <c r="B471" s="46"/>
      <c r="C471" s="47"/>
      <c r="D471" s="47"/>
      <c r="E471" s="47"/>
      <c r="F471" s="250" t="s">
        <v>3689</v>
      </c>
      <c r="G471" s="67"/>
      <c r="H471" s="67"/>
      <c r="I471" s="67"/>
      <c r="J471" s="47"/>
      <c r="K471" s="47"/>
      <c r="L471" s="47"/>
      <c r="M471" s="47"/>
      <c r="N471" s="47"/>
      <c r="O471" s="47"/>
      <c r="P471" s="47"/>
      <c r="Q471" s="47"/>
      <c r="R471" s="48"/>
      <c r="T471" s="189"/>
      <c r="U471" s="47"/>
      <c r="V471" s="47"/>
      <c r="W471" s="47"/>
      <c r="X471" s="47"/>
      <c r="Y471" s="47"/>
      <c r="Z471" s="47"/>
      <c r="AA471" s="100"/>
      <c r="AT471" s="22" t="s">
        <v>268</v>
      </c>
      <c r="AU471" s="22" t="s">
        <v>88</v>
      </c>
    </row>
    <row r="472" s="1" customFormat="1" ht="16.5" customHeight="1">
      <c r="B472" s="46"/>
      <c r="C472" s="219" t="s">
        <v>1003</v>
      </c>
      <c r="D472" s="219" t="s">
        <v>207</v>
      </c>
      <c r="E472" s="220" t="s">
        <v>3900</v>
      </c>
      <c r="F472" s="221" t="s">
        <v>3691</v>
      </c>
      <c r="G472" s="221"/>
      <c r="H472" s="221"/>
      <c r="I472" s="221"/>
      <c r="J472" s="222" t="s">
        <v>1134</v>
      </c>
      <c r="K472" s="223">
        <v>2</v>
      </c>
      <c r="L472" s="224">
        <v>0</v>
      </c>
      <c r="M472" s="225"/>
      <c r="N472" s="226">
        <f>ROUND(L472*K472,2)</f>
        <v>0</v>
      </c>
      <c r="O472" s="226"/>
      <c r="P472" s="226"/>
      <c r="Q472" s="226"/>
      <c r="R472" s="48"/>
      <c r="T472" s="227" t="s">
        <v>22</v>
      </c>
      <c r="U472" s="56" t="s">
        <v>45</v>
      </c>
      <c r="V472" s="47"/>
      <c r="W472" s="228">
        <f>V472*K472</f>
        <v>0</v>
      </c>
      <c r="X472" s="228">
        <v>0</v>
      </c>
      <c r="Y472" s="228">
        <f>X472*K472</f>
        <v>0</v>
      </c>
      <c r="Z472" s="228">
        <v>0</v>
      </c>
      <c r="AA472" s="229">
        <f>Z472*K472</f>
        <v>0</v>
      </c>
      <c r="AR472" s="22" t="s">
        <v>278</v>
      </c>
      <c r="AT472" s="22" t="s">
        <v>207</v>
      </c>
      <c r="AU472" s="22" t="s">
        <v>88</v>
      </c>
      <c r="AY472" s="22" t="s">
        <v>206</v>
      </c>
      <c r="BE472" s="142">
        <f>IF(U472="základní",N472,0)</f>
        <v>0</v>
      </c>
      <c r="BF472" s="142">
        <f>IF(U472="snížená",N472,0)</f>
        <v>0</v>
      </c>
      <c r="BG472" s="142">
        <f>IF(U472="zákl. přenesená",N472,0)</f>
        <v>0</v>
      </c>
      <c r="BH472" s="142">
        <f>IF(U472="sníž. přenesená",N472,0)</f>
        <v>0</v>
      </c>
      <c r="BI472" s="142">
        <f>IF(U472="nulová",N472,0)</f>
        <v>0</v>
      </c>
      <c r="BJ472" s="22" t="s">
        <v>88</v>
      </c>
      <c r="BK472" s="142">
        <f>ROUND(L472*K472,2)</f>
        <v>0</v>
      </c>
      <c r="BL472" s="22" t="s">
        <v>278</v>
      </c>
      <c r="BM472" s="22" t="s">
        <v>3901</v>
      </c>
    </row>
    <row r="473" s="1" customFormat="1" ht="16.5" customHeight="1">
      <c r="B473" s="46"/>
      <c r="C473" s="47"/>
      <c r="D473" s="47"/>
      <c r="E473" s="47"/>
      <c r="F473" s="250" t="s">
        <v>3693</v>
      </c>
      <c r="G473" s="67"/>
      <c r="H473" s="67"/>
      <c r="I473" s="67"/>
      <c r="J473" s="47"/>
      <c r="K473" s="47"/>
      <c r="L473" s="47"/>
      <c r="M473" s="47"/>
      <c r="N473" s="47"/>
      <c r="O473" s="47"/>
      <c r="P473" s="47"/>
      <c r="Q473" s="47"/>
      <c r="R473" s="48"/>
      <c r="T473" s="189"/>
      <c r="U473" s="47"/>
      <c r="V473" s="47"/>
      <c r="W473" s="47"/>
      <c r="X473" s="47"/>
      <c r="Y473" s="47"/>
      <c r="Z473" s="47"/>
      <c r="AA473" s="100"/>
      <c r="AT473" s="22" t="s">
        <v>268</v>
      </c>
      <c r="AU473" s="22" t="s">
        <v>88</v>
      </c>
    </row>
    <row r="474" s="1" customFormat="1" ht="16.5" customHeight="1">
      <c r="B474" s="46"/>
      <c r="C474" s="219" t="s">
        <v>1007</v>
      </c>
      <c r="D474" s="219" t="s">
        <v>207</v>
      </c>
      <c r="E474" s="220" t="s">
        <v>3902</v>
      </c>
      <c r="F474" s="221" t="s">
        <v>3695</v>
      </c>
      <c r="G474" s="221"/>
      <c r="H474" s="221"/>
      <c r="I474" s="221"/>
      <c r="J474" s="222" t="s">
        <v>1134</v>
      </c>
      <c r="K474" s="223">
        <v>280</v>
      </c>
      <c r="L474" s="224">
        <v>0</v>
      </c>
      <c r="M474" s="225"/>
      <c r="N474" s="226">
        <f>ROUND(L474*K474,2)</f>
        <v>0</v>
      </c>
      <c r="O474" s="226"/>
      <c r="P474" s="226"/>
      <c r="Q474" s="226"/>
      <c r="R474" s="48"/>
      <c r="T474" s="227" t="s">
        <v>22</v>
      </c>
      <c r="U474" s="56" t="s">
        <v>45</v>
      </c>
      <c r="V474" s="47"/>
      <c r="W474" s="228">
        <f>V474*K474</f>
        <v>0</v>
      </c>
      <c r="X474" s="228">
        <v>0</v>
      </c>
      <c r="Y474" s="228">
        <f>X474*K474</f>
        <v>0</v>
      </c>
      <c r="Z474" s="228">
        <v>0</v>
      </c>
      <c r="AA474" s="229">
        <f>Z474*K474</f>
        <v>0</v>
      </c>
      <c r="AR474" s="22" t="s">
        <v>278</v>
      </c>
      <c r="AT474" s="22" t="s">
        <v>207</v>
      </c>
      <c r="AU474" s="22" t="s">
        <v>88</v>
      </c>
      <c r="AY474" s="22" t="s">
        <v>206</v>
      </c>
      <c r="BE474" s="142">
        <f>IF(U474="základní",N474,0)</f>
        <v>0</v>
      </c>
      <c r="BF474" s="142">
        <f>IF(U474="snížená",N474,0)</f>
        <v>0</v>
      </c>
      <c r="BG474" s="142">
        <f>IF(U474="zákl. přenesená",N474,0)</f>
        <v>0</v>
      </c>
      <c r="BH474" s="142">
        <f>IF(U474="sníž. přenesená",N474,0)</f>
        <v>0</v>
      </c>
      <c r="BI474" s="142">
        <f>IF(U474="nulová",N474,0)</f>
        <v>0</v>
      </c>
      <c r="BJ474" s="22" t="s">
        <v>88</v>
      </c>
      <c r="BK474" s="142">
        <f>ROUND(L474*K474,2)</f>
        <v>0</v>
      </c>
      <c r="BL474" s="22" t="s">
        <v>278</v>
      </c>
      <c r="BM474" s="22" t="s">
        <v>3903</v>
      </c>
    </row>
    <row r="475" s="1" customFormat="1" ht="16.5" customHeight="1">
      <c r="B475" s="46"/>
      <c r="C475" s="47"/>
      <c r="D475" s="47"/>
      <c r="E475" s="47"/>
      <c r="F475" s="250" t="s">
        <v>3695</v>
      </c>
      <c r="G475" s="67"/>
      <c r="H475" s="67"/>
      <c r="I475" s="67"/>
      <c r="J475" s="47"/>
      <c r="K475" s="47"/>
      <c r="L475" s="47"/>
      <c r="M475" s="47"/>
      <c r="N475" s="47"/>
      <c r="O475" s="47"/>
      <c r="P475" s="47"/>
      <c r="Q475" s="47"/>
      <c r="R475" s="48"/>
      <c r="T475" s="189"/>
      <c r="U475" s="47"/>
      <c r="V475" s="47"/>
      <c r="W475" s="47"/>
      <c r="X475" s="47"/>
      <c r="Y475" s="47"/>
      <c r="Z475" s="47"/>
      <c r="AA475" s="100"/>
      <c r="AT475" s="22" t="s">
        <v>268</v>
      </c>
      <c r="AU475" s="22" t="s">
        <v>88</v>
      </c>
    </row>
    <row r="476" s="1" customFormat="1" ht="16.5" customHeight="1">
      <c r="B476" s="46"/>
      <c r="C476" s="219" t="s">
        <v>1011</v>
      </c>
      <c r="D476" s="219" t="s">
        <v>207</v>
      </c>
      <c r="E476" s="220" t="s">
        <v>3904</v>
      </c>
      <c r="F476" s="221" t="s">
        <v>3698</v>
      </c>
      <c r="G476" s="221"/>
      <c r="H476" s="221"/>
      <c r="I476" s="221"/>
      <c r="J476" s="222" t="s">
        <v>1134</v>
      </c>
      <c r="K476" s="223">
        <v>280</v>
      </c>
      <c r="L476" s="224">
        <v>0</v>
      </c>
      <c r="M476" s="225"/>
      <c r="N476" s="226">
        <f>ROUND(L476*K476,2)</f>
        <v>0</v>
      </c>
      <c r="O476" s="226"/>
      <c r="P476" s="226"/>
      <c r="Q476" s="226"/>
      <c r="R476" s="48"/>
      <c r="T476" s="227" t="s">
        <v>22</v>
      </c>
      <c r="U476" s="56" t="s">
        <v>45</v>
      </c>
      <c r="V476" s="47"/>
      <c r="W476" s="228">
        <f>V476*K476</f>
        <v>0</v>
      </c>
      <c r="X476" s="228">
        <v>0</v>
      </c>
      <c r="Y476" s="228">
        <f>X476*K476</f>
        <v>0</v>
      </c>
      <c r="Z476" s="228">
        <v>0</v>
      </c>
      <c r="AA476" s="229">
        <f>Z476*K476</f>
        <v>0</v>
      </c>
      <c r="AR476" s="22" t="s">
        <v>278</v>
      </c>
      <c r="AT476" s="22" t="s">
        <v>207</v>
      </c>
      <c r="AU476" s="22" t="s">
        <v>88</v>
      </c>
      <c r="AY476" s="22" t="s">
        <v>206</v>
      </c>
      <c r="BE476" s="142">
        <f>IF(U476="základní",N476,0)</f>
        <v>0</v>
      </c>
      <c r="BF476" s="142">
        <f>IF(U476="snížená",N476,0)</f>
        <v>0</v>
      </c>
      <c r="BG476" s="142">
        <f>IF(U476="zákl. přenesená",N476,0)</f>
        <v>0</v>
      </c>
      <c r="BH476" s="142">
        <f>IF(U476="sníž. přenesená",N476,0)</f>
        <v>0</v>
      </c>
      <c r="BI476" s="142">
        <f>IF(U476="nulová",N476,0)</f>
        <v>0</v>
      </c>
      <c r="BJ476" s="22" t="s">
        <v>88</v>
      </c>
      <c r="BK476" s="142">
        <f>ROUND(L476*K476,2)</f>
        <v>0</v>
      </c>
      <c r="BL476" s="22" t="s">
        <v>278</v>
      </c>
      <c r="BM476" s="22" t="s">
        <v>3905</v>
      </c>
    </row>
    <row r="477" s="1" customFormat="1" ht="16.5" customHeight="1">
      <c r="B477" s="46"/>
      <c r="C477" s="47"/>
      <c r="D477" s="47"/>
      <c r="E477" s="47"/>
      <c r="F477" s="250" t="s">
        <v>3698</v>
      </c>
      <c r="G477" s="67"/>
      <c r="H477" s="67"/>
      <c r="I477" s="67"/>
      <c r="J477" s="47"/>
      <c r="K477" s="47"/>
      <c r="L477" s="47"/>
      <c r="M477" s="47"/>
      <c r="N477" s="47"/>
      <c r="O477" s="47"/>
      <c r="P477" s="47"/>
      <c r="Q477" s="47"/>
      <c r="R477" s="48"/>
      <c r="T477" s="189"/>
      <c r="U477" s="47"/>
      <c r="V477" s="47"/>
      <c r="W477" s="47"/>
      <c r="X477" s="47"/>
      <c r="Y477" s="47"/>
      <c r="Z477" s="47"/>
      <c r="AA477" s="100"/>
      <c r="AT477" s="22" t="s">
        <v>268</v>
      </c>
      <c r="AU477" s="22" t="s">
        <v>88</v>
      </c>
    </row>
    <row r="478" s="1" customFormat="1" ht="16.5" customHeight="1">
      <c r="B478" s="46"/>
      <c r="C478" s="219" t="s">
        <v>1015</v>
      </c>
      <c r="D478" s="219" t="s">
        <v>207</v>
      </c>
      <c r="E478" s="220" t="s">
        <v>3906</v>
      </c>
      <c r="F478" s="221" t="s">
        <v>3701</v>
      </c>
      <c r="G478" s="221"/>
      <c r="H478" s="221"/>
      <c r="I478" s="221"/>
      <c r="J478" s="222" t="s">
        <v>243</v>
      </c>
      <c r="K478" s="223">
        <v>70</v>
      </c>
      <c r="L478" s="224">
        <v>0</v>
      </c>
      <c r="M478" s="225"/>
      <c r="N478" s="226">
        <f>ROUND(L478*K478,2)</f>
        <v>0</v>
      </c>
      <c r="O478" s="226"/>
      <c r="P478" s="226"/>
      <c r="Q478" s="226"/>
      <c r="R478" s="48"/>
      <c r="T478" s="227" t="s">
        <v>22</v>
      </c>
      <c r="U478" s="56" t="s">
        <v>45</v>
      </c>
      <c r="V478" s="47"/>
      <c r="W478" s="228">
        <f>V478*K478</f>
        <v>0</v>
      </c>
      <c r="X478" s="228">
        <v>0</v>
      </c>
      <c r="Y478" s="228">
        <f>X478*K478</f>
        <v>0</v>
      </c>
      <c r="Z478" s="228">
        <v>0</v>
      </c>
      <c r="AA478" s="229">
        <f>Z478*K478</f>
        <v>0</v>
      </c>
      <c r="AR478" s="22" t="s">
        <v>278</v>
      </c>
      <c r="AT478" s="22" t="s">
        <v>207</v>
      </c>
      <c r="AU478" s="22" t="s">
        <v>88</v>
      </c>
      <c r="AY478" s="22" t="s">
        <v>206</v>
      </c>
      <c r="BE478" s="142">
        <f>IF(U478="základní",N478,0)</f>
        <v>0</v>
      </c>
      <c r="BF478" s="142">
        <f>IF(U478="snížená",N478,0)</f>
        <v>0</v>
      </c>
      <c r="BG478" s="142">
        <f>IF(U478="zákl. přenesená",N478,0)</f>
        <v>0</v>
      </c>
      <c r="BH478" s="142">
        <f>IF(U478="sníž. přenesená",N478,0)</f>
        <v>0</v>
      </c>
      <c r="BI478" s="142">
        <f>IF(U478="nulová",N478,0)</f>
        <v>0</v>
      </c>
      <c r="BJ478" s="22" t="s">
        <v>88</v>
      </c>
      <c r="BK478" s="142">
        <f>ROUND(L478*K478,2)</f>
        <v>0</v>
      </c>
      <c r="BL478" s="22" t="s">
        <v>278</v>
      </c>
      <c r="BM478" s="22" t="s">
        <v>3907</v>
      </c>
    </row>
    <row r="479" s="1" customFormat="1" ht="16.5" customHeight="1">
      <c r="B479" s="46"/>
      <c r="C479" s="47"/>
      <c r="D479" s="47"/>
      <c r="E479" s="47"/>
      <c r="F479" s="250" t="s">
        <v>3701</v>
      </c>
      <c r="G479" s="67"/>
      <c r="H479" s="67"/>
      <c r="I479" s="67"/>
      <c r="J479" s="47"/>
      <c r="K479" s="47"/>
      <c r="L479" s="47"/>
      <c r="M479" s="47"/>
      <c r="N479" s="47"/>
      <c r="O479" s="47"/>
      <c r="P479" s="47"/>
      <c r="Q479" s="47"/>
      <c r="R479" s="48"/>
      <c r="T479" s="189"/>
      <c r="U479" s="47"/>
      <c r="V479" s="47"/>
      <c r="W479" s="47"/>
      <c r="X479" s="47"/>
      <c r="Y479" s="47"/>
      <c r="Z479" s="47"/>
      <c r="AA479" s="100"/>
      <c r="AT479" s="22" t="s">
        <v>268</v>
      </c>
      <c r="AU479" s="22" t="s">
        <v>88</v>
      </c>
    </row>
    <row r="480" s="1" customFormat="1" ht="25.5" customHeight="1">
      <c r="B480" s="46"/>
      <c r="C480" s="219" t="s">
        <v>1019</v>
      </c>
      <c r="D480" s="219" t="s">
        <v>207</v>
      </c>
      <c r="E480" s="220" t="s">
        <v>3908</v>
      </c>
      <c r="F480" s="221" t="s">
        <v>3717</v>
      </c>
      <c r="G480" s="221"/>
      <c r="H480" s="221"/>
      <c r="I480" s="221"/>
      <c r="J480" s="222" t="s">
        <v>243</v>
      </c>
      <c r="K480" s="223">
        <v>50</v>
      </c>
      <c r="L480" s="224">
        <v>0</v>
      </c>
      <c r="M480" s="225"/>
      <c r="N480" s="226">
        <f>ROUND(L480*K480,2)</f>
        <v>0</v>
      </c>
      <c r="O480" s="226"/>
      <c r="P480" s="226"/>
      <c r="Q480" s="226"/>
      <c r="R480" s="48"/>
      <c r="T480" s="227" t="s">
        <v>22</v>
      </c>
      <c r="U480" s="56" t="s">
        <v>45</v>
      </c>
      <c r="V480" s="47"/>
      <c r="W480" s="228">
        <f>V480*K480</f>
        <v>0</v>
      </c>
      <c r="X480" s="228">
        <v>0</v>
      </c>
      <c r="Y480" s="228">
        <f>X480*K480</f>
        <v>0</v>
      </c>
      <c r="Z480" s="228">
        <v>0</v>
      </c>
      <c r="AA480" s="229">
        <f>Z480*K480</f>
        <v>0</v>
      </c>
      <c r="AR480" s="22" t="s">
        <v>278</v>
      </c>
      <c r="AT480" s="22" t="s">
        <v>207</v>
      </c>
      <c r="AU480" s="22" t="s">
        <v>88</v>
      </c>
      <c r="AY480" s="22" t="s">
        <v>206</v>
      </c>
      <c r="BE480" s="142">
        <f>IF(U480="základní",N480,0)</f>
        <v>0</v>
      </c>
      <c r="BF480" s="142">
        <f>IF(U480="snížená",N480,0)</f>
        <v>0</v>
      </c>
      <c r="BG480" s="142">
        <f>IF(U480="zákl. přenesená",N480,0)</f>
        <v>0</v>
      </c>
      <c r="BH480" s="142">
        <f>IF(U480="sníž. přenesená",N480,0)</f>
        <v>0</v>
      </c>
      <c r="BI480" s="142">
        <f>IF(U480="nulová",N480,0)</f>
        <v>0</v>
      </c>
      <c r="BJ480" s="22" t="s">
        <v>88</v>
      </c>
      <c r="BK480" s="142">
        <f>ROUND(L480*K480,2)</f>
        <v>0</v>
      </c>
      <c r="BL480" s="22" t="s">
        <v>278</v>
      </c>
      <c r="BM480" s="22" t="s">
        <v>3909</v>
      </c>
    </row>
    <row r="481" s="1" customFormat="1" ht="24" customHeight="1">
      <c r="B481" s="46"/>
      <c r="C481" s="47"/>
      <c r="D481" s="47"/>
      <c r="E481" s="47"/>
      <c r="F481" s="250" t="s">
        <v>3717</v>
      </c>
      <c r="G481" s="67"/>
      <c r="H481" s="67"/>
      <c r="I481" s="67"/>
      <c r="J481" s="47"/>
      <c r="K481" s="47"/>
      <c r="L481" s="47"/>
      <c r="M481" s="47"/>
      <c r="N481" s="47"/>
      <c r="O481" s="47"/>
      <c r="P481" s="47"/>
      <c r="Q481" s="47"/>
      <c r="R481" s="48"/>
      <c r="T481" s="189"/>
      <c r="U481" s="47"/>
      <c r="V481" s="47"/>
      <c r="W481" s="47"/>
      <c r="X481" s="47"/>
      <c r="Y481" s="47"/>
      <c r="Z481" s="47"/>
      <c r="AA481" s="100"/>
      <c r="AT481" s="22" t="s">
        <v>268</v>
      </c>
      <c r="AU481" s="22" t="s">
        <v>88</v>
      </c>
    </row>
    <row r="482" s="1" customFormat="1" ht="25.5" customHeight="1">
      <c r="B482" s="46"/>
      <c r="C482" s="219" t="s">
        <v>1023</v>
      </c>
      <c r="D482" s="219" t="s">
        <v>207</v>
      </c>
      <c r="E482" s="220" t="s">
        <v>3910</v>
      </c>
      <c r="F482" s="221" t="s">
        <v>3720</v>
      </c>
      <c r="G482" s="221"/>
      <c r="H482" s="221"/>
      <c r="I482" s="221"/>
      <c r="J482" s="222" t="s">
        <v>243</v>
      </c>
      <c r="K482" s="223">
        <v>50</v>
      </c>
      <c r="L482" s="224">
        <v>0</v>
      </c>
      <c r="M482" s="225"/>
      <c r="N482" s="226">
        <f>ROUND(L482*K482,2)</f>
        <v>0</v>
      </c>
      <c r="O482" s="226"/>
      <c r="P482" s="226"/>
      <c r="Q482" s="226"/>
      <c r="R482" s="48"/>
      <c r="T482" s="227" t="s">
        <v>22</v>
      </c>
      <c r="U482" s="56" t="s">
        <v>45</v>
      </c>
      <c r="V482" s="47"/>
      <c r="W482" s="228">
        <f>V482*K482</f>
        <v>0</v>
      </c>
      <c r="X482" s="228">
        <v>0</v>
      </c>
      <c r="Y482" s="228">
        <f>X482*K482</f>
        <v>0</v>
      </c>
      <c r="Z482" s="228">
        <v>0</v>
      </c>
      <c r="AA482" s="229">
        <f>Z482*K482</f>
        <v>0</v>
      </c>
      <c r="AR482" s="22" t="s">
        <v>278</v>
      </c>
      <c r="AT482" s="22" t="s">
        <v>207</v>
      </c>
      <c r="AU482" s="22" t="s">
        <v>88</v>
      </c>
      <c r="AY482" s="22" t="s">
        <v>206</v>
      </c>
      <c r="BE482" s="142">
        <f>IF(U482="základní",N482,0)</f>
        <v>0</v>
      </c>
      <c r="BF482" s="142">
        <f>IF(U482="snížená",N482,0)</f>
        <v>0</v>
      </c>
      <c r="BG482" s="142">
        <f>IF(U482="zákl. přenesená",N482,0)</f>
        <v>0</v>
      </c>
      <c r="BH482" s="142">
        <f>IF(U482="sníž. přenesená",N482,0)</f>
        <v>0</v>
      </c>
      <c r="BI482" s="142">
        <f>IF(U482="nulová",N482,0)</f>
        <v>0</v>
      </c>
      <c r="BJ482" s="22" t="s">
        <v>88</v>
      </c>
      <c r="BK482" s="142">
        <f>ROUND(L482*K482,2)</f>
        <v>0</v>
      </c>
      <c r="BL482" s="22" t="s">
        <v>278</v>
      </c>
      <c r="BM482" s="22" t="s">
        <v>3911</v>
      </c>
    </row>
    <row r="483" s="1" customFormat="1" ht="24" customHeight="1">
      <c r="B483" s="46"/>
      <c r="C483" s="47"/>
      <c r="D483" s="47"/>
      <c r="E483" s="47"/>
      <c r="F483" s="250" t="s">
        <v>3722</v>
      </c>
      <c r="G483" s="67"/>
      <c r="H483" s="67"/>
      <c r="I483" s="67"/>
      <c r="J483" s="47"/>
      <c r="K483" s="47"/>
      <c r="L483" s="47"/>
      <c r="M483" s="47"/>
      <c r="N483" s="47"/>
      <c r="O483" s="47"/>
      <c r="P483" s="47"/>
      <c r="Q483" s="47"/>
      <c r="R483" s="48"/>
      <c r="T483" s="189"/>
      <c r="U483" s="47"/>
      <c r="V483" s="47"/>
      <c r="W483" s="47"/>
      <c r="X483" s="47"/>
      <c r="Y483" s="47"/>
      <c r="Z483" s="47"/>
      <c r="AA483" s="100"/>
      <c r="AT483" s="22" t="s">
        <v>268</v>
      </c>
      <c r="AU483" s="22" t="s">
        <v>88</v>
      </c>
    </row>
    <row r="484" s="1" customFormat="1" ht="25.5" customHeight="1">
      <c r="B484" s="46"/>
      <c r="C484" s="219" t="s">
        <v>1027</v>
      </c>
      <c r="D484" s="219" t="s">
        <v>207</v>
      </c>
      <c r="E484" s="220" t="s">
        <v>3912</v>
      </c>
      <c r="F484" s="221" t="s">
        <v>3724</v>
      </c>
      <c r="G484" s="221"/>
      <c r="H484" s="221"/>
      <c r="I484" s="221"/>
      <c r="J484" s="222" t="s">
        <v>1134</v>
      </c>
      <c r="K484" s="223">
        <v>2</v>
      </c>
      <c r="L484" s="224">
        <v>0</v>
      </c>
      <c r="M484" s="225"/>
      <c r="N484" s="226">
        <f>ROUND(L484*K484,2)</f>
        <v>0</v>
      </c>
      <c r="O484" s="226"/>
      <c r="P484" s="226"/>
      <c r="Q484" s="226"/>
      <c r="R484" s="48"/>
      <c r="T484" s="227" t="s">
        <v>22</v>
      </c>
      <c r="U484" s="56" t="s">
        <v>45</v>
      </c>
      <c r="V484" s="47"/>
      <c r="W484" s="228">
        <f>V484*K484</f>
        <v>0</v>
      </c>
      <c r="X484" s="228">
        <v>0</v>
      </c>
      <c r="Y484" s="228">
        <f>X484*K484</f>
        <v>0</v>
      </c>
      <c r="Z484" s="228">
        <v>0</v>
      </c>
      <c r="AA484" s="229">
        <f>Z484*K484</f>
        <v>0</v>
      </c>
      <c r="AR484" s="22" t="s">
        <v>278</v>
      </c>
      <c r="AT484" s="22" t="s">
        <v>207</v>
      </c>
      <c r="AU484" s="22" t="s">
        <v>88</v>
      </c>
      <c r="AY484" s="22" t="s">
        <v>206</v>
      </c>
      <c r="BE484" s="142">
        <f>IF(U484="základní",N484,0)</f>
        <v>0</v>
      </c>
      <c r="BF484" s="142">
        <f>IF(U484="snížená",N484,0)</f>
        <v>0</v>
      </c>
      <c r="BG484" s="142">
        <f>IF(U484="zákl. přenesená",N484,0)</f>
        <v>0</v>
      </c>
      <c r="BH484" s="142">
        <f>IF(U484="sníž. přenesená",N484,0)</f>
        <v>0</v>
      </c>
      <c r="BI484" s="142">
        <f>IF(U484="nulová",N484,0)</f>
        <v>0</v>
      </c>
      <c r="BJ484" s="22" t="s">
        <v>88</v>
      </c>
      <c r="BK484" s="142">
        <f>ROUND(L484*K484,2)</f>
        <v>0</v>
      </c>
      <c r="BL484" s="22" t="s">
        <v>278</v>
      </c>
      <c r="BM484" s="22" t="s">
        <v>3913</v>
      </c>
    </row>
    <row r="485" s="1" customFormat="1" ht="24" customHeight="1">
      <c r="B485" s="46"/>
      <c r="C485" s="47"/>
      <c r="D485" s="47"/>
      <c r="E485" s="47"/>
      <c r="F485" s="250" t="s">
        <v>3724</v>
      </c>
      <c r="G485" s="67"/>
      <c r="H485" s="67"/>
      <c r="I485" s="67"/>
      <c r="J485" s="47"/>
      <c r="K485" s="47"/>
      <c r="L485" s="47"/>
      <c r="M485" s="47"/>
      <c r="N485" s="47"/>
      <c r="O485" s="47"/>
      <c r="P485" s="47"/>
      <c r="Q485" s="47"/>
      <c r="R485" s="48"/>
      <c r="T485" s="189"/>
      <c r="U485" s="47"/>
      <c r="V485" s="47"/>
      <c r="W485" s="47"/>
      <c r="X485" s="47"/>
      <c r="Y485" s="47"/>
      <c r="Z485" s="47"/>
      <c r="AA485" s="100"/>
      <c r="AT485" s="22" t="s">
        <v>268</v>
      </c>
      <c r="AU485" s="22" t="s">
        <v>88</v>
      </c>
    </row>
    <row r="486" s="1" customFormat="1" ht="25.5" customHeight="1">
      <c r="B486" s="46"/>
      <c r="C486" s="219" t="s">
        <v>1031</v>
      </c>
      <c r="D486" s="219" t="s">
        <v>207</v>
      </c>
      <c r="E486" s="220" t="s">
        <v>3914</v>
      </c>
      <c r="F486" s="221" t="s">
        <v>3727</v>
      </c>
      <c r="G486" s="221"/>
      <c r="H486" s="221"/>
      <c r="I486" s="221"/>
      <c r="J486" s="222" t="s">
        <v>1134</v>
      </c>
      <c r="K486" s="223">
        <v>4</v>
      </c>
      <c r="L486" s="224">
        <v>0</v>
      </c>
      <c r="M486" s="225"/>
      <c r="N486" s="226">
        <f>ROUND(L486*K486,2)</f>
        <v>0</v>
      </c>
      <c r="O486" s="226"/>
      <c r="P486" s="226"/>
      <c r="Q486" s="226"/>
      <c r="R486" s="48"/>
      <c r="T486" s="227" t="s">
        <v>22</v>
      </c>
      <c r="U486" s="56" t="s">
        <v>45</v>
      </c>
      <c r="V486" s="47"/>
      <c r="W486" s="228">
        <f>V486*K486</f>
        <v>0</v>
      </c>
      <c r="X486" s="228">
        <v>0</v>
      </c>
      <c r="Y486" s="228">
        <f>X486*K486</f>
        <v>0</v>
      </c>
      <c r="Z486" s="228">
        <v>0</v>
      </c>
      <c r="AA486" s="229">
        <f>Z486*K486</f>
        <v>0</v>
      </c>
      <c r="AR486" s="22" t="s">
        <v>278</v>
      </c>
      <c r="AT486" s="22" t="s">
        <v>207</v>
      </c>
      <c r="AU486" s="22" t="s">
        <v>88</v>
      </c>
      <c r="AY486" s="22" t="s">
        <v>206</v>
      </c>
      <c r="BE486" s="142">
        <f>IF(U486="základní",N486,0)</f>
        <v>0</v>
      </c>
      <c r="BF486" s="142">
        <f>IF(U486="snížená",N486,0)</f>
        <v>0</v>
      </c>
      <c r="BG486" s="142">
        <f>IF(U486="zákl. přenesená",N486,0)</f>
        <v>0</v>
      </c>
      <c r="BH486" s="142">
        <f>IF(U486="sníž. přenesená",N486,0)</f>
        <v>0</v>
      </c>
      <c r="BI486" s="142">
        <f>IF(U486="nulová",N486,0)</f>
        <v>0</v>
      </c>
      <c r="BJ486" s="22" t="s">
        <v>88</v>
      </c>
      <c r="BK486" s="142">
        <f>ROUND(L486*K486,2)</f>
        <v>0</v>
      </c>
      <c r="BL486" s="22" t="s">
        <v>278</v>
      </c>
      <c r="BM486" s="22" t="s">
        <v>3915</v>
      </c>
    </row>
    <row r="487" s="1" customFormat="1" ht="24" customHeight="1">
      <c r="B487" s="46"/>
      <c r="C487" s="47"/>
      <c r="D487" s="47"/>
      <c r="E487" s="47"/>
      <c r="F487" s="250" t="s">
        <v>3727</v>
      </c>
      <c r="G487" s="67"/>
      <c r="H487" s="67"/>
      <c r="I487" s="67"/>
      <c r="J487" s="47"/>
      <c r="K487" s="47"/>
      <c r="L487" s="47"/>
      <c r="M487" s="47"/>
      <c r="N487" s="47"/>
      <c r="O487" s="47"/>
      <c r="P487" s="47"/>
      <c r="Q487" s="47"/>
      <c r="R487" s="48"/>
      <c r="T487" s="189"/>
      <c r="U487" s="47"/>
      <c r="V487" s="47"/>
      <c r="W487" s="47"/>
      <c r="X487" s="47"/>
      <c r="Y487" s="47"/>
      <c r="Z487" s="47"/>
      <c r="AA487" s="100"/>
      <c r="AT487" s="22" t="s">
        <v>268</v>
      </c>
      <c r="AU487" s="22" t="s">
        <v>88</v>
      </c>
    </row>
    <row r="488" s="1" customFormat="1" ht="25.5" customHeight="1">
      <c r="B488" s="46"/>
      <c r="C488" s="219" t="s">
        <v>1035</v>
      </c>
      <c r="D488" s="219" t="s">
        <v>207</v>
      </c>
      <c r="E488" s="220" t="s">
        <v>3916</v>
      </c>
      <c r="F488" s="221" t="s">
        <v>3917</v>
      </c>
      <c r="G488" s="221"/>
      <c r="H488" s="221"/>
      <c r="I488" s="221"/>
      <c r="J488" s="222" t="s">
        <v>1134</v>
      </c>
      <c r="K488" s="223">
        <v>1</v>
      </c>
      <c r="L488" s="224">
        <v>0</v>
      </c>
      <c r="M488" s="225"/>
      <c r="N488" s="226">
        <f>ROUND(L488*K488,2)</f>
        <v>0</v>
      </c>
      <c r="O488" s="226"/>
      <c r="P488" s="226"/>
      <c r="Q488" s="226"/>
      <c r="R488" s="48"/>
      <c r="T488" s="227" t="s">
        <v>22</v>
      </c>
      <c r="U488" s="56" t="s">
        <v>45</v>
      </c>
      <c r="V488" s="47"/>
      <c r="W488" s="228">
        <f>V488*K488</f>
        <v>0</v>
      </c>
      <c r="X488" s="228">
        <v>0</v>
      </c>
      <c r="Y488" s="228">
        <f>X488*K488</f>
        <v>0</v>
      </c>
      <c r="Z488" s="228">
        <v>0</v>
      </c>
      <c r="AA488" s="229">
        <f>Z488*K488</f>
        <v>0</v>
      </c>
      <c r="AR488" s="22" t="s">
        <v>278</v>
      </c>
      <c r="AT488" s="22" t="s">
        <v>207</v>
      </c>
      <c r="AU488" s="22" t="s">
        <v>88</v>
      </c>
      <c r="AY488" s="22" t="s">
        <v>206</v>
      </c>
      <c r="BE488" s="142">
        <f>IF(U488="základní",N488,0)</f>
        <v>0</v>
      </c>
      <c r="BF488" s="142">
        <f>IF(U488="snížená",N488,0)</f>
        <v>0</v>
      </c>
      <c r="BG488" s="142">
        <f>IF(U488="zákl. přenesená",N488,0)</f>
        <v>0</v>
      </c>
      <c r="BH488" s="142">
        <f>IF(U488="sníž. přenesená",N488,0)</f>
        <v>0</v>
      </c>
      <c r="BI488" s="142">
        <f>IF(U488="nulová",N488,0)</f>
        <v>0</v>
      </c>
      <c r="BJ488" s="22" t="s">
        <v>88</v>
      </c>
      <c r="BK488" s="142">
        <f>ROUND(L488*K488,2)</f>
        <v>0</v>
      </c>
      <c r="BL488" s="22" t="s">
        <v>278</v>
      </c>
      <c r="BM488" s="22" t="s">
        <v>3918</v>
      </c>
    </row>
    <row r="489" s="1" customFormat="1" ht="16.5" customHeight="1">
      <c r="B489" s="46"/>
      <c r="C489" s="47"/>
      <c r="D489" s="47"/>
      <c r="E489" s="47"/>
      <c r="F489" s="250" t="s">
        <v>3917</v>
      </c>
      <c r="G489" s="67"/>
      <c r="H489" s="67"/>
      <c r="I489" s="67"/>
      <c r="J489" s="47"/>
      <c r="K489" s="47"/>
      <c r="L489" s="47"/>
      <c r="M489" s="47"/>
      <c r="N489" s="47"/>
      <c r="O489" s="47"/>
      <c r="P489" s="47"/>
      <c r="Q489" s="47"/>
      <c r="R489" s="48"/>
      <c r="T489" s="189"/>
      <c r="U489" s="47"/>
      <c r="V489" s="47"/>
      <c r="W489" s="47"/>
      <c r="X489" s="47"/>
      <c r="Y489" s="47"/>
      <c r="Z489" s="47"/>
      <c r="AA489" s="100"/>
      <c r="AT489" s="22" t="s">
        <v>268</v>
      </c>
      <c r="AU489" s="22" t="s">
        <v>88</v>
      </c>
    </row>
    <row r="490" s="1" customFormat="1" ht="25.5" customHeight="1">
      <c r="B490" s="46"/>
      <c r="C490" s="219" t="s">
        <v>1039</v>
      </c>
      <c r="D490" s="219" t="s">
        <v>207</v>
      </c>
      <c r="E490" s="220" t="s">
        <v>3919</v>
      </c>
      <c r="F490" s="221" t="s">
        <v>3920</v>
      </c>
      <c r="G490" s="221"/>
      <c r="H490" s="221"/>
      <c r="I490" s="221"/>
      <c r="J490" s="222" t="s">
        <v>1134</v>
      </c>
      <c r="K490" s="223">
        <v>41</v>
      </c>
      <c r="L490" s="224">
        <v>0</v>
      </c>
      <c r="M490" s="225"/>
      <c r="N490" s="226">
        <f>ROUND(L490*K490,2)</f>
        <v>0</v>
      </c>
      <c r="O490" s="226"/>
      <c r="P490" s="226"/>
      <c r="Q490" s="226"/>
      <c r="R490" s="48"/>
      <c r="T490" s="227" t="s">
        <v>22</v>
      </c>
      <c r="U490" s="56" t="s">
        <v>45</v>
      </c>
      <c r="V490" s="47"/>
      <c r="W490" s="228">
        <f>V490*K490</f>
        <v>0</v>
      </c>
      <c r="X490" s="228">
        <v>0</v>
      </c>
      <c r="Y490" s="228">
        <f>X490*K490</f>
        <v>0</v>
      </c>
      <c r="Z490" s="228">
        <v>0</v>
      </c>
      <c r="AA490" s="229">
        <f>Z490*K490</f>
        <v>0</v>
      </c>
      <c r="AR490" s="22" t="s">
        <v>278</v>
      </c>
      <c r="AT490" s="22" t="s">
        <v>207</v>
      </c>
      <c r="AU490" s="22" t="s">
        <v>88</v>
      </c>
      <c r="AY490" s="22" t="s">
        <v>206</v>
      </c>
      <c r="BE490" s="142">
        <f>IF(U490="základní",N490,0)</f>
        <v>0</v>
      </c>
      <c r="BF490" s="142">
        <f>IF(U490="snížená",N490,0)</f>
        <v>0</v>
      </c>
      <c r="BG490" s="142">
        <f>IF(U490="zákl. přenesená",N490,0)</f>
        <v>0</v>
      </c>
      <c r="BH490" s="142">
        <f>IF(U490="sníž. přenesená",N490,0)</f>
        <v>0</v>
      </c>
      <c r="BI490" s="142">
        <f>IF(U490="nulová",N490,0)</f>
        <v>0</v>
      </c>
      <c r="BJ490" s="22" t="s">
        <v>88</v>
      </c>
      <c r="BK490" s="142">
        <f>ROUND(L490*K490,2)</f>
        <v>0</v>
      </c>
      <c r="BL490" s="22" t="s">
        <v>278</v>
      </c>
      <c r="BM490" s="22" t="s">
        <v>3921</v>
      </c>
    </row>
    <row r="491" s="1" customFormat="1" ht="16.5" customHeight="1">
      <c r="B491" s="46"/>
      <c r="C491" s="47"/>
      <c r="D491" s="47"/>
      <c r="E491" s="47"/>
      <c r="F491" s="250" t="s">
        <v>3920</v>
      </c>
      <c r="G491" s="67"/>
      <c r="H491" s="67"/>
      <c r="I491" s="67"/>
      <c r="J491" s="47"/>
      <c r="K491" s="47"/>
      <c r="L491" s="47"/>
      <c r="M491" s="47"/>
      <c r="N491" s="47"/>
      <c r="O491" s="47"/>
      <c r="P491" s="47"/>
      <c r="Q491" s="47"/>
      <c r="R491" s="48"/>
      <c r="T491" s="189"/>
      <c r="U491" s="47"/>
      <c r="V491" s="47"/>
      <c r="W491" s="47"/>
      <c r="X491" s="47"/>
      <c r="Y491" s="47"/>
      <c r="Z491" s="47"/>
      <c r="AA491" s="100"/>
      <c r="AT491" s="22" t="s">
        <v>268</v>
      </c>
      <c r="AU491" s="22" t="s">
        <v>88</v>
      </c>
    </row>
    <row r="492" s="1" customFormat="1" ht="16.5" customHeight="1">
      <c r="B492" s="46"/>
      <c r="C492" s="219" t="s">
        <v>1043</v>
      </c>
      <c r="D492" s="219" t="s">
        <v>207</v>
      </c>
      <c r="E492" s="220" t="s">
        <v>3922</v>
      </c>
      <c r="F492" s="221" t="s">
        <v>3923</v>
      </c>
      <c r="G492" s="221"/>
      <c r="H492" s="221"/>
      <c r="I492" s="221"/>
      <c r="J492" s="222" t="s">
        <v>1134</v>
      </c>
      <c r="K492" s="223">
        <v>41</v>
      </c>
      <c r="L492" s="224">
        <v>0</v>
      </c>
      <c r="M492" s="225"/>
      <c r="N492" s="226">
        <f>ROUND(L492*K492,2)</f>
        <v>0</v>
      </c>
      <c r="O492" s="226"/>
      <c r="P492" s="226"/>
      <c r="Q492" s="226"/>
      <c r="R492" s="48"/>
      <c r="T492" s="227" t="s">
        <v>22</v>
      </c>
      <c r="U492" s="56" t="s">
        <v>45</v>
      </c>
      <c r="V492" s="47"/>
      <c r="W492" s="228">
        <f>V492*K492</f>
        <v>0</v>
      </c>
      <c r="X492" s="228">
        <v>0</v>
      </c>
      <c r="Y492" s="228">
        <f>X492*K492</f>
        <v>0</v>
      </c>
      <c r="Z492" s="228">
        <v>0</v>
      </c>
      <c r="AA492" s="229">
        <f>Z492*K492</f>
        <v>0</v>
      </c>
      <c r="AR492" s="22" t="s">
        <v>278</v>
      </c>
      <c r="AT492" s="22" t="s">
        <v>207</v>
      </c>
      <c r="AU492" s="22" t="s">
        <v>88</v>
      </c>
      <c r="AY492" s="22" t="s">
        <v>206</v>
      </c>
      <c r="BE492" s="142">
        <f>IF(U492="základní",N492,0)</f>
        <v>0</v>
      </c>
      <c r="BF492" s="142">
        <f>IF(U492="snížená",N492,0)</f>
        <v>0</v>
      </c>
      <c r="BG492" s="142">
        <f>IF(U492="zákl. přenesená",N492,0)</f>
        <v>0</v>
      </c>
      <c r="BH492" s="142">
        <f>IF(U492="sníž. přenesená",N492,0)</f>
        <v>0</v>
      </c>
      <c r="BI492" s="142">
        <f>IF(U492="nulová",N492,0)</f>
        <v>0</v>
      </c>
      <c r="BJ492" s="22" t="s">
        <v>88</v>
      </c>
      <c r="BK492" s="142">
        <f>ROUND(L492*K492,2)</f>
        <v>0</v>
      </c>
      <c r="BL492" s="22" t="s">
        <v>278</v>
      </c>
      <c r="BM492" s="22" t="s">
        <v>3924</v>
      </c>
    </row>
    <row r="493" s="1" customFormat="1" ht="16.5" customHeight="1">
      <c r="B493" s="46"/>
      <c r="C493" s="47"/>
      <c r="D493" s="47"/>
      <c r="E493" s="47"/>
      <c r="F493" s="250" t="s">
        <v>3923</v>
      </c>
      <c r="G493" s="67"/>
      <c r="H493" s="67"/>
      <c r="I493" s="67"/>
      <c r="J493" s="47"/>
      <c r="K493" s="47"/>
      <c r="L493" s="47"/>
      <c r="M493" s="47"/>
      <c r="N493" s="47"/>
      <c r="O493" s="47"/>
      <c r="P493" s="47"/>
      <c r="Q493" s="47"/>
      <c r="R493" s="48"/>
      <c r="T493" s="189"/>
      <c r="U493" s="47"/>
      <c r="V493" s="47"/>
      <c r="W493" s="47"/>
      <c r="X493" s="47"/>
      <c r="Y493" s="47"/>
      <c r="Z493" s="47"/>
      <c r="AA493" s="100"/>
      <c r="AT493" s="22" t="s">
        <v>268</v>
      </c>
      <c r="AU493" s="22" t="s">
        <v>88</v>
      </c>
    </row>
    <row r="494" s="1" customFormat="1" ht="25.5" customHeight="1">
      <c r="B494" s="46"/>
      <c r="C494" s="219" t="s">
        <v>1047</v>
      </c>
      <c r="D494" s="219" t="s">
        <v>207</v>
      </c>
      <c r="E494" s="220" t="s">
        <v>3925</v>
      </c>
      <c r="F494" s="221" t="s">
        <v>3926</v>
      </c>
      <c r="G494" s="221"/>
      <c r="H494" s="221"/>
      <c r="I494" s="221"/>
      <c r="J494" s="222" t="s">
        <v>1134</v>
      </c>
      <c r="K494" s="223">
        <v>1</v>
      </c>
      <c r="L494" s="224">
        <v>0</v>
      </c>
      <c r="M494" s="225"/>
      <c r="N494" s="226">
        <f>ROUND(L494*K494,2)</f>
        <v>0</v>
      </c>
      <c r="O494" s="226"/>
      <c r="P494" s="226"/>
      <c r="Q494" s="226"/>
      <c r="R494" s="48"/>
      <c r="T494" s="227" t="s">
        <v>22</v>
      </c>
      <c r="U494" s="56" t="s">
        <v>45</v>
      </c>
      <c r="V494" s="47"/>
      <c r="W494" s="228">
        <f>V494*K494</f>
        <v>0</v>
      </c>
      <c r="X494" s="228">
        <v>0</v>
      </c>
      <c r="Y494" s="228">
        <f>X494*K494</f>
        <v>0</v>
      </c>
      <c r="Z494" s="228">
        <v>0</v>
      </c>
      <c r="AA494" s="229">
        <f>Z494*K494</f>
        <v>0</v>
      </c>
      <c r="AR494" s="22" t="s">
        <v>278</v>
      </c>
      <c r="AT494" s="22" t="s">
        <v>207</v>
      </c>
      <c r="AU494" s="22" t="s">
        <v>88</v>
      </c>
      <c r="AY494" s="22" t="s">
        <v>206</v>
      </c>
      <c r="BE494" s="142">
        <f>IF(U494="základní",N494,0)</f>
        <v>0</v>
      </c>
      <c r="BF494" s="142">
        <f>IF(U494="snížená",N494,0)</f>
        <v>0</v>
      </c>
      <c r="BG494" s="142">
        <f>IF(U494="zákl. přenesená",N494,0)</f>
        <v>0</v>
      </c>
      <c r="BH494" s="142">
        <f>IF(U494="sníž. přenesená",N494,0)</f>
        <v>0</v>
      </c>
      <c r="BI494" s="142">
        <f>IF(U494="nulová",N494,0)</f>
        <v>0</v>
      </c>
      <c r="BJ494" s="22" t="s">
        <v>88</v>
      </c>
      <c r="BK494" s="142">
        <f>ROUND(L494*K494,2)</f>
        <v>0</v>
      </c>
      <c r="BL494" s="22" t="s">
        <v>278</v>
      </c>
      <c r="BM494" s="22" t="s">
        <v>3927</v>
      </c>
    </row>
    <row r="495" s="1" customFormat="1" ht="16.5" customHeight="1">
      <c r="B495" s="46"/>
      <c r="C495" s="47"/>
      <c r="D495" s="47"/>
      <c r="E495" s="47"/>
      <c r="F495" s="250" t="s">
        <v>3926</v>
      </c>
      <c r="G495" s="67"/>
      <c r="H495" s="67"/>
      <c r="I495" s="67"/>
      <c r="J495" s="47"/>
      <c r="K495" s="47"/>
      <c r="L495" s="47"/>
      <c r="M495" s="47"/>
      <c r="N495" s="47"/>
      <c r="O495" s="47"/>
      <c r="P495" s="47"/>
      <c r="Q495" s="47"/>
      <c r="R495" s="48"/>
      <c r="T495" s="189"/>
      <c r="U495" s="47"/>
      <c r="V495" s="47"/>
      <c r="W495" s="47"/>
      <c r="X495" s="47"/>
      <c r="Y495" s="47"/>
      <c r="Z495" s="47"/>
      <c r="AA495" s="100"/>
      <c r="AT495" s="22" t="s">
        <v>268</v>
      </c>
      <c r="AU495" s="22" t="s">
        <v>88</v>
      </c>
    </row>
    <row r="496" s="1" customFormat="1" ht="16.5" customHeight="1">
      <c r="B496" s="46"/>
      <c r="C496" s="219" t="s">
        <v>1051</v>
      </c>
      <c r="D496" s="219" t="s">
        <v>207</v>
      </c>
      <c r="E496" s="220" t="s">
        <v>3928</v>
      </c>
      <c r="F496" s="221" t="s">
        <v>3025</v>
      </c>
      <c r="G496" s="221"/>
      <c r="H496" s="221"/>
      <c r="I496" s="221"/>
      <c r="J496" s="222" t="s">
        <v>2696</v>
      </c>
      <c r="K496" s="223">
        <v>24</v>
      </c>
      <c r="L496" s="224">
        <v>0</v>
      </c>
      <c r="M496" s="225"/>
      <c r="N496" s="226">
        <f>ROUND(L496*K496,2)</f>
        <v>0</v>
      </c>
      <c r="O496" s="226"/>
      <c r="P496" s="226"/>
      <c r="Q496" s="226"/>
      <c r="R496" s="48"/>
      <c r="T496" s="227" t="s">
        <v>22</v>
      </c>
      <c r="U496" s="56" t="s">
        <v>45</v>
      </c>
      <c r="V496" s="47"/>
      <c r="W496" s="228">
        <f>V496*K496</f>
        <v>0</v>
      </c>
      <c r="X496" s="228">
        <v>0</v>
      </c>
      <c r="Y496" s="228">
        <f>X496*K496</f>
        <v>0</v>
      </c>
      <c r="Z496" s="228">
        <v>0</v>
      </c>
      <c r="AA496" s="229">
        <f>Z496*K496</f>
        <v>0</v>
      </c>
      <c r="AR496" s="22" t="s">
        <v>278</v>
      </c>
      <c r="AT496" s="22" t="s">
        <v>207</v>
      </c>
      <c r="AU496" s="22" t="s">
        <v>88</v>
      </c>
      <c r="AY496" s="22" t="s">
        <v>206</v>
      </c>
      <c r="BE496" s="142">
        <f>IF(U496="základní",N496,0)</f>
        <v>0</v>
      </c>
      <c r="BF496" s="142">
        <f>IF(U496="snížená",N496,0)</f>
        <v>0</v>
      </c>
      <c r="BG496" s="142">
        <f>IF(U496="zákl. přenesená",N496,0)</f>
        <v>0</v>
      </c>
      <c r="BH496" s="142">
        <f>IF(U496="sníž. přenesená",N496,0)</f>
        <v>0</v>
      </c>
      <c r="BI496" s="142">
        <f>IF(U496="nulová",N496,0)</f>
        <v>0</v>
      </c>
      <c r="BJ496" s="22" t="s">
        <v>88</v>
      </c>
      <c r="BK496" s="142">
        <f>ROUND(L496*K496,2)</f>
        <v>0</v>
      </c>
      <c r="BL496" s="22" t="s">
        <v>278</v>
      </c>
      <c r="BM496" s="22" t="s">
        <v>3929</v>
      </c>
    </row>
    <row r="497" s="1" customFormat="1" ht="16.5" customHeight="1">
      <c r="B497" s="46"/>
      <c r="C497" s="47"/>
      <c r="D497" s="47"/>
      <c r="E497" s="47"/>
      <c r="F497" s="250" t="s">
        <v>3459</v>
      </c>
      <c r="G497" s="67"/>
      <c r="H497" s="67"/>
      <c r="I497" s="67"/>
      <c r="J497" s="47"/>
      <c r="K497" s="47"/>
      <c r="L497" s="47"/>
      <c r="M497" s="47"/>
      <c r="N497" s="47"/>
      <c r="O497" s="47"/>
      <c r="P497" s="47"/>
      <c r="Q497" s="47"/>
      <c r="R497" s="48"/>
      <c r="T497" s="189"/>
      <c r="U497" s="47"/>
      <c r="V497" s="47"/>
      <c r="W497" s="47"/>
      <c r="X497" s="47"/>
      <c r="Y497" s="47"/>
      <c r="Z497" s="47"/>
      <c r="AA497" s="100"/>
      <c r="AT497" s="22" t="s">
        <v>268</v>
      </c>
      <c r="AU497" s="22" t="s">
        <v>88</v>
      </c>
    </row>
    <row r="498" s="1" customFormat="1" ht="16.5" customHeight="1">
      <c r="B498" s="46"/>
      <c r="C498" s="219" t="s">
        <v>1055</v>
      </c>
      <c r="D498" s="219" t="s">
        <v>207</v>
      </c>
      <c r="E498" s="220" t="s">
        <v>3930</v>
      </c>
      <c r="F498" s="221" t="s">
        <v>3295</v>
      </c>
      <c r="G498" s="221"/>
      <c r="H498" s="221"/>
      <c r="I498" s="221"/>
      <c r="J498" s="222" t="s">
        <v>2696</v>
      </c>
      <c r="K498" s="223">
        <v>16</v>
      </c>
      <c r="L498" s="224">
        <v>0</v>
      </c>
      <c r="M498" s="225"/>
      <c r="N498" s="226">
        <f>ROUND(L498*K498,2)</f>
        <v>0</v>
      </c>
      <c r="O498" s="226"/>
      <c r="P498" s="226"/>
      <c r="Q498" s="226"/>
      <c r="R498" s="48"/>
      <c r="T498" s="227" t="s">
        <v>22</v>
      </c>
      <c r="U498" s="56" t="s">
        <v>45</v>
      </c>
      <c r="V498" s="47"/>
      <c r="W498" s="228">
        <f>V498*K498</f>
        <v>0</v>
      </c>
      <c r="X498" s="228">
        <v>0</v>
      </c>
      <c r="Y498" s="228">
        <f>X498*K498</f>
        <v>0</v>
      </c>
      <c r="Z498" s="228">
        <v>0</v>
      </c>
      <c r="AA498" s="229">
        <f>Z498*K498</f>
        <v>0</v>
      </c>
      <c r="AR498" s="22" t="s">
        <v>278</v>
      </c>
      <c r="AT498" s="22" t="s">
        <v>207</v>
      </c>
      <c r="AU498" s="22" t="s">
        <v>88</v>
      </c>
      <c r="AY498" s="22" t="s">
        <v>206</v>
      </c>
      <c r="BE498" s="142">
        <f>IF(U498="základní",N498,0)</f>
        <v>0</v>
      </c>
      <c r="BF498" s="142">
        <f>IF(U498="snížená",N498,0)</f>
        <v>0</v>
      </c>
      <c r="BG498" s="142">
        <f>IF(U498="zákl. přenesená",N498,0)</f>
        <v>0</v>
      </c>
      <c r="BH498" s="142">
        <f>IF(U498="sníž. přenesená",N498,0)</f>
        <v>0</v>
      </c>
      <c r="BI498" s="142">
        <f>IF(U498="nulová",N498,0)</f>
        <v>0</v>
      </c>
      <c r="BJ498" s="22" t="s">
        <v>88</v>
      </c>
      <c r="BK498" s="142">
        <f>ROUND(L498*K498,2)</f>
        <v>0</v>
      </c>
      <c r="BL498" s="22" t="s">
        <v>278</v>
      </c>
      <c r="BM498" s="22" t="s">
        <v>3931</v>
      </c>
    </row>
    <row r="499" s="1" customFormat="1" ht="72" customHeight="1">
      <c r="B499" s="46"/>
      <c r="C499" s="47"/>
      <c r="D499" s="47"/>
      <c r="E499" s="47"/>
      <c r="F499" s="250" t="s">
        <v>3297</v>
      </c>
      <c r="G499" s="67"/>
      <c r="H499" s="67"/>
      <c r="I499" s="67"/>
      <c r="J499" s="47"/>
      <c r="K499" s="47"/>
      <c r="L499" s="47"/>
      <c r="M499" s="47"/>
      <c r="N499" s="47"/>
      <c r="O499" s="47"/>
      <c r="P499" s="47"/>
      <c r="Q499" s="47"/>
      <c r="R499" s="48"/>
      <c r="T499" s="189"/>
      <c r="U499" s="47"/>
      <c r="V499" s="47"/>
      <c r="W499" s="47"/>
      <c r="X499" s="47"/>
      <c r="Y499" s="47"/>
      <c r="Z499" s="47"/>
      <c r="AA499" s="100"/>
      <c r="AT499" s="22" t="s">
        <v>268</v>
      </c>
      <c r="AU499" s="22" t="s">
        <v>88</v>
      </c>
    </row>
    <row r="500" s="9" customFormat="1" ht="37.44001" customHeight="1">
      <c r="B500" s="205"/>
      <c r="C500" s="206"/>
      <c r="D500" s="207" t="s">
        <v>3302</v>
      </c>
      <c r="E500" s="207"/>
      <c r="F500" s="207"/>
      <c r="G500" s="207"/>
      <c r="H500" s="207"/>
      <c r="I500" s="207"/>
      <c r="J500" s="207"/>
      <c r="K500" s="207"/>
      <c r="L500" s="207"/>
      <c r="M500" s="207"/>
      <c r="N500" s="263">
        <f>BK500</f>
        <v>0</v>
      </c>
      <c r="O500" s="264"/>
      <c r="P500" s="264"/>
      <c r="Q500" s="264"/>
      <c r="R500" s="209"/>
      <c r="T500" s="210"/>
      <c r="U500" s="206"/>
      <c r="V500" s="206"/>
      <c r="W500" s="211">
        <f>SUM(W501:W552)</f>
        <v>0</v>
      </c>
      <c r="X500" s="206"/>
      <c r="Y500" s="211">
        <f>SUM(Y501:Y552)</f>
        <v>0</v>
      </c>
      <c r="Z500" s="206"/>
      <c r="AA500" s="212">
        <f>SUM(AA501:AA552)</f>
        <v>0</v>
      </c>
      <c r="AR500" s="213" t="s">
        <v>149</v>
      </c>
      <c r="AT500" s="214" t="s">
        <v>79</v>
      </c>
      <c r="AU500" s="214" t="s">
        <v>80</v>
      </c>
      <c r="AY500" s="213" t="s">
        <v>206</v>
      </c>
      <c r="BK500" s="215">
        <f>SUM(BK501:BK552)</f>
        <v>0</v>
      </c>
    </row>
    <row r="501" s="1" customFormat="1" ht="16.5" customHeight="1">
      <c r="B501" s="46"/>
      <c r="C501" s="219" t="s">
        <v>1060</v>
      </c>
      <c r="D501" s="219" t="s">
        <v>207</v>
      </c>
      <c r="E501" s="220" t="s">
        <v>3932</v>
      </c>
      <c r="F501" s="221" t="s">
        <v>3933</v>
      </c>
      <c r="G501" s="221"/>
      <c r="H501" s="221"/>
      <c r="I501" s="221"/>
      <c r="J501" s="222" t="s">
        <v>1134</v>
      </c>
      <c r="K501" s="223">
        <v>1</v>
      </c>
      <c r="L501" s="224">
        <v>0</v>
      </c>
      <c r="M501" s="225"/>
      <c r="N501" s="226">
        <f>ROUND(L501*K501,2)</f>
        <v>0</v>
      </c>
      <c r="O501" s="226"/>
      <c r="P501" s="226"/>
      <c r="Q501" s="226"/>
      <c r="R501" s="48"/>
      <c r="T501" s="227" t="s">
        <v>22</v>
      </c>
      <c r="U501" s="56" t="s">
        <v>45</v>
      </c>
      <c r="V501" s="47"/>
      <c r="W501" s="228">
        <f>V501*K501</f>
        <v>0</v>
      </c>
      <c r="X501" s="228">
        <v>0</v>
      </c>
      <c r="Y501" s="228">
        <f>X501*K501</f>
        <v>0</v>
      </c>
      <c r="Z501" s="228">
        <v>0</v>
      </c>
      <c r="AA501" s="229">
        <f>Z501*K501</f>
        <v>0</v>
      </c>
      <c r="AR501" s="22" t="s">
        <v>278</v>
      </c>
      <c r="AT501" s="22" t="s">
        <v>207</v>
      </c>
      <c r="AU501" s="22" t="s">
        <v>88</v>
      </c>
      <c r="AY501" s="22" t="s">
        <v>206</v>
      </c>
      <c r="BE501" s="142">
        <f>IF(U501="základní",N501,0)</f>
        <v>0</v>
      </c>
      <c r="BF501" s="142">
        <f>IF(U501="snížená",N501,0)</f>
        <v>0</v>
      </c>
      <c r="BG501" s="142">
        <f>IF(U501="zákl. přenesená",N501,0)</f>
        <v>0</v>
      </c>
      <c r="BH501" s="142">
        <f>IF(U501="sníž. přenesená",N501,0)</f>
        <v>0</v>
      </c>
      <c r="BI501" s="142">
        <f>IF(U501="nulová",N501,0)</f>
        <v>0</v>
      </c>
      <c r="BJ501" s="22" t="s">
        <v>88</v>
      </c>
      <c r="BK501" s="142">
        <f>ROUND(L501*K501,2)</f>
        <v>0</v>
      </c>
      <c r="BL501" s="22" t="s">
        <v>278</v>
      </c>
      <c r="BM501" s="22" t="s">
        <v>3934</v>
      </c>
    </row>
    <row r="502" s="1" customFormat="1" ht="16.5" customHeight="1">
      <c r="B502" s="46"/>
      <c r="C502" s="47"/>
      <c r="D502" s="47"/>
      <c r="E502" s="47"/>
      <c r="F502" s="250" t="s">
        <v>3933</v>
      </c>
      <c r="G502" s="67"/>
      <c r="H502" s="67"/>
      <c r="I502" s="67"/>
      <c r="J502" s="47"/>
      <c r="K502" s="47"/>
      <c r="L502" s="47"/>
      <c r="M502" s="47"/>
      <c r="N502" s="47"/>
      <c r="O502" s="47"/>
      <c r="P502" s="47"/>
      <c r="Q502" s="47"/>
      <c r="R502" s="48"/>
      <c r="T502" s="189"/>
      <c r="U502" s="47"/>
      <c r="V502" s="47"/>
      <c r="W502" s="47"/>
      <c r="X502" s="47"/>
      <c r="Y502" s="47"/>
      <c r="Z502" s="47"/>
      <c r="AA502" s="100"/>
      <c r="AT502" s="22" t="s">
        <v>268</v>
      </c>
      <c r="AU502" s="22" t="s">
        <v>88</v>
      </c>
    </row>
    <row r="503" s="1" customFormat="1" ht="16.5" customHeight="1">
      <c r="B503" s="46"/>
      <c r="C503" s="219" t="s">
        <v>1064</v>
      </c>
      <c r="D503" s="219" t="s">
        <v>207</v>
      </c>
      <c r="E503" s="220" t="s">
        <v>3935</v>
      </c>
      <c r="F503" s="221" t="s">
        <v>3936</v>
      </c>
      <c r="G503" s="221"/>
      <c r="H503" s="221"/>
      <c r="I503" s="221"/>
      <c r="J503" s="222" t="s">
        <v>1134</v>
      </c>
      <c r="K503" s="223">
        <v>1</v>
      </c>
      <c r="L503" s="224">
        <v>0</v>
      </c>
      <c r="M503" s="225"/>
      <c r="N503" s="226">
        <f>ROUND(L503*K503,2)</f>
        <v>0</v>
      </c>
      <c r="O503" s="226"/>
      <c r="P503" s="226"/>
      <c r="Q503" s="226"/>
      <c r="R503" s="48"/>
      <c r="T503" s="227" t="s">
        <v>22</v>
      </c>
      <c r="U503" s="56" t="s">
        <v>45</v>
      </c>
      <c r="V503" s="47"/>
      <c r="W503" s="228">
        <f>V503*K503</f>
        <v>0</v>
      </c>
      <c r="X503" s="228">
        <v>0</v>
      </c>
      <c r="Y503" s="228">
        <f>X503*K503</f>
        <v>0</v>
      </c>
      <c r="Z503" s="228">
        <v>0</v>
      </c>
      <c r="AA503" s="229">
        <f>Z503*K503</f>
        <v>0</v>
      </c>
      <c r="AR503" s="22" t="s">
        <v>278</v>
      </c>
      <c r="AT503" s="22" t="s">
        <v>207</v>
      </c>
      <c r="AU503" s="22" t="s">
        <v>88</v>
      </c>
      <c r="AY503" s="22" t="s">
        <v>206</v>
      </c>
      <c r="BE503" s="142">
        <f>IF(U503="základní",N503,0)</f>
        <v>0</v>
      </c>
      <c r="BF503" s="142">
        <f>IF(U503="snížená",N503,0)</f>
        <v>0</v>
      </c>
      <c r="BG503" s="142">
        <f>IF(U503="zákl. přenesená",N503,0)</f>
        <v>0</v>
      </c>
      <c r="BH503" s="142">
        <f>IF(U503="sníž. přenesená",N503,0)</f>
        <v>0</v>
      </c>
      <c r="BI503" s="142">
        <f>IF(U503="nulová",N503,0)</f>
        <v>0</v>
      </c>
      <c r="BJ503" s="22" t="s">
        <v>88</v>
      </c>
      <c r="BK503" s="142">
        <f>ROUND(L503*K503,2)</f>
        <v>0</v>
      </c>
      <c r="BL503" s="22" t="s">
        <v>278</v>
      </c>
      <c r="BM503" s="22" t="s">
        <v>3937</v>
      </c>
    </row>
    <row r="504" s="1" customFormat="1" ht="36" customHeight="1">
      <c r="B504" s="46"/>
      <c r="C504" s="47"/>
      <c r="D504" s="47"/>
      <c r="E504" s="47"/>
      <c r="F504" s="250" t="s">
        <v>3938</v>
      </c>
      <c r="G504" s="67"/>
      <c r="H504" s="67"/>
      <c r="I504" s="67"/>
      <c r="J504" s="47"/>
      <c r="K504" s="47"/>
      <c r="L504" s="47"/>
      <c r="M504" s="47"/>
      <c r="N504" s="47"/>
      <c r="O504" s="47"/>
      <c r="P504" s="47"/>
      <c r="Q504" s="47"/>
      <c r="R504" s="48"/>
      <c r="T504" s="189"/>
      <c r="U504" s="47"/>
      <c r="V504" s="47"/>
      <c r="W504" s="47"/>
      <c r="X504" s="47"/>
      <c r="Y504" s="47"/>
      <c r="Z504" s="47"/>
      <c r="AA504" s="100"/>
      <c r="AT504" s="22" t="s">
        <v>268</v>
      </c>
      <c r="AU504" s="22" t="s">
        <v>88</v>
      </c>
    </row>
    <row r="505" s="1" customFormat="1" ht="16.5" customHeight="1">
      <c r="B505" s="46"/>
      <c r="C505" s="219" t="s">
        <v>1066</v>
      </c>
      <c r="D505" s="219" t="s">
        <v>207</v>
      </c>
      <c r="E505" s="220" t="s">
        <v>3939</v>
      </c>
      <c r="F505" s="221" t="s">
        <v>3374</v>
      </c>
      <c r="G505" s="221"/>
      <c r="H505" s="221"/>
      <c r="I505" s="221"/>
      <c r="J505" s="222" t="s">
        <v>1134</v>
      </c>
      <c r="K505" s="223">
        <v>1</v>
      </c>
      <c r="L505" s="224">
        <v>0</v>
      </c>
      <c r="M505" s="225"/>
      <c r="N505" s="226">
        <f>ROUND(L505*K505,2)</f>
        <v>0</v>
      </c>
      <c r="O505" s="226"/>
      <c r="P505" s="226"/>
      <c r="Q505" s="226"/>
      <c r="R505" s="48"/>
      <c r="T505" s="227" t="s">
        <v>22</v>
      </c>
      <c r="U505" s="56" t="s">
        <v>45</v>
      </c>
      <c r="V505" s="47"/>
      <c r="W505" s="228">
        <f>V505*K505</f>
        <v>0</v>
      </c>
      <c r="X505" s="228">
        <v>0</v>
      </c>
      <c r="Y505" s="228">
        <f>X505*K505</f>
        <v>0</v>
      </c>
      <c r="Z505" s="228">
        <v>0</v>
      </c>
      <c r="AA505" s="229">
        <f>Z505*K505</f>
        <v>0</v>
      </c>
      <c r="AR505" s="22" t="s">
        <v>278</v>
      </c>
      <c r="AT505" s="22" t="s">
        <v>207</v>
      </c>
      <c r="AU505" s="22" t="s">
        <v>88</v>
      </c>
      <c r="AY505" s="22" t="s">
        <v>206</v>
      </c>
      <c r="BE505" s="142">
        <f>IF(U505="základní",N505,0)</f>
        <v>0</v>
      </c>
      <c r="BF505" s="142">
        <f>IF(U505="snížená",N505,0)</f>
        <v>0</v>
      </c>
      <c r="BG505" s="142">
        <f>IF(U505="zákl. přenesená",N505,0)</f>
        <v>0</v>
      </c>
      <c r="BH505" s="142">
        <f>IF(U505="sníž. přenesená",N505,0)</f>
        <v>0</v>
      </c>
      <c r="BI505" s="142">
        <f>IF(U505="nulová",N505,0)</f>
        <v>0</v>
      </c>
      <c r="BJ505" s="22" t="s">
        <v>88</v>
      </c>
      <c r="BK505" s="142">
        <f>ROUND(L505*K505,2)</f>
        <v>0</v>
      </c>
      <c r="BL505" s="22" t="s">
        <v>278</v>
      </c>
      <c r="BM505" s="22" t="s">
        <v>3940</v>
      </c>
    </row>
    <row r="506" s="1" customFormat="1" ht="16.5" customHeight="1">
      <c r="B506" s="46"/>
      <c r="C506" s="47"/>
      <c r="D506" s="47"/>
      <c r="E506" s="47"/>
      <c r="F506" s="250" t="s">
        <v>3803</v>
      </c>
      <c r="G506" s="67"/>
      <c r="H506" s="67"/>
      <c r="I506" s="67"/>
      <c r="J506" s="47"/>
      <c r="K506" s="47"/>
      <c r="L506" s="47"/>
      <c r="M506" s="47"/>
      <c r="N506" s="47"/>
      <c r="O506" s="47"/>
      <c r="P506" s="47"/>
      <c r="Q506" s="47"/>
      <c r="R506" s="48"/>
      <c r="T506" s="189"/>
      <c r="U506" s="47"/>
      <c r="V506" s="47"/>
      <c r="W506" s="47"/>
      <c r="X506" s="47"/>
      <c r="Y506" s="47"/>
      <c r="Z506" s="47"/>
      <c r="AA506" s="100"/>
      <c r="AT506" s="22" t="s">
        <v>268</v>
      </c>
      <c r="AU506" s="22" t="s">
        <v>88</v>
      </c>
    </row>
    <row r="507" s="1" customFormat="1" ht="25.5" customHeight="1">
      <c r="B507" s="46"/>
      <c r="C507" s="219" t="s">
        <v>1070</v>
      </c>
      <c r="D507" s="219" t="s">
        <v>207</v>
      </c>
      <c r="E507" s="220" t="s">
        <v>3941</v>
      </c>
      <c r="F507" s="221" t="s">
        <v>3805</v>
      </c>
      <c r="G507" s="221"/>
      <c r="H507" s="221"/>
      <c r="I507" s="221"/>
      <c r="J507" s="222" t="s">
        <v>1134</v>
      </c>
      <c r="K507" s="223">
        <v>1</v>
      </c>
      <c r="L507" s="224">
        <v>0</v>
      </c>
      <c r="M507" s="225"/>
      <c r="N507" s="226">
        <f>ROUND(L507*K507,2)</f>
        <v>0</v>
      </c>
      <c r="O507" s="226"/>
      <c r="P507" s="226"/>
      <c r="Q507" s="226"/>
      <c r="R507" s="48"/>
      <c r="T507" s="227" t="s">
        <v>22</v>
      </c>
      <c r="U507" s="56" t="s">
        <v>45</v>
      </c>
      <c r="V507" s="47"/>
      <c r="W507" s="228">
        <f>V507*K507</f>
        <v>0</v>
      </c>
      <c r="X507" s="228">
        <v>0</v>
      </c>
      <c r="Y507" s="228">
        <f>X507*K507</f>
        <v>0</v>
      </c>
      <c r="Z507" s="228">
        <v>0</v>
      </c>
      <c r="AA507" s="229">
        <f>Z507*K507</f>
        <v>0</v>
      </c>
      <c r="AR507" s="22" t="s">
        <v>278</v>
      </c>
      <c r="AT507" s="22" t="s">
        <v>207</v>
      </c>
      <c r="AU507" s="22" t="s">
        <v>88</v>
      </c>
      <c r="AY507" s="22" t="s">
        <v>206</v>
      </c>
      <c r="BE507" s="142">
        <f>IF(U507="základní",N507,0)</f>
        <v>0</v>
      </c>
      <c r="BF507" s="142">
        <f>IF(U507="snížená",N507,0)</f>
        <v>0</v>
      </c>
      <c r="BG507" s="142">
        <f>IF(U507="zákl. přenesená",N507,0)</f>
        <v>0</v>
      </c>
      <c r="BH507" s="142">
        <f>IF(U507="sníž. přenesená",N507,0)</f>
        <v>0</v>
      </c>
      <c r="BI507" s="142">
        <f>IF(U507="nulová",N507,0)</f>
        <v>0</v>
      </c>
      <c r="BJ507" s="22" t="s">
        <v>88</v>
      </c>
      <c r="BK507" s="142">
        <f>ROUND(L507*K507,2)</f>
        <v>0</v>
      </c>
      <c r="BL507" s="22" t="s">
        <v>278</v>
      </c>
      <c r="BM507" s="22" t="s">
        <v>3942</v>
      </c>
    </row>
    <row r="508" s="1" customFormat="1" ht="16.5" customHeight="1">
      <c r="B508" s="46"/>
      <c r="C508" s="47"/>
      <c r="D508" s="47"/>
      <c r="E508" s="47"/>
      <c r="F508" s="250" t="s">
        <v>3805</v>
      </c>
      <c r="G508" s="67"/>
      <c r="H508" s="67"/>
      <c r="I508" s="67"/>
      <c r="J508" s="47"/>
      <c r="K508" s="47"/>
      <c r="L508" s="47"/>
      <c r="M508" s="47"/>
      <c r="N508" s="47"/>
      <c r="O508" s="47"/>
      <c r="P508" s="47"/>
      <c r="Q508" s="47"/>
      <c r="R508" s="48"/>
      <c r="T508" s="189"/>
      <c r="U508" s="47"/>
      <c r="V508" s="47"/>
      <c r="W508" s="47"/>
      <c r="X508" s="47"/>
      <c r="Y508" s="47"/>
      <c r="Z508" s="47"/>
      <c r="AA508" s="100"/>
      <c r="AT508" s="22" t="s">
        <v>268</v>
      </c>
      <c r="AU508" s="22" t="s">
        <v>88</v>
      </c>
    </row>
    <row r="509" s="1" customFormat="1" ht="16.5" customHeight="1">
      <c r="B509" s="46"/>
      <c r="C509" s="219" t="s">
        <v>1074</v>
      </c>
      <c r="D509" s="219" t="s">
        <v>207</v>
      </c>
      <c r="E509" s="220" t="s">
        <v>3943</v>
      </c>
      <c r="F509" s="221" t="s">
        <v>3808</v>
      </c>
      <c r="G509" s="221"/>
      <c r="H509" s="221"/>
      <c r="I509" s="221"/>
      <c r="J509" s="222" t="s">
        <v>1134</v>
      </c>
      <c r="K509" s="223">
        <v>1</v>
      </c>
      <c r="L509" s="224">
        <v>0</v>
      </c>
      <c r="M509" s="225"/>
      <c r="N509" s="226">
        <f>ROUND(L509*K509,2)</f>
        <v>0</v>
      </c>
      <c r="O509" s="226"/>
      <c r="P509" s="226"/>
      <c r="Q509" s="226"/>
      <c r="R509" s="48"/>
      <c r="T509" s="227" t="s">
        <v>22</v>
      </c>
      <c r="U509" s="56" t="s">
        <v>45</v>
      </c>
      <c r="V509" s="47"/>
      <c r="W509" s="228">
        <f>V509*K509</f>
        <v>0</v>
      </c>
      <c r="X509" s="228">
        <v>0</v>
      </c>
      <c r="Y509" s="228">
        <f>X509*K509</f>
        <v>0</v>
      </c>
      <c r="Z509" s="228">
        <v>0</v>
      </c>
      <c r="AA509" s="229">
        <f>Z509*K509</f>
        <v>0</v>
      </c>
      <c r="AR509" s="22" t="s">
        <v>278</v>
      </c>
      <c r="AT509" s="22" t="s">
        <v>207</v>
      </c>
      <c r="AU509" s="22" t="s">
        <v>88</v>
      </c>
      <c r="AY509" s="22" t="s">
        <v>206</v>
      </c>
      <c r="BE509" s="142">
        <f>IF(U509="základní",N509,0)</f>
        <v>0</v>
      </c>
      <c r="BF509" s="142">
        <f>IF(U509="snížená",N509,0)</f>
        <v>0</v>
      </c>
      <c r="BG509" s="142">
        <f>IF(U509="zákl. přenesená",N509,0)</f>
        <v>0</v>
      </c>
      <c r="BH509" s="142">
        <f>IF(U509="sníž. přenesená",N509,0)</f>
        <v>0</v>
      </c>
      <c r="BI509" s="142">
        <f>IF(U509="nulová",N509,0)</f>
        <v>0</v>
      </c>
      <c r="BJ509" s="22" t="s">
        <v>88</v>
      </c>
      <c r="BK509" s="142">
        <f>ROUND(L509*K509,2)</f>
        <v>0</v>
      </c>
      <c r="BL509" s="22" t="s">
        <v>278</v>
      </c>
      <c r="BM509" s="22" t="s">
        <v>3944</v>
      </c>
    </row>
    <row r="510" s="1" customFormat="1" ht="16.5" customHeight="1">
      <c r="B510" s="46"/>
      <c r="C510" s="47"/>
      <c r="D510" s="47"/>
      <c r="E510" s="47"/>
      <c r="F510" s="250" t="s">
        <v>3808</v>
      </c>
      <c r="G510" s="67"/>
      <c r="H510" s="67"/>
      <c r="I510" s="67"/>
      <c r="J510" s="47"/>
      <c r="K510" s="47"/>
      <c r="L510" s="47"/>
      <c r="M510" s="47"/>
      <c r="N510" s="47"/>
      <c r="O510" s="47"/>
      <c r="P510" s="47"/>
      <c r="Q510" s="47"/>
      <c r="R510" s="48"/>
      <c r="T510" s="189"/>
      <c r="U510" s="47"/>
      <c r="V510" s="47"/>
      <c r="W510" s="47"/>
      <c r="X510" s="47"/>
      <c r="Y510" s="47"/>
      <c r="Z510" s="47"/>
      <c r="AA510" s="100"/>
      <c r="AT510" s="22" t="s">
        <v>268</v>
      </c>
      <c r="AU510" s="22" t="s">
        <v>88</v>
      </c>
    </row>
    <row r="511" s="1" customFormat="1" ht="16.5" customHeight="1">
      <c r="B511" s="46"/>
      <c r="C511" s="219" t="s">
        <v>1078</v>
      </c>
      <c r="D511" s="219" t="s">
        <v>207</v>
      </c>
      <c r="E511" s="220" t="s">
        <v>3945</v>
      </c>
      <c r="F511" s="221" t="s">
        <v>3946</v>
      </c>
      <c r="G511" s="221"/>
      <c r="H511" s="221"/>
      <c r="I511" s="221"/>
      <c r="J511" s="222" t="s">
        <v>1134</v>
      </c>
      <c r="K511" s="223">
        <v>2</v>
      </c>
      <c r="L511" s="224">
        <v>0</v>
      </c>
      <c r="M511" s="225"/>
      <c r="N511" s="226">
        <f>ROUND(L511*K511,2)</f>
        <v>0</v>
      </c>
      <c r="O511" s="226"/>
      <c r="P511" s="226"/>
      <c r="Q511" s="226"/>
      <c r="R511" s="48"/>
      <c r="T511" s="227" t="s">
        <v>22</v>
      </c>
      <c r="U511" s="56" t="s">
        <v>45</v>
      </c>
      <c r="V511" s="47"/>
      <c r="W511" s="228">
        <f>V511*K511</f>
        <v>0</v>
      </c>
      <c r="X511" s="228">
        <v>0</v>
      </c>
      <c r="Y511" s="228">
        <f>X511*K511</f>
        <v>0</v>
      </c>
      <c r="Z511" s="228">
        <v>0</v>
      </c>
      <c r="AA511" s="229">
        <f>Z511*K511</f>
        <v>0</v>
      </c>
      <c r="AR511" s="22" t="s">
        <v>278</v>
      </c>
      <c r="AT511" s="22" t="s">
        <v>207</v>
      </c>
      <c r="AU511" s="22" t="s">
        <v>88</v>
      </c>
      <c r="AY511" s="22" t="s">
        <v>206</v>
      </c>
      <c r="BE511" s="142">
        <f>IF(U511="základní",N511,0)</f>
        <v>0</v>
      </c>
      <c r="BF511" s="142">
        <f>IF(U511="snížená",N511,0)</f>
        <v>0</v>
      </c>
      <c r="BG511" s="142">
        <f>IF(U511="zákl. přenesená",N511,0)</f>
        <v>0</v>
      </c>
      <c r="BH511" s="142">
        <f>IF(U511="sníž. přenesená",N511,0)</f>
        <v>0</v>
      </c>
      <c r="BI511" s="142">
        <f>IF(U511="nulová",N511,0)</f>
        <v>0</v>
      </c>
      <c r="BJ511" s="22" t="s">
        <v>88</v>
      </c>
      <c r="BK511" s="142">
        <f>ROUND(L511*K511,2)</f>
        <v>0</v>
      </c>
      <c r="BL511" s="22" t="s">
        <v>278</v>
      </c>
      <c r="BM511" s="22" t="s">
        <v>3947</v>
      </c>
    </row>
    <row r="512" s="1" customFormat="1" ht="16.5" customHeight="1">
      <c r="B512" s="46"/>
      <c r="C512" s="47"/>
      <c r="D512" s="47"/>
      <c r="E512" s="47"/>
      <c r="F512" s="250" t="s">
        <v>3946</v>
      </c>
      <c r="G512" s="67"/>
      <c r="H512" s="67"/>
      <c r="I512" s="67"/>
      <c r="J512" s="47"/>
      <c r="K512" s="47"/>
      <c r="L512" s="47"/>
      <c r="M512" s="47"/>
      <c r="N512" s="47"/>
      <c r="O512" s="47"/>
      <c r="P512" s="47"/>
      <c r="Q512" s="47"/>
      <c r="R512" s="48"/>
      <c r="T512" s="189"/>
      <c r="U512" s="47"/>
      <c r="V512" s="47"/>
      <c r="W512" s="47"/>
      <c r="X512" s="47"/>
      <c r="Y512" s="47"/>
      <c r="Z512" s="47"/>
      <c r="AA512" s="100"/>
      <c r="AT512" s="22" t="s">
        <v>268</v>
      </c>
      <c r="AU512" s="22" t="s">
        <v>88</v>
      </c>
    </row>
    <row r="513" s="1" customFormat="1" ht="16.5" customHeight="1">
      <c r="B513" s="46"/>
      <c r="C513" s="219" t="s">
        <v>1082</v>
      </c>
      <c r="D513" s="219" t="s">
        <v>207</v>
      </c>
      <c r="E513" s="220" t="s">
        <v>3948</v>
      </c>
      <c r="F513" s="221" t="s">
        <v>3949</v>
      </c>
      <c r="G513" s="221"/>
      <c r="H513" s="221"/>
      <c r="I513" s="221"/>
      <c r="J513" s="222" t="s">
        <v>1134</v>
      </c>
      <c r="K513" s="223">
        <v>6</v>
      </c>
      <c r="L513" s="224">
        <v>0</v>
      </c>
      <c r="M513" s="225"/>
      <c r="N513" s="226">
        <f>ROUND(L513*K513,2)</f>
        <v>0</v>
      </c>
      <c r="O513" s="226"/>
      <c r="P513" s="226"/>
      <c r="Q513" s="226"/>
      <c r="R513" s="48"/>
      <c r="T513" s="227" t="s">
        <v>22</v>
      </c>
      <c r="U513" s="56" t="s">
        <v>45</v>
      </c>
      <c r="V513" s="47"/>
      <c r="W513" s="228">
        <f>V513*K513</f>
        <v>0</v>
      </c>
      <c r="X513" s="228">
        <v>0</v>
      </c>
      <c r="Y513" s="228">
        <f>X513*K513</f>
        <v>0</v>
      </c>
      <c r="Z513" s="228">
        <v>0</v>
      </c>
      <c r="AA513" s="229">
        <f>Z513*K513</f>
        <v>0</v>
      </c>
      <c r="AR513" s="22" t="s">
        <v>278</v>
      </c>
      <c r="AT513" s="22" t="s">
        <v>207</v>
      </c>
      <c r="AU513" s="22" t="s">
        <v>88</v>
      </c>
      <c r="AY513" s="22" t="s">
        <v>206</v>
      </c>
      <c r="BE513" s="142">
        <f>IF(U513="základní",N513,0)</f>
        <v>0</v>
      </c>
      <c r="BF513" s="142">
        <f>IF(U513="snížená",N513,0)</f>
        <v>0</v>
      </c>
      <c r="BG513" s="142">
        <f>IF(U513="zákl. přenesená",N513,0)</f>
        <v>0</v>
      </c>
      <c r="BH513" s="142">
        <f>IF(U513="sníž. přenesená",N513,0)</f>
        <v>0</v>
      </c>
      <c r="BI513" s="142">
        <f>IF(U513="nulová",N513,0)</f>
        <v>0</v>
      </c>
      <c r="BJ513" s="22" t="s">
        <v>88</v>
      </c>
      <c r="BK513" s="142">
        <f>ROUND(L513*K513,2)</f>
        <v>0</v>
      </c>
      <c r="BL513" s="22" t="s">
        <v>278</v>
      </c>
      <c r="BM513" s="22" t="s">
        <v>3950</v>
      </c>
    </row>
    <row r="514" s="1" customFormat="1" ht="16.5" customHeight="1">
      <c r="B514" s="46"/>
      <c r="C514" s="47"/>
      <c r="D514" s="47"/>
      <c r="E514" s="47"/>
      <c r="F514" s="250" t="s">
        <v>3951</v>
      </c>
      <c r="G514" s="67"/>
      <c r="H514" s="67"/>
      <c r="I514" s="67"/>
      <c r="J514" s="47"/>
      <c r="K514" s="47"/>
      <c r="L514" s="47"/>
      <c r="M514" s="47"/>
      <c r="N514" s="47"/>
      <c r="O514" s="47"/>
      <c r="P514" s="47"/>
      <c r="Q514" s="47"/>
      <c r="R514" s="48"/>
      <c r="T514" s="189"/>
      <c r="U514" s="47"/>
      <c r="V514" s="47"/>
      <c r="W514" s="47"/>
      <c r="X514" s="47"/>
      <c r="Y514" s="47"/>
      <c r="Z514" s="47"/>
      <c r="AA514" s="100"/>
      <c r="AT514" s="22" t="s">
        <v>268</v>
      </c>
      <c r="AU514" s="22" t="s">
        <v>88</v>
      </c>
    </row>
    <row r="515" s="1" customFormat="1" ht="25.5" customHeight="1">
      <c r="B515" s="46"/>
      <c r="C515" s="219" t="s">
        <v>1084</v>
      </c>
      <c r="D515" s="219" t="s">
        <v>207</v>
      </c>
      <c r="E515" s="220" t="s">
        <v>3952</v>
      </c>
      <c r="F515" s="221" t="s">
        <v>3953</v>
      </c>
      <c r="G515" s="221"/>
      <c r="H515" s="221"/>
      <c r="I515" s="221"/>
      <c r="J515" s="222" t="s">
        <v>1134</v>
      </c>
      <c r="K515" s="223">
        <v>6</v>
      </c>
      <c r="L515" s="224">
        <v>0</v>
      </c>
      <c r="M515" s="225"/>
      <c r="N515" s="226">
        <f>ROUND(L515*K515,2)</f>
        <v>0</v>
      </c>
      <c r="O515" s="226"/>
      <c r="P515" s="226"/>
      <c r="Q515" s="226"/>
      <c r="R515" s="48"/>
      <c r="T515" s="227" t="s">
        <v>22</v>
      </c>
      <c r="U515" s="56" t="s">
        <v>45</v>
      </c>
      <c r="V515" s="47"/>
      <c r="W515" s="228">
        <f>V515*K515</f>
        <v>0</v>
      </c>
      <c r="X515" s="228">
        <v>0</v>
      </c>
      <c r="Y515" s="228">
        <f>X515*K515</f>
        <v>0</v>
      </c>
      <c r="Z515" s="228">
        <v>0</v>
      </c>
      <c r="AA515" s="229">
        <f>Z515*K515</f>
        <v>0</v>
      </c>
      <c r="AR515" s="22" t="s">
        <v>278</v>
      </c>
      <c r="AT515" s="22" t="s">
        <v>207</v>
      </c>
      <c r="AU515" s="22" t="s">
        <v>88</v>
      </c>
      <c r="AY515" s="22" t="s">
        <v>206</v>
      </c>
      <c r="BE515" s="142">
        <f>IF(U515="základní",N515,0)</f>
        <v>0</v>
      </c>
      <c r="BF515" s="142">
        <f>IF(U515="snížená",N515,0)</f>
        <v>0</v>
      </c>
      <c r="BG515" s="142">
        <f>IF(U515="zákl. přenesená",N515,0)</f>
        <v>0</v>
      </c>
      <c r="BH515" s="142">
        <f>IF(U515="sníž. přenesená",N515,0)</f>
        <v>0</v>
      </c>
      <c r="BI515" s="142">
        <f>IF(U515="nulová",N515,0)</f>
        <v>0</v>
      </c>
      <c r="BJ515" s="22" t="s">
        <v>88</v>
      </c>
      <c r="BK515" s="142">
        <f>ROUND(L515*K515,2)</f>
        <v>0</v>
      </c>
      <c r="BL515" s="22" t="s">
        <v>278</v>
      </c>
      <c r="BM515" s="22" t="s">
        <v>3954</v>
      </c>
    </row>
    <row r="516" s="1" customFormat="1" ht="60" customHeight="1">
      <c r="B516" s="46"/>
      <c r="C516" s="47"/>
      <c r="D516" s="47"/>
      <c r="E516" s="47"/>
      <c r="F516" s="250" t="s">
        <v>3955</v>
      </c>
      <c r="G516" s="67"/>
      <c r="H516" s="67"/>
      <c r="I516" s="67"/>
      <c r="J516" s="47"/>
      <c r="K516" s="47"/>
      <c r="L516" s="47"/>
      <c r="M516" s="47"/>
      <c r="N516" s="47"/>
      <c r="O516" s="47"/>
      <c r="P516" s="47"/>
      <c r="Q516" s="47"/>
      <c r="R516" s="48"/>
      <c r="T516" s="189"/>
      <c r="U516" s="47"/>
      <c r="V516" s="47"/>
      <c r="W516" s="47"/>
      <c r="X516" s="47"/>
      <c r="Y516" s="47"/>
      <c r="Z516" s="47"/>
      <c r="AA516" s="100"/>
      <c r="AT516" s="22" t="s">
        <v>268</v>
      </c>
      <c r="AU516" s="22" t="s">
        <v>88</v>
      </c>
    </row>
    <row r="517" s="1" customFormat="1" ht="16.5" customHeight="1">
      <c r="B517" s="46"/>
      <c r="C517" s="219" t="s">
        <v>1088</v>
      </c>
      <c r="D517" s="219" t="s">
        <v>207</v>
      </c>
      <c r="E517" s="220" t="s">
        <v>3956</v>
      </c>
      <c r="F517" s="221" t="s">
        <v>3814</v>
      </c>
      <c r="G517" s="221"/>
      <c r="H517" s="221"/>
      <c r="I517" s="221"/>
      <c r="J517" s="222" t="s">
        <v>1134</v>
      </c>
      <c r="K517" s="223">
        <v>3</v>
      </c>
      <c r="L517" s="224">
        <v>0</v>
      </c>
      <c r="M517" s="225"/>
      <c r="N517" s="226">
        <f>ROUND(L517*K517,2)</f>
        <v>0</v>
      </c>
      <c r="O517" s="226"/>
      <c r="P517" s="226"/>
      <c r="Q517" s="226"/>
      <c r="R517" s="48"/>
      <c r="T517" s="227" t="s">
        <v>22</v>
      </c>
      <c r="U517" s="56" t="s">
        <v>45</v>
      </c>
      <c r="V517" s="47"/>
      <c r="W517" s="228">
        <f>V517*K517</f>
        <v>0</v>
      </c>
      <c r="X517" s="228">
        <v>0</v>
      </c>
      <c r="Y517" s="228">
        <f>X517*K517</f>
        <v>0</v>
      </c>
      <c r="Z517" s="228">
        <v>0</v>
      </c>
      <c r="AA517" s="229">
        <f>Z517*K517</f>
        <v>0</v>
      </c>
      <c r="AR517" s="22" t="s">
        <v>278</v>
      </c>
      <c r="AT517" s="22" t="s">
        <v>207</v>
      </c>
      <c r="AU517" s="22" t="s">
        <v>88</v>
      </c>
      <c r="AY517" s="22" t="s">
        <v>206</v>
      </c>
      <c r="BE517" s="142">
        <f>IF(U517="základní",N517,0)</f>
        <v>0</v>
      </c>
      <c r="BF517" s="142">
        <f>IF(U517="snížená",N517,0)</f>
        <v>0</v>
      </c>
      <c r="BG517" s="142">
        <f>IF(U517="zákl. přenesená",N517,0)</f>
        <v>0</v>
      </c>
      <c r="BH517" s="142">
        <f>IF(U517="sníž. přenesená",N517,0)</f>
        <v>0</v>
      </c>
      <c r="BI517" s="142">
        <f>IF(U517="nulová",N517,0)</f>
        <v>0</v>
      </c>
      <c r="BJ517" s="22" t="s">
        <v>88</v>
      </c>
      <c r="BK517" s="142">
        <f>ROUND(L517*K517,2)</f>
        <v>0</v>
      </c>
      <c r="BL517" s="22" t="s">
        <v>278</v>
      </c>
      <c r="BM517" s="22" t="s">
        <v>3957</v>
      </c>
    </row>
    <row r="518" s="1" customFormat="1" ht="16.5" customHeight="1">
      <c r="B518" s="46"/>
      <c r="C518" s="47"/>
      <c r="D518" s="47"/>
      <c r="E518" s="47"/>
      <c r="F518" s="250" t="s">
        <v>3816</v>
      </c>
      <c r="G518" s="67"/>
      <c r="H518" s="67"/>
      <c r="I518" s="67"/>
      <c r="J518" s="47"/>
      <c r="K518" s="47"/>
      <c r="L518" s="47"/>
      <c r="M518" s="47"/>
      <c r="N518" s="47"/>
      <c r="O518" s="47"/>
      <c r="P518" s="47"/>
      <c r="Q518" s="47"/>
      <c r="R518" s="48"/>
      <c r="T518" s="189"/>
      <c r="U518" s="47"/>
      <c r="V518" s="47"/>
      <c r="W518" s="47"/>
      <c r="X518" s="47"/>
      <c r="Y518" s="47"/>
      <c r="Z518" s="47"/>
      <c r="AA518" s="100"/>
      <c r="AT518" s="22" t="s">
        <v>268</v>
      </c>
      <c r="AU518" s="22" t="s">
        <v>88</v>
      </c>
    </row>
    <row r="519" s="1" customFormat="1" ht="16.5" customHeight="1">
      <c r="B519" s="46"/>
      <c r="C519" s="219" t="s">
        <v>1092</v>
      </c>
      <c r="D519" s="219" t="s">
        <v>207</v>
      </c>
      <c r="E519" s="220" t="s">
        <v>3958</v>
      </c>
      <c r="F519" s="221" t="s">
        <v>3818</v>
      </c>
      <c r="G519" s="221"/>
      <c r="H519" s="221"/>
      <c r="I519" s="221"/>
      <c r="J519" s="222" t="s">
        <v>1134</v>
      </c>
      <c r="K519" s="223">
        <v>3</v>
      </c>
      <c r="L519" s="224">
        <v>0</v>
      </c>
      <c r="M519" s="225"/>
      <c r="N519" s="226">
        <f>ROUND(L519*K519,2)</f>
        <v>0</v>
      </c>
      <c r="O519" s="226"/>
      <c r="P519" s="226"/>
      <c r="Q519" s="226"/>
      <c r="R519" s="48"/>
      <c r="T519" s="227" t="s">
        <v>22</v>
      </c>
      <c r="U519" s="56" t="s">
        <v>45</v>
      </c>
      <c r="V519" s="47"/>
      <c r="W519" s="228">
        <f>V519*K519</f>
        <v>0</v>
      </c>
      <c r="X519" s="228">
        <v>0</v>
      </c>
      <c r="Y519" s="228">
        <f>X519*K519</f>
        <v>0</v>
      </c>
      <c r="Z519" s="228">
        <v>0</v>
      </c>
      <c r="AA519" s="229">
        <f>Z519*K519</f>
        <v>0</v>
      </c>
      <c r="AR519" s="22" t="s">
        <v>278</v>
      </c>
      <c r="AT519" s="22" t="s">
        <v>207</v>
      </c>
      <c r="AU519" s="22" t="s">
        <v>88</v>
      </c>
      <c r="AY519" s="22" t="s">
        <v>206</v>
      </c>
      <c r="BE519" s="142">
        <f>IF(U519="základní",N519,0)</f>
        <v>0</v>
      </c>
      <c r="BF519" s="142">
        <f>IF(U519="snížená",N519,0)</f>
        <v>0</v>
      </c>
      <c r="BG519" s="142">
        <f>IF(U519="zákl. přenesená",N519,0)</f>
        <v>0</v>
      </c>
      <c r="BH519" s="142">
        <f>IF(U519="sníž. přenesená",N519,0)</f>
        <v>0</v>
      </c>
      <c r="BI519" s="142">
        <f>IF(U519="nulová",N519,0)</f>
        <v>0</v>
      </c>
      <c r="BJ519" s="22" t="s">
        <v>88</v>
      </c>
      <c r="BK519" s="142">
        <f>ROUND(L519*K519,2)</f>
        <v>0</v>
      </c>
      <c r="BL519" s="22" t="s">
        <v>278</v>
      </c>
      <c r="BM519" s="22" t="s">
        <v>3959</v>
      </c>
    </row>
    <row r="520" s="1" customFormat="1" ht="60" customHeight="1">
      <c r="B520" s="46"/>
      <c r="C520" s="47"/>
      <c r="D520" s="47"/>
      <c r="E520" s="47"/>
      <c r="F520" s="250" t="s">
        <v>3960</v>
      </c>
      <c r="G520" s="67"/>
      <c r="H520" s="67"/>
      <c r="I520" s="67"/>
      <c r="J520" s="47"/>
      <c r="K520" s="47"/>
      <c r="L520" s="47"/>
      <c r="M520" s="47"/>
      <c r="N520" s="47"/>
      <c r="O520" s="47"/>
      <c r="P520" s="47"/>
      <c r="Q520" s="47"/>
      <c r="R520" s="48"/>
      <c r="T520" s="189"/>
      <c r="U520" s="47"/>
      <c r="V520" s="47"/>
      <c r="W520" s="47"/>
      <c r="X520" s="47"/>
      <c r="Y520" s="47"/>
      <c r="Z520" s="47"/>
      <c r="AA520" s="100"/>
      <c r="AT520" s="22" t="s">
        <v>268</v>
      </c>
      <c r="AU520" s="22" t="s">
        <v>88</v>
      </c>
    </row>
    <row r="521" s="1" customFormat="1" ht="16.5" customHeight="1">
      <c r="B521" s="46"/>
      <c r="C521" s="219" t="s">
        <v>1096</v>
      </c>
      <c r="D521" s="219" t="s">
        <v>207</v>
      </c>
      <c r="E521" s="220" t="s">
        <v>3961</v>
      </c>
      <c r="F521" s="221" t="s">
        <v>3402</v>
      </c>
      <c r="G521" s="221"/>
      <c r="H521" s="221"/>
      <c r="I521" s="221"/>
      <c r="J521" s="222" t="s">
        <v>243</v>
      </c>
      <c r="K521" s="223">
        <v>200</v>
      </c>
      <c r="L521" s="224">
        <v>0</v>
      </c>
      <c r="M521" s="225"/>
      <c r="N521" s="226">
        <f>ROUND(L521*K521,2)</f>
        <v>0</v>
      </c>
      <c r="O521" s="226"/>
      <c r="P521" s="226"/>
      <c r="Q521" s="226"/>
      <c r="R521" s="48"/>
      <c r="T521" s="227" t="s">
        <v>22</v>
      </c>
      <c r="U521" s="56" t="s">
        <v>45</v>
      </c>
      <c r="V521" s="47"/>
      <c r="W521" s="228">
        <f>V521*K521</f>
        <v>0</v>
      </c>
      <c r="X521" s="228">
        <v>0</v>
      </c>
      <c r="Y521" s="228">
        <f>X521*K521</f>
        <v>0</v>
      </c>
      <c r="Z521" s="228">
        <v>0</v>
      </c>
      <c r="AA521" s="229">
        <f>Z521*K521</f>
        <v>0</v>
      </c>
      <c r="AR521" s="22" t="s">
        <v>278</v>
      </c>
      <c r="AT521" s="22" t="s">
        <v>207</v>
      </c>
      <c r="AU521" s="22" t="s">
        <v>88</v>
      </c>
      <c r="AY521" s="22" t="s">
        <v>206</v>
      </c>
      <c r="BE521" s="142">
        <f>IF(U521="základní",N521,0)</f>
        <v>0</v>
      </c>
      <c r="BF521" s="142">
        <f>IF(U521="snížená",N521,0)</f>
        <v>0</v>
      </c>
      <c r="BG521" s="142">
        <f>IF(U521="zákl. přenesená",N521,0)</f>
        <v>0</v>
      </c>
      <c r="BH521" s="142">
        <f>IF(U521="sníž. přenesená",N521,0)</f>
        <v>0</v>
      </c>
      <c r="BI521" s="142">
        <f>IF(U521="nulová",N521,0)</f>
        <v>0</v>
      </c>
      <c r="BJ521" s="22" t="s">
        <v>88</v>
      </c>
      <c r="BK521" s="142">
        <f>ROUND(L521*K521,2)</f>
        <v>0</v>
      </c>
      <c r="BL521" s="22" t="s">
        <v>278</v>
      </c>
      <c r="BM521" s="22" t="s">
        <v>3962</v>
      </c>
    </row>
    <row r="522" s="1" customFormat="1" ht="16.5" customHeight="1">
      <c r="B522" s="46"/>
      <c r="C522" s="47"/>
      <c r="D522" s="47"/>
      <c r="E522" s="47"/>
      <c r="F522" s="250" t="s">
        <v>3402</v>
      </c>
      <c r="G522" s="67"/>
      <c r="H522" s="67"/>
      <c r="I522" s="67"/>
      <c r="J522" s="47"/>
      <c r="K522" s="47"/>
      <c r="L522" s="47"/>
      <c r="M522" s="47"/>
      <c r="N522" s="47"/>
      <c r="O522" s="47"/>
      <c r="P522" s="47"/>
      <c r="Q522" s="47"/>
      <c r="R522" s="48"/>
      <c r="T522" s="189"/>
      <c r="U522" s="47"/>
      <c r="V522" s="47"/>
      <c r="W522" s="47"/>
      <c r="X522" s="47"/>
      <c r="Y522" s="47"/>
      <c r="Z522" s="47"/>
      <c r="AA522" s="100"/>
      <c r="AT522" s="22" t="s">
        <v>268</v>
      </c>
      <c r="AU522" s="22" t="s">
        <v>88</v>
      </c>
    </row>
    <row r="523" s="1" customFormat="1" ht="16.5" customHeight="1">
      <c r="B523" s="46"/>
      <c r="C523" s="219" t="s">
        <v>1100</v>
      </c>
      <c r="D523" s="219" t="s">
        <v>207</v>
      </c>
      <c r="E523" s="220" t="s">
        <v>3963</v>
      </c>
      <c r="F523" s="221" t="s">
        <v>3964</v>
      </c>
      <c r="G523" s="221"/>
      <c r="H523" s="221"/>
      <c r="I523" s="221"/>
      <c r="J523" s="222" t="s">
        <v>243</v>
      </c>
      <c r="K523" s="223">
        <v>200</v>
      </c>
      <c r="L523" s="224">
        <v>0</v>
      </c>
      <c r="M523" s="225"/>
      <c r="N523" s="226">
        <f>ROUND(L523*K523,2)</f>
        <v>0</v>
      </c>
      <c r="O523" s="226"/>
      <c r="P523" s="226"/>
      <c r="Q523" s="226"/>
      <c r="R523" s="48"/>
      <c r="T523" s="227" t="s">
        <v>22</v>
      </c>
      <c r="U523" s="56" t="s">
        <v>45</v>
      </c>
      <c r="V523" s="47"/>
      <c r="W523" s="228">
        <f>V523*K523</f>
        <v>0</v>
      </c>
      <c r="X523" s="228">
        <v>0</v>
      </c>
      <c r="Y523" s="228">
        <f>X523*K523</f>
        <v>0</v>
      </c>
      <c r="Z523" s="228">
        <v>0</v>
      </c>
      <c r="AA523" s="229">
        <f>Z523*K523</f>
        <v>0</v>
      </c>
      <c r="AR523" s="22" t="s">
        <v>278</v>
      </c>
      <c r="AT523" s="22" t="s">
        <v>207</v>
      </c>
      <c r="AU523" s="22" t="s">
        <v>88</v>
      </c>
      <c r="AY523" s="22" t="s">
        <v>206</v>
      </c>
      <c r="BE523" s="142">
        <f>IF(U523="základní",N523,0)</f>
        <v>0</v>
      </c>
      <c r="BF523" s="142">
        <f>IF(U523="snížená",N523,0)</f>
        <v>0</v>
      </c>
      <c r="BG523" s="142">
        <f>IF(U523="zákl. přenesená",N523,0)</f>
        <v>0</v>
      </c>
      <c r="BH523" s="142">
        <f>IF(U523="sníž. přenesená",N523,0)</f>
        <v>0</v>
      </c>
      <c r="BI523" s="142">
        <f>IF(U523="nulová",N523,0)</f>
        <v>0</v>
      </c>
      <c r="BJ523" s="22" t="s">
        <v>88</v>
      </c>
      <c r="BK523" s="142">
        <f>ROUND(L523*K523,2)</f>
        <v>0</v>
      </c>
      <c r="BL523" s="22" t="s">
        <v>278</v>
      </c>
      <c r="BM523" s="22" t="s">
        <v>3965</v>
      </c>
    </row>
    <row r="524" s="1" customFormat="1" ht="36" customHeight="1">
      <c r="B524" s="46"/>
      <c r="C524" s="47"/>
      <c r="D524" s="47"/>
      <c r="E524" s="47"/>
      <c r="F524" s="250" t="s">
        <v>3966</v>
      </c>
      <c r="G524" s="67"/>
      <c r="H524" s="67"/>
      <c r="I524" s="67"/>
      <c r="J524" s="47"/>
      <c r="K524" s="47"/>
      <c r="L524" s="47"/>
      <c r="M524" s="47"/>
      <c r="N524" s="47"/>
      <c r="O524" s="47"/>
      <c r="P524" s="47"/>
      <c r="Q524" s="47"/>
      <c r="R524" s="48"/>
      <c r="T524" s="189"/>
      <c r="U524" s="47"/>
      <c r="V524" s="47"/>
      <c r="W524" s="47"/>
      <c r="X524" s="47"/>
      <c r="Y524" s="47"/>
      <c r="Z524" s="47"/>
      <c r="AA524" s="100"/>
      <c r="AT524" s="22" t="s">
        <v>268</v>
      </c>
      <c r="AU524" s="22" t="s">
        <v>88</v>
      </c>
    </row>
    <row r="525" s="1" customFormat="1" ht="25.5" customHeight="1">
      <c r="B525" s="46"/>
      <c r="C525" s="219" t="s">
        <v>1102</v>
      </c>
      <c r="D525" s="219" t="s">
        <v>207</v>
      </c>
      <c r="E525" s="220" t="s">
        <v>3967</v>
      </c>
      <c r="F525" s="221" t="s">
        <v>3968</v>
      </c>
      <c r="G525" s="221"/>
      <c r="H525" s="221"/>
      <c r="I525" s="221"/>
      <c r="J525" s="222" t="s">
        <v>1134</v>
      </c>
      <c r="K525" s="223">
        <v>600</v>
      </c>
      <c r="L525" s="224">
        <v>0</v>
      </c>
      <c r="M525" s="225"/>
      <c r="N525" s="226">
        <f>ROUND(L525*K525,2)</f>
        <v>0</v>
      </c>
      <c r="O525" s="226"/>
      <c r="P525" s="226"/>
      <c r="Q525" s="226"/>
      <c r="R525" s="48"/>
      <c r="T525" s="227" t="s">
        <v>22</v>
      </c>
      <c r="U525" s="56" t="s">
        <v>45</v>
      </c>
      <c r="V525" s="47"/>
      <c r="W525" s="228">
        <f>V525*K525</f>
        <v>0</v>
      </c>
      <c r="X525" s="228">
        <v>0</v>
      </c>
      <c r="Y525" s="228">
        <f>X525*K525</f>
        <v>0</v>
      </c>
      <c r="Z525" s="228">
        <v>0</v>
      </c>
      <c r="AA525" s="229">
        <f>Z525*K525</f>
        <v>0</v>
      </c>
      <c r="AR525" s="22" t="s">
        <v>278</v>
      </c>
      <c r="AT525" s="22" t="s">
        <v>207</v>
      </c>
      <c r="AU525" s="22" t="s">
        <v>88</v>
      </c>
      <c r="AY525" s="22" t="s">
        <v>206</v>
      </c>
      <c r="BE525" s="142">
        <f>IF(U525="základní",N525,0)</f>
        <v>0</v>
      </c>
      <c r="BF525" s="142">
        <f>IF(U525="snížená",N525,0)</f>
        <v>0</v>
      </c>
      <c r="BG525" s="142">
        <f>IF(U525="zákl. přenesená",N525,0)</f>
        <v>0</v>
      </c>
      <c r="BH525" s="142">
        <f>IF(U525="sníž. přenesená",N525,0)</f>
        <v>0</v>
      </c>
      <c r="BI525" s="142">
        <f>IF(U525="nulová",N525,0)</f>
        <v>0</v>
      </c>
      <c r="BJ525" s="22" t="s">
        <v>88</v>
      </c>
      <c r="BK525" s="142">
        <f>ROUND(L525*K525,2)</f>
        <v>0</v>
      </c>
      <c r="BL525" s="22" t="s">
        <v>278</v>
      </c>
      <c r="BM525" s="22" t="s">
        <v>3969</v>
      </c>
    </row>
    <row r="526" s="1" customFormat="1" ht="24" customHeight="1">
      <c r="B526" s="46"/>
      <c r="C526" s="47"/>
      <c r="D526" s="47"/>
      <c r="E526" s="47"/>
      <c r="F526" s="250" t="s">
        <v>3968</v>
      </c>
      <c r="G526" s="67"/>
      <c r="H526" s="67"/>
      <c r="I526" s="67"/>
      <c r="J526" s="47"/>
      <c r="K526" s="47"/>
      <c r="L526" s="47"/>
      <c r="M526" s="47"/>
      <c r="N526" s="47"/>
      <c r="O526" s="47"/>
      <c r="P526" s="47"/>
      <c r="Q526" s="47"/>
      <c r="R526" s="48"/>
      <c r="T526" s="189"/>
      <c r="U526" s="47"/>
      <c r="V526" s="47"/>
      <c r="W526" s="47"/>
      <c r="X526" s="47"/>
      <c r="Y526" s="47"/>
      <c r="Z526" s="47"/>
      <c r="AA526" s="100"/>
      <c r="AT526" s="22" t="s">
        <v>268</v>
      </c>
      <c r="AU526" s="22" t="s">
        <v>88</v>
      </c>
    </row>
    <row r="527" s="1" customFormat="1" ht="25.5" customHeight="1">
      <c r="B527" s="46"/>
      <c r="C527" s="219" t="s">
        <v>1107</v>
      </c>
      <c r="D527" s="219" t="s">
        <v>207</v>
      </c>
      <c r="E527" s="220" t="s">
        <v>3970</v>
      </c>
      <c r="F527" s="221" t="s">
        <v>3971</v>
      </c>
      <c r="G527" s="221"/>
      <c r="H527" s="221"/>
      <c r="I527" s="221"/>
      <c r="J527" s="222" t="s">
        <v>1134</v>
      </c>
      <c r="K527" s="223">
        <v>600</v>
      </c>
      <c r="L527" s="224">
        <v>0</v>
      </c>
      <c r="M527" s="225"/>
      <c r="N527" s="226">
        <f>ROUND(L527*K527,2)</f>
        <v>0</v>
      </c>
      <c r="O527" s="226"/>
      <c r="P527" s="226"/>
      <c r="Q527" s="226"/>
      <c r="R527" s="48"/>
      <c r="T527" s="227" t="s">
        <v>22</v>
      </c>
      <c r="U527" s="56" t="s">
        <v>45</v>
      </c>
      <c r="V527" s="47"/>
      <c r="W527" s="228">
        <f>V527*K527</f>
        <v>0</v>
      </c>
      <c r="X527" s="228">
        <v>0</v>
      </c>
      <c r="Y527" s="228">
        <f>X527*K527</f>
        <v>0</v>
      </c>
      <c r="Z527" s="228">
        <v>0</v>
      </c>
      <c r="AA527" s="229">
        <f>Z527*K527</f>
        <v>0</v>
      </c>
      <c r="AR527" s="22" t="s">
        <v>278</v>
      </c>
      <c r="AT527" s="22" t="s">
        <v>207</v>
      </c>
      <c r="AU527" s="22" t="s">
        <v>88</v>
      </c>
      <c r="AY527" s="22" t="s">
        <v>206</v>
      </c>
      <c r="BE527" s="142">
        <f>IF(U527="základní",N527,0)</f>
        <v>0</v>
      </c>
      <c r="BF527" s="142">
        <f>IF(U527="snížená",N527,0)</f>
        <v>0</v>
      </c>
      <c r="BG527" s="142">
        <f>IF(U527="zákl. přenesená",N527,0)</f>
        <v>0</v>
      </c>
      <c r="BH527" s="142">
        <f>IF(U527="sníž. přenesená",N527,0)</f>
        <v>0</v>
      </c>
      <c r="BI527" s="142">
        <f>IF(U527="nulová",N527,0)</f>
        <v>0</v>
      </c>
      <c r="BJ527" s="22" t="s">
        <v>88</v>
      </c>
      <c r="BK527" s="142">
        <f>ROUND(L527*K527,2)</f>
        <v>0</v>
      </c>
      <c r="BL527" s="22" t="s">
        <v>278</v>
      </c>
      <c r="BM527" s="22" t="s">
        <v>3972</v>
      </c>
    </row>
    <row r="528" s="1" customFormat="1" ht="24" customHeight="1">
      <c r="B528" s="46"/>
      <c r="C528" s="47"/>
      <c r="D528" s="47"/>
      <c r="E528" s="47"/>
      <c r="F528" s="250" t="s">
        <v>3971</v>
      </c>
      <c r="G528" s="67"/>
      <c r="H528" s="67"/>
      <c r="I528" s="67"/>
      <c r="J528" s="47"/>
      <c r="K528" s="47"/>
      <c r="L528" s="47"/>
      <c r="M528" s="47"/>
      <c r="N528" s="47"/>
      <c r="O528" s="47"/>
      <c r="P528" s="47"/>
      <c r="Q528" s="47"/>
      <c r="R528" s="48"/>
      <c r="T528" s="189"/>
      <c r="U528" s="47"/>
      <c r="V528" s="47"/>
      <c r="W528" s="47"/>
      <c r="X528" s="47"/>
      <c r="Y528" s="47"/>
      <c r="Z528" s="47"/>
      <c r="AA528" s="100"/>
      <c r="AT528" s="22" t="s">
        <v>268</v>
      </c>
      <c r="AU528" s="22" t="s">
        <v>88</v>
      </c>
    </row>
    <row r="529" s="1" customFormat="1" ht="25.5" customHeight="1">
      <c r="B529" s="46"/>
      <c r="C529" s="219" t="s">
        <v>1111</v>
      </c>
      <c r="D529" s="219" t="s">
        <v>207</v>
      </c>
      <c r="E529" s="220" t="s">
        <v>3973</v>
      </c>
      <c r="F529" s="221" t="s">
        <v>3426</v>
      </c>
      <c r="G529" s="221"/>
      <c r="H529" s="221"/>
      <c r="I529" s="221"/>
      <c r="J529" s="222" t="s">
        <v>243</v>
      </c>
      <c r="K529" s="223">
        <v>38</v>
      </c>
      <c r="L529" s="224">
        <v>0</v>
      </c>
      <c r="M529" s="225"/>
      <c r="N529" s="226">
        <f>ROUND(L529*K529,2)</f>
        <v>0</v>
      </c>
      <c r="O529" s="226"/>
      <c r="P529" s="226"/>
      <c r="Q529" s="226"/>
      <c r="R529" s="48"/>
      <c r="T529" s="227" t="s">
        <v>22</v>
      </c>
      <c r="U529" s="56" t="s">
        <v>45</v>
      </c>
      <c r="V529" s="47"/>
      <c r="W529" s="228">
        <f>V529*K529</f>
        <v>0</v>
      </c>
      <c r="X529" s="228">
        <v>0</v>
      </c>
      <c r="Y529" s="228">
        <f>X529*K529</f>
        <v>0</v>
      </c>
      <c r="Z529" s="228">
        <v>0</v>
      </c>
      <c r="AA529" s="229">
        <f>Z529*K529</f>
        <v>0</v>
      </c>
      <c r="AR529" s="22" t="s">
        <v>278</v>
      </c>
      <c r="AT529" s="22" t="s">
        <v>207</v>
      </c>
      <c r="AU529" s="22" t="s">
        <v>88</v>
      </c>
      <c r="AY529" s="22" t="s">
        <v>206</v>
      </c>
      <c r="BE529" s="142">
        <f>IF(U529="základní",N529,0)</f>
        <v>0</v>
      </c>
      <c r="BF529" s="142">
        <f>IF(U529="snížená",N529,0)</f>
        <v>0</v>
      </c>
      <c r="BG529" s="142">
        <f>IF(U529="zákl. přenesená",N529,0)</f>
        <v>0</v>
      </c>
      <c r="BH529" s="142">
        <f>IF(U529="sníž. přenesená",N529,0)</f>
        <v>0</v>
      </c>
      <c r="BI529" s="142">
        <f>IF(U529="nulová",N529,0)</f>
        <v>0</v>
      </c>
      <c r="BJ529" s="22" t="s">
        <v>88</v>
      </c>
      <c r="BK529" s="142">
        <f>ROUND(L529*K529,2)</f>
        <v>0</v>
      </c>
      <c r="BL529" s="22" t="s">
        <v>278</v>
      </c>
      <c r="BM529" s="22" t="s">
        <v>3974</v>
      </c>
    </row>
    <row r="530" s="1" customFormat="1" ht="24" customHeight="1">
      <c r="B530" s="46"/>
      <c r="C530" s="47"/>
      <c r="D530" s="47"/>
      <c r="E530" s="47"/>
      <c r="F530" s="250" t="s">
        <v>3428</v>
      </c>
      <c r="G530" s="67"/>
      <c r="H530" s="67"/>
      <c r="I530" s="67"/>
      <c r="J530" s="47"/>
      <c r="K530" s="47"/>
      <c r="L530" s="47"/>
      <c r="M530" s="47"/>
      <c r="N530" s="47"/>
      <c r="O530" s="47"/>
      <c r="P530" s="47"/>
      <c r="Q530" s="47"/>
      <c r="R530" s="48"/>
      <c r="T530" s="189"/>
      <c r="U530" s="47"/>
      <c r="V530" s="47"/>
      <c r="W530" s="47"/>
      <c r="X530" s="47"/>
      <c r="Y530" s="47"/>
      <c r="Z530" s="47"/>
      <c r="AA530" s="100"/>
      <c r="AT530" s="22" t="s">
        <v>268</v>
      </c>
      <c r="AU530" s="22" t="s">
        <v>88</v>
      </c>
    </row>
    <row r="531" s="1" customFormat="1" ht="25.5" customHeight="1">
      <c r="B531" s="46"/>
      <c r="C531" s="219" t="s">
        <v>1115</v>
      </c>
      <c r="D531" s="219" t="s">
        <v>207</v>
      </c>
      <c r="E531" s="220" t="s">
        <v>3975</v>
      </c>
      <c r="F531" s="221" t="s">
        <v>3662</v>
      </c>
      <c r="G531" s="221"/>
      <c r="H531" s="221"/>
      <c r="I531" s="221"/>
      <c r="J531" s="222" t="s">
        <v>243</v>
      </c>
      <c r="K531" s="223">
        <v>30</v>
      </c>
      <c r="L531" s="224">
        <v>0</v>
      </c>
      <c r="M531" s="225"/>
      <c r="N531" s="226">
        <f>ROUND(L531*K531,2)</f>
        <v>0</v>
      </c>
      <c r="O531" s="226"/>
      <c r="P531" s="226"/>
      <c r="Q531" s="226"/>
      <c r="R531" s="48"/>
      <c r="T531" s="227" t="s">
        <v>22</v>
      </c>
      <c r="U531" s="56" t="s">
        <v>45</v>
      </c>
      <c r="V531" s="47"/>
      <c r="W531" s="228">
        <f>V531*K531</f>
        <v>0</v>
      </c>
      <c r="X531" s="228">
        <v>0</v>
      </c>
      <c r="Y531" s="228">
        <f>X531*K531</f>
        <v>0</v>
      </c>
      <c r="Z531" s="228">
        <v>0</v>
      </c>
      <c r="AA531" s="229">
        <f>Z531*K531</f>
        <v>0</v>
      </c>
      <c r="AR531" s="22" t="s">
        <v>278</v>
      </c>
      <c r="AT531" s="22" t="s">
        <v>207</v>
      </c>
      <c r="AU531" s="22" t="s">
        <v>88</v>
      </c>
      <c r="AY531" s="22" t="s">
        <v>206</v>
      </c>
      <c r="BE531" s="142">
        <f>IF(U531="základní",N531,0)</f>
        <v>0</v>
      </c>
      <c r="BF531" s="142">
        <f>IF(U531="snížená",N531,0)</f>
        <v>0</v>
      </c>
      <c r="BG531" s="142">
        <f>IF(U531="zákl. přenesená",N531,0)</f>
        <v>0</v>
      </c>
      <c r="BH531" s="142">
        <f>IF(U531="sníž. přenesená",N531,0)</f>
        <v>0</v>
      </c>
      <c r="BI531" s="142">
        <f>IF(U531="nulová",N531,0)</f>
        <v>0</v>
      </c>
      <c r="BJ531" s="22" t="s">
        <v>88</v>
      </c>
      <c r="BK531" s="142">
        <f>ROUND(L531*K531,2)</f>
        <v>0</v>
      </c>
      <c r="BL531" s="22" t="s">
        <v>278</v>
      </c>
      <c r="BM531" s="22" t="s">
        <v>3976</v>
      </c>
    </row>
    <row r="532" s="1" customFormat="1" ht="24" customHeight="1">
      <c r="B532" s="46"/>
      <c r="C532" s="47"/>
      <c r="D532" s="47"/>
      <c r="E532" s="47"/>
      <c r="F532" s="250" t="s">
        <v>3664</v>
      </c>
      <c r="G532" s="67"/>
      <c r="H532" s="67"/>
      <c r="I532" s="67"/>
      <c r="J532" s="47"/>
      <c r="K532" s="47"/>
      <c r="L532" s="47"/>
      <c r="M532" s="47"/>
      <c r="N532" s="47"/>
      <c r="O532" s="47"/>
      <c r="P532" s="47"/>
      <c r="Q532" s="47"/>
      <c r="R532" s="48"/>
      <c r="T532" s="189"/>
      <c r="U532" s="47"/>
      <c r="V532" s="47"/>
      <c r="W532" s="47"/>
      <c r="X532" s="47"/>
      <c r="Y532" s="47"/>
      <c r="Z532" s="47"/>
      <c r="AA532" s="100"/>
      <c r="AT532" s="22" t="s">
        <v>268</v>
      </c>
      <c r="AU532" s="22" t="s">
        <v>88</v>
      </c>
    </row>
    <row r="533" s="1" customFormat="1" ht="25.5" customHeight="1">
      <c r="B533" s="46"/>
      <c r="C533" s="219" t="s">
        <v>1119</v>
      </c>
      <c r="D533" s="219" t="s">
        <v>207</v>
      </c>
      <c r="E533" s="220" t="s">
        <v>3977</v>
      </c>
      <c r="F533" s="221" t="s">
        <v>3666</v>
      </c>
      <c r="G533" s="221"/>
      <c r="H533" s="221"/>
      <c r="I533" s="221"/>
      <c r="J533" s="222" t="s">
        <v>243</v>
      </c>
      <c r="K533" s="223">
        <v>8</v>
      </c>
      <c r="L533" s="224">
        <v>0</v>
      </c>
      <c r="M533" s="225"/>
      <c r="N533" s="226">
        <f>ROUND(L533*K533,2)</f>
        <v>0</v>
      </c>
      <c r="O533" s="226"/>
      <c r="P533" s="226"/>
      <c r="Q533" s="226"/>
      <c r="R533" s="48"/>
      <c r="T533" s="227" t="s">
        <v>22</v>
      </c>
      <c r="U533" s="56" t="s">
        <v>45</v>
      </c>
      <c r="V533" s="47"/>
      <c r="W533" s="228">
        <f>V533*K533</f>
        <v>0</v>
      </c>
      <c r="X533" s="228">
        <v>0</v>
      </c>
      <c r="Y533" s="228">
        <f>X533*K533</f>
        <v>0</v>
      </c>
      <c r="Z533" s="228">
        <v>0</v>
      </c>
      <c r="AA533" s="229">
        <f>Z533*K533</f>
        <v>0</v>
      </c>
      <c r="AR533" s="22" t="s">
        <v>278</v>
      </c>
      <c r="AT533" s="22" t="s">
        <v>207</v>
      </c>
      <c r="AU533" s="22" t="s">
        <v>88</v>
      </c>
      <c r="AY533" s="22" t="s">
        <v>206</v>
      </c>
      <c r="BE533" s="142">
        <f>IF(U533="základní",N533,0)</f>
        <v>0</v>
      </c>
      <c r="BF533" s="142">
        <f>IF(U533="snížená",N533,0)</f>
        <v>0</v>
      </c>
      <c r="BG533" s="142">
        <f>IF(U533="zákl. přenesená",N533,0)</f>
        <v>0</v>
      </c>
      <c r="BH533" s="142">
        <f>IF(U533="sníž. přenesená",N533,0)</f>
        <v>0</v>
      </c>
      <c r="BI533" s="142">
        <f>IF(U533="nulová",N533,0)</f>
        <v>0</v>
      </c>
      <c r="BJ533" s="22" t="s">
        <v>88</v>
      </c>
      <c r="BK533" s="142">
        <f>ROUND(L533*K533,2)</f>
        <v>0</v>
      </c>
      <c r="BL533" s="22" t="s">
        <v>278</v>
      </c>
      <c r="BM533" s="22" t="s">
        <v>3978</v>
      </c>
    </row>
    <row r="534" s="1" customFormat="1" ht="24" customHeight="1">
      <c r="B534" s="46"/>
      <c r="C534" s="47"/>
      <c r="D534" s="47"/>
      <c r="E534" s="47"/>
      <c r="F534" s="250" t="s">
        <v>3668</v>
      </c>
      <c r="G534" s="67"/>
      <c r="H534" s="67"/>
      <c r="I534" s="67"/>
      <c r="J534" s="47"/>
      <c r="K534" s="47"/>
      <c r="L534" s="47"/>
      <c r="M534" s="47"/>
      <c r="N534" s="47"/>
      <c r="O534" s="47"/>
      <c r="P534" s="47"/>
      <c r="Q534" s="47"/>
      <c r="R534" s="48"/>
      <c r="T534" s="189"/>
      <c r="U534" s="47"/>
      <c r="V534" s="47"/>
      <c r="W534" s="47"/>
      <c r="X534" s="47"/>
      <c r="Y534" s="47"/>
      <c r="Z534" s="47"/>
      <c r="AA534" s="100"/>
      <c r="AT534" s="22" t="s">
        <v>268</v>
      </c>
      <c r="AU534" s="22" t="s">
        <v>88</v>
      </c>
    </row>
    <row r="535" s="1" customFormat="1" ht="16.5" customHeight="1">
      <c r="B535" s="46"/>
      <c r="C535" s="219" t="s">
        <v>1123</v>
      </c>
      <c r="D535" s="219" t="s">
        <v>207</v>
      </c>
      <c r="E535" s="220" t="s">
        <v>3979</v>
      </c>
      <c r="F535" s="221" t="s">
        <v>3434</v>
      </c>
      <c r="G535" s="221"/>
      <c r="H535" s="221"/>
      <c r="I535" s="221"/>
      <c r="J535" s="222" t="s">
        <v>243</v>
      </c>
      <c r="K535" s="223">
        <v>42</v>
      </c>
      <c r="L535" s="224">
        <v>0</v>
      </c>
      <c r="M535" s="225"/>
      <c r="N535" s="226">
        <f>ROUND(L535*K535,2)</f>
        <v>0</v>
      </c>
      <c r="O535" s="226"/>
      <c r="P535" s="226"/>
      <c r="Q535" s="226"/>
      <c r="R535" s="48"/>
      <c r="T535" s="227" t="s">
        <v>22</v>
      </c>
      <c r="U535" s="56" t="s">
        <v>45</v>
      </c>
      <c r="V535" s="47"/>
      <c r="W535" s="228">
        <f>V535*K535</f>
        <v>0</v>
      </c>
      <c r="X535" s="228">
        <v>0</v>
      </c>
      <c r="Y535" s="228">
        <f>X535*K535</f>
        <v>0</v>
      </c>
      <c r="Z535" s="228">
        <v>0</v>
      </c>
      <c r="AA535" s="229">
        <f>Z535*K535</f>
        <v>0</v>
      </c>
      <c r="AR535" s="22" t="s">
        <v>278</v>
      </c>
      <c r="AT535" s="22" t="s">
        <v>207</v>
      </c>
      <c r="AU535" s="22" t="s">
        <v>88</v>
      </c>
      <c r="AY535" s="22" t="s">
        <v>206</v>
      </c>
      <c r="BE535" s="142">
        <f>IF(U535="základní",N535,0)</f>
        <v>0</v>
      </c>
      <c r="BF535" s="142">
        <f>IF(U535="snížená",N535,0)</f>
        <v>0</v>
      </c>
      <c r="BG535" s="142">
        <f>IF(U535="zákl. přenesená",N535,0)</f>
        <v>0</v>
      </c>
      <c r="BH535" s="142">
        <f>IF(U535="sníž. přenesená",N535,0)</f>
        <v>0</v>
      </c>
      <c r="BI535" s="142">
        <f>IF(U535="nulová",N535,0)</f>
        <v>0</v>
      </c>
      <c r="BJ535" s="22" t="s">
        <v>88</v>
      </c>
      <c r="BK535" s="142">
        <f>ROUND(L535*K535,2)</f>
        <v>0</v>
      </c>
      <c r="BL535" s="22" t="s">
        <v>278</v>
      </c>
      <c r="BM535" s="22" t="s">
        <v>3980</v>
      </c>
    </row>
    <row r="536" s="1" customFormat="1" ht="16.5" customHeight="1">
      <c r="B536" s="46"/>
      <c r="C536" s="47"/>
      <c r="D536" s="47"/>
      <c r="E536" s="47"/>
      <c r="F536" s="250" t="s">
        <v>3434</v>
      </c>
      <c r="G536" s="67"/>
      <c r="H536" s="67"/>
      <c r="I536" s="67"/>
      <c r="J536" s="47"/>
      <c r="K536" s="47"/>
      <c r="L536" s="47"/>
      <c r="M536" s="47"/>
      <c r="N536" s="47"/>
      <c r="O536" s="47"/>
      <c r="P536" s="47"/>
      <c r="Q536" s="47"/>
      <c r="R536" s="48"/>
      <c r="T536" s="189"/>
      <c r="U536" s="47"/>
      <c r="V536" s="47"/>
      <c r="W536" s="47"/>
      <c r="X536" s="47"/>
      <c r="Y536" s="47"/>
      <c r="Z536" s="47"/>
      <c r="AA536" s="100"/>
      <c r="AT536" s="22" t="s">
        <v>268</v>
      </c>
      <c r="AU536" s="22" t="s">
        <v>88</v>
      </c>
    </row>
    <row r="537" s="1" customFormat="1" ht="16.5" customHeight="1">
      <c r="B537" s="46"/>
      <c r="C537" s="219" t="s">
        <v>1127</v>
      </c>
      <c r="D537" s="219" t="s">
        <v>207</v>
      </c>
      <c r="E537" s="220" t="s">
        <v>3981</v>
      </c>
      <c r="F537" s="221" t="s">
        <v>3437</v>
      </c>
      <c r="G537" s="221"/>
      <c r="H537" s="221"/>
      <c r="I537" s="221"/>
      <c r="J537" s="222" t="s">
        <v>1134</v>
      </c>
      <c r="K537" s="223">
        <v>1</v>
      </c>
      <c r="L537" s="224">
        <v>0</v>
      </c>
      <c r="M537" s="225"/>
      <c r="N537" s="226">
        <f>ROUND(L537*K537,2)</f>
        <v>0</v>
      </c>
      <c r="O537" s="226"/>
      <c r="P537" s="226"/>
      <c r="Q537" s="226"/>
      <c r="R537" s="48"/>
      <c r="T537" s="227" t="s">
        <v>22</v>
      </c>
      <c r="U537" s="56" t="s">
        <v>45</v>
      </c>
      <c r="V537" s="47"/>
      <c r="W537" s="228">
        <f>V537*K537</f>
        <v>0</v>
      </c>
      <c r="X537" s="228">
        <v>0</v>
      </c>
      <c r="Y537" s="228">
        <f>X537*K537</f>
        <v>0</v>
      </c>
      <c r="Z537" s="228">
        <v>0</v>
      </c>
      <c r="AA537" s="229">
        <f>Z537*K537</f>
        <v>0</v>
      </c>
      <c r="AR537" s="22" t="s">
        <v>278</v>
      </c>
      <c r="AT537" s="22" t="s">
        <v>207</v>
      </c>
      <c r="AU537" s="22" t="s">
        <v>88</v>
      </c>
      <c r="AY537" s="22" t="s">
        <v>206</v>
      </c>
      <c r="BE537" s="142">
        <f>IF(U537="základní",N537,0)</f>
        <v>0</v>
      </c>
      <c r="BF537" s="142">
        <f>IF(U537="snížená",N537,0)</f>
        <v>0</v>
      </c>
      <c r="BG537" s="142">
        <f>IF(U537="zákl. přenesená",N537,0)</f>
        <v>0</v>
      </c>
      <c r="BH537" s="142">
        <f>IF(U537="sníž. přenesená",N537,0)</f>
        <v>0</v>
      </c>
      <c r="BI537" s="142">
        <f>IF(U537="nulová",N537,0)</f>
        <v>0</v>
      </c>
      <c r="BJ537" s="22" t="s">
        <v>88</v>
      </c>
      <c r="BK537" s="142">
        <f>ROUND(L537*K537,2)</f>
        <v>0</v>
      </c>
      <c r="BL537" s="22" t="s">
        <v>278</v>
      </c>
      <c r="BM537" s="22" t="s">
        <v>3982</v>
      </c>
    </row>
    <row r="538" s="1" customFormat="1" ht="16.5" customHeight="1">
      <c r="B538" s="46"/>
      <c r="C538" s="47"/>
      <c r="D538" s="47"/>
      <c r="E538" s="47"/>
      <c r="F538" s="250" t="s">
        <v>3437</v>
      </c>
      <c r="G538" s="67"/>
      <c r="H538" s="67"/>
      <c r="I538" s="67"/>
      <c r="J538" s="47"/>
      <c r="K538" s="47"/>
      <c r="L538" s="47"/>
      <c r="M538" s="47"/>
      <c r="N538" s="47"/>
      <c r="O538" s="47"/>
      <c r="P538" s="47"/>
      <c r="Q538" s="47"/>
      <c r="R538" s="48"/>
      <c r="T538" s="189"/>
      <c r="U538" s="47"/>
      <c r="V538" s="47"/>
      <c r="W538" s="47"/>
      <c r="X538" s="47"/>
      <c r="Y538" s="47"/>
      <c r="Z538" s="47"/>
      <c r="AA538" s="100"/>
      <c r="AT538" s="22" t="s">
        <v>268</v>
      </c>
      <c r="AU538" s="22" t="s">
        <v>88</v>
      </c>
    </row>
    <row r="539" s="1" customFormat="1" ht="25.5" customHeight="1">
      <c r="B539" s="46"/>
      <c r="C539" s="219" t="s">
        <v>1131</v>
      </c>
      <c r="D539" s="219" t="s">
        <v>207</v>
      </c>
      <c r="E539" s="220" t="s">
        <v>3983</v>
      </c>
      <c r="F539" s="221" t="s">
        <v>3440</v>
      </c>
      <c r="G539" s="221"/>
      <c r="H539" s="221"/>
      <c r="I539" s="221"/>
      <c r="J539" s="222" t="s">
        <v>1134</v>
      </c>
      <c r="K539" s="223">
        <v>1</v>
      </c>
      <c r="L539" s="224">
        <v>0</v>
      </c>
      <c r="M539" s="225"/>
      <c r="N539" s="226">
        <f>ROUND(L539*K539,2)</f>
        <v>0</v>
      </c>
      <c r="O539" s="226"/>
      <c r="P539" s="226"/>
      <c r="Q539" s="226"/>
      <c r="R539" s="48"/>
      <c r="T539" s="227" t="s">
        <v>22</v>
      </c>
      <c r="U539" s="56" t="s">
        <v>45</v>
      </c>
      <c r="V539" s="47"/>
      <c r="W539" s="228">
        <f>V539*K539</f>
        <v>0</v>
      </c>
      <c r="X539" s="228">
        <v>0</v>
      </c>
      <c r="Y539" s="228">
        <f>X539*K539</f>
        <v>0</v>
      </c>
      <c r="Z539" s="228">
        <v>0</v>
      </c>
      <c r="AA539" s="229">
        <f>Z539*K539</f>
        <v>0</v>
      </c>
      <c r="AR539" s="22" t="s">
        <v>278</v>
      </c>
      <c r="AT539" s="22" t="s">
        <v>207</v>
      </c>
      <c r="AU539" s="22" t="s">
        <v>88</v>
      </c>
      <c r="AY539" s="22" t="s">
        <v>206</v>
      </c>
      <c r="BE539" s="142">
        <f>IF(U539="základní",N539,0)</f>
        <v>0</v>
      </c>
      <c r="BF539" s="142">
        <f>IF(U539="snížená",N539,0)</f>
        <v>0</v>
      </c>
      <c r="BG539" s="142">
        <f>IF(U539="zákl. přenesená",N539,0)</f>
        <v>0</v>
      </c>
      <c r="BH539" s="142">
        <f>IF(U539="sníž. přenesená",N539,0)</f>
        <v>0</v>
      </c>
      <c r="BI539" s="142">
        <f>IF(U539="nulová",N539,0)</f>
        <v>0</v>
      </c>
      <c r="BJ539" s="22" t="s">
        <v>88</v>
      </c>
      <c r="BK539" s="142">
        <f>ROUND(L539*K539,2)</f>
        <v>0</v>
      </c>
      <c r="BL539" s="22" t="s">
        <v>278</v>
      </c>
      <c r="BM539" s="22" t="s">
        <v>3984</v>
      </c>
    </row>
    <row r="540" s="1" customFormat="1" ht="24" customHeight="1">
      <c r="B540" s="46"/>
      <c r="C540" s="47"/>
      <c r="D540" s="47"/>
      <c r="E540" s="47"/>
      <c r="F540" s="250" t="s">
        <v>3442</v>
      </c>
      <c r="G540" s="67"/>
      <c r="H540" s="67"/>
      <c r="I540" s="67"/>
      <c r="J540" s="47"/>
      <c r="K540" s="47"/>
      <c r="L540" s="47"/>
      <c r="M540" s="47"/>
      <c r="N540" s="47"/>
      <c r="O540" s="47"/>
      <c r="P540" s="47"/>
      <c r="Q540" s="47"/>
      <c r="R540" s="48"/>
      <c r="T540" s="189"/>
      <c r="U540" s="47"/>
      <c r="V540" s="47"/>
      <c r="W540" s="47"/>
      <c r="X540" s="47"/>
      <c r="Y540" s="47"/>
      <c r="Z540" s="47"/>
      <c r="AA540" s="100"/>
      <c r="AT540" s="22" t="s">
        <v>268</v>
      </c>
      <c r="AU540" s="22" t="s">
        <v>88</v>
      </c>
    </row>
    <row r="541" s="1" customFormat="1" ht="25.5" customHeight="1">
      <c r="B541" s="46"/>
      <c r="C541" s="219" t="s">
        <v>1136</v>
      </c>
      <c r="D541" s="219" t="s">
        <v>207</v>
      </c>
      <c r="E541" s="220" t="s">
        <v>3985</v>
      </c>
      <c r="F541" s="221" t="s">
        <v>3444</v>
      </c>
      <c r="G541" s="221"/>
      <c r="H541" s="221"/>
      <c r="I541" s="221"/>
      <c r="J541" s="222" t="s">
        <v>1134</v>
      </c>
      <c r="K541" s="223">
        <v>12</v>
      </c>
      <c r="L541" s="224">
        <v>0</v>
      </c>
      <c r="M541" s="225"/>
      <c r="N541" s="226">
        <f>ROUND(L541*K541,2)</f>
        <v>0</v>
      </c>
      <c r="O541" s="226"/>
      <c r="P541" s="226"/>
      <c r="Q541" s="226"/>
      <c r="R541" s="48"/>
      <c r="T541" s="227" t="s">
        <v>22</v>
      </c>
      <c r="U541" s="56" t="s">
        <v>45</v>
      </c>
      <c r="V541" s="47"/>
      <c r="W541" s="228">
        <f>V541*K541</f>
        <v>0</v>
      </c>
      <c r="X541" s="228">
        <v>0</v>
      </c>
      <c r="Y541" s="228">
        <f>X541*K541</f>
        <v>0</v>
      </c>
      <c r="Z541" s="228">
        <v>0</v>
      </c>
      <c r="AA541" s="229">
        <f>Z541*K541</f>
        <v>0</v>
      </c>
      <c r="AR541" s="22" t="s">
        <v>278</v>
      </c>
      <c r="AT541" s="22" t="s">
        <v>207</v>
      </c>
      <c r="AU541" s="22" t="s">
        <v>88</v>
      </c>
      <c r="AY541" s="22" t="s">
        <v>206</v>
      </c>
      <c r="BE541" s="142">
        <f>IF(U541="základní",N541,0)</f>
        <v>0</v>
      </c>
      <c r="BF541" s="142">
        <f>IF(U541="snížená",N541,0)</f>
        <v>0</v>
      </c>
      <c r="BG541" s="142">
        <f>IF(U541="zákl. přenesená",N541,0)</f>
        <v>0</v>
      </c>
      <c r="BH541" s="142">
        <f>IF(U541="sníž. přenesená",N541,0)</f>
        <v>0</v>
      </c>
      <c r="BI541" s="142">
        <f>IF(U541="nulová",N541,0)</f>
        <v>0</v>
      </c>
      <c r="BJ541" s="22" t="s">
        <v>88</v>
      </c>
      <c r="BK541" s="142">
        <f>ROUND(L541*K541,2)</f>
        <v>0</v>
      </c>
      <c r="BL541" s="22" t="s">
        <v>278</v>
      </c>
      <c r="BM541" s="22" t="s">
        <v>3986</v>
      </c>
    </row>
    <row r="542" s="1" customFormat="1" ht="24" customHeight="1">
      <c r="B542" s="46"/>
      <c r="C542" s="47"/>
      <c r="D542" s="47"/>
      <c r="E542" s="47"/>
      <c r="F542" s="250" t="s">
        <v>3446</v>
      </c>
      <c r="G542" s="67"/>
      <c r="H542" s="67"/>
      <c r="I542" s="67"/>
      <c r="J542" s="47"/>
      <c r="K542" s="47"/>
      <c r="L542" s="47"/>
      <c r="M542" s="47"/>
      <c r="N542" s="47"/>
      <c r="O542" s="47"/>
      <c r="P542" s="47"/>
      <c r="Q542" s="47"/>
      <c r="R542" s="48"/>
      <c r="T542" s="189"/>
      <c r="U542" s="47"/>
      <c r="V542" s="47"/>
      <c r="W542" s="47"/>
      <c r="X542" s="47"/>
      <c r="Y542" s="47"/>
      <c r="Z542" s="47"/>
      <c r="AA542" s="100"/>
      <c r="AT542" s="22" t="s">
        <v>268</v>
      </c>
      <c r="AU542" s="22" t="s">
        <v>88</v>
      </c>
    </row>
    <row r="543" s="1" customFormat="1" ht="25.5" customHeight="1">
      <c r="B543" s="46"/>
      <c r="C543" s="219" t="s">
        <v>1141</v>
      </c>
      <c r="D543" s="219" t="s">
        <v>207</v>
      </c>
      <c r="E543" s="220" t="s">
        <v>3987</v>
      </c>
      <c r="F543" s="221" t="s">
        <v>3448</v>
      </c>
      <c r="G543" s="221"/>
      <c r="H543" s="221"/>
      <c r="I543" s="221"/>
      <c r="J543" s="222" t="s">
        <v>1134</v>
      </c>
      <c r="K543" s="223">
        <v>12</v>
      </c>
      <c r="L543" s="224">
        <v>0</v>
      </c>
      <c r="M543" s="225"/>
      <c r="N543" s="226">
        <f>ROUND(L543*K543,2)</f>
        <v>0</v>
      </c>
      <c r="O543" s="226"/>
      <c r="P543" s="226"/>
      <c r="Q543" s="226"/>
      <c r="R543" s="48"/>
      <c r="T543" s="227" t="s">
        <v>22</v>
      </c>
      <c r="U543" s="56" t="s">
        <v>45</v>
      </c>
      <c r="V543" s="47"/>
      <c r="W543" s="228">
        <f>V543*K543</f>
        <v>0</v>
      </c>
      <c r="X543" s="228">
        <v>0</v>
      </c>
      <c r="Y543" s="228">
        <f>X543*K543</f>
        <v>0</v>
      </c>
      <c r="Z543" s="228">
        <v>0</v>
      </c>
      <c r="AA543" s="229">
        <f>Z543*K543</f>
        <v>0</v>
      </c>
      <c r="AR543" s="22" t="s">
        <v>278</v>
      </c>
      <c r="AT543" s="22" t="s">
        <v>207</v>
      </c>
      <c r="AU543" s="22" t="s">
        <v>88</v>
      </c>
      <c r="AY543" s="22" t="s">
        <v>206</v>
      </c>
      <c r="BE543" s="142">
        <f>IF(U543="základní",N543,0)</f>
        <v>0</v>
      </c>
      <c r="BF543" s="142">
        <f>IF(U543="snížená",N543,0)</f>
        <v>0</v>
      </c>
      <c r="BG543" s="142">
        <f>IF(U543="zákl. přenesená",N543,0)</f>
        <v>0</v>
      </c>
      <c r="BH543" s="142">
        <f>IF(U543="sníž. přenesená",N543,0)</f>
        <v>0</v>
      </c>
      <c r="BI543" s="142">
        <f>IF(U543="nulová",N543,0)</f>
        <v>0</v>
      </c>
      <c r="BJ543" s="22" t="s">
        <v>88</v>
      </c>
      <c r="BK543" s="142">
        <f>ROUND(L543*K543,2)</f>
        <v>0</v>
      </c>
      <c r="BL543" s="22" t="s">
        <v>278</v>
      </c>
      <c r="BM543" s="22" t="s">
        <v>3988</v>
      </c>
    </row>
    <row r="544" s="1" customFormat="1" ht="16.5" customHeight="1">
      <c r="B544" s="46"/>
      <c r="C544" s="47"/>
      <c r="D544" s="47"/>
      <c r="E544" s="47"/>
      <c r="F544" s="250" t="s">
        <v>3448</v>
      </c>
      <c r="G544" s="67"/>
      <c r="H544" s="67"/>
      <c r="I544" s="67"/>
      <c r="J544" s="47"/>
      <c r="K544" s="47"/>
      <c r="L544" s="47"/>
      <c r="M544" s="47"/>
      <c r="N544" s="47"/>
      <c r="O544" s="47"/>
      <c r="P544" s="47"/>
      <c r="Q544" s="47"/>
      <c r="R544" s="48"/>
      <c r="T544" s="189"/>
      <c r="U544" s="47"/>
      <c r="V544" s="47"/>
      <c r="W544" s="47"/>
      <c r="X544" s="47"/>
      <c r="Y544" s="47"/>
      <c r="Z544" s="47"/>
      <c r="AA544" s="100"/>
      <c r="AT544" s="22" t="s">
        <v>268</v>
      </c>
      <c r="AU544" s="22" t="s">
        <v>88</v>
      </c>
    </row>
    <row r="545" s="1" customFormat="1" ht="16.5" customHeight="1">
      <c r="B545" s="46"/>
      <c r="C545" s="219" t="s">
        <v>1146</v>
      </c>
      <c r="D545" s="219" t="s">
        <v>207</v>
      </c>
      <c r="E545" s="220" t="s">
        <v>3989</v>
      </c>
      <c r="F545" s="221" t="s">
        <v>3687</v>
      </c>
      <c r="G545" s="221"/>
      <c r="H545" s="221"/>
      <c r="I545" s="221"/>
      <c r="J545" s="222" t="s">
        <v>1134</v>
      </c>
      <c r="K545" s="223">
        <v>1</v>
      </c>
      <c r="L545" s="224">
        <v>0</v>
      </c>
      <c r="M545" s="225"/>
      <c r="N545" s="226">
        <f>ROUND(L545*K545,2)</f>
        <v>0</v>
      </c>
      <c r="O545" s="226"/>
      <c r="P545" s="226"/>
      <c r="Q545" s="226"/>
      <c r="R545" s="48"/>
      <c r="T545" s="227" t="s">
        <v>22</v>
      </c>
      <c r="U545" s="56" t="s">
        <v>45</v>
      </c>
      <c r="V545" s="47"/>
      <c r="W545" s="228">
        <f>V545*K545</f>
        <v>0</v>
      </c>
      <c r="X545" s="228">
        <v>0</v>
      </c>
      <c r="Y545" s="228">
        <f>X545*K545</f>
        <v>0</v>
      </c>
      <c r="Z545" s="228">
        <v>0</v>
      </c>
      <c r="AA545" s="229">
        <f>Z545*K545</f>
        <v>0</v>
      </c>
      <c r="AR545" s="22" t="s">
        <v>278</v>
      </c>
      <c r="AT545" s="22" t="s">
        <v>207</v>
      </c>
      <c r="AU545" s="22" t="s">
        <v>88</v>
      </c>
      <c r="AY545" s="22" t="s">
        <v>206</v>
      </c>
      <c r="BE545" s="142">
        <f>IF(U545="základní",N545,0)</f>
        <v>0</v>
      </c>
      <c r="BF545" s="142">
        <f>IF(U545="snížená",N545,0)</f>
        <v>0</v>
      </c>
      <c r="BG545" s="142">
        <f>IF(U545="zákl. přenesená",N545,0)</f>
        <v>0</v>
      </c>
      <c r="BH545" s="142">
        <f>IF(U545="sníž. přenesená",N545,0)</f>
        <v>0</v>
      </c>
      <c r="BI545" s="142">
        <f>IF(U545="nulová",N545,0)</f>
        <v>0</v>
      </c>
      <c r="BJ545" s="22" t="s">
        <v>88</v>
      </c>
      <c r="BK545" s="142">
        <f>ROUND(L545*K545,2)</f>
        <v>0</v>
      </c>
      <c r="BL545" s="22" t="s">
        <v>278</v>
      </c>
      <c r="BM545" s="22" t="s">
        <v>3990</v>
      </c>
    </row>
    <row r="546" s="1" customFormat="1" ht="16.5" customHeight="1">
      <c r="B546" s="46"/>
      <c r="C546" s="47"/>
      <c r="D546" s="47"/>
      <c r="E546" s="47"/>
      <c r="F546" s="250" t="s">
        <v>3689</v>
      </c>
      <c r="G546" s="67"/>
      <c r="H546" s="67"/>
      <c r="I546" s="67"/>
      <c r="J546" s="47"/>
      <c r="K546" s="47"/>
      <c r="L546" s="47"/>
      <c r="M546" s="47"/>
      <c r="N546" s="47"/>
      <c r="O546" s="47"/>
      <c r="P546" s="47"/>
      <c r="Q546" s="47"/>
      <c r="R546" s="48"/>
      <c r="T546" s="189"/>
      <c r="U546" s="47"/>
      <c r="V546" s="47"/>
      <c r="W546" s="47"/>
      <c r="X546" s="47"/>
      <c r="Y546" s="47"/>
      <c r="Z546" s="47"/>
      <c r="AA546" s="100"/>
      <c r="AT546" s="22" t="s">
        <v>268</v>
      </c>
      <c r="AU546" s="22" t="s">
        <v>88</v>
      </c>
    </row>
    <row r="547" s="1" customFormat="1" ht="16.5" customHeight="1">
      <c r="B547" s="46"/>
      <c r="C547" s="219" t="s">
        <v>1149</v>
      </c>
      <c r="D547" s="219" t="s">
        <v>207</v>
      </c>
      <c r="E547" s="220" t="s">
        <v>3991</v>
      </c>
      <c r="F547" s="221" t="s">
        <v>3691</v>
      </c>
      <c r="G547" s="221"/>
      <c r="H547" s="221"/>
      <c r="I547" s="221"/>
      <c r="J547" s="222" t="s">
        <v>1134</v>
      </c>
      <c r="K547" s="223">
        <v>1</v>
      </c>
      <c r="L547" s="224">
        <v>0</v>
      </c>
      <c r="M547" s="225"/>
      <c r="N547" s="226">
        <f>ROUND(L547*K547,2)</f>
        <v>0</v>
      </c>
      <c r="O547" s="226"/>
      <c r="P547" s="226"/>
      <c r="Q547" s="226"/>
      <c r="R547" s="48"/>
      <c r="T547" s="227" t="s">
        <v>22</v>
      </c>
      <c r="U547" s="56" t="s">
        <v>45</v>
      </c>
      <c r="V547" s="47"/>
      <c r="W547" s="228">
        <f>V547*K547</f>
        <v>0</v>
      </c>
      <c r="X547" s="228">
        <v>0</v>
      </c>
      <c r="Y547" s="228">
        <f>X547*K547</f>
        <v>0</v>
      </c>
      <c r="Z547" s="228">
        <v>0</v>
      </c>
      <c r="AA547" s="229">
        <f>Z547*K547</f>
        <v>0</v>
      </c>
      <c r="AR547" s="22" t="s">
        <v>278</v>
      </c>
      <c r="AT547" s="22" t="s">
        <v>207</v>
      </c>
      <c r="AU547" s="22" t="s">
        <v>88</v>
      </c>
      <c r="AY547" s="22" t="s">
        <v>206</v>
      </c>
      <c r="BE547" s="142">
        <f>IF(U547="základní",N547,0)</f>
        <v>0</v>
      </c>
      <c r="BF547" s="142">
        <f>IF(U547="snížená",N547,0)</f>
        <v>0</v>
      </c>
      <c r="BG547" s="142">
        <f>IF(U547="zákl. přenesená",N547,0)</f>
        <v>0</v>
      </c>
      <c r="BH547" s="142">
        <f>IF(U547="sníž. přenesená",N547,0)</f>
        <v>0</v>
      </c>
      <c r="BI547" s="142">
        <f>IF(U547="nulová",N547,0)</f>
        <v>0</v>
      </c>
      <c r="BJ547" s="22" t="s">
        <v>88</v>
      </c>
      <c r="BK547" s="142">
        <f>ROUND(L547*K547,2)</f>
        <v>0</v>
      </c>
      <c r="BL547" s="22" t="s">
        <v>278</v>
      </c>
      <c r="BM547" s="22" t="s">
        <v>3992</v>
      </c>
    </row>
    <row r="548" s="1" customFormat="1" ht="16.5" customHeight="1">
      <c r="B548" s="46"/>
      <c r="C548" s="47"/>
      <c r="D548" s="47"/>
      <c r="E548" s="47"/>
      <c r="F548" s="250" t="s">
        <v>3693</v>
      </c>
      <c r="G548" s="67"/>
      <c r="H548" s="67"/>
      <c r="I548" s="67"/>
      <c r="J548" s="47"/>
      <c r="K548" s="47"/>
      <c r="L548" s="47"/>
      <c r="M548" s="47"/>
      <c r="N548" s="47"/>
      <c r="O548" s="47"/>
      <c r="P548" s="47"/>
      <c r="Q548" s="47"/>
      <c r="R548" s="48"/>
      <c r="T548" s="189"/>
      <c r="U548" s="47"/>
      <c r="V548" s="47"/>
      <c r="W548" s="47"/>
      <c r="X548" s="47"/>
      <c r="Y548" s="47"/>
      <c r="Z548" s="47"/>
      <c r="AA548" s="100"/>
      <c r="AT548" s="22" t="s">
        <v>268</v>
      </c>
      <c r="AU548" s="22" t="s">
        <v>88</v>
      </c>
    </row>
    <row r="549" s="1" customFormat="1" ht="16.5" customHeight="1">
      <c r="B549" s="46"/>
      <c r="C549" s="219" t="s">
        <v>1154</v>
      </c>
      <c r="D549" s="219" t="s">
        <v>207</v>
      </c>
      <c r="E549" s="220" t="s">
        <v>3993</v>
      </c>
      <c r="F549" s="221" t="s">
        <v>3025</v>
      </c>
      <c r="G549" s="221"/>
      <c r="H549" s="221"/>
      <c r="I549" s="221"/>
      <c r="J549" s="222" t="s">
        <v>2696</v>
      </c>
      <c r="K549" s="223">
        <v>8</v>
      </c>
      <c r="L549" s="224">
        <v>0</v>
      </c>
      <c r="M549" s="225"/>
      <c r="N549" s="226">
        <f>ROUND(L549*K549,2)</f>
        <v>0</v>
      </c>
      <c r="O549" s="226"/>
      <c r="P549" s="226"/>
      <c r="Q549" s="226"/>
      <c r="R549" s="48"/>
      <c r="T549" s="227" t="s">
        <v>22</v>
      </c>
      <c r="U549" s="56" t="s">
        <v>45</v>
      </c>
      <c r="V549" s="47"/>
      <c r="W549" s="228">
        <f>V549*K549</f>
        <v>0</v>
      </c>
      <c r="X549" s="228">
        <v>0</v>
      </c>
      <c r="Y549" s="228">
        <f>X549*K549</f>
        <v>0</v>
      </c>
      <c r="Z549" s="228">
        <v>0</v>
      </c>
      <c r="AA549" s="229">
        <f>Z549*K549</f>
        <v>0</v>
      </c>
      <c r="AR549" s="22" t="s">
        <v>278</v>
      </c>
      <c r="AT549" s="22" t="s">
        <v>207</v>
      </c>
      <c r="AU549" s="22" t="s">
        <v>88</v>
      </c>
      <c r="AY549" s="22" t="s">
        <v>206</v>
      </c>
      <c r="BE549" s="142">
        <f>IF(U549="základní",N549,0)</f>
        <v>0</v>
      </c>
      <c r="BF549" s="142">
        <f>IF(U549="snížená",N549,0)</f>
        <v>0</v>
      </c>
      <c r="BG549" s="142">
        <f>IF(U549="zákl. přenesená",N549,0)</f>
        <v>0</v>
      </c>
      <c r="BH549" s="142">
        <f>IF(U549="sníž. přenesená",N549,0)</f>
        <v>0</v>
      </c>
      <c r="BI549" s="142">
        <f>IF(U549="nulová",N549,0)</f>
        <v>0</v>
      </c>
      <c r="BJ549" s="22" t="s">
        <v>88</v>
      </c>
      <c r="BK549" s="142">
        <f>ROUND(L549*K549,2)</f>
        <v>0</v>
      </c>
      <c r="BL549" s="22" t="s">
        <v>278</v>
      </c>
      <c r="BM549" s="22" t="s">
        <v>3994</v>
      </c>
    </row>
    <row r="550" s="1" customFormat="1" ht="16.5" customHeight="1">
      <c r="B550" s="46"/>
      <c r="C550" s="47"/>
      <c r="D550" s="47"/>
      <c r="E550" s="47"/>
      <c r="F550" s="250" t="s">
        <v>3459</v>
      </c>
      <c r="G550" s="67"/>
      <c r="H550" s="67"/>
      <c r="I550" s="67"/>
      <c r="J550" s="47"/>
      <c r="K550" s="47"/>
      <c r="L550" s="47"/>
      <c r="M550" s="47"/>
      <c r="N550" s="47"/>
      <c r="O550" s="47"/>
      <c r="P550" s="47"/>
      <c r="Q550" s="47"/>
      <c r="R550" s="48"/>
      <c r="T550" s="189"/>
      <c r="U550" s="47"/>
      <c r="V550" s="47"/>
      <c r="W550" s="47"/>
      <c r="X550" s="47"/>
      <c r="Y550" s="47"/>
      <c r="Z550" s="47"/>
      <c r="AA550" s="100"/>
      <c r="AT550" s="22" t="s">
        <v>268</v>
      </c>
      <c r="AU550" s="22" t="s">
        <v>88</v>
      </c>
    </row>
    <row r="551" s="1" customFormat="1" ht="16.5" customHeight="1">
      <c r="B551" s="46"/>
      <c r="C551" s="219" t="s">
        <v>1158</v>
      </c>
      <c r="D551" s="219" t="s">
        <v>207</v>
      </c>
      <c r="E551" s="220" t="s">
        <v>3995</v>
      </c>
      <c r="F551" s="221" t="s">
        <v>3295</v>
      </c>
      <c r="G551" s="221"/>
      <c r="H551" s="221"/>
      <c r="I551" s="221"/>
      <c r="J551" s="222" t="s">
        <v>2696</v>
      </c>
      <c r="K551" s="223">
        <v>8</v>
      </c>
      <c r="L551" s="224">
        <v>0</v>
      </c>
      <c r="M551" s="225"/>
      <c r="N551" s="226">
        <f>ROUND(L551*K551,2)</f>
        <v>0</v>
      </c>
      <c r="O551" s="226"/>
      <c r="P551" s="226"/>
      <c r="Q551" s="226"/>
      <c r="R551" s="48"/>
      <c r="T551" s="227" t="s">
        <v>22</v>
      </c>
      <c r="U551" s="56" t="s">
        <v>45</v>
      </c>
      <c r="V551" s="47"/>
      <c r="W551" s="228">
        <f>V551*K551</f>
        <v>0</v>
      </c>
      <c r="X551" s="228">
        <v>0</v>
      </c>
      <c r="Y551" s="228">
        <f>X551*K551</f>
        <v>0</v>
      </c>
      <c r="Z551" s="228">
        <v>0</v>
      </c>
      <c r="AA551" s="229">
        <f>Z551*K551</f>
        <v>0</v>
      </c>
      <c r="AR551" s="22" t="s">
        <v>278</v>
      </c>
      <c r="AT551" s="22" t="s">
        <v>207</v>
      </c>
      <c r="AU551" s="22" t="s">
        <v>88</v>
      </c>
      <c r="AY551" s="22" t="s">
        <v>206</v>
      </c>
      <c r="BE551" s="142">
        <f>IF(U551="základní",N551,0)</f>
        <v>0</v>
      </c>
      <c r="BF551" s="142">
        <f>IF(U551="snížená",N551,0)</f>
        <v>0</v>
      </c>
      <c r="BG551" s="142">
        <f>IF(U551="zákl. přenesená",N551,0)</f>
        <v>0</v>
      </c>
      <c r="BH551" s="142">
        <f>IF(U551="sníž. přenesená",N551,0)</f>
        <v>0</v>
      </c>
      <c r="BI551" s="142">
        <f>IF(U551="nulová",N551,0)</f>
        <v>0</v>
      </c>
      <c r="BJ551" s="22" t="s">
        <v>88</v>
      </c>
      <c r="BK551" s="142">
        <f>ROUND(L551*K551,2)</f>
        <v>0</v>
      </c>
      <c r="BL551" s="22" t="s">
        <v>278</v>
      </c>
      <c r="BM551" s="22" t="s">
        <v>3996</v>
      </c>
    </row>
    <row r="552" s="1" customFormat="1" ht="72" customHeight="1">
      <c r="B552" s="46"/>
      <c r="C552" s="47"/>
      <c r="D552" s="47"/>
      <c r="E552" s="47"/>
      <c r="F552" s="250" t="s">
        <v>3297</v>
      </c>
      <c r="G552" s="67"/>
      <c r="H552" s="67"/>
      <c r="I552" s="67"/>
      <c r="J552" s="47"/>
      <c r="K552" s="47"/>
      <c r="L552" s="47"/>
      <c r="M552" s="47"/>
      <c r="N552" s="47"/>
      <c r="O552" s="47"/>
      <c r="P552" s="47"/>
      <c r="Q552" s="47"/>
      <c r="R552" s="48"/>
      <c r="T552" s="189"/>
      <c r="U552" s="47"/>
      <c r="V552" s="47"/>
      <c r="W552" s="47"/>
      <c r="X552" s="47"/>
      <c r="Y552" s="47"/>
      <c r="Z552" s="47"/>
      <c r="AA552" s="100"/>
      <c r="AT552" s="22" t="s">
        <v>268</v>
      </c>
      <c r="AU552" s="22" t="s">
        <v>88</v>
      </c>
    </row>
    <row r="553" s="9" customFormat="1" ht="37.44001" customHeight="1">
      <c r="B553" s="205"/>
      <c r="C553" s="206"/>
      <c r="D553" s="207" t="s">
        <v>3303</v>
      </c>
      <c r="E553" s="207"/>
      <c r="F553" s="207"/>
      <c r="G553" s="207"/>
      <c r="H553" s="207"/>
      <c r="I553" s="207"/>
      <c r="J553" s="207"/>
      <c r="K553" s="207"/>
      <c r="L553" s="207"/>
      <c r="M553" s="207"/>
      <c r="N553" s="263">
        <f>BK553</f>
        <v>0</v>
      </c>
      <c r="O553" s="264"/>
      <c r="P553" s="264"/>
      <c r="Q553" s="264"/>
      <c r="R553" s="209"/>
      <c r="T553" s="210"/>
      <c r="U553" s="206"/>
      <c r="V553" s="206"/>
      <c r="W553" s="211">
        <f>SUM(W554:W595)</f>
        <v>0</v>
      </c>
      <c r="X553" s="206"/>
      <c r="Y553" s="211">
        <f>SUM(Y554:Y595)</f>
        <v>0</v>
      </c>
      <c r="Z553" s="206"/>
      <c r="AA553" s="212">
        <f>SUM(AA554:AA595)</f>
        <v>0</v>
      </c>
      <c r="AR553" s="213" t="s">
        <v>149</v>
      </c>
      <c r="AT553" s="214" t="s">
        <v>79</v>
      </c>
      <c r="AU553" s="214" t="s">
        <v>80</v>
      </c>
      <c r="AY553" s="213" t="s">
        <v>206</v>
      </c>
      <c r="BK553" s="215">
        <f>SUM(BK554:BK595)</f>
        <v>0</v>
      </c>
    </row>
    <row r="554" s="1" customFormat="1" ht="16.5" customHeight="1">
      <c r="B554" s="46"/>
      <c r="C554" s="219" t="s">
        <v>1162</v>
      </c>
      <c r="D554" s="219" t="s">
        <v>207</v>
      </c>
      <c r="E554" s="220" t="s">
        <v>3997</v>
      </c>
      <c r="F554" s="221" t="s">
        <v>3998</v>
      </c>
      <c r="G554" s="221"/>
      <c r="H554" s="221"/>
      <c r="I554" s="221"/>
      <c r="J554" s="222" t="s">
        <v>1134</v>
      </c>
      <c r="K554" s="223">
        <v>1</v>
      </c>
      <c r="L554" s="224">
        <v>0</v>
      </c>
      <c r="M554" s="225"/>
      <c r="N554" s="226">
        <f>ROUND(L554*K554,2)</f>
        <v>0</v>
      </c>
      <c r="O554" s="226"/>
      <c r="P554" s="226"/>
      <c r="Q554" s="226"/>
      <c r="R554" s="48"/>
      <c r="T554" s="227" t="s">
        <v>22</v>
      </c>
      <c r="U554" s="56" t="s">
        <v>45</v>
      </c>
      <c r="V554" s="47"/>
      <c r="W554" s="228">
        <f>V554*K554</f>
        <v>0</v>
      </c>
      <c r="X554" s="228">
        <v>0</v>
      </c>
      <c r="Y554" s="228">
        <f>X554*K554</f>
        <v>0</v>
      </c>
      <c r="Z554" s="228">
        <v>0</v>
      </c>
      <c r="AA554" s="229">
        <f>Z554*K554</f>
        <v>0</v>
      </c>
      <c r="AR554" s="22" t="s">
        <v>278</v>
      </c>
      <c r="AT554" s="22" t="s">
        <v>207</v>
      </c>
      <c r="AU554" s="22" t="s">
        <v>88</v>
      </c>
      <c r="AY554" s="22" t="s">
        <v>206</v>
      </c>
      <c r="BE554" s="142">
        <f>IF(U554="základní",N554,0)</f>
        <v>0</v>
      </c>
      <c r="BF554" s="142">
        <f>IF(U554="snížená",N554,0)</f>
        <v>0</v>
      </c>
      <c r="BG554" s="142">
        <f>IF(U554="zákl. přenesená",N554,0)</f>
        <v>0</v>
      </c>
      <c r="BH554" s="142">
        <f>IF(U554="sníž. přenesená",N554,0)</f>
        <v>0</v>
      </c>
      <c r="BI554" s="142">
        <f>IF(U554="nulová",N554,0)</f>
        <v>0</v>
      </c>
      <c r="BJ554" s="22" t="s">
        <v>88</v>
      </c>
      <c r="BK554" s="142">
        <f>ROUND(L554*K554,2)</f>
        <v>0</v>
      </c>
      <c r="BL554" s="22" t="s">
        <v>278</v>
      </c>
      <c r="BM554" s="22" t="s">
        <v>3999</v>
      </c>
    </row>
    <row r="555" s="1" customFormat="1" ht="24" customHeight="1">
      <c r="B555" s="46"/>
      <c r="C555" s="47"/>
      <c r="D555" s="47"/>
      <c r="E555" s="47"/>
      <c r="F555" s="250" t="s">
        <v>4000</v>
      </c>
      <c r="G555" s="67"/>
      <c r="H555" s="67"/>
      <c r="I555" s="67"/>
      <c r="J555" s="47"/>
      <c r="K555" s="47"/>
      <c r="L555" s="47"/>
      <c r="M555" s="47"/>
      <c r="N555" s="47"/>
      <c r="O555" s="47"/>
      <c r="P555" s="47"/>
      <c r="Q555" s="47"/>
      <c r="R555" s="48"/>
      <c r="T555" s="189"/>
      <c r="U555" s="47"/>
      <c r="V555" s="47"/>
      <c r="W555" s="47"/>
      <c r="X555" s="47"/>
      <c r="Y555" s="47"/>
      <c r="Z555" s="47"/>
      <c r="AA555" s="100"/>
      <c r="AT555" s="22" t="s">
        <v>268</v>
      </c>
      <c r="AU555" s="22" t="s">
        <v>88</v>
      </c>
    </row>
    <row r="556" s="1" customFormat="1" ht="16.5" customHeight="1">
      <c r="B556" s="46"/>
      <c r="C556" s="219" t="s">
        <v>1167</v>
      </c>
      <c r="D556" s="219" t="s">
        <v>207</v>
      </c>
      <c r="E556" s="220" t="s">
        <v>4001</v>
      </c>
      <c r="F556" s="221" t="s">
        <v>4002</v>
      </c>
      <c r="G556" s="221"/>
      <c r="H556" s="221"/>
      <c r="I556" s="221"/>
      <c r="J556" s="222" t="s">
        <v>1134</v>
      </c>
      <c r="K556" s="223">
        <v>1</v>
      </c>
      <c r="L556" s="224">
        <v>0</v>
      </c>
      <c r="M556" s="225"/>
      <c r="N556" s="226">
        <f>ROUND(L556*K556,2)</f>
        <v>0</v>
      </c>
      <c r="O556" s="226"/>
      <c r="P556" s="226"/>
      <c r="Q556" s="226"/>
      <c r="R556" s="48"/>
      <c r="T556" s="227" t="s">
        <v>22</v>
      </c>
      <c r="U556" s="56" t="s">
        <v>45</v>
      </c>
      <c r="V556" s="47"/>
      <c r="W556" s="228">
        <f>V556*K556</f>
        <v>0</v>
      </c>
      <c r="X556" s="228">
        <v>0</v>
      </c>
      <c r="Y556" s="228">
        <f>X556*K556</f>
        <v>0</v>
      </c>
      <c r="Z556" s="228">
        <v>0</v>
      </c>
      <c r="AA556" s="229">
        <f>Z556*K556</f>
        <v>0</v>
      </c>
      <c r="AR556" s="22" t="s">
        <v>278</v>
      </c>
      <c r="AT556" s="22" t="s">
        <v>207</v>
      </c>
      <c r="AU556" s="22" t="s">
        <v>88</v>
      </c>
      <c r="AY556" s="22" t="s">
        <v>206</v>
      </c>
      <c r="BE556" s="142">
        <f>IF(U556="základní",N556,0)</f>
        <v>0</v>
      </c>
      <c r="BF556" s="142">
        <f>IF(U556="snížená",N556,0)</f>
        <v>0</v>
      </c>
      <c r="BG556" s="142">
        <f>IF(U556="zákl. přenesená",N556,0)</f>
        <v>0</v>
      </c>
      <c r="BH556" s="142">
        <f>IF(U556="sníž. přenesená",N556,0)</f>
        <v>0</v>
      </c>
      <c r="BI556" s="142">
        <f>IF(U556="nulová",N556,0)</f>
        <v>0</v>
      </c>
      <c r="BJ556" s="22" t="s">
        <v>88</v>
      </c>
      <c r="BK556" s="142">
        <f>ROUND(L556*K556,2)</f>
        <v>0</v>
      </c>
      <c r="BL556" s="22" t="s">
        <v>278</v>
      </c>
      <c r="BM556" s="22" t="s">
        <v>4003</v>
      </c>
    </row>
    <row r="557" s="1" customFormat="1" ht="48" customHeight="1">
      <c r="B557" s="46"/>
      <c r="C557" s="47"/>
      <c r="D557" s="47"/>
      <c r="E557" s="47"/>
      <c r="F557" s="250" t="s">
        <v>4004</v>
      </c>
      <c r="G557" s="67"/>
      <c r="H557" s="67"/>
      <c r="I557" s="67"/>
      <c r="J557" s="47"/>
      <c r="K557" s="47"/>
      <c r="L557" s="47"/>
      <c r="M557" s="47"/>
      <c r="N557" s="47"/>
      <c r="O557" s="47"/>
      <c r="P557" s="47"/>
      <c r="Q557" s="47"/>
      <c r="R557" s="48"/>
      <c r="T557" s="189"/>
      <c r="U557" s="47"/>
      <c r="V557" s="47"/>
      <c r="W557" s="47"/>
      <c r="X557" s="47"/>
      <c r="Y557" s="47"/>
      <c r="Z557" s="47"/>
      <c r="AA557" s="100"/>
      <c r="AT557" s="22" t="s">
        <v>268</v>
      </c>
      <c r="AU557" s="22" t="s">
        <v>88</v>
      </c>
    </row>
    <row r="558" s="1" customFormat="1" ht="16.5" customHeight="1">
      <c r="B558" s="46"/>
      <c r="C558" s="219" t="s">
        <v>1175</v>
      </c>
      <c r="D558" s="219" t="s">
        <v>207</v>
      </c>
      <c r="E558" s="220" t="s">
        <v>4005</v>
      </c>
      <c r="F558" s="221" t="s">
        <v>4006</v>
      </c>
      <c r="G558" s="221"/>
      <c r="H558" s="221"/>
      <c r="I558" s="221"/>
      <c r="J558" s="222" t="s">
        <v>1134</v>
      </c>
      <c r="K558" s="223">
        <v>1</v>
      </c>
      <c r="L558" s="224">
        <v>0</v>
      </c>
      <c r="M558" s="225"/>
      <c r="N558" s="226">
        <f>ROUND(L558*K558,2)</f>
        <v>0</v>
      </c>
      <c r="O558" s="226"/>
      <c r="P558" s="226"/>
      <c r="Q558" s="226"/>
      <c r="R558" s="48"/>
      <c r="T558" s="227" t="s">
        <v>22</v>
      </c>
      <c r="U558" s="56" t="s">
        <v>45</v>
      </c>
      <c r="V558" s="47"/>
      <c r="W558" s="228">
        <f>V558*K558</f>
        <v>0</v>
      </c>
      <c r="X558" s="228">
        <v>0</v>
      </c>
      <c r="Y558" s="228">
        <f>X558*K558</f>
        <v>0</v>
      </c>
      <c r="Z558" s="228">
        <v>0</v>
      </c>
      <c r="AA558" s="229">
        <f>Z558*K558</f>
        <v>0</v>
      </c>
      <c r="AR558" s="22" t="s">
        <v>278</v>
      </c>
      <c r="AT558" s="22" t="s">
        <v>207</v>
      </c>
      <c r="AU558" s="22" t="s">
        <v>88</v>
      </c>
      <c r="AY558" s="22" t="s">
        <v>206</v>
      </c>
      <c r="BE558" s="142">
        <f>IF(U558="základní",N558,0)</f>
        <v>0</v>
      </c>
      <c r="BF558" s="142">
        <f>IF(U558="snížená",N558,0)</f>
        <v>0</v>
      </c>
      <c r="BG558" s="142">
        <f>IF(U558="zákl. přenesená",N558,0)</f>
        <v>0</v>
      </c>
      <c r="BH558" s="142">
        <f>IF(U558="sníž. přenesená",N558,0)</f>
        <v>0</v>
      </c>
      <c r="BI558" s="142">
        <f>IF(U558="nulová",N558,0)</f>
        <v>0</v>
      </c>
      <c r="BJ558" s="22" t="s">
        <v>88</v>
      </c>
      <c r="BK558" s="142">
        <f>ROUND(L558*K558,2)</f>
        <v>0</v>
      </c>
      <c r="BL558" s="22" t="s">
        <v>278</v>
      </c>
      <c r="BM558" s="22" t="s">
        <v>4007</v>
      </c>
    </row>
    <row r="559" s="1" customFormat="1" ht="24" customHeight="1">
      <c r="B559" s="46"/>
      <c r="C559" s="47"/>
      <c r="D559" s="47"/>
      <c r="E559" s="47"/>
      <c r="F559" s="250" t="s">
        <v>4008</v>
      </c>
      <c r="G559" s="67"/>
      <c r="H559" s="67"/>
      <c r="I559" s="67"/>
      <c r="J559" s="47"/>
      <c r="K559" s="47"/>
      <c r="L559" s="47"/>
      <c r="M559" s="47"/>
      <c r="N559" s="47"/>
      <c r="O559" s="47"/>
      <c r="P559" s="47"/>
      <c r="Q559" s="47"/>
      <c r="R559" s="48"/>
      <c r="T559" s="189"/>
      <c r="U559" s="47"/>
      <c r="V559" s="47"/>
      <c r="W559" s="47"/>
      <c r="X559" s="47"/>
      <c r="Y559" s="47"/>
      <c r="Z559" s="47"/>
      <c r="AA559" s="100"/>
      <c r="AT559" s="22" t="s">
        <v>268</v>
      </c>
      <c r="AU559" s="22" t="s">
        <v>88</v>
      </c>
    </row>
    <row r="560" s="1" customFormat="1" ht="16.5" customHeight="1">
      <c r="B560" s="46"/>
      <c r="C560" s="219" t="s">
        <v>1179</v>
      </c>
      <c r="D560" s="219" t="s">
        <v>207</v>
      </c>
      <c r="E560" s="220" t="s">
        <v>4009</v>
      </c>
      <c r="F560" s="221" t="s">
        <v>4010</v>
      </c>
      <c r="G560" s="221"/>
      <c r="H560" s="221"/>
      <c r="I560" s="221"/>
      <c r="J560" s="222" t="s">
        <v>1134</v>
      </c>
      <c r="K560" s="223">
        <v>1</v>
      </c>
      <c r="L560" s="224">
        <v>0</v>
      </c>
      <c r="M560" s="225"/>
      <c r="N560" s="226">
        <f>ROUND(L560*K560,2)</f>
        <v>0</v>
      </c>
      <c r="O560" s="226"/>
      <c r="P560" s="226"/>
      <c r="Q560" s="226"/>
      <c r="R560" s="48"/>
      <c r="T560" s="227" t="s">
        <v>22</v>
      </c>
      <c r="U560" s="56" t="s">
        <v>45</v>
      </c>
      <c r="V560" s="47"/>
      <c r="W560" s="228">
        <f>V560*K560</f>
        <v>0</v>
      </c>
      <c r="X560" s="228">
        <v>0</v>
      </c>
      <c r="Y560" s="228">
        <f>X560*K560</f>
        <v>0</v>
      </c>
      <c r="Z560" s="228">
        <v>0</v>
      </c>
      <c r="AA560" s="229">
        <f>Z560*K560</f>
        <v>0</v>
      </c>
      <c r="AR560" s="22" t="s">
        <v>278</v>
      </c>
      <c r="AT560" s="22" t="s">
        <v>207</v>
      </c>
      <c r="AU560" s="22" t="s">
        <v>88</v>
      </c>
      <c r="AY560" s="22" t="s">
        <v>206</v>
      </c>
      <c r="BE560" s="142">
        <f>IF(U560="základní",N560,0)</f>
        <v>0</v>
      </c>
      <c r="BF560" s="142">
        <f>IF(U560="snížená",N560,0)</f>
        <v>0</v>
      </c>
      <c r="BG560" s="142">
        <f>IF(U560="zákl. přenesená",N560,0)</f>
        <v>0</v>
      </c>
      <c r="BH560" s="142">
        <f>IF(U560="sníž. přenesená",N560,0)</f>
        <v>0</v>
      </c>
      <c r="BI560" s="142">
        <f>IF(U560="nulová",N560,0)</f>
        <v>0</v>
      </c>
      <c r="BJ560" s="22" t="s">
        <v>88</v>
      </c>
      <c r="BK560" s="142">
        <f>ROUND(L560*K560,2)</f>
        <v>0</v>
      </c>
      <c r="BL560" s="22" t="s">
        <v>278</v>
      </c>
      <c r="BM560" s="22" t="s">
        <v>4011</v>
      </c>
    </row>
    <row r="561" s="1" customFormat="1" ht="36" customHeight="1">
      <c r="B561" s="46"/>
      <c r="C561" s="47"/>
      <c r="D561" s="47"/>
      <c r="E561" s="47"/>
      <c r="F561" s="250" t="s">
        <v>4012</v>
      </c>
      <c r="G561" s="67"/>
      <c r="H561" s="67"/>
      <c r="I561" s="67"/>
      <c r="J561" s="47"/>
      <c r="K561" s="47"/>
      <c r="L561" s="47"/>
      <c r="M561" s="47"/>
      <c r="N561" s="47"/>
      <c r="O561" s="47"/>
      <c r="P561" s="47"/>
      <c r="Q561" s="47"/>
      <c r="R561" s="48"/>
      <c r="T561" s="189"/>
      <c r="U561" s="47"/>
      <c r="V561" s="47"/>
      <c r="W561" s="47"/>
      <c r="X561" s="47"/>
      <c r="Y561" s="47"/>
      <c r="Z561" s="47"/>
      <c r="AA561" s="100"/>
      <c r="AT561" s="22" t="s">
        <v>268</v>
      </c>
      <c r="AU561" s="22" t="s">
        <v>88</v>
      </c>
    </row>
    <row r="562" s="1" customFormat="1" ht="16.5" customHeight="1">
      <c r="B562" s="46"/>
      <c r="C562" s="219" t="s">
        <v>1183</v>
      </c>
      <c r="D562" s="219" t="s">
        <v>207</v>
      </c>
      <c r="E562" s="220" t="s">
        <v>4013</v>
      </c>
      <c r="F562" s="221" t="s">
        <v>4014</v>
      </c>
      <c r="G562" s="221"/>
      <c r="H562" s="221"/>
      <c r="I562" s="221"/>
      <c r="J562" s="222" t="s">
        <v>1134</v>
      </c>
      <c r="K562" s="223">
        <v>4</v>
      </c>
      <c r="L562" s="224">
        <v>0</v>
      </c>
      <c r="M562" s="225"/>
      <c r="N562" s="226">
        <f>ROUND(L562*K562,2)</f>
        <v>0</v>
      </c>
      <c r="O562" s="226"/>
      <c r="P562" s="226"/>
      <c r="Q562" s="226"/>
      <c r="R562" s="48"/>
      <c r="T562" s="227" t="s">
        <v>22</v>
      </c>
      <c r="U562" s="56" t="s">
        <v>45</v>
      </c>
      <c r="V562" s="47"/>
      <c r="W562" s="228">
        <f>V562*K562</f>
        <v>0</v>
      </c>
      <c r="X562" s="228">
        <v>0</v>
      </c>
      <c r="Y562" s="228">
        <f>X562*K562</f>
        <v>0</v>
      </c>
      <c r="Z562" s="228">
        <v>0</v>
      </c>
      <c r="AA562" s="229">
        <f>Z562*K562</f>
        <v>0</v>
      </c>
      <c r="AR562" s="22" t="s">
        <v>278</v>
      </c>
      <c r="AT562" s="22" t="s">
        <v>207</v>
      </c>
      <c r="AU562" s="22" t="s">
        <v>88</v>
      </c>
      <c r="AY562" s="22" t="s">
        <v>206</v>
      </c>
      <c r="BE562" s="142">
        <f>IF(U562="základní",N562,0)</f>
        <v>0</v>
      </c>
      <c r="BF562" s="142">
        <f>IF(U562="snížená",N562,0)</f>
        <v>0</v>
      </c>
      <c r="BG562" s="142">
        <f>IF(U562="zákl. přenesená",N562,0)</f>
        <v>0</v>
      </c>
      <c r="BH562" s="142">
        <f>IF(U562="sníž. přenesená",N562,0)</f>
        <v>0</v>
      </c>
      <c r="BI562" s="142">
        <f>IF(U562="nulová",N562,0)</f>
        <v>0</v>
      </c>
      <c r="BJ562" s="22" t="s">
        <v>88</v>
      </c>
      <c r="BK562" s="142">
        <f>ROUND(L562*K562,2)</f>
        <v>0</v>
      </c>
      <c r="BL562" s="22" t="s">
        <v>278</v>
      </c>
      <c r="BM562" s="22" t="s">
        <v>4015</v>
      </c>
    </row>
    <row r="563" s="1" customFormat="1" ht="24" customHeight="1">
      <c r="B563" s="46"/>
      <c r="C563" s="47"/>
      <c r="D563" s="47"/>
      <c r="E563" s="47"/>
      <c r="F563" s="250" t="s">
        <v>4016</v>
      </c>
      <c r="G563" s="67"/>
      <c r="H563" s="67"/>
      <c r="I563" s="67"/>
      <c r="J563" s="47"/>
      <c r="K563" s="47"/>
      <c r="L563" s="47"/>
      <c r="M563" s="47"/>
      <c r="N563" s="47"/>
      <c r="O563" s="47"/>
      <c r="P563" s="47"/>
      <c r="Q563" s="47"/>
      <c r="R563" s="48"/>
      <c r="T563" s="189"/>
      <c r="U563" s="47"/>
      <c r="V563" s="47"/>
      <c r="W563" s="47"/>
      <c r="X563" s="47"/>
      <c r="Y563" s="47"/>
      <c r="Z563" s="47"/>
      <c r="AA563" s="100"/>
      <c r="AT563" s="22" t="s">
        <v>268</v>
      </c>
      <c r="AU563" s="22" t="s">
        <v>88</v>
      </c>
    </row>
    <row r="564" s="1" customFormat="1" ht="16.5" customHeight="1">
      <c r="B564" s="46"/>
      <c r="C564" s="219" t="s">
        <v>1187</v>
      </c>
      <c r="D564" s="219" t="s">
        <v>207</v>
      </c>
      <c r="E564" s="220" t="s">
        <v>4017</v>
      </c>
      <c r="F564" s="221" t="s">
        <v>4018</v>
      </c>
      <c r="G564" s="221"/>
      <c r="H564" s="221"/>
      <c r="I564" s="221"/>
      <c r="J564" s="222" t="s">
        <v>1134</v>
      </c>
      <c r="K564" s="223">
        <v>1</v>
      </c>
      <c r="L564" s="224">
        <v>0</v>
      </c>
      <c r="M564" s="225"/>
      <c r="N564" s="226">
        <f>ROUND(L564*K564,2)</f>
        <v>0</v>
      </c>
      <c r="O564" s="226"/>
      <c r="P564" s="226"/>
      <c r="Q564" s="226"/>
      <c r="R564" s="48"/>
      <c r="T564" s="227" t="s">
        <v>22</v>
      </c>
      <c r="U564" s="56" t="s">
        <v>45</v>
      </c>
      <c r="V564" s="47"/>
      <c r="W564" s="228">
        <f>V564*K564</f>
        <v>0</v>
      </c>
      <c r="X564" s="228">
        <v>0</v>
      </c>
      <c r="Y564" s="228">
        <f>X564*K564</f>
        <v>0</v>
      </c>
      <c r="Z564" s="228">
        <v>0</v>
      </c>
      <c r="AA564" s="229">
        <f>Z564*K564</f>
        <v>0</v>
      </c>
      <c r="AR564" s="22" t="s">
        <v>278</v>
      </c>
      <c r="AT564" s="22" t="s">
        <v>207</v>
      </c>
      <c r="AU564" s="22" t="s">
        <v>88</v>
      </c>
      <c r="AY564" s="22" t="s">
        <v>206</v>
      </c>
      <c r="BE564" s="142">
        <f>IF(U564="základní",N564,0)</f>
        <v>0</v>
      </c>
      <c r="BF564" s="142">
        <f>IF(U564="snížená",N564,0)</f>
        <v>0</v>
      </c>
      <c r="BG564" s="142">
        <f>IF(U564="zákl. přenesená",N564,0)</f>
        <v>0</v>
      </c>
      <c r="BH564" s="142">
        <f>IF(U564="sníž. přenesená",N564,0)</f>
        <v>0</v>
      </c>
      <c r="BI564" s="142">
        <f>IF(U564="nulová",N564,0)</f>
        <v>0</v>
      </c>
      <c r="BJ564" s="22" t="s">
        <v>88</v>
      </c>
      <c r="BK564" s="142">
        <f>ROUND(L564*K564,2)</f>
        <v>0</v>
      </c>
      <c r="BL564" s="22" t="s">
        <v>278</v>
      </c>
      <c r="BM564" s="22" t="s">
        <v>4019</v>
      </c>
    </row>
    <row r="565" s="1" customFormat="1" ht="16.5" customHeight="1">
      <c r="B565" s="46"/>
      <c r="C565" s="47"/>
      <c r="D565" s="47"/>
      <c r="E565" s="47"/>
      <c r="F565" s="250" t="s">
        <v>4020</v>
      </c>
      <c r="G565" s="67"/>
      <c r="H565" s="67"/>
      <c r="I565" s="67"/>
      <c r="J565" s="47"/>
      <c r="K565" s="47"/>
      <c r="L565" s="47"/>
      <c r="M565" s="47"/>
      <c r="N565" s="47"/>
      <c r="O565" s="47"/>
      <c r="P565" s="47"/>
      <c r="Q565" s="47"/>
      <c r="R565" s="48"/>
      <c r="T565" s="189"/>
      <c r="U565" s="47"/>
      <c r="V565" s="47"/>
      <c r="W565" s="47"/>
      <c r="X565" s="47"/>
      <c r="Y565" s="47"/>
      <c r="Z565" s="47"/>
      <c r="AA565" s="100"/>
      <c r="AT565" s="22" t="s">
        <v>268</v>
      </c>
      <c r="AU565" s="22" t="s">
        <v>88</v>
      </c>
    </row>
    <row r="566" s="1" customFormat="1" ht="16.5" customHeight="1">
      <c r="B566" s="46"/>
      <c r="C566" s="219" t="s">
        <v>1191</v>
      </c>
      <c r="D566" s="219" t="s">
        <v>207</v>
      </c>
      <c r="E566" s="220" t="s">
        <v>4021</v>
      </c>
      <c r="F566" s="221" t="s">
        <v>4022</v>
      </c>
      <c r="G566" s="221"/>
      <c r="H566" s="221"/>
      <c r="I566" s="221"/>
      <c r="J566" s="222" t="s">
        <v>1134</v>
      </c>
      <c r="K566" s="223">
        <v>9</v>
      </c>
      <c r="L566" s="224">
        <v>0</v>
      </c>
      <c r="M566" s="225"/>
      <c r="N566" s="226">
        <f>ROUND(L566*K566,2)</f>
        <v>0</v>
      </c>
      <c r="O566" s="226"/>
      <c r="P566" s="226"/>
      <c r="Q566" s="226"/>
      <c r="R566" s="48"/>
      <c r="T566" s="227" t="s">
        <v>22</v>
      </c>
      <c r="U566" s="56" t="s">
        <v>45</v>
      </c>
      <c r="V566" s="47"/>
      <c r="W566" s="228">
        <f>V566*K566</f>
        <v>0</v>
      </c>
      <c r="X566" s="228">
        <v>0</v>
      </c>
      <c r="Y566" s="228">
        <f>X566*K566</f>
        <v>0</v>
      </c>
      <c r="Z566" s="228">
        <v>0</v>
      </c>
      <c r="AA566" s="229">
        <f>Z566*K566</f>
        <v>0</v>
      </c>
      <c r="AR566" s="22" t="s">
        <v>278</v>
      </c>
      <c r="AT566" s="22" t="s">
        <v>207</v>
      </c>
      <c r="AU566" s="22" t="s">
        <v>88</v>
      </c>
      <c r="AY566" s="22" t="s">
        <v>206</v>
      </c>
      <c r="BE566" s="142">
        <f>IF(U566="základní",N566,0)</f>
        <v>0</v>
      </c>
      <c r="BF566" s="142">
        <f>IF(U566="snížená",N566,0)</f>
        <v>0</v>
      </c>
      <c r="BG566" s="142">
        <f>IF(U566="zákl. přenesená",N566,0)</f>
        <v>0</v>
      </c>
      <c r="BH566" s="142">
        <f>IF(U566="sníž. přenesená",N566,0)</f>
        <v>0</v>
      </c>
      <c r="BI566" s="142">
        <f>IF(U566="nulová",N566,0)</f>
        <v>0</v>
      </c>
      <c r="BJ566" s="22" t="s">
        <v>88</v>
      </c>
      <c r="BK566" s="142">
        <f>ROUND(L566*K566,2)</f>
        <v>0</v>
      </c>
      <c r="BL566" s="22" t="s">
        <v>278</v>
      </c>
      <c r="BM566" s="22" t="s">
        <v>4023</v>
      </c>
    </row>
    <row r="567" s="1" customFormat="1" ht="60" customHeight="1">
      <c r="B567" s="46"/>
      <c r="C567" s="47"/>
      <c r="D567" s="47"/>
      <c r="E567" s="47"/>
      <c r="F567" s="250" t="s">
        <v>4024</v>
      </c>
      <c r="G567" s="67"/>
      <c r="H567" s="67"/>
      <c r="I567" s="67"/>
      <c r="J567" s="47"/>
      <c r="K567" s="47"/>
      <c r="L567" s="47"/>
      <c r="M567" s="47"/>
      <c r="N567" s="47"/>
      <c r="O567" s="47"/>
      <c r="P567" s="47"/>
      <c r="Q567" s="47"/>
      <c r="R567" s="48"/>
      <c r="T567" s="189"/>
      <c r="U567" s="47"/>
      <c r="V567" s="47"/>
      <c r="W567" s="47"/>
      <c r="X567" s="47"/>
      <c r="Y567" s="47"/>
      <c r="Z567" s="47"/>
      <c r="AA567" s="100"/>
      <c r="AT567" s="22" t="s">
        <v>268</v>
      </c>
      <c r="AU567" s="22" t="s">
        <v>88</v>
      </c>
    </row>
    <row r="568" s="1" customFormat="1" ht="16.5" customHeight="1">
      <c r="B568" s="46"/>
      <c r="C568" s="219" t="s">
        <v>1195</v>
      </c>
      <c r="D568" s="219" t="s">
        <v>207</v>
      </c>
      <c r="E568" s="220" t="s">
        <v>4025</v>
      </c>
      <c r="F568" s="221" t="s">
        <v>4026</v>
      </c>
      <c r="G568" s="221"/>
      <c r="H568" s="221"/>
      <c r="I568" s="221"/>
      <c r="J568" s="222" t="s">
        <v>1134</v>
      </c>
      <c r="K568" s="223">
        <v>4</v>
      </c>
      <c r="L568" s="224">
        <v>0</v>
      </c>
      <c r="M568" s="225"/>
      <c r="N568" s="226">
        <f>ROUND(L568*K568,2)</f>
        <v>0</v>
      </c>
      <c r="O568" s="226"/>
      <c r="P568" s="226"/>
      <c r="Q568" s="226"/>
      <c r="R568" s="48"/>
      <c r="T568" s="227" t="s">
        <v>22</v>
      </c>
      <c r="U568" s="56" t="s">
        <v>45</v>
      </c>
      <c r="V568" s="47"/>
      <c r="W568" s="228">
        <f>V568*K568</f>
        <v>0</v>
      </c>
      <c r="X568" s="228">
        <v>0</v>
      </c>
      <c r="Y568" s="228">
        <f>X568*K568</f>
        <v>0</v>
      </c>
      <c r="Z568" s="228">
        <v>0</v>
      </c>
      <c r="AA568" s="229">
        <f>Z568*K568</f>
        <v>0</v>
      </c>
      <c r="AR568" s="22" t="s">
        <v>278</v>
      </c>
      <c r="AT568" s="22" t="s">
        <v>207</v>
      </c>
      <c r="AU568" s="22" t="s">
        <v>88</v>
      </c>
      <c r="AY568" s="22" t="s">
        <v>206</v>
      </c>
      <c r="BE568" s="142">
        <f>IF(U568="základní",N568,0)</f>
        <v>0</v>
      </c>
      <c r="BF568" s="142">
        <f>IF(U568="snížená",N568,0)</f>
        <v>0</v>
      </c>
      <c r="BG568" s="142">
        <f>IF(U568="zákl. přenesená",N568,0)</f>
        <v>0</v>
      </c>
      <c r="BH568" s="142">
        <f>IF(U568="sníž. přenesená",N568,0)</f>
        <v>0</v>
      </c>
      <c r="BI568" s="142">
        <f>IF(U568="nulová",N568,0)</f>
        <v>0</v>
      </c>
      <c r="BJ568" s="22" t="s">
        <v>88</v>
      </c>
      <c r="BK568" s="142">
        <f>ROUND(L568*K568,2)</f>
        <v>0</v>
      </c>
      <c r="BL568" s="22" t="s">
        <v>278</v>
      </c>
      <c r="BM568" s="22" t="s">
        <v>4027</v>
      </c>
    </row>
    <row r="569" s="1" customFormat="1" ht="36" customHeight="1">
      <c r="B569" s="46"/>
      <c r="C569" s="47"/>
      <c r="D569" s="47"/>
      <c r="E569" s="47"/>
      <c r="F569" s="250" t="s">
        <v>4028</v>
      </c>
      <c r="G569" s="67"/>
      <c r="H569" s="67"/>
      <c r="I569" s="67"/>
      <c r="J569" s="47"/>
      <c r="K569" s="47"/>
      <c r="L569" s="47"/>
      <c r="M569" s="47"/>
      <c r="N569" s="47"/>
      <c r="O569" s="47"/>
      <c r="P569" s="47"/>
      <c r="Q569" s="47"/>
      <c r="R569" s="48"/>
      <c r="T569" s="189"/>
      <c r="U569" s="47"/>
      <c r="V569" s="47"/>
      <c r="W569" s="47"/>
      <c r="X569" s="47"/>
      <c r="Y569" s="47"/>
      <c r="Z569" s="47"/>
      <c r="AA569" s="100"/>
      <c r="AT569" s="22" t="s">
        <v>268</v>
      </c>
      <c r="AU569" s="22" t="s">
        <v>88</v>
      </c>
    </row>
    <row r="570" s="1" customFormat="1" ht="16.5" customHeight="1">
      <c r="B570" s="46"/>
      <c r="C570" s="219" t="s">
        <v>1199</v>
      </c>
      <c r="D570" s="219" t="s">
        <v>207</v>
      </c>
      <c r="E570" s="220" t="s">
        <v>4029</v>
      </c>
      <c r="F570" s="221" t="s">
        <v>3653</v>
      </c>
      <c r="G570" s="221"/>
      <c r="H570" s="221"/>
      <c r="I570" s="221"/>
      <c r="J570" s="222" t="s">
        <v>243</v>
      </c>
      <c r="K570" s="223">
        <v>100</v>
      </c>
      <c r="L570" s="224">
        <v>0</v>
      </c>
      <c r="M570" s="225"/>
      <c r="N570" s="226">
        <f>ROUND(L570*K570,2)</f>
        <v>0</v>
      </c>
      <c r="O570" s="226"/>
      <c r="P570" s="226"/>
      <c r="Q570" s="226"/>
      <c r="R570" s="48"/>
      <c r="T570" s="227" t="s">
        <v>22</v>
      </c>
      <c r="U570" s="56" t="s">
        <v>45</v>
      </c>
      <c r="V570" s="47"/>
      <c r="W570" s="228">
        <f>V570*K570</f>
        <v>0</v>
      </c>
      <c r="X570" s="228">
        <v>0</v>
      </c>
      <c r="Y570" s="228">
        <f>X570*K570</f>
        <v>0</v>
      </c>
      <c r="Z570" s="228">
        <v>0</v>
      </c>
      <c r="AA570" s="229">
        <f>Z570*K570</f>
        <v>0</v>
      </c>
      <c r="AR570" s="22" t="s">
        <v>278</v>
      </c>
      <c r="AT570" s="22" t="s">
        <v>207</v>
      </c>
      <c r="AU570" s="22" t="s">
        <v>88</v>
      </c>
      <c r="AY570" s="22" t="s">
        <v>206</v>
      </c>
      <c r="BE570" s="142">
        <f>IF(U570="základní",N570,0)</f>
        <v>0</v>
      </c>
      <c r="BF570" s="142">
        <f>IF(U570="snížená",N570,0)</f>
        <v>0</v>
      </c>
      <c r="BG570" s="142">
        <f>IF(U570="zákl. přenesená",N570,0)</f>
        <v>0</v>
      </c>
      <c r="BH570" s="142">
        <f>IF(U570="sníž. přenesená",N570,0)</f>
        <v>0</v>
      </c>
      <c r="BI570" s="142">
        <f>IF(U570="nulová",N570,0)</f>
        <v>0</v>
      </c>
      <c r="BJ570" s="22" t="s">
        <v>88</v>
      </c>
      <c r="BK570" s="142">
        <f>ROUND(L570*K570,2)</f>
        <v>0</v>
      </c>
      <c r="BL570" s="22" t="s">
        <v>278</v>
      </c>
      <c r="BM570" s="22" t="s">
        <v>4030</v>
      </c>
    </row>
    <row r="571" s="1" customFormat="1" ht="16.5" customHeight="1">
      <c r="B571" s="46"/>
      <c r="C571" s="47"/>
      <c r="D571" s="47"/>
      <c r="E571" s="47"/>
      <c r="F571" s="250" t="s">
        <v>3653</v>
      </c>
      <c r="G571" s="67"/>
      <c r="H571" s="67"/>
      <c r="I571" s="67"/>
      <c r="J571" s="47"/>
      <c r="K571" s="47"/>
      <c r="L571" s="47"/>
      <c r="M571" s="47"/>
      <c r="N571" s="47"/>
      <c r="O571" s="47"/>
      <c r="P571" s="47"/>
      <c r="Q571" s="47"/>
      <c r="R571" s="48"/>
      <c r="T571" s="189"/>
      <c r="U571" s="47"/>
      <c r="V571" s="47"/>
      <c r="W571" s="47"/>
      <c r="X571" s="47"/>
      <c r="Y571" s="47"/>
      <c r="Z571" s="47"/>
      <c r="AA571" s="100"/>
      <c r="AT571" s="22" t="s">
        <v>268</v>
      </c>
      <c r="AU571" s="22" t="s">
        <v>88</v>
      </c>
    </row>
    <row r="572" s="1" customFormat="1" ht="16.5" customHeight="1">
      <c r="B572" s="46"/>
      <c r="C572" s="219" t="s">
        <v>1203</v>
      </c>
      <c r="D572" s="219" t="s">
        <v>207</v>
      </c>
      <c r="E572" s="220" t="s">
        <v>4031</v>
      </c>
      <c r="F572" s="221" t="s">
        <v>3656</v>
      </c>
      <c r="G572" s="221"/>
      <c r="H572" s="221"/>
      <c r="I572" s="221"/>
      <c r="J572" s="222" t="s">
        <v>243</v>
      </c>
      <c r="K572" s="223">
        <v>100</v>
      </c>
      <c r="L572" s="224">
        <v>0</v>
      </c>
      <c r="M572" s="225"/>
      <c r="N572" s="226">
        <f>ROUND(L572*K572,2)</f>
        <v>0</v>
      </c>
      <c r="O572" s="226"/>
      <c r="P572" s="226"/>
      <c r="Q572" s="226"/>
      <c r="R572" s="48"/>
      <c r="T572" s="227" t="s">
        <v>22</v>
      </c>
      <c r="U572" s="56" t="s">
        <v>45</v>
      </c>
      <c r="V572" s="47"/>
      <c r="W572" s="228">
        <f>V572*K572</f>
        <v>0</v>
      </c>
      <c r="X572" s="228">
        <v>0</v>
      </c>
      <c r="Y572" s="228">
        <f>X572*K572</f>
        <v>0</v>
      </c>
      <c r="Z572" s="228">
        <v>0</v>
      </c>
      <c r="AA572" s="229">
        <f>Z572*K572</f>
        <v>0</v>
      </c>
      <c r="AR572" s="22" t="s">
        <v>278</v>
      </c>
      <c r="AT572" s="22" t="s">
        <v>207</v>
      </c>
      <c r="AU572" s="22" t="s">
        <v>88</v>
      </c>
      <c r="AY572" s="22" t="s">
        <v>206</v>
      </c>
      <c r="BE572" s="142">
        <f>IF(U572="základní",N572,0)</f>
        <v>0</v>
      </c>
      <c r="BF572" s="142">
        <f>IF(U572="snížená",N572,0)</f>
        <v>0</v>
      </c>
      <c r="BG572" s="142">
        <f>IF(U572="zákl. přenesená",N572,0)</f>
        <v>0</v>
      </c>
      <c r="BH572" s="142">
        <f>IF(U572="sníž. přenesená",N572,0)</f>
        <v>0</v>
      </c>
      <c r="BI572" s="142">
        <f>IF(U572="nulová",N572,0)</f>
        <v>0</v>
      </c>
      <c r="BJ572" s="22" t="s">
        <v>88</v>
      </c>
      <c r="BK572" s="142">
        <f>ROUND(L572*K572,2)</f>
        <v>0</v>
      </c>
      <c r="BL572" s="22" t="s">
        <v>278</v>
      </c>
      <c r="BM572" s="22" t="s">
        <v>4032</v>
      </c>
    </row>
    <row r="573" s="1" customFormat="1" ht="16.5" customHeight="1">
      <c r="B573" s="46"/>
      <c r="C573" s="47"/>
      <c r="D573" s="47"/>
      <c r="E573" s="47"/>
      <c r="F573" s="250" t="s">
        <v>3658</v>
      </c>
      <c r="G573" s="67"/>
      <c r="H573" s="67"/>
      <c r="I573" s="67"/>
      <c r="J573" s="47"/>
      <c r="K573" s="47"/>
      <c r="L573" s="47"/>
      <c r="M573" s="47"/>
      <c r="N573" s="47"/>
      <c r="O573" s="47"/>
      <c r="P573" s="47"/>
      <c r="Q573" s="47"/>
      <c r="R573" s="48"/>
      <c r="T573" s="189"/>
      <c r="U573" s="47"/>
      <c r="V573" s="47"/>
      <c r="W573" s="47"/>
      <c r="X573" s="47"/>
      <c r="Y573" s="47"/>
      <c r="Z573" s="47"/>
      <c r="AA573" s="100"/>
      <c r="AT573" s="22" t="s">
        <v>268</v>
      </c>
      <c r="AU573" s="22" t="s">
        <v>88</v>
      </c>
    </row>
    <row r="574" s="1" customFormat="1" ht="25.5" customHeight="1">
      <c r="B574" s="46"/>
      <c r="C574" s="219" t="s">
        <v>1207</v>
      </c>
      <c r="D574" s="219" t="s">
        <v>207</v>
      </c>
      <c r="E574" s="220" t="s">
        <v>4033</v>
      </c>
      <c r="F574" s="221" t="s">
        <v>3426</v>
      </c>
      <c r="G574" s="221"/>
      <c r="H574" s="221"/>
      <c r="I574" s="221"/>
      <c r="J574" s="222" t="s">
        <v>243</v>
      </c>
      <c r="K574" s="223">
        <v>10</v>
      </c>
      <c r="L574" s="224">
        <v>0</v>
      </c>
      <c r="M574" s="225"/>
      <c r="N574" s="226">
        <f>ROUND(L574*K574,2)</f>
        <v>0</v>
      </c>
      <c r="O574" s="226"/>
      <c r="P574" s="226"/>
      <c r="Q574" s="226"/>
      <c r="R574" s="48"/>
      <c r="T574" s="227" t="s">
        <v>22</v>
      </c>
      <c r="U574" s="56" t="s">
        <v>45</v>
      </c>
      <c r="V574" s="47"/>
      <c r="W574" s="228">
        <f>V574*K574</f>
        <v>0</v>
      </c>
      <c r="X574" s="228">
        <v>0</v>
      </c>
      <c r="Y574" s="228">
        <f>X574*K574</f>
        <v>0</v>
      </c>
      <c r="Z574" s="228">
        <v>0</v>
      </c>
      <c r="AA574" s="229">
        <f>Z574*K574</f>
        <v>0</v>
      </c>
      <c r="AR574" s="22" t="s">
        <v>278</v>
      </c>
      <c r="AT574" s="22" t="s">
        <v>207</v>
      </c>
      <c r="AU574" s="22" t="s">
        <v>88</v>
      </c>
      <c r="AY574" s="22" t="s">
        <v>206</v>
      </c>
      <c r="BE574" s="142">
        <f>IF(U574="základní",N574,0)</f>
        <v>0</v>
      </c>
      <c r="BF574" s="142">
        <f>IF(U574="snížená",N574,0)</f>
        <v>0</v>
      </c>
      <c r="BG574" s="142">
        <f>IF(U574="zákl. přenesená",N574,0)</f>
        <v>0</v>
      </c>
      <c r="BH574" s="142">
        <f>IF(U574="sníž. přenesená",N574,0)</f>
        <v>0</v>
      </c>
      <c r="BI574" s="142">
        <f>IF(U574="nulová",N574,0)</f>
        <v>0</v>
      </c>
      <c r="BJ574" s="22" t="s">
        <v>88</v>
      </c>
      <c r="BK574" s="142">
        <f>ROUND(L574*K574,2)</f>
        <v>0</v>
      </c>
      <c r="BL574" s="22" t="s">
        <v>278</v>
      </c>
      <c r="BM574" s="22" t="s">
        <v>4034</v>
      </c>
    </row>
    <row r="575" s="1" customFormat="1" ht="24" customHeight="1">
      <c r="B575" s="46"/>
      <c r="C575" s="47"/>
      <c r="D575" s="47"/>
      <c r="E575" s="47"/>
      <c r="F575" s="250" t="s">
        <v>3428</v>
      </c>
      <c r="G575" s="67"/>
      <c r="H575" s="67"/>
      <c r="I575" s="67"/>
      <c r="J575" s="47"/>
      <c r="K575" s="47"/>
      <c r="L575" s="47"/>
      <c r="M575" s="47"/>
      <c r="N575" s="47"/>
      <c r="O575" s="47"/>
      <c r="P575" s="47"/>
      <c r="Q575" s="47"/>
      <c r="R575" s="48"/>
      <c r="T575" s="189"/>
      <c r="U575" s="47"/>
      <c r="V575" s="47"/>
      <c r="W575" s="47"/>
      <c r="X575" s="47"/>
      <c r="Y575" s="47"/>
      <c r="Z575" s="47"/>
      <c r="AA575" s="100"/>
      <c r="AT575" s="22" t="s">
        <v>268</v>
      </c>
      <c r="AU575" s="22" t="s">
        <v>88</v>
      </c>
    </row>
    <row r="576" s="1" customFormat="1" ht="25.5" customHeight="1">
      <c r="B576" s="46"/>
      <c r="C576" s="219" t="s">
        <v>1211</v>
      </c>
      <c r="D576" s="219" t="s">
        <v>207</v>
      </c>
      <c r="E576" s="220" t="s">
        <v>4035</v>
      </c>
      <c r="F576" s="221" t="s">
        <v>3666</v>
      </c>
      <c r="G576" s="221"/>
      <c r="H576" s="221"/>
      <c r="I576" s="221"/>
      <c r="J576" s="222" t="s">
        <v>243</v>
      </c>
      <c r="K576" s="223">
        <v>10</v>
      </c>
      <c r="L576" s="224">
        <v>0</v>
      </c>
      <c r="M576" s="225"/>
      <c r="N576" s="226">
        <f>ROUND(L576*K576,2)</f>
        <v>0</v>
      </c>
      <c r="O576" s="226"/>
      <c r="P576" s="226"/>
      <c r="Q576" s="226"/>
      <c r="R576" s="48"/>
      <c r="T576" s="227" t="s">
        <v>22</v>
      </c>
      <c r="U576" s="56" t="s">
        <v>45</v>
      </c>
      <c r="V576" s="47"/>
      <c r="W576" s="228">
        <f>V576*K576</f>
        <v>0</v>
      </c>
      <c r="X576" s="228">
        <v>0</v>
      </c>
      <c r="Y576" s="228">
        <f>X576*K576</f>
        <v>0</v>
      </c>
      <c r="Z576" s="228">
        <v>0</v>
      </c>
      <c r="AA576" s="229">
        <f>Z576*K576</f>
        <v>0</v>
      </c>
      <c r="AR576" s="22" t="s">
        <v>278</v>
      </c>
      <c r="AT576" s="22" t="s">
        <v>207</v>
      </c>
      <c r="AU576" s="22" t="s">
        <v>88</v>
      </c>
      <c r="AY576" s="22" t="s">
        <v>206</v>
      </c>
      <c r="BE576" s="142">
        <f>IF(U576="základní",N576,0)</f>
        <v>0</v>
      </c>
      <c r="BF576" s="142">
        <f>IF(U576="snížená",N576,0)</f>
        <v>0</v>
      </c>
      <c r="BG576" s="142">
        <f>IF(U576="zákl. přenesená",N576,0)</f>
        <v>0</v>
      </c>
      <c r="BH576" s="142">
        <f>IF(U576="sníž. přenesená",N576,0)</f>
        <v>0</v>
      </c>
      <c r="BI576" s="142">
        <f>IF(U576="nulová",N576,0)</f>
        <v>0</v>
      </c>
      <c r="BJ576" s="22" t="s">
        <v>88</v>
      </c>
      <c r="BK576" s="142">
        <f>ROUND(L576*K576,2)</f>
        <v>0</v>
      </c>
      <c r="BL576" s="22" t="s">
        <v>278</v>
      </c>
      <c r="BM576" s="22" t="s">
        <v>4036</v>
      </c>
    </row>
    <row r="577" s="1" customFormat="1" ht="24" customHeight="1">
      <c r="B577" s="46"/>
      <c r="C577" s="47"/>
      <c r="D577" s="47"/>
      <c r="E577" s="47"/>
      <c r="F577" s="250" t="s">
        <v>3668</v>
      </c>
      <c r="G577" s="67"/>
      <c r="H577" s="67"/>
      <c r="I577" s="67"/>
      <c r="J577" s="47"/>
      <c r="K577" s="47"/>
      <c r="L577" s="47"/>
      <c r="M577" s="47"/>
      <c r="N577" s="47"/>
      <c r="O577" s="47"/>
      <c r="P577" s="47"/>
      <c r="Q577" s="47"/>
      <c r="R577" s="48"/>
      <c r="T577" s="189"/>
      <c r="U577" s="47"/>
      <c r="V577" s="47"/>
      <c r="W577" s="47"/>
      <c r="X577" s="47"/>
      <c r="Y577" s="47"/>
      <c r="Z577" s="47"/>
      <c r="AA577" s="100"/>
      <c r="AT577" s="22" t="s">
        <v>268</v>
      </c>
      <c r="AU577" s="22" t="s">
        <v>88</v>
      </c>
    </row>
    <row r="578" s="1" customFormat="1" ht="16.5" customHeight="1">
      <c r="B578" s="46"/>
      <c r="C578" s="219" t="s">
        <v>1215</v>
      </c>
      <c r="D578" s="219" t="s">
        <v>207</v>
      </c>
      <c r="E578" s="220" t="s">
        <v>4037</v>
      </c>
      <c r="F578" s="221" t="s">
        <v>3434</v>
      </c>
      <c r="G578" s="221"/>
      <c r="H578" s="221"/>
      <c r="I578" s="221"/>
      <c r="J578" s="222" t="s">
        <v>243</v>
      </c>
      <c r="K578" s="223">
        <v>11</v>
      </c>
      <c r="L578" s="224">
        <v>0</v>
      </c>
      <c r="M578" s="225"/>
      <c r="N578" s="226">
        <f>ROUND(L578*K578,2)</f>
        <v>0</v>
      </c>
      <c r="O578" s="226"/>
      <c r="P578" s="226"/>
      <c r="Q578" s="226"/>
      <c r="R578" s="48"/>
      <c r="T578" s="227" t="s">
        <v>22</v>
      </c>
      <c r="U578" s="56" t="s">
        <v>45</v>
      </c>
      <c r="V578" s="47"/>
      <c r="W578" s="228">
        <f>V578*K578</f>
        <v>0</v>
      </c>
      <c r="X578" s="228">
        <v>0</v>
      </c>
      <c r="Y578" s="228">
        <f>X578*K578</f>
        <v>0</v>
      </c>
      <c r="Z578" s="228">
        <v>0</v>
      </c>
      <c r="AA578" s="229">
        <f>Z578*K578</f>
        <v>0</v>
      </c>
      <c r="AR578" s="22" t="s">
        <v>278</v>
      </c>
      <c r="AT578" s="22" t="s">
        <v>207</v>
      </c>
      <c r="AU578" s="22" t="s">
        <v>88</v>
      </c>
      <c r="AY578" s="22" t="s">
        <v>206</v>
      </c>
      <c r="BE578" s="142">
        <f>IF(U578="základní",N578,0)</f>
        <v>0</v>
      </c>
      <c r="BF578" s="142">
        <f>IF(U578="snížená",N578,0)</f>
        <v>0</v>
      </c>
      <c r="BG578" s="142">
        <f>IF(U578="zákl. přenesená",N578,0)</f>
        <v>0</v>
      </c>
      <c r="BH578" s="142">
        <f>IF(U578="sníž. přenesená",N578,0)</f>
        <v>0</v>
      </c>
      <c r="BI578" s="142">
        <f>IF(U578="nulová",N578,0)</f>
        <v>0</v>
      </c>
      <c r="BJ578" s="22" t="s">
        <v>88</v>
      </c>
      <c r="BK578" s="142">
        <f>ROUND(L578*K578,2)</f>
        <v>0</v>
      </c>
      <c r="BL578" s="22" t="s">
        <v>278</v>
      </c>
      <c r="BM578" s="22" t="s">
        <v>4038</v>
      </c>
    </row>
    <row r="579" s="1" customFormat="1" ht="16.5" customHeight="1">
      <c r="B579" s="46"/>
      <c r="C579" s="47"/>
      <c r="D579" s="47"/>
      <c r="E579" s="47"/>
      <c r="F579" s="250" t="s">
        <v>3434</v>
      </c>
      <c r="G579" s="67"/>
      <c r="H579" s="67"/>
      <c r="I579" s="67"/>
      <c r="J579" s="47"/>
      <c r="K579" s="47"/>
      <c r="L579" s="47"/>
      <c r="M579" s="47"/>
      <c r="N579" s="47"/>
      <c r="O579" s="47"/>
      <c r="P579" s="47"/>
      <c r="Q579" s="47"/>
      <c r="R579" s="48"/>
      <c r="T579" s="189"/>
      <c r="U579" s="47"/>
      <c r="V579" s="47"/>
      <c r="W579" s="47"/>
      <c r="X579" s="47"/>
      <c r="Y579" s="47"/>
      <c r="Z579" s="47"/>
      <c r="AA579" s="100"/>
      <c r="AT579" s="22" t="s">
        <v>268</v>
      </c>
      <c r="AU579" s="22" t="s">
        <v>88</v>
      </c>
    </row>
    <row r="580" s="1" customFormat="1" ht="16.5" customHeight="1">
      <c r="B580" s="46"/>
      <c r="C580" s="219" t="s">
        <v>1219</v>
      </c>
      <c r="D580" s="219" t="s">
        <v>207</v>
      </c>
      <c r="E580" s="220" t="s">
        <v>4039</v>
      </c>
      <c r="F580" s="221" t="s">
        <v>3437</v>
      </c>
      <c r="G580" s="221"/>
      <c r="H580" s="221"/>
      <c r="I580" s="221"/>
      <c r="J580" s="222" t="s">
        <v>1134</v>
      </c>
      <c r="K580" s="223">
        <v>1</v>
      </c>
      <c r="L580" s="224">
        <v>0</v>
      </c>
      <c r="M580" s="225"/>
      <c r="N580" s="226">
        <f>ROUND(L580*K580,2)</f>
        <v>0</v>
      </c>
      <c r="O580" s="226"/>
      <c r="P580" s="226"/>
      <c r="Q580" s="226"/>
      <c r="R580" s="48"/>
      <c r="T580" s="227" t="s">
        <v>22</v>
      </c>
      <c r="U580" s="56" t="s">
        <v>45</v>
      </c>
      <c r="V580" s="47"/>
      <c r="W580" s="228">
        <f>V580*K580</f>
        <v>0</v>
      </c>
      <c r="X580" s="228">
        <v>0</v>
      </c>
      <c r="Y580" s="228">
        <f>X580*K580</f>
        <v>0</v>
      </c>
      <c r="Z580" s="228">
        <v>0</v>
      </c>
      <c r="AA580" s="229">
        <f>Z580*K580</f>
        <v>0</v>
      </c>
      <c r="AR580" s="22" t="s">
        <v>278</v>
      </c>
      <c r="AT580" s="22" t="s">
        <v>207</v>
      </c>
      <c r="AU580" s="22" t="s">
        <v>88</v>
      </c>
      <c r="AY580" s="22" t="s">
        <v>206</v>
      </c>
      <c r="BE580" s="142">
        <f>IF(U580="základní",N580,0)</f>
        <v>0</v>
      </c>
      <c r="BF580" s="142">
        <f>IF(U580="snížená",N580,0)</f>
        <v>0</v>
      </c>
      <c r="BG580" s="142">
        <f>IF(U580="zákl. přenesená",N580,0)</f>
        <v>0</v>
      </c>
      <c r="BH580" s="142">
        <f>IF(U580="sníž. přenesená",N580,0)</f>
        <v>0</v>
      </c>
      <c r="BI580" s="142">
        <f>IF(U580="nulová",N580,0)</f>
        <v>0</v>
      </c>
      <c r="BJ580" s="22" t="s">
        <v>88</v>
      </c>
      <c r="BK580" s="142">
        <f>ROUND(L580*K580,2)</f>
        <v>0</v>
      </c>
      <c r="BL580" s="22" t="s">
        <v>278</v>
      </c>
      <c r="BM580" s="22" t="s">
        <v>4040</v>
      </c>
    </row>
    <row r="581" s="1" customFormat="1" ht="16.5" customHeight="1">
      <c r="B581" s="46"/>
      <c r="C581" s="47"/>
      <c r="D581" s="47"/>
      <c r="E581" s="47"/>
      <c r="F581" s="250" t="s">
        <v>3437</v>
      </c>
      <c r="G581" s="67"/>
      <c r="H581" s="67"/>
      <c r="I581" s="67"/>
      <c r="J581" s="47"/>
      <c r="K581" s="47"/>
      <c r="L581" s="47"/>
      <c r="M581" s="47"/>
      <c r="N581" s="47"/>
      <c r="O581" s="47"/>
      <c r="P581" s="47"/>
      <c r="Q581" s="47"/>
      <c r="R581" s="48"/>
      <c r="T581" s="189"/>
      <c r="U581" s="47"/>
      <c r="V581" s="47"/>
      <c r="W581" s="47"/>
      <c r="X581" s="47"/>
      <c r="Y581" s="47"/>
      <c r="Z581" s="47"/>
      <c r="AA581" s="100"/>
      <c r="AT581" s="22" t="s">
        <v>268</v>
      </c>
      <c r="AU581" s="22" t="s">
        <v>88</v>
      </c>
    </row>
    <row r="582" s="1" customFormat="1" ht="25.5" customHeight="1">
      <c r="B582" s="46"/>
      <c r="C582" s="219" t="s">
        <v>1223</v>
      </c>
      <c r="D582" s="219" t="s">
        <v>207</v>
      </c>
      <c r="E582" s="220" t="s">
        <v>4041</v>
      </c>
      <c r="F582" s="221" t="s">
        <v>3440</v>
      </c>
      <c r="G582" s="221"/>
      <c r="H582" s="221"/>
      <c r="I582" s="221"/>
      <c r="J582" s="222" t="s">
        <v>1134</v>
      </c>
      <c r="K582" s="223">
        <v>1</v>
      </c>
      <c r="L582" s="224">
        <v>0</v>
      </c>
      <c r="M582" s="225"/>
      <c r="N582" s="226">
        <f>ROUND(L582*K582,2)</f>
        <v>0</v>
      </c>
      <c r="O582" s="226"/>
      <c r="P582" s="226"/>
      <c r="Q582" s="226"/>
      <c r="R582" s="48"/>
      <c r="T582" s="227" t="s">
        <v>22</v>
      </c>
      <c r="U582" s="56" t="s">
        <v>45</v>
      </c>
      <c r="V582" s="47"/>
      <c r="W582" s="228">
        <f>V582*K582</f>
        <v>0</v>
      </c>
      <c r="X582" s="228">
        <v>0</v>
      </c>
      <c r="Y582" s="228">
        <f>X582*K582</f>
        <v>0</v>
      </c>
      <c r="Z582" s="228">
        <v>0</v>
      </c>
      <c r="AA582" s="229">
        <f>Z582*K582</f>
        <v>0</v>
      </c>
      <c r="AR582" s="22" t="s">
        <v>278</v>
      </c>
      <c r="AT582" s="22" t="s">
        <v>207</v>
      </c>
      <c r="AU582" s="22" t="s">
        <v>88</v>
      </c>
      <c r="AY582" s="22" t="s">
        <v>206</v>
      </c>
      <c r="BE582" s="142">
        <f>IF(U582="základní",N582,0)</f>
        <v>0</v>
      </c>
      <c r="BF582" s="142">
        <f>IF(U582="snížená",N582,0)</f>
        <v>0</v>
      </c>
      <c r="BG582" s="142">
        <f>IF(U582="zákl. přenesená",N582,0)</f>
        <v>0</v>
      </c>
      <c r="BH582" s="142">
        <f>IF(U582="sníž. přenesená",N582,0)</f>
        <v>0</v>
      </c>
      <c r="BI582" s="142">
        <f>IF(U582="nulová",N582,0)</f>
        <v>0</v>
      </c>
      <c r="BJ582" s="22" t="s">
        <v>88</v>
      </c>
      <c r="BK582" s="142">
        <f>ROUND(L582*K582,2)</f>
        <v>0</v>
      </c>
      <c r="BL582" s="22" t="s">
        <v>278</v>
      </c>
      <c r="BM582" s="22" t="s">
        <v>4042</v>
      </c>
    </row>
    <row r="583" s="1" customFormat="1" ht="24" customHeight="1">
      <c r="B583" s="46"/>
      <c r="C583" s="47"/>
      <c r="D583" s="47"/>
      <c r="E583" s="47"/>
      <c r="F583" s="250" t="s">
        <v>3442</v>
      </c>
      <c r="G583" s="67"/>
      <c r="H583" s="67"/>
      <c r="I583" s="67"/>
      <c r="J583" s="47"/>
      <c r="K583" s="47"/>
      <c r="L583" s="47"/>
      <c r="M583" s="47"/>
      <c r="N583" s="47"/>
      <c r="O583" s="47"/>
      <c r="P583" s="47"/>
      <c r="Q583" s="47"/>
      <c r="R583" s="48"/>
      <c r="T583" s="189"/>
      <c r="U583" s="47"/>
      <c r="V583" s="47"/>
      <c r="W583" s="47"/>
      <c r="X583" s="47"/>
      <c r="Y583" s="47"/>
      <c r="Z583" s="47"/>
      <c r="AA583" s="100"/>
      <c r="AT583" s="22" t="s">
        <v>268</v>
      </c>
      <c r="AU583" s="22" t="s">
        <v>88</v>
      </c>
    </row>
    <row r="584" s="1" customFormat="1" ht="25.5" customHeight="1">
      <c r="B584" s="46"/>
      <c r="C584" s="219" t="s">
        <v>1225</v>
      </c>
      <c r="D584" s="219" t="s">
        <v>207</v>
      </c>
      <c r="E584" s="220" t="s">
        <v>4043</v>
      </c>
      <c r="F584" s="221" t="s">
        <v>3444</v>
      </c>
      <c r="G584" s="221"/>
      <c r="H584" s="221"/>
      <c r="I584" s="221"/>
      <c r="J584" s="222" t="s">
        <v>1134</v>
      </c>
      <c r="K584" s="223">
        <v>1</v>
      </c>
      <c r="L584" s="224">
        <v>0</v>
      </c>
      <c r="M584" s="225"/>
      <c r="N584" s="226">
        <f>ROUND(L584*K584,2)</f>
        <v>0</v>
      </c>
      <c r="O584" s="226"/>
      <c r="P584" s="226"/>
      <c r="Q584" s="226"/>
      <c r="R584" s="48"/>
      <c r="T584" s="227" t="s">
        <v>22</v>
      </c>
      <c r="U584" s="56" t="s">
        <v>45</v>
      </c>
      <c r="V584" s="47"/>
      <c r="W584" s="228">
        <f>V584*K584</f>
        <v>0</v>
      </c>
      <c r="X584" s="228">
        <v>0</v>
      </c>
      <c r="Y584" s="228">
        <f>X584*K584</f>
        <v>0</v>
      </c>
      <c r="Z584" s="228">
        <v>0</v>
      </c>
      <c r="AA584" s="229">
        <f>Z584*K584</f>
        <v>0</v>
      </c>
      <c r="AR584" s="22" t="s">
        <v>278</v>
      </c>
      <c r="AT584" s="22" t="s">
        <v>207</v>
      </c>
      <c r="AU584" s="22" t="s">
        <v>88</v>
      </c>
      <c r="AY584" s="22" t="s">
        <v>206</v>
      </c>
      <c r="BE584" s="142">
        <f>IF(U584="základní",N584,0)</f>
        <v>0</v>
      </c>
      <c r="BF584" s="142">
        <f>IF(U584="snížená",N584,0)</f>
        <v>0</v>
      </c>
      <c r="BG584" s="142">
        <f>IF(U584="zákl. přenesená",N584,0)</f>
        <v>0</v>
      </c>
      <c r="BH584" s="142">
        <f>IF(U584="sníž. přenesená",N584,0)</f>
        <v>0</v>
      </c>
      <c r="BI584" s="142">
        <f>IF(U584="nulová",N584,0)</f>
        <v>0</v>
      </c>
      <c r="BJ584" s="22" t="s">
        <v>88</v>
      </c>
      <c r="BK584" s="142">
        <f>ROUND(L584*K584,2)</f>
        <v>0</v>
      </c>
      <c r="BL584" s="22" t="s">
        <v>278</v>
      </c>
      <c r="BM584" s="22" t="s">
        <v>4044</v>
      </c>
    </row>
    <row r="585" s="1" customFormat="1" ht="24" customHeight="1">
      <c r="B585" s="46"/>
      <c r="C585" s="47"/>
      <c r="D585" s="47"/>
      <c r="E585" s="47"/>
      <c r="F585" s="250" t="s">
        <v>3446</v>
      </c>
      <c r="G585" s="67"/>
      <c r="H585" s="67"/>
      <c r="I585" s="67"/>
      <c r="J585" s="47"/>
      <c r="K585" s="47"/>
      <c r="L585" s="47"/>
      <c r="M585" s="47"/>
      <c r="N585" s="47"/>
      <c r="O585" s="47"/>
      <c r="P585" s="47"/>
      <c r="Q585" s="47"/>
      <c r="R585" s="48"/>
      <c r="T585" s="189"/>
      <c r="U585" s="47"/>
      <c r="V585" s="47"/>
      <c r="W585" s="47"/>
      <c r="X585" s="47"/>
      <c r="Y585" s="47"/>
      <c r="Z585" s="47"/>
      <c r="AA585" s="100"/>
      <c r="AT585" s="22" t="s">
        <v>268</v>
      </c>
      <c r="AU585" s="22" t="s">
        <v>88</v>
      </c>
    </row>
    <row r="586" s="1" customFormat="1" ht="25.5" customHeight="1">
      <c r="B586" s="46"/>
      <c r="C586" s="219" t="s">
        <v>1229</v>
      </c>
      <c r="D586" s="219" t="s">
        <v>207</v>
      </c>
      <c r="E586" s="220" t="s">
        <v>4045</v>
      </c>
      <c r="F586" s="221" t="s">
        <v>3448</v>
      </c>
      <c r="G586" s="221"/>
      <c r="H586" s="221"/>
      <c r="I586" s="221"/>
      <c r="J586" s="222" t="s">
        <v>1134</v>
      </c>
      <c r="K586" s="223">
        <v>1</v>
      </c>
      <c r="L586" s="224">
        <v>0</v>
      </c>
      <c r="M586" s="225"/>
      <c r="N586" s="226">
        <f>ROUND(L586*K586,2)</f>
        <v>0</v>
      </c>
      <c r="O586" s="226"/>
      <c r="P586" s="226"/>
      <c r="Q586" s="226"/>
      <c r="R586" s="48"/>
      <c r="T586" s="227" t="s">
        <v>22</v>
      </c>
      <c r="U586" s="56" t="s">
        <v>45</v>
      </c>
      <c r="V586" s="47"/>
      <c r="W586" s="228">
        <f>V586*K586</f>
        <v>0</v>
      </c>
      <c r="X586" s="228">
        <v>0</v>
      </c>
      <c r="Y586" s="228">
        <f>X586*K586</f>
        <v>0</v>
      </c>
      <c r="Z586" s="228">
        <v>0</v>
      </c>
      <c r="AA586" s="229">
        <f>Z586*K586</f>
        <v>0</v>
      </c>
      <c r="AR586" s="22" t="s">
        <v>278</v>
      </c>
      <c r="AT586" s="22" t="s">
        <v>207</v>
      </c>
      <c r="AU586" s="22" t="s">
        <v>88</v>
      </c>
      <c r="AY586" s="22" t="s">
        <v>206</v>
      </c>
      <c r="BE586" s="142">
        <f>IF(U586="základní",N586,0)</f>
        <v>0</v>
      </c>
      <c r="BF586" s="142">
        <f>IF(U586="snížená",N586,0)</f>
        <v>0</v>
      </c>
      <c r="BG586" s="142">
        <f>IF(U586="zákl. přenesená",N586,0)</f>
        <v>0</v>
      </c>
      <c r="BH586" s="142">
        <f>IF(U586="sníž. přenesená",N586,0)</f>
        <v>0</v>
      </c>
      <c r="BI586" s="142">
        <f>IF(U586="nulová",N586,0)</f>
        <v>0</v>
      </c>
      <c r="BJ586" s="22" t="s">
        <v>88</v>
      </c>
      <c r="BK586" s="142">
        <f>ROUND(L586*K586,2)</f>
        <v>0</v>
      </c>
      <c r="BL586" s="22" t="s">
        <v>278</v>
      </c>
      <c r="BM586" s="22" t="s">
        <v>4046</v>
      </c>
    </row>
    <row r="587" s="1" customFormat="1" ht="16.5" customHeight="1">
      <c r="B587" s="46"/>
      <c r="C587" s="47"/>
      <c r="D587" s="47"/>
      <c r="E587" s="47"/>
      <c r="F587" s="250" t="s">
        <v>3448</v>
      </c>
      <c r="G587" s="67"/>
      <c r="H587" s="67"/>
      <c r="I587" s="67"/>
      <c r="J587" s="47"/>
      <c r="K587" s="47"/>
      <c r="L587" s="47"/>
      <c r="M587" s="47"/>
      <c r="N587" s="47"/>
      <c r="O587" s="47"/>
      <c r="P587" s="47"/>
      <c r="Q587" s="47"/>
      <c r="R587" s="48"/>
      <c r="T587" s="189"/>
      <c r="U587" s="47"/>
      <c r="V587" s="47"/>
      <c r="W587" s="47"/>
      <c r="X587" s="47"/>
      <c r="Y587" s="47"/>
      <c r="Z587" s="47"/>
      <c r="AA587" s="100"/>
      <c r="AT587" s="22" t="s">
        <v>268</v>
      </c>
      <c r="AU587" s="22" t="s">
        <v>88</v>
      </c>
    </row>
    <row r="588" s="1" customFormat="1" ht="16.5" customHeight="1">
      <c r="B588" s="46"/>
      <c r="C588" s="219" t="s">
        <v>1233</v>
      </c>
      <c r="D588" s="219" t="s">
        <v>207</v>
      </c>
      <c r="E588" s="220" t="s">
        <v>4047</v>
      </c>
      <c r="F588" s="221" t="s">
        <v>3687</v>
      </c>
      <c r="G588" s="221"/>
      <c r="H588" s="221"/>
      <c r="I588" s="221"/>
      <c r="J588" s="222" t="s">
        <v>1134</v>
      </c>
      <c r="K588" s="223">
        <v>1</v>
      </c>
      <c r="L588" s="224">
        <v>0</v>
      </c>
      <c r="M588" s="225"/>
      <c r="N588" s="226">
        <f>ROUND(L588*K588,2)</f>
        <v>0</v>
      </c>
      <c r="O588" s="226"/>
      <c r="P588" s="226"/>
      <c r="Q588" s="226"/>
      <c r="R588" s="48"/>
      <c r="T588" s="227" t="s">
        <v>22</v>
      </c>
      <c r="U588" s="56" t="s">
        <v>45</v>
      </c>
      <c r="V588" s="47"/>
      <c r="W588" s="228">
        <f>V588*K588</f>
        <v>0</v>
      </c>
      <c r="X588" s="228">
        <v>0</v>
      </c>
      <c r="Y588" s="228">
        <f>X588*K588</f>
        <v>0</v>
      </c>
      <c r="Z588" s="228">
        <v>0</v>
      </c>
      <c r="AA588" s="229">
        <f>Z588*K588</f>
        <v>0</v>
      </c>
      <c r="AR588" s="22" t="s">
        <v>278</v>
      </c>
      <c r="AT588" s="22" t="s">
        <v>207</v>
      </c>
      <c r="AU588" s="22" t="s">
        <v>88</v>
      </c>
      <c r="AY588" s="22" t="s">
        <v>206</v>
      </c>
      <c r="BE588" s="142">
        <f>IF(U588="základní",N588,0)</f>
        <v>0</v>
      </c>
      <c r="BF588" s="142">
        <f>IF(U588="snížená",N588,0)</f>
        <v>0</v>
      </c>
      <c r="BG588" s="142">
        <f>IF(U588="zákl. přenesená",N588,0)</f>
        <v>0</v>
      </c>
      <c r="BH588" s="142">
        <f>IF(U588="sníž. přenesená",N588,0)</f>
        <v>0</v>
      </c>
      <c r="BI588" s="142">
        <f>IF(U588="nulová",N588,0)</f>
        <v>0</v>
      </c>
      <c r="BJ588" s="22" t="s">
        <v>88</v>
      </c>
      <c r="BK588" s="142">
        <f>ROUND(L588*K588,2)</f>
        <v>0</v>
      </c>
      <c r="BL588" s="22" t="s">
        <v>278</v>
      </c>
      <c r="BM588" s="22" t="s">
        <v>4048</v>
      </c>
    </row>
    <row r="589" s="1" customFormat="1" ht="16.5" customHeight="1">
      <c r="B589" s="46"/>
      <c r="C589" s="47"/>
      <c r="D589" s="47"/>
      <c r="E589" s="47"/>
      <c r="F589" s="250" t="s">
        <v>3689</v>
      </c>
      <c r="G589" s="67"/>
      <c r="H589" s="67"/>
      <c r="I589" s="67"/>
      <c r="J589" s="47"/>
      <c r="K589" s="47"/>
      <c r="L589" s="47"/>
      <c r="M589" s="47"/>
      <c r="N589" s="47"/>
      <c r="O589" s="47"/>
      <c r="P589" s="47"/>
      <c r="Q589" s="47"/>
      <c r="R589" s="48"/>
      <c r="T589" s="189"/>
      <c r="U589" s="47"/>
      <c r="V589" s="47"/>
      <c r="W589" s="47"/>
      <c r="X589" s="47"/>
      <c r="Y589" s="47"/>
      <c r="Z589" s="47"/>
      <c r="AA589" s="100"/>
      <c r="AT589" s="22" t="s">
        <v>268</v>
      </c>
      <c r="AU589" s="22" t="s">
        <v>88</v>
      </c>
    </row>
    <row r="590" s="1" customFormat="1" ht="16.5" customHeight="1">
      <c r="B590" s="46"/>
      <c r="C590" s="219" t="s">
        <v>1237</v>
      </c>
      <c r="D590" s="219" t="s">
        <v>207</v>
      </c>
      <c r="E590" s="220" t="s">
        <v>4049</v>
      </c>
      <c r="F590" s="221" t="s">
        <v>3691</v>
      </c>
      <c r="G590" s="221"/>
      <c r="H590" s="221"/>
      <c r="I590" s="221"/>
      <c r="J590" s="222" t="s">
        <v>1134</v>
      </c>
      <c r="K590" s="223">
        <v>1</v>
      </c>
      <c r="L590" s="224">
        <v>0</v>
      </c>
      <c r="M590" s="225"/>
      <c r="N590" s="226">
        <f>ROUND(L590*K590,2)</f>
        <v>0</v>
      </c>
      <c r="O590" s="226"/>
      <c r="P590" s="226"/>
      <c r="Q590" s="226"/>
      <c r="R590" s="48"/>
      <c r="T590" s="227" t="s">
        <v>22</v>
      </c>
      <c r="U590" s="56" t="s">
        <v>45</v>
      </c>
      <c r="V590" s="47"/>
      <c r="W590" s="228">
        <f>V590*K590</f>
        <v>0</v>
      </c>
      <c r="X590" s="228">
        <v>0</v>
      </c>
      <c r="Y590" s="228">
        <f>X590*K590</f>
        <v>0</v>
      </c>
      <c r="Z590" s="228">
        <v>0</v>
      </c>
      <c r="AA590" s="229">
        <f>Z590*K590</f>
        <v>0</v>
      </c>
      <c r="AR590" s="22" t="s">
        <v>278</v>
      </c>
      <c r="AT590" s="22" t="s">
        <v>207</v>
      </c>
      <c r="AU590" s="22" t="s">
        <v>88</v>
      </c>
      <c r="AY590" s="22" t="s">
        <v>206</v>
      </c>
      <c r="BE590" s="142">
        <f>IF(U590="základní",N590,0)</f>
        <v>0</v>
      </c>
      <c r="BF590" s="142">
        <f>IF(U590="snížená",N590,0)</f>
        <v>0</v>
      </c>
      <c r="BG590" s="142">
        <f>IF(U590="zákl. přenesená",N590,0)</f>
        <v>0</v>
      </c>
      <c r="BH590" s="142">
        <f>IF(U590="sníž. přenesená",N590,0)</f>
        <v>0</v>
      </c>
      <c r="BI590" s="142">
        <f>IF(U590="nulová",N590,0)</f>
        <v>0</v>
      </c>
      <c r="BJ590" s="22" t="s">
        <v>88</v>
      </c>
      <c r="BK590" s="142">
        <f>ROUND(L590*K590,2)</f>
        <v>0</v>
      </c>
      <c r="BL590" s="22" t="s">
        <v>278</v>
      </c>
      <c r="BM590" s="22" t="s">
        <v>4050</v>
      </c>
    </row>
    <row r="591" s="1" customFormat="1" ht="16.5" customHeight="1">
      <c r="B591" s="46"/>
      <c r="C591" s="47"/>
      <c r="D591" s="47"/>
      <c r="E591" s="47"/>
      <c r="F591" s="250" t="s">
        <v>3693</v>
      </c>
      <c r="G591" s="67"/>
      <c r="H591" s="67"/>
      <c r="I591" s="67"/>
      <c r="J591" s="47"/>
      <c r="K591" s="47"/>
      <c r="L591" s="47"/>
      <c r="M591" s="47"/>
      <c r="N591" s="47"/>
      <c r="O591" s="47"/>
      <c r="P591" s="47"/>
      <c r="Q591" s="47"/>
      <c r="R591" s="48"/>
      <c r="T591" s="189"/>
      <c r="U591" s="47"/>
      <c r="V591" s="47"/>
      <c r="W591" s="47"/>
      <c r="X591" s="47"/>
      <c r="Y591" s="47"/>
      <c r="Z591" s="47"/>
      <c r="AA591" s="100"/>
      <c r="AT591" s="22" t="s">
        <v>268</v>
      </c>
      <c r="AU591" s="22" t="s">
        <v>88</v>
      </c>
    </row>
    <row r="592" s="1" customFormat="1" ht="16.5" customHeight="1">
      <c r="B592" s="46"/>
      <c r="C592" s="219" t="s">
        <v>1241</v>
      </c>
      <c r="D592" s="219" t="s">
        <v>207</v>
      </c>
      <c r="E592" s="220" t="s">
        <v>4051</v>
      </c>
      <c r="F592" s="221" t="s">
        <v>3025</v>
      </c>
      <c r="G592" s="221"/>
      <c r="H592" s="221"/>
      <c r="I592" s="221"/>
      <c r="J592" s="222" t="s">
        <v>2696</v>
      </c>
      <c r="K592" s="223">
        <v>12</v>
      </c>
      <c r="L592" s="224">
        <v>0</v>
      </c>
      <c r="M592" s="225"/>
      <c r="N592" s="226">
        <f>ROUND(L592*K592,2)</f>
        <v>0</v>
      </c>
      <c r="O592" s="226"/>
      <c r="P592" s="226"/>
      <c r="Q592" s="226"/>
      <c r="R592" s="48"/>
      <c r="T592" s="227" t="s">
        <v>22</v>
      </c>
      <c r="U592" s="56" t="s">
        <v>45</v>
      </c>
      <c r="V592" s="47"/>
      <c r="W592" s="228">
        <f>V592*K592</f>
        <v>0</v>
      </c>
      <c r="X592" s="228">
        <v>0</v>
      </c>
      <c r="Y592" s="228">
        <f>X592*K592</f>
        <v>0</v>
      </c>
      <c r="Z592" s="228">
        <v>0</v>
      </c>
      <c r="AA592" s="229">
        <f>Z592*K592</f>
        <v>0</v>
      </c>
      <c r="AR592" s="22" t="s">
        <v>278</v>
      </c>
      <c r="AT592" s="22" t="s">
        <v>207</v>
      </c>
      <c r="AU592" s="22" t="s">
        <v>88</v>
      </c>
      <c r="AY592" s="22" t="s">
        <v>206</v>
      </c>
      <c r="BE592" s="142">
        <f>IF(U592="základní",N592,0)</f>
        <v>0</v>
      </c>
      <c r="BF592" s="142">
        <f>IF(U592="snížená",N592,0)</f>
        <v>0</v>
      </c>
      <c r="BG592" s="142">
        <f>IF(U592="zákl. přenesená",N592,0)</f>
        <v>0</v>
      </c>
      <c r="BH592" s="142">
        <f>IF(U592="sníž. přenesená",N592,0)</f>
        <v>0</v>
      </c>
      <c r="BI592" s="142">
        <f>IF(U592="nulová",N592,0)</f>
        <v>0</v>
      </c>
      <c r="BJ592" s="22" t="s">
        <v>88</v>
      </c>
      <c r="BK592" s="142">
        <f>ROUND(L592*K592,2)</f>
        <v>0</v>
      </c>
      <c r="BL592" s="22" t="s">
        <v>278</v>
      </c>
      <c r="BM592" s="22" t="s">
        <v>4052</v>
      </c>
    </row>
    <row r="593" s="1" customFormat="1" ht="16.5" customHeight="1">
      <c r="B593" s="46"/>
      <c r="C593" s="47"/>
      <c r="D593" s="47"/>
      <c r="E593" s="47"/>
      <c r="F593" s="250" t="s">
        <v>3459</v>
      </c>
      <c r="G593" s="67"/>
      <c r="H593" s="67"/>
      <c r="I593" s="67"/>
      <c r="J593" s="47"/>
      <c r="K593" s="47"/>
      <c r="L593" s="47"/>
      <c r="M593" s="47"/>
      <c r="N593" s="47"/>
      <c r="O593" s="47"/>
      <c r="P593" s="47"/>
      <c r="Q593" s="47"/>
      <c r="R593" s="48"/>
      <c r="T593" s="189"/>
      <c r="U593" s="47"/>
      <c r="V593" s="47"/>
      <c r="W593" s="47"/>
      <c r="X593" s="47"/>
      <c r="Y593" s="47"/>
      <c r="Z593" s="47"/>
      <c r="AA593" s="100"/>
      <c r="AT593" s="22" t="s">
        <v>268</v>
      </c>
      <c r="AU593" s="22" t="s">
        <v>88</v>
      </c>
    </row>
    <row r="594" s="1" customFormat="1" ht="16.5" customHeight="1">
      <c r="B594" s="46"/>
      <c r="C594" s="219" t="s">
        <v>1245</v>
      </c>
      <c r="D594" s="219" t="s">
        <v>207</v>
      </c>
      <c r="E594" s="220" t="s">
        <v>4053</v>
      </c>
      <c r="F594" s="221" t="s">
        <v>3295</v>
      </c>
      <c r="G594" s="221"/>
      <c r="H594" s="221"/>
      <c r="I594" s="221"/>
      <c r="J594" s="222" t="s">
        <v>2696</v>
      </c>
      <c r="K594" s="223">
        <v>8</v>
      </c>
      <c r="L594" s="224">
        <v>0</v>
      </c>
      <c r="M594" s="225"/>
      <c r="N594" s="226">
        <f>ROUND(L594*K594,2)</f>
        <v>0</v>
      </c>
      <c r="O594" s="226"/>
      <c r="P594" s="226"/>
      <c r="Q594" s="226"/>
      <c r="R594" s="48"/>
      <c r="T594" s="227" t="s">
        <v>22</v>
      </c>
      <c r="U594" s="56" t="s">
        <v>45</v>
      </c>
      <c r="V594" s="47"/>
      <c r="W594" s="228">
        <f>V594*K594</f>
        <v>0</v>
      </c>
      <c r="X594" s="228">
        <v>0</v>
      </c>
      <c r="Y594" s="228">
        <f>X594*K594</f>
        <v>0</v>
      </c>
      <c r="Z594" s="228">
        <v>0</v>
      </c>
      <c r="AA594" s="229">
        <f>Z594*K594</f>
        <v>0</v>
      </c>
      <c r="AR594" s="22" t="s">
        <v>278</v>
      </c>
      <c r="AT594" s="22" t="s">
        <v>207</v>
      </c>
      <c r="AU594" s="22" t="s">
        <v>88</v>
      </c>
      <c r="AY594" s="22" t="s">
        <v>206</v>
      </c>
      <c r="BE594" s="142">
        <f>IF(U594="základní",N594,0)</f>
        <v>0</v>
      </c>
      <c r="BF594" s="142">
        <f>IF(U594="snížená",N594,0)</f>
        <v>0</v>
      </c>
      <c r="BG594" s="142">
        <f>IF(U594="zákl. přenesená",N594,0)</f>
        <v>0</v>
      </c>
      <c r="BH594" s="142">
        <f>IF(U594="sníž. přenesená",N594,0)</f>
        <v>0</v>
      </c>
      <c r="BI594" s="142">
        <f>IF(U594="nulová",N594,0)</f>
        <v>0</v>
      </c>
      <c r="BJ594" s="22" t="s">
        <v>88</v>
      </c>
      <c r="BK594" s="142">
        <f>ROUND(L594*K594,2)</f>
        <v>0</v>
      </c>
      <c r="BL594" s="22" t="s">
        <v>278</v>
      </c>
      <c r="BM594" s="22" t="s">
        <v>4054</v>
      </c>
    </row>
    <row r="595" s="1" customFormat="1" ht="72" customHeight="1">
      <c r="B595" s="46"/>
      <c r="C595" s="47"/>
      <c r="D595" s="47"/>
      <c r="E595" s="47"/>
      <c r="F595" s="250" t="s">
        <v>3297</v>
      </c>
      <c r="G595" s="67"/>
      <c r="H595" s="67"/>
      <c r="I595" s="67"/>
      <c r="J595" s="47"/>
      <c r="K595" s="47"/>
      <c r="L595" s="47"/>
      <c r="M595" s="47"/>
      <c r="N595" s="47"/>
      <c r="O595" s="47"/>
      <c r="P595" s="47"/>
      <c r="Q595" s="47"/>
      <c r="R595" s="48"/>
      <c r="T595" s="189"/>
      <c r="U595" s="47"/>
      <c r="V595" s="47"/>
      <c r="W595" s="47"/>
      <c r="X595" s="47"/>
      <c r="Y595" s="47"/>
      <c r="Z595" s="47"/>
      <c r="AA595" s="100"/>
      <c r="AT595" s="22" t="s">
        <v>268</v>
      </c>
      <c r="AU595" s="22" t="s">
        <v>88</v>
      </c>
    </row>
    <row r="596" s="9" customFormat="1" ht="37.44001" customHeight="1">
      <c r="B596" s="205"/>
      <c r="C596" s="206"/>
      <c r="D596" s="207" t="s">
        <v>3304</v>
      </c>
      <c r="E596" s="207"/>
      <c r="F596" s="207"/>
      <c r="G596" s="207"/>
      <c r="H596" s="207"/>
      <c r="I596" s="207"/>
      <c r="J596" s="207"/>
      <c r="K596" s="207"/>
      <c r="L596" s="207"/>
      <c r="M596" s="207"/>
      <c r="N596" s="263">
        <f>BK596</f>
        <v>0</v>
      </c>
      <c r="O596" s="264"/>
      <c r="P596" s="264"/>
      <c r="Q596" s="264"/>
      <c r="R596" s="209"/>
      <c r="T596" s="210"/>
      <c r="U596" s="206"/>
      <c r="V596" s="206"/>
      <c r="W596" s="211">
        <f>SUM(W597:W626)</f>
        <v>0</v>
      </c>
      <c r="X596" s="206"/>
      <c r="Y596" s="211">
        <f>SUM(Y597:Y626)</f>
        <v>0</v>
      </c>
      <c r="Z596" s="206"/>
      <c r="AA596" s="212">
        <f>SUM(AA597:AA626)</f>
        <v>0</v>
      </c>
      <c r="AR596" s="213" t="s">
        <v>149</v>
      </c>
      <c r="AT596" s="214" t="s">
        <v>79</v>
      </c>
      <c r="AU596" s="214" t="s">
        <v>80</v>
      </c>
      <c r="AY596" s="213" t="s">
        <v>206</v>
      </c>
      <c r="BK596" s="215">
        <f>SUM(BK597:BK626)</f>
        <v>0</v>
      </c>
    </row>
    <row r="597" s="1" customFormat="1" ht="25.5" customHeight="1">
      <c r="B597" s="46"/>
      <c r="C597" s="219" t="s">
        <v>1249</v>
      </c>
      <c r="D597" s="219" t="s">
        <v>207</v>
      </c>
      <c r="E597" s="220" t="s">
        <v>4055</v>
      </c>
      <c r="F597" s="221" t="s">
        <v>4056</v>
      </c>
      <c r="G597" s="221"/>
      <c r="H597" s="221"/>
      <c r="I597" s="221"/>
      <c r="J597" s="222" t="s">
        <v>1134</v>
      </c>
      <c r="K597" s="223">
        <v>1</v>
      </c>
      <c r="L597" s="224">
        <v>0</v>
      </c>
      <c r="M597" s="225"/>
      <c r="N597" s="226">
        <f>ROUND(L597*K597,2)</f>
        <v>0</v>
      </c>
      <c r="O597" s="226"/>
      <c r="P597" s="226"/>
      <c r="Q597" s="226"/>
      <c r="R597" s="48"/>
      <c r="T597" s="227" t="s">
        <v>22</v>
      </c>
      <c r="U597" s="56" t="s">
        <v>45</v>
      </c>
      <c r="V597" s="47"/>
      <c r="W597" s="228">
        <f>V597*K597</f>
        <v>0</v>
      </c>
      <c r="X597" s="228">
        <v>0</v>
      </c>
      <c r="Y597" s="228">
        <f>X597*K597</f>
        <v>0</v>
      </c>
      <c r="Z597" s="228">
        <v>0</v>
      </c>
      <c r="AA597" s="229">
        <f>Z597*K597</f>
        <v>0</v>
      </c>
      <c r="AR597" s="22" t="s">
        <v>278</v>
      </c>
      <c r="AT597" s="22" t="s">
        <v>207</v>
      </c>
      <c r="AU597" s="22" t="s">
        <v>88</v>
      </c>
      <c r="AY597" s="22" t="s">
        <v>206</v>
      </c>
      <c r="BE597" s="142">
        <f>IF(U597="základní",N597,0)</f>
        <v>0</v>
      </c>
      <c r="BF597" s="142">
        <f>IF(U597="snížená",N597,0)</f>
        <v>0</v>
      </c>
      <c r="BG597" s="142">
        <f>IF(U597="zákl. přenesená",N597,0)</f>
        <v>0</v>
      </c>
      <c r="BH597" s="142">
        <f>IF(U597="sníž. přenesená",N597,0)</f>
        <v>0</v>
      </c>
      <c r="BI597" s="142">
        <f>IF(U597="nulová",N597,0)</f>
        <v>0</v>
      </c>
      <c r="BJ597" s="22" t="s">
        <v>88</v>
      </c>
      <c r="BK597" s="142">
        <f>ROUND(L597*K597,2)</f>
        <v>0</v>
      </c>
      <c r="BL597" s="22" t="s">
        <v>278</v>
      </c>
      <c r="BM597" s="22" t="s">
        <v>4057</v>
      </c>
    </row>
    <row r="598" s="1" customFormat="1" ht="36" customHeight="1">
      <c r="B598" s="46"/>
      <c r="C598" s="47"/>
      <c r="D598" s="47"/>
      <c r="E598" s="47"/>
      <c r="F598" s="250" t="s">
        <v>4058</v>
      </c>
      <c r="G598" s="67"/>
      <c r="H598" s="67"/>
      <c r="I598" s="67"/>
      <c r="J598" s="47"/>
      <c r="K598" s="47"/>
      <c r="L598" s="47"/>
      <c r="M598" s="47"/>
      <c r="N598" s="47"/>
      <c r="O598" s="47"/>
      <c r="P598" s="47"/>
      <c r="Q598" s="47"/>
      <c r="R598" s="48"/>
      <c r="T598" s="189"/>
      <c r="U598" s="47"/>
      <c r="V598" s="47"/>
      <c r="W598" s="47"/>
      <c r="X598" s="47"/>
      <c r="Y598" s="47"/>
      <c r="Z598" s="47"/>
      <c r="AA598" s="100"/>
      <c r="AT598" s="22" t="s">
        <v>268</v>
      </c>
      <c r="AU598" s="22" t="s">
        <v>88</v>
      </c>
    </row>
    <row r="599" s="1" customFormat="1" ht="25.5" customHeight="1">
      <c r="B599" s="46"/>
      <c r="C599" s="219" t="s">
        <v>1254</v>
      </c>
      <c r="D599" s="219" t="s">
        <v>207</v>
      </c>
      <c r="E599" s="220" t="s">
        <v>4059</v>
      </c>
      <c r="F599" s="221" t="s">
        <v>4060</v>
      </c>
      <c r="G599" s="221"/>
      <c r="H599" s="221"/>
      <c r="I599" s="221"/>
      <c r="J599" s="222" t="s">
        <v>1134</v>
      </c>
      <c r="K599" s="223">
        <v>2</v>
      </c>
      <c r="L599" s="224">
        <v>0</v>
      </c>
      <c r="M599" s="225"/>
      <c r="N599" s="226">
        <f>ROUND(L599*K599,2)</f>
        <v>0</v>
      </c>
      <c r="O599" s="226"/>
      <c r="P599" s="226"/>
      <c r="Q599" s="226"/>
      <c r="R599" s="48"/>
      <c r="T599" s="227" t="s">
        <v>22</v>
      </c>
      <c r="U599" s="56" t="s">
        <v>45</v>
      </c>
      <c r="V599" s="47"/>
      <c r="W599" s="228">
        <f>V599*K599</f>
        <v>0</v>
      </c>
      <c r="X599" s="228">
        <v>0</v>
      </c>
      <c r="Y599" s="228">
        <f>X599*K599</f>
        <v>0</v>
      </c>
      <c r="Z599" s="228">
        <v>0</v>
      </c>
      <c r="AA599" s="229">
        <f>Z599*K599</f>
        <v>0</v>
      </c>
      <c r="AR599" s="22" t="s">
        <v>278</v>
      </c>
      <c r="AT599" s="22" t="s">
        <v>207</v>
      </c>
      <c r="AU599" s="22" t="s">
        <v>88</v>
      </c>
      <c r="AY599" s="22" t="s">
        <v>206</v>
      </c>
      <c r="BE599" s="142">
        <f>IF(U599="základní",N599,0)</f>
        <v>0</v>
      </c>
      <c r="BF599" s="142">
        <f>IF(U599="snížená",N599,0)</f>
        <v>0</v>
      </c>
      <c r="BG599" s="142">
        <f>IF(U599="zákl. přenesená",N599,0)</f>
        <v>0</v>
      </c>
      <c r="BH599" s="142">
        <f>IF(U599="sníž. přenesená",N599,0)</f>
        <v>0</v>
      </c>
      <c r="BI599" s="142">
        <f>IF(U599="nulová",N599,0)</f>
        <v>0</v>
      </c>
      <c r="BJ599" s="22" t="s">
        <v>88</v>
      </c>
      <c r="BK599" s="142">
        <f>ROUND(L599*K599,2)</f>
        <v>0</v>
      </c>
      <c r="BL599" s="22" t="s">
        <v>278</v>
      </c>
      <c r="BM599" s="22" t="s">
        <v>4061</v>
      </c>
    </row>
    <row r="600" s="1" customFormat="1" ht="24" customHeight="1">
      <c r="B600" s="46"/>
      <c r="C600" s="47"/>
      <c r="D600" s="47"/>
      <c r="E600" s="47"/>
      <c r="F600" s="250" t="s">
        <v>4062</v>
      </c>
      <c r="G600" s="67"/>
      <c r="H600" s="67"/>
      <c r="I600" s="67"/>
      <c r="J600" s="47"/>
      <c r="K600" s="47"/>
      <c r="L600" s="47"/>
      <c r="M600" s="47"/>
      <c r="N600" s="47"/>
      <c r="O600" s="47"/>
      <c r="P600" s="47"/>
      <c r="Q600" s="47"/>
      <c r="R600" s="48"/>
      <c r="T600" s="189"/>
      <c r="U600" s="47"/>
      <c r="V600" s="47"/>
      <c r="W600" s="47"/>
      <c r="X600" s="47"/>
      <c r="Y600" s="47"/>
      <c r="Z600" s="47"/>
      <c r="AA600" s="100"/>
      <c r="AT600" s="22" t="s">
        <v>268</v>
      </c>
      <c r="AU600" s="22" t="s">
        <v>88</v>
      </c>
    </row>
    <row r="601" s="1" customFormat="1" ht="16.5" customHeight="1">
      <c r="B601" s="46"/>
      <c r="C601" s="219" t="s">
        <v>1259</v>
      </c>
      <c r="D601" s="219" t="s">
        <v>207</v>
      </c>
      <c r="E601" s="220" t="s">
        <v>4063</v>
      </c>
      <c r="F601" s="221" t="s">
        <v>4064</v>
      </c>
      <c r="G601" s="221"/>
      <c r="H601" s="221"/>
      <c r="I601" s="221"/>
      <c r="J601" s="222" t="s">
        <v>1134</v>
      </c>
      <c r="K601" s="223">
        <v>1</v>
      </c>
      <c r="L601" s="224">
        <v>0</v>
      </c>
      <c r="M601" s="225"/>
      <c r="N601" s="226">
        <f>ROUND(L601*K601,2)</f>
        <v>0</v>
      </c>
      <c r="O601" s="226"/>
      <c r="P601" s="226"/>
      <c r="Q601" s="226"/>
      <c r="R601" s="48"/>
      <c r="T601" s="227" t="s">
        <v>22</v>
      </c>
      <c r="U601" s="56" t="s">
        <v>45</v>
      </c>
      <c r="V601" s="47"/>
      <c r="W601" s="228">
        <f>V601*K601</f>
        <v>0</v>
      </c>
      <c r="X601" s="228">
        <v>0</v>
      </c>
      <c r="Y601" s="228">
        <f>X601*K601</f>
        <v>0</v>
      </c>
      <c r="Z601" s="228">
        <v>0</v>
      </c>
      <c r="AA601" s="229">
        <f>Z601*K601</f>
        <v>0</v>
      </c>
      <c r="AR601" s="22" t="s">
        <v>278</v>
      </c>
      <c r="AT601" s="22" t="s">
        <v>207</v>
      </c>
      <c r="AU601" s="22" t="s">
        <v>88</v>
      </c>
      <c r="AY601" s="22" t="s">
        <v>206</v>
      </c>
      <c r="BE601" s="142">
        <f>IF(U601="základní",N601,0)</f>
        <v>0</v>
      </c>
      <c r="BF601" s="142">
        <f>IF(U601="snížená",N601,0)</f>
        <v>0</v>
      </c>
      <c r="BG601" s="142">
        <f>IF(U601="zákl. přenesená",N601,0)</f>
        <v>0</v>
      </c>
      <c r="BH601" s="142">
        <f>IF(U601="sníž. přenesená",N601,0)</f>
        <v>0</v>
      </c>
      <c r="BI601" s="142">
        <f>IF(U601="nulová",N601,0)</f>
        <v>0</v>
      </c>
      <c r="BJ601" s="22" t="s">
        <v>88</v>
      </c>
      <c r="BK601" s="142">
        <f>ROUND(L601*K601,2)</f>
        <v>0</v>
      </c>
      <c r="BL601" s="22" t="s">
        <v>278</v>
      </c>
      <c r="BM601" s="22" t="s">
        <v>4065</v>
      </c>
    </row>
    <row r="602" s="1" customFormat="1" ht="16.5" customHeight="1">
      <c r="B602" s="46"/>
      <c r="C602" s="47"/>
      <c r="D602" s="47"/>
      <c r="E602" s="47"/>
      <c r="F602" s="250" t="s">
        <v>4064</v>
      </c>
      <c r="G602" s="67"/>
      <c r="H602" s="67"/>
      <c r="I602" s="67"/>
      <c r="J602" s="47"/>
      <c r="K602" s="47"/>
      <c r="L602" s="47"/>
      <c r="M602" s="47"/>
      <c r="N602" s="47"/>
      <c r="O602" s="47"/>
      <c r="P602" s="47"/>
      <c r="Q602" s="47"/>
      <c r="R602" s="48"/>
      <c r="T602" s="189"/>
      <c r="U602" s="47"/>
      <c r="V602" s="47"/>
      <c r="W602" s="47"/>
      <c r="X602" s="47"/>
      <c r="Y602" s="47"/>
      <c r="Z602" s="47"/>
      <c r="AA602" s="100"/>
      <c r="AT602" s="22" t="s">
        <v>268</v>
      </c>
      <c r="AU602" s="22" t="s">
        <v>88</v>
      </c>
    </row>
    <row r="603" s="1" customFormat="1" ht="25.5" customHeight="1">
      <c r="B603" s="46"/>
      <c r="C603" s="219" t="s">
        <v>1264</v>
      </c>
      <c r="D603" s="219" t="s">
        <v>207</v>
      </c>
      <c r="E603" s="220" t="s">
        <v>4066</v>
      </c>
      <c r="F603" s="221" t="s">
        <v>4067</v>
      </c>
      <c r="G603" s="221"/>
      <c r="H603" s="221"/>
      <c r="I603" s="221"/>
      <c r="J603" s="222" t="s">
        <v>1134</v>
      </c>
      <c r="K603" s="223">
        <v>1</v>
      </c>
      <c r="L603" s="224">
        <v>0</v>
      </c>
      <c r="M603" s="225"/>
      <c r="N603" s="226">
        <f>ROUND(L603*K603,2)</f>
        <v>0</v>
      </c>
      <c r="O603" s="226"/>
      <c r="P603" s="226"/>
      <c r="Q603" s="226"/>
      <c r="R603" s="48"/>
      <c r="T603" s="227" t="s">
        <v>22</v>
      </c>
      <c r="U603" s="56" t="s">
        <v>45</v>
      </c>
      <c r="V603" s="47"/>
      <c r="W603" s="228">
        <f>V603*K603</f>
        <v>0</v>
      </c>
      <c r="X603" s="228">
        <v>0</v>
      </c>
      <c r="Y603" s="228">
        <f>X603*K603</f>
        <v>0</v>
      </c>
      <c r="Z603" s="228">
        <v>0</v>
      </c>
      <c r="AA603" s="229">
        <f>Z603*K603</f>
        <v>0</v>
      </c>
      <c r="AR603" s="22" t="s">
        <v>278</v>
      </c>
      <c r="AT603" s="22" t="s">
        <v>207</v>
      </c>
      <c r="AU603" s="22" t="s">
        <v>88</v>
      </c>
      <c r="AY603" s="22" t="s">
        <v>206</v>
      </c>
      <c r="BE603" s="142">
        <f>IF(U603="základní",N603,0)</f>
        <v>0</v>
      </c>
      <c r="BF603" s="142">
        <f>IF(U603="snížená",N603,0)</f>
        <v>0</v>
      </c>
      <c r="BG603" s="142">
        <f>IF(U603="zákl. přenesená",N603,0)</f>
        <v>0</v>
      </c>
      <c r="BH603" s="142">
        <f>IF(U603="sníž. přenesená",N603,0)</f>
        <v>0</v>
      </c>
      <c r="BI603" s="142">
        <f>IF(U603="nulová",N603,0)</f>
        <v>0</v>
      </c>
      <c r="BJ603" s="22" t="s">
        <v>88</v>
      </c>
      <c r="BK603" s="142">
        <f>ROUND(L603*K603,2)</f>
        <v>0</v>
      </c>
      <c r="BL603" s="22" t="s">
        <v>278</v>
      </c>
      <c r="BM603" s="22" t="s">
        <v>4068</v>
      </c>
    </row>
    <row r="604" s="1" customFormat="1" ht="24" customHeight="1">
      <c r="B604" s="46"/>
      <c r="C604" s="47"/>
      <c r="D604" s="47"/>
      <c r="E604" s="47"/>
      <c r="F604" s="250" t="s">
        <v>4067</v>
      </c>
      <c r="G604" s="67"/>
      <c r="H604" s="67"/>
      <c r="I604" s="67"/>
      <c r="J604" s="47"/>
      <c r="K604" s="47"/>
      <c r="L604" s="47"/>
      <c r="M604" s="47"/>
      <c r="N604" s="47"/>
      <c r="O604" s="47"/>
      <c r="P604" s="47"/>
      <c r="Q604" s="47"/>
      <c r="R604" s="48"/>
      <c r="T604" s="189"/>
      <c r="U604" s="47"/>
      <c r="V604" s="47"/>
      <c r="W604" s="47"/>
      <c r="X604" s="47"/>
      <c r="Y604" s="47"/>
      <c r="Z604" s="47"/>
      <c r="AA604" s="100"/>
      <c r="AT604" s="22" t="s">
        <v>268</v>
      </c>
      <c r="AU604" s="22" t="s">
        <v>88</v>
      </c>
    </row>
    <row r="605" s="1" customFormat="1" ht="16.5" customHeight="1">
      <c r="B605" s="46"/>
      <c r="C605" s="219" t="s">
        <v>1268</v>
      </c>
      <c r="D605" s="219" t="s">
        <v>207</v>
      </c>
      <c r="E605" s="220" t="s">
        <v>4069</v>
      </c>
      <c r="F605" s="221" t="s">
        <v>3402</v>
      </c>
      <c r="G605" s="221"/>
      <c r="H605" s="221"/>
      <c r="I605" s="221"/>
      <c r="J605" s="222" t="s">
        <v>243</v>
      </c>
      <c r="K605" s="223">
        <v>140</v>
      </c>
      <c r="L605" s="224">
        <v>0</v>
      </c>
      <c r="M605" s="225"/>
      <c r="N605" s="226">
        <f>ROUND(L605*K605,2)</f>
        <v>0</v>
      </c>
      <c r="O605" s="226"/>
      <c r="P605" s="226"/>
      <c r="Q605" s="226"/>
      <c r="R605" s="48"/>
      <c r="T605" s="227" t="s">
        <v>22</v>
      </c>
      <c r="U605" s="56" t="s">
        <v>45</v>
      </c>
      <c r="V605" s="47"/>
      <c r="W605" s="228">
        <f>V605*K605</f>
        <v>0</v>
      </c>
      <c r="X605" s="228">
        <v>0</v>
      </c>
      <c r="Y605" s="228">
        <f>X605*K605</f>
        <v>0</v>
      </c>
      <c r="Z605" s="228">
        <v>0</v>
      </c>
      <c r="AA605" s="229">
        <f>Z605*K605</f>
        <v>0</v>
      </c>
      <c r="AR605" s="22" t="s">
        <v>278</v>
      </c>
      <c r="AT605" s="22" t="s">
        <v>207</v>
      </c>
      <c r="AU605" s="22" t="s">
        <v>88</v>
      </c>
      <c r="AY605" s="22" t="s">
        <v>206</v>
      </c>
      <c r="BE605" s="142">
        <f>IF(U605="základní",N605,0)</f>
        <v>0</v>
      </c>
      <c r="BF605" s="142">
        <f>IF(U605="snížená",N605,0)</f>
        <v>0</v>
      </c>
      <c r="BG605" s="142">
        <f>IF(U605="zákl. přenesená",N605,0)</f>
        <v>0</v>
      </c>
      <c r="BH605" s="142">
        <f>IF(U605="sníž. přenesená",N605,0)</f>
        <v>0</v>
      </c>
      <c r="BI605" s="142">
        <f>IF(U605="nulová",N605,0)</f>
        <v>0</v>
      </c>
      <c r="BJ605" s="22" t="s">
        <v>88</v>
      </c>
      <c r="BK605" s="142">
        <f>ROUND(L605*K605,2)</f>
        <v>0</v>
      </c>
      <c r="BL605" s="22" t="s">
        <v>278</v>
      </c>
      <c r="BM605" s="22" t="s">
        <v>4070</v>
      </c>
    </row>
    <row r="606" s="1" customFormat="1" ht="16.5" customHeight="1">
      <c r="B606" s="46"/>
      <c r="C606" s="47"/>
      <c r="D606" s="47"/>
      <c r="E606" s="47"/>
      <c r="F606" s="250" t="s">
        <v>3402</v>
      </c>
      <c r="G606" s="67"/>
      <c r="H606" s="67"/>
      <c r="I606" s="67"/>
      <c r="J606" s="47"/>
      <c r="K606" s="47"/>
      <c r="L606" s="47"/>
      <c r="M606" s="47"/>
      <c r="N606" s="47"/>
      <c r="O606" s="47"/>
      <c r="P606" s="47"/>
      <c r="Q606" s="47"/>
      <c r="R606" s="48"/>
      <c r="T606" s="189"/>
      <c r="U606" s="47"/>
      <c r="V606" s="47"/>
      <c r="W606" s="47"/>
      <c r="X606" s="47"/>
      <c r="Y606" s="47"/>
      <c r="Z606" s="47"/>
      <c r="AA606" s="100"/>
      <c r="AT606" s="22" t="s">
        <v>268</v>
      </c>
      <c r="AU606" s="22" t="s">
        <v>88</v>
      </c>
    </row>
    <row r="607" s="1" customFormat="1" ht="16.5" customHeight="1">
      <c r="B607" s="46"/>
      <c r="C607" s="219" t="s">
        <v>1272</v>
      </c>
      <c r="D607" s="219" t="s">
        <v>207</v>
      </c>
      <c r="E607" s="220" t="s">
        <v>4071</v>
      </c>
      <c r="F607" s="221" t="s">
        <v>4072</v>
      </c>
      <c r="G607" s="221"/>
      <c r="H607" s="221"/>
      <c r="I607" s="221"/>
      <c r="J607" s="222" t="s">
        <v>243</v>
      </c>
      <c r="K607" s="223">
        <v>140</v>
      </c>
      <c r="L607" s="224">
        <v>0</v>
      </c>
      <c r="M607" s="225"/>
      <c r="N607" s="226">
        <f>ROUND(L607*K607,2)</f>
        <v>0</v>
      </c>
      <c r="O607" s="226"/>
      <c r="P607" s="226"/>
      <c r="Q607" s="226"/>
      <c r="R607" s="48"/>
      <c r="T607" s="227" t="s">
        <v>22</v>
      </c>
      <c r="U607" s="56" t="s">
        <v>45</v>
      </c>
      <c r="V607" s="47"/>
      <c r="W607" s="228">
        <f>V607*K607</f>
        <v>0</v>
      </c>
      <c r="X607" s="228">
        <v>0</v>
      </c>
      <c r="Y607" s="228">
        <f>X607*K607</f>
        <v>0</v>
      </c>
      <c r="Z607" s="228">
        <v>0</v>
      </c>
      <c r="AA607" s="229">
        <f>Z607*K607</f>
        <v>0</v>
      </c>
      <c r="AR607" s="22" t="s">
        <v>278</v>
      </c>
      <c r="AT607" s="22" t="s">
        <v>207</v>
      </c>
      <c r="AU607" s="22" t="s">
        <v>88</v>
      </c>
      <c r="AY607" s="22" t="s">
        <v>206</v>
      </c>
      <c r="BE607" s="142">
        <f>IF(U607="základní",N607,0)</f>
        <v>0</v>
      </c>
      <c r="BF607" s="142">
        <f>IF(U607="snížená",N607,0)</f>
        <v>0</v>
      </c>
      <c r="BG607" s="142">
        <f>IF(U607="zákl. přenesená",N607,0)</f>
        <v>0</v>
      </c>
      <c r="BH607" s="142">
        <f>IF(U607="sníž. přenesená",N607,0)</f>
        <v>0</v>
      </c>
      <c r="BI607" s="142">
        <f>IF(U607="nulová",N607,0)</f>
        <v>0</v>
      </c>
      <c r="BJ607" s="22" t="s">
        <v>88</v>
      </c>
      <c r="BK607" s="142">
        <f>ROUND(L607*K607,2)</f>
        <v>0</v>
      </c>
      <c r="BL607" s="22" t="s">
        <v>278</v>
      </c>
      <c r="BM607" s="22" t="s">
        <v>4073</v>
      </c>
    </row>
    <row r="608" s="1" customFormat="1" ht="16.5" customHeight="1">
      <c r="B608" s="46"/>
      <c r="C608" s="47"/>
      <c r="D608" s="47"/>
      <c r="E608" s="47"/>
      <c r="F608" s="250" t="s">
        <v>4074</v>
      </c>
      <c r="G608" s="67"/>
      <c r="H608" s="67"/>
      <c r="I608" s="67"/>
      <c r="J608" s="47"/>
      <c r="K608" s="47"/>
      <c r="L608" s="47"/>
      <c r="M608" s="47"/>
      <c r="N608" s="47"/>
      <c r="O608" s="47"/>
      <c r="P608" s="47"/>
      <c r="Q608" s="47"/>
      <c r="R608" s="48"/>
      <c r="T608" s="189"/>
      <c r="U608" s="47"/>
      <c r="V608" s="47"/>
      <c r="W608" s="47"/>
      <c r="X608" s="47"/>
      <c r="Y608" s="47"/>
      <c r="Z608" s="47"/>
      <c r="AA608" s="100"/>
      <c r="AT608" s="22" t="s">
        <v>268</v>
      </c>
      <c r="AU608" s="22" t="s">
        <v>88</v>
      </c>
    </row>
    <row r="609" s="1" customFormat="1" ht="25.5" customHeight="1">
      <c r="B609" s="46"/>
      <c r="C609" s="219" t="s">
        <v>1276</v>
      </c>
      <c r="D609" s="219" t="s">
        <v>207</v>
      </c>
      <c r="E609" s="220" t="s">
        <v>4075</v>
      </c>
      <c r="F609" s="221" t="s">
        <v>3426</v>
      </c>
      <c r="G609" s="221"/>
      <c r="H609" s="221"/>
      <c r="I609" s="221"/>
      <c r="J609" s="222" t="s">
        <v>243</v>
      </c>
      <c r="K609" s="223">
        <v>30</v>
      </c>
      <c r="L609" s="224">
        <v>0</v>
      </c>
      <c r="M609" s="225"/>
      <c r="N609" s="226">
        <f>ROUND(L609*K609,2)</f>
        <v>0</v>
      </c>
      <c r="O609" s="226"/>
      <c r="P609" s="226"/>
      <c r="Q609" s="226"/>
      <c r="R609" s="48"/>
      <c r="T609" s="227" t="s">
        <v>22</v>
      </c>
      <c r="U609" s="56" t="s">
        <v>45</v>
      </c>
      <c r="V609" s="47"/>
      <c r="W609" s="228">
        <f>V609*K609</f>
        <v>0</v>
      </c>
      <c r="X609" s="228">
        <v>0</v>
      </c>
      <c r="Y609" s="228">
        <f>X609*K609</f>
        <v>0</v>
      </c>
      <c r="Z609" s="228">
        <v>0</v>
      </c>
      <c r="AA609" s="229">
        <f>Z609*K609</f>
        <v>0</v>
      </c>
      <c r="AR609" s="22" t="s">
        <v>278</v>
      </c>
      <c r="AT609" s="22" t="s">
        <v>207</v>
      </c>
      <c r="AU609" s="22" t="s">
        <v>88</v>
      </c>
      <c r="AY609" s="22" t="s">
        <v>206</v>
      </c>
      <c r="BE609" s="142">
        <f>IF(U609="základní",N609,0)</f>
        <v>0</v>
      </c>
      <c r="BF609" s="142">
        <f>IF(U609="snížená",N609,0)</f>
        <v>0</v>
      </c>
      <c r="BG609" s="142">
        <f>IF(U609="zákl. přenesená",N609,0)</f>
        <v>0</v>
      </c>
      <c r="BH609" s="142">
        <f>IF(U609="sníž. přenesená",N609,0)</f>
        <v>0</v>
      </c>
      <c r="BI609" s="142">
        <f>IF(U609="nulová",N609,0)</f>
        <v>0</v>
      </c>
      <c r="BJ609" s="22" t="s">
        <v>88</v>
      </c>
      <c r="BK609" s="142">
        <f>ROUND(L609*K609,2)</f>
        <v>0</v>
      </c>
      <c r="BL609" s="22" t="s">
        <v>278</v>
      </c>
      <c r="BM609" s="22" t="s">
        <v>4076</v>
      </c>
    </row>
    <row r="610" s="1" customFormat="1" ht="24" customHeight="1">
      <c r="B610" s="46"/>
      <c r="C610" s="47"/>
      <c r="D610" s="47"/>
      <c r="E610" s="47"/>
      <c r="F610" s="250" t="s">
        <v>3428</v>
      </c>
      <c r="G610" s="67"/>
      <c r="H610" s="67"/>
      <c r="I610" s="67"/>
      <c r="J610" s="47"/>
      <c r="K610" s="47"/>
      <c r="L610" s="47"/>
      <c r="M610" s="47"/>
      <c r="N610" s="47"/>
      <c r="O610" s="47"/>
      <c r="P610" s="47"/>
      <c r="Q610" s="47"/>
      <c r="R610" s="48"/>
      <c r="T610" s="189"/>
      <c r="U610" s="47"/>
      <c r="V610" s="47"/>
      <c r="W610" s="47"/>
      <c r="X610" s="47"/>
      <c r="Y610" s="47"/>
      <c r="Z610" s="47"/>
      <c r="AA610" s="100"/>
      <c r="AT610" s="22" t="s">
        <v>268</v>
      </c>
      <c r="AU610" s="22" t="s">
        <v>88</v>
      </c>
    </row>
    <row r="611" s="1" customFormat="1" ht="25.5" customHeight="1">
      <c r="B611" s="46"/>
      <c r="C611" s="219" t="s">
        <v>1280</v>
      </c>
      <c r="D611" s="219" t="s">
        <v>207</v>
      </c>
      <c r="E611" s="220" t="s">
        <v>4077</v>
      </c>
      <c r="F611" s="221" t="s">
        <v>3662</v>
      </c>
      <c r="G611" s="221"/>
      <c r="H611" s="221"/>
      <c r="I611" s="221"/>
      <c r="J611" s="222" t="s">
        <v>243</v>
      </c>
      <c r="K611" s="223">
        <v>30</v>
      </c>
      <c r="L611" s="224">
        <v>0</v>
      </c>
      <c r="M611" s="225"/>
      <c r="N611" s="226">
        <f>ROUND(L611*K611,2)</f>
        <v>0</v>
      </c>
      <c r="O611" s="226"/>
      <c r="P611" s="226"/>
      <c r="Q611" s="226"/>
      <c r="R611" s="48"/>
      <c r="T611" s="227" t="s">
        <v>22</v>
      </c>
      <c r="U611" s="56" t="s">
        <v>45</v>
      </c>
      <c r="V611" s="47"/>
      <c r="W611" s="228">
        <f>V611*K611</f>
        <v>0</v>
      </c>
      <c r="X611" s="228">
        <v>0</v>
      </c>
      <c r="Y611" s="228">
        <f>X611*K611</f>
        <v>0</v>
      </c>
      <c r="Z611" s="228">
        <v>0</v>
      </c>
      <c r="AA611" s="229">
        <f>Z611*K611</f>
        <v>0</v>
      </c>
      <c r="AR611" s="22" t="s">
        <v>278</v>
      </c>
      <c r="AT611" s="22" t="s">
        <v>207</v>
      </c>
      <c r="AU611" s="22" t="s">
        <v>88</v>
      </c>
      <c r="AY611" s="22" t="s">
        <v>206</v>
      </c>
      <c r="BE611" s="142">
        <f>IF(U611="základní",N611,0)</f>
        <v>0</v>
      </c>
      <c r="BF611" s="142">
        <f>IF(U611="snížená",N611,0)</f>
        <v>0</v>
      </c>
      <c r="BG611" s="142">
        <f>IF(U611="zákl. přenesená",N611,0)</f>
        <v>0</v>
      </c>
      <c r="BH611" s="142">
        <f>IF(U611="sníž. přenesená",N611,0)</f>
        <v>0</v>
      </c>
      <c r="BI611" s="142">
        <f>IF(U611="nulová",N611,0)</f>
        <v>0</v>
      </c>
      <c r="BJ611" s="22" t="s">
        <v>88</v>
      </c>
      <c r="BK611" s="142">
        <f>ROUND(L611*K611,2)</f>
        <v>0</v>
      </c>
      <c r="BL611" s="22" t="s">
        <v>278</v>
      </c>
      <c r="BM611" s="22" t="s">
        <v>4078</v>
      </c>
    </row>
    <row r="612" s="1" customFormat="1" ht="24" customHeight="1">
      <c r="B612" s="46"/>
      <c r="C612" s="47"/>
      <c r="D612" s="47"/>
      <c r="E612" s="47"/>
      <c r="F612" s="250" t="s">
        <v>3664</v>
      </c>
      <c r="G612" s="67"/>
      <c r="H612" s="67"/>
      <c r="I612" s="67"/>
      <c r="J612" s="47"/>
      <c r="K612" s="47"/>
      <c r="L612" s="47"/>
      <c r="M612" s="47"/>
      <c r="N612" s="47"/>
      <c r="O612" s="47"/>
      <c r="P612" s="47"/>
      <c r="Q612" s="47"/>
      <c r="R612" s="48"/>
      <c r="T612" s="189"/>
      <c r="U612" s="47"/>
      <c r="V612" s="47"/>
      <c r="W612" s="47"/>
      <c r="X612" s="47"/>
      <c r="Y612" s="47"/>
      <c r="Z612" s="47"/>
      <c r="AA612" s="100"/>
      <c r="AT612" s="22" t="s">
        <v>268</v>
      </c>
      <c r="AU612" s="22" t="s">
        <v>88</v>
      </c>
    </row>
    <row r="613" s="1" customFormat="1" ht="16.5" customHeight="1">
      <c r="B613" s="46"/>
      <c r="C613" s="219" t="s">
        <v>1285</v>
      </c>
      <c r="D613" s="219" t="s">
        <v>207</v>
      </c>
      <c r="E613" s="220" t="s">
        <v>4079</v>
      </c>
      <c r="F613" s="221" t="s">
        <v>3434</v>
      </c>
      <c r="G613" s="221"/>
      <c r="H613" s="221"/>
      <c r="I613" s="221"/>
      <c r="J613" s="222" t="s">
        <v>243</v>
      </c>
      <c r="K613" s="223">
        <v>35</v>
      </c>
      <c r="L613" s="224">
        <v>0</v>
      </c>
      <c r="M613" s="225"/>
      <c r="N613" s="226">
        <f>ROUND(L613*K613,2)</f>
        <v>0</v>
      </c>
      <c r="O613" s="226"/>
      <c r="P613" s="226"/>
      <c r="Q613" s="226"/>
      <c r="R613" s="48"/>
      <c r="T613" s="227" t="s">
        <v>22</v>
      </c>
      <c r="U613" s="56" t="s">
        <v>45</v>
      </c>
      <c r="V613" s="47"/>
      <c r="W613" s="228">
        <f>V613*K613</f>
        <v>0</v>
      </c>
      <c r="X613" s="228">
        <v>0</v>
      </c>
      <c r="Y613" s="228">
        <f>X613*K613</f>
        <v>0</v>
      </c>
      <c r="Z613" s="228">
        <v>0</v>
      </c>
      <c r="AA613" s="229">
        <f>Z613*K613</f>
        <v>0</v>
      </c>
      <c r="AR613" s="22" t="s">
        <v>278</v>
      </c>
      <c r="AT613" s="22" t="s">
        <v>207</v>
      </c>
      <c r="AU613" s="22" t="s">
        <v>88</v>
      </c>
      <c r="AY613" s="22" t="s">
        <v>206</v>
      </c>
      <c r="BE613" s="142">
        <f>IF(U613="základní",N613,0)</f>
        <v>0</v>
      </c>
      <c r="BF613" s="142">
        <f>IF(U613="snížená",N613,0)</f>
        <v>0</v>
      </c>
      <c r="BG613" s="142">
        <f>IF(U613="zákl. přenesená",N613,0)</f>
        <v>0</v>
      </c>
      <c r="BH613" s="142">
        <f>IF(U613="sníž. přenesená",N613,0)</f>
        <v>0</v>
      </c>
      <c r="BI613" s="142">
        <f>IF(U613="nulová",N613,0)</f>
        <v>0</v>
      </c>
      <c r="BJ613" s="22" t="s">
        <v>88</v>
      </c>
      <c r="BK613" s="142">
        <f>ROUND(L613*K613,2)</f>
        <v>0</v>
      </c>
      <c r="BL613" s="22" t="s">
        <v>278</v>
      </c>
      <c r="BM613" s="22" t="s">
        <v>4080</v>
      </c>
    </row>
    <row r="614" s="1" customFormat="1" ht="16.5" customHeight="1">
      <c r="B614" s="46"/>
      <c r="C614" s="47"/>
      <c r="D614" s="47"/>
      <c r="E614" s="47"/>
      <c r="F614" s="250" t="s">
        <v>3434</v>
      </c>
      <c r="G614" s="67"/>
      <c r="H614" s="67"/>
      <c r="I614" s="67"/>
      <c r="J614" s="47"/>
      <c r="K614" s="47"/>
      <c r="L614" s="47"/>
      <c r="M614" s="47"/>
      <c r="N614" s="47"/>
      <c r="O614" s="47"/>
      <c r="P614" s="47"/>
      <c r="Q614" s="47"/>
      <c r="R614" s="48"/>
      <c r="T614" s="189"/>
      <c r="U614" s="47"/>
      <c r="V614" s="47"/>
      <c r="W614" s="47"/>
      <c r="X614" s="47"/>
      <c r="Y614" s="47"/>
      <c r="Z614" s="47"/>
      <c r="AA614" s="100"/>
      <c r="AT614" s="22" t="s">
        <v>268</v>
      </c>
      <c r="AU614" s="22" t="s">
        <v>88</v>
      </c>
    </row>
    <row r="615" s="1" customFormat="1" ht="16.5" customHeight="1">
      <c r="B615" s="46"/>
      <c r="C615" s="219" t="s">
        <v>1289</v>
      </c>
      <c r="D615" s="219" t="s">
        <v>207</v>
      </c>
      <c r="E615" s="220" t="s">
        <v>4081</v>
      </c>
      <c r="F615" s="221" t="s">
        <v>3437</v>
      </c>
      <c r="G615" s="221"/>
      <c r="H615" s="221"/>
      <c r="I615" s="221"/>
      <c r="J615" s="222" t="s">
        <v>1134</v>
      </c>
      <c r="K615" s="223">
        <v>1</v>
      </c>
      <c r="L615" s="224">
        <v>0</v>
      </c>
      <c r="M615" s="225"/>
      <c r="N615" s="226">
        <f>ROUND(L615*K615,2)</f>
        <v>0</v>
      </c>
      <c r="O615" s="226"/>
      <c r="P615" s="226"/>
      <c r="Q615" s="226"/>
      <c r="R615" s="48"/>
      <c r="T615" s="227" t="s">
        <v>22</v>
      </c>
      <c r="U615" s="56" t="s">
        <v>45</v>
      </c>
      <c r="V615" s="47"/>
      <c r="W615" s="228">
        <f>V615*K615</f>
        <v>0</v>
      </c>
      <c r="X615" s="228">
        <v>0</v>
      </c>
      <c r="Y615" s="228">
        <f>X615*K615</f>
        <v>0</v>
      </c>
      <c r="Z615" s="228">
        <v>0</v>
      </c>
      <c r="AA615" s="229">
        <f>Z615*K615</f>
        <v>0</v>
      </c>
      <c r="AR615" s="22" t="s">
        <v>278</v>
      </c>
      <c r="AT615" s="22" t="s">
        <v>207</v>
      </c>
      <c r="AU615" s="22" t="s">
        <v>88</v>
      </c>
      <c r="AY615" s="22" t="s">
        <v>206</v>
      </c>
      <c r="BE615" s="142">
        <f>IF(U615="základní",N615,0)</f>
        <v>0</v>
      </c>
      <c r="BF615" s="142">
        <f>IF(U615="snížená",N615,0)</f>
        <v>0</v>
      </c>
      <c r="BG615" s="142">
        <f>IF(U615="zákl. přenesená",N615,0)</f>
        <v>0</v>
      </c>
      <c r="BH615" s="142">
        <f>IF(U615="sníž. přenesená",N615,0)</f>
        <v>0</v>
      </c>
      <c r="BI615" s="142">
        <f>IF(U615="nulová",N615,0)</f>
        <v>0</v>
      </c>
      <c r="BJ615" s="22" t="s">
        <v>88</v>
      </c>
      <c r="BK615" s="142">
        <f>ROUND(L615*K615,2)</f>
        <v>0</v>
      </c>
      <c r="BL615" s="22" t="s">
        <v>278</v>
      </c>
      <c r="BM615" s="22" t="s">
        <v>4082</v>
      </c>
    </row>
    <row r="616" s="1" customFormat="1" ht="16.5" customHeight="1">
      <c r="B616" s="46"/>
      <c r="C616" s="47"/>
      <c r="D616" s="47"/>
      <c r="E616" s="47"/>
      <c r="F616" s="250" t="s">
        <v>3437</v>
      </c>
      <c r="G616" s="67"/>
      <c r="H616" s="67"/>
      <c r="I616" s="67"/>
      <c r="J616" s="47"/>
      <c r="K616" s="47"/>
      <c r="L616" s="47"/>
      <c r="M616" s="47"/>
      <c r="N616" s="47"/>
      <c r="O616" s="47"/>
      <c r="P616" s="47"/>
      <c r="Q616" s="47"/>
      <c r="R616" s="48"/>
      <c r="T616" s="189"/>
      <c r="U616" s="47"/>
      <c r="V616" s="47"/>
      <c r="W616" s="47"/>
      <c r="X616" s="47"/>
      <c r="Y616" s="47"/>
      <c r="Z616" s="47"/>
      <c r="AA616" s="100"/>
      <c r="AT616" s="22" t="s">
        <v>268</v>
      </c>
      <c r="AU616" s="22" t="s">
        <v>88</v>
      </c>
    </row>
    <row r="617" s="1" customFormat="1" ht="25.5" customHeight="1">
      <c r="B617" s="46"/>
      <c r="C617" s="219" t="s">
        <v>1293</v>
      </c>
      <c r="D617" s="219" t="s">
        <v>207</v>
      </c>
      <c r="E617" s="220" t="s">
        <v>4083</v>
      </c>
      <c r="F617" s="221" t="s">
        <v>3440</v>
      </c>
      <c r="G617" s="221"/>
      <c r="H617" s="221"/>
      <c r="I617" s="221"/>
      <c r="J617" s="222" t="s">
        <v>1134</v>
      </c>
      <c r="K617" s="223">
        <v>1</v>
      </c>
      <c r="L617" s="224">
        <v>0</v>
      </c>
      <c r="M617" s="225"/>
      <c r="N617" s="226">
        <f>ROUND(L617*K617,2)</f>
        <v>0</v>
      </c>
      <c r="O617" s="226"/>
      <c r="P617" s="226"/>
      <c r="Q617" s="226"/>
      <c r="R617" s="48"/>
      <c r="T617" s="227" t="s">
        <v>22</v>
      </c>
      <c r="U617" s="56" t="s">
        <v>45</v>
      </c>
      <c r="V617" s="47"/>
      <c r="W617" s="228">
        <f>V617*K617</f>
        <v>0</v>
      </c>
      <c r="X617" s="228">
        <v>0</v>
      </c>
      <c r="Y617" s="228">
        <f>X617*K617</f>
        <v>0</v>
      </c>
      <c r="Z617" s="228">
        <v>0</v>
      </c>
      <c r="AA617" s="229">
        <f>Z617*K617</f>
        <v>0</v>
      </c>
      <c r="AR617" s="22" t="s">
        <v>278</v>
      </c>
      <c r="AT617" s="22" t="s">
        <v>207</v>
      </c>
      <c r="AU617" s="22" t="s">
        <v>88</v>
      </c>
      <c r="AY617" s="22" t="s">
        <v>206</v>
      </c>
      <c r="BE617" s="142">
        <f>IF(U617="základní",N617,0)</f>
        <v>0</v>
      </c>
      <c r="BF617" s="142">
        <f>IF(U617="snížená",N617,0)</f>
        <v>0</v>
      </c>
      <c r="BG617" s="142">
        <f>IF(U617="zákl. přenesená",N617,0)</f>
        <v>0</v>
      </c>
      <c r="BH617" s="142">
        <f>IF(U617="sníž. přenesená",N617,0)</f>
        <v>0</v>
      </c>
      <c r="BI617" s="142">
        <f>IF(U617="nulová",N617,0)</f>
        <v>0</v>
      </c>
      <c r="BJ617" s="22" t="s">
        <v>88</v>
      </c>
      <c r="BK617" s="142">
        <f>ROUND(L617*K617,2)</f>
        <v>0</v>
      </c>
      <c r="BL617" s="22" t="s">
        <v>278</v>
      </c>
      <c r="BM617" s="22" t="s">
        <v>4084</v>
      </c>
    </row>
    <row r="618" s="1" customFormat="1" ht="24" customHeight="1">
      <c r="B618" s="46"/>
      <c r="C618" s="47"/>
      <c r="D618" s="47"/>
      <c r="E618" s="47"/>
      <c r="F618" s="250" t="s">
        <v>3442</v>
      </c>
      <c r="G618" s="67"/>
      <c r="H618" s="67"/>
      <c r="I618" s="67"/>
      <c r="J618" s="47"/>
      <c r="K618" s="47"/>
      <c r="L618" s="47"/>
      <c r="M618" s="47"/>
      <c r="N618" s="47"/>
      <c r="O618" s="47"/>
      <c r="P618" s="47"/>
      <c r="Q618" s="47"/>
      <c r="R618" s="48"/>
      <c r="T618" s="189"/>
      <c r="U618" s="47"/>
      <c r="V618" s="47"/>
      <c r="W618" s="47"/>
      <c r="X618" s="47"/>
      <c r="Y618" s="47"/>
      <c r="Z618" s="47"/>
      <c r="AA618" s="100"/>
      <c r="AT618" s="22" t="s">
        <v>268</v>
      </c>
      <c r="AU618" s="22" t="s">
        <v>88</v>
      </c>
    </row>
    <row r="619" s="1" customFormat="1" ht="25.5" customHeight="1">
      <c r="B619" s="46"/>
      <c r="C619" s="219" t="s">
        <v>1297</v>
      </c>
      <c r="D619" s="219" t="s">
        <v>207</v>
      </c>
      <c r="E619" s="220" t="s">
        <v>4085</v>
      </c>
      <c r="F619" s="221" t="s">
        <v>3444</v>
      </c>
      <c r="G619" s="221"/>
      <c r="H619" s="221"/>
      <c r="I619" s="221"/>
      <c r="J619" s="222" t="s">
        <v>1134</v>
      </c>
      <c r="K619" s="223">
        <v>15</v>
      </c>
      <c r="L619" s="224">
        <v>0</v>
      </c>
      <c r="M619" s="225"/>
      <c r="N619" s="226">
        <f>ROUND(L619*K619,2)</f>
        <v>0</v>
      </c>
      <c r="O619" s="226"/>
      <c r="P619" s="226"/>
      <c r="Q619" s="226"/>
      <c r="R619" s="48"/>
      <c r="T619" s="227" t="s">
        <v>22</v>
      </c>
      <c r="U619" s="56" t="s">
        <v>45</v>
      </c>
      <c r="V619" s="47"/>
      <c r="W619" s="228">
        <f>V619*K619</f>
        <v>0</v>
      </c>
      <c r="X619" s="228">
        <v>0</v>
      </c>
      <c r="Y619" s="228">
        <f>X619*K619</f>
        <v>0</v>
      </c>
      <c r="Z619" s="228">
        <v>0</v>
      </c>
      <c r="AA619" s="229">
        <f>Z619*K619</f>
        <v>0</v>
      </c>
      <c r="AR619" s="22" t="s">
        <v>278</v>
      </c>
      <c r="AT619" s="22" t="s">
        <v>207</v>
      </c>
      <c r="AU619" s="22" t="s">
        <v>88</v>
      </c>
      <c r="AY619" s="22" t="s">
        <v>206</v>
      </c>
      <c r="BE619" s="142">
        <f>IF(U619="základní",N619,0)</f>
        <v>0</v>
      </c>
      <c r="BF619" s="142">
        <f>IF(U619="snížená",N619,0)</f>
        <v>0</v>
      </c>
      <c r="BG619" s="142">
        <f>IF(U619="zákl. přenesená",N619,0)</f>
        <v>0</v>
      </c>
      <c r="BH619" s="142">
        <f>IF(U619="sníž. přenesená",N619,0)</f>
        <v>0</v>
      </c>
      <c r="BI619" s="142">
        <f>IF(U619="nulová",N619,0)</f>
        <v>0</v>
      </c>
      <c r="BJ619" s="22" t="s">
        <v>88</v>
      </c>
      <c r="BK619" s="142">
        <f>ROUND(L619*K619,2)</f>
        <v>0</v>
      </c>
      <c r="BL619" s="22" t="s">
        <v>278</v>
      </c>
      <c r="BM619" s="22" t="s">
        <v>4086</v>
      </c>
    </row>
    <row r="620" s="1" customFormat="1" ht="24" customHeight="1">
      <c r="B620" s="46"/>
      <c r="C620" s="47"/>
      <c r="D620" s="47"/>
      <c r="E620" s="47"/>
      <c r="F620" s="250" t="s">
        <v>3446</v>
      </c>
      <c r="G620" s="67"/>
      <c r="H620" s="67"/>
      <c r="I620" s="67"/>
      <c r="J620" s="47"/>
      <c r="K620" s="47"/>
      <c r="L620" s="47"/>
      <c r="M620" s="47"/>
      <c r="N620" s="47"/>
      <c r="O620" s="47"/>
      <c r="P620" s="47"/>
      <c r="Q620" s="47"/>
      <c r="R620" s="48"/>
      <c r="T620" s="189"/>
      <c r="U620" s="47"/>
      <c r="V620" s="47"/>
      <c r="W620" s="47"/>
      <c r="X620" s="47"/>
      <c r="Y620" s="47"/>
      <c r="Z620" s="47"/>
      <c r="AA620" s="100"/>
      <c r="AT620" s="22" t="s">
        <v>268</v>
      </c>
      <c r="AU620" s="22" t="s">
        <v>88</v>
      </c>
    </row>
    <row r="621" s="1" customFormat="1" ht="25.5" customHeight="1">
      <c r="B621" s="46"/>
      <c r="C621" s="219" t="s">
        <v>1301</v>
      </c>
      <c r="D621" s="219" t="s">
        <v>207</v>
      </c>
      <c r="E621" s="220" t="s">
        <v>4087</v>
      </c>
      <c r="F621" s="221" t="s">
        <v>3448</v>
      </c>
      <c r="G621" s="221"/>
      <c r="H621" s="221"/>
      <c r="I621" s="221"/>
      <c r="J621" s="222" t="s">
        <v>1134</v>
      </c>
      <c r="K621" s="223">
        <v>15</v>
      </c>
      <c r="L621" s="224">
        <v>0</v>
      </c>
      <c r="M621" s="225"/>
      <c r="N621" s="226">
        <f>ROUND(L621*K621,2)</f>
        <v>0</v>
      </c>
      <c r="O621" s="226"/>
      <c r="P621" s="226"/>
      <c r="Q621" s="226"/>
      <c r="R621" s="48"/>
      <c r="T621" s="227" t="s">
        <v>22</v>
      </c>
      <c r="U621" s="56" t="s">
        <v>45</v>
      </c>
      <c r="V621" s="47"/>
      <c r="W621" s="228">
        <f>V621*K621</f>
        <v>0</v>
      </c>
      <c r="X621" s="228">
        <v>0</v>
      </c>
      <c r="Y621" s="228">
        <f>X621*K621</f>
        <v>0</v>
      </c>
      <c r="Z621" s="228">
        <v>0</v>
      </c>
      <c r="AA621" s="229">
        <f>Z621*K621</f>
        <v>0</v>
      </c>
      <c r="AR621" s="22" t="s">
        <v>278</v>
      </c>
      <c r="AT621" s="22" t="s">
        <v>207</v>
      </c>
      <c r="AU621" s="22" t="s">
        <v>88</v>
      </c>
      <c r="AY621" s="22" t="s">
        <v>206</v>
      </c>
      <c r="BE621" s="142">
        <f>IF(U621="základní",N621,0)</f>
        <v>0</v>
      </c>
      <c r="BF621" s="142">
        <f>IF(U621="snížená",N621,0)</f>
        <v>0</v>
      </c>
      <c r="BG621" s="142">
        <f>IF(U621="zákl. přenesená",N621,0)</f>
        <v>0</v>
      </c>
      <c r="BH621" s="142">
        <f>IF(U621="sníž. přenesená",N621,0)</f>
        <v>0</v>
      </c>
      <c r="BI621" s="142">
        <f>IF(U621="nulová",N621,0)</f>
        <v>0</v>
      </c>
      <c r="BJ621" s="22" t="s">
        <v>88</v>
      </c>
      <c r="BK621" s="142">
        <f>ROUND(L621*K621,2)</f>
        <v>0</v>
      </c>
      <c r="BL621" s="22" t="s">
        <v>278</v>
      </c>
      <c r="BM621" s="22" t="s">
        <v>4088</v>
      </c>
    </row>
    <row r="622" s="1" customFormat="1" ht="16.5" customHeight="1">
      <c r="B622" s="46"/>
      <c r="C622" s="47"/>
      <c r="D622" s="47"/>
      <c r="E622" s="47"/>
      <c r="F622" s="250" t="s">
        <v>3448</v>
      </c>
      <c r="G622" s="67"/>
      <c r="H622" s="67"/>
      <c r="I622" s="67"/>
      <c r="J622" s="47"/>
      <c r="K622" s="47"/>
      <c r="L622" s="47"/>
      <c r="M622" s="47"/>
      <c r="N622" s="47"/>
      <c r="O622" s="47"/>
      <c r="P622" s="47"/>
      <c r="Q622" s="47"/>
      <c r="R622" s="48"/>
      <c r="T622" s="189"/>
      <c r="U622" s="47"/>
      <c r="V622" s="47"/>
      <c r="W622" s="47"/>
      <c r="X622" s="47"/>
      <c r="Y622" s="47"/>
      <c r="Z622" s="47"/>
      <c r="AA622" s="100"/>
      <c r="AT622" s="22" t="s">
        <v>268</v>
      </c>
      <c r="AU622" s="22" t="s">
        <v>88</v>
      </c>
    </row>
    <row r="623" s="1" customFormat="1" ht="16.5" customHeight="1">
      <c r="B623" s="46"/>
      <c r="C623" s="219" t="s">
        <v>1305</v>
      </c>
      <c r="D623" s="219" t="s">
        <v>207</v>
      </c>
      <c r="E623" s="220" t="s">
        <v>4089</v>
      </c>
      <c r="F623" s="221" t="s">
        <v>3025</v>
      </c>
      <c r="G623" s="221"/>
      <c r="H623" s="221"/>
      <c r="I623" s="221"/>
      <c r="J623" s="222" t="s">
        <v>2696</v>
      </c>
      <c r="K623" s="223">
        <v>12</v>
      </c>
      <c r="L623" s="224">
        <v>0</v>
      </c>
      <c r="M623" s="225"/>
      <c r="N623" s="226">
        <f>ROUND(L623*K623,2)</f>
        <v>0</v>
      </c>
      <c r="O623" s="226"/>
      <c r="P623" s="226"/>
      <c r="Q623" s="226"/>
      <c r="R623" s="48"/>
      <c r="T623" s="227" t="s">
        <v>22</v>
      </c>
      <c r="U623" s="56" t="s">
        <v>45</v>
      </c>
      <c r="V623" s="47"/>
      <c r="W623" s="228">
        <f>V623*K623</f>
        <v>0</v>
      </c>
      <c r="X623" s="228">
        <v>0</v>
      </c>
      <c r="Y623" s="228">
        <f>X623*K623</f>
        <v>0</v>
      </c>
      <c r="Z623" s="228">
        <v>0</v>
      </c>
      <c r="AA623" s="229">
        <f>Z623*K623</f>
        <v>0</v>
      </c>
      <c r="AR623" s="22" t="s">
        <v>278</v>
      </c>
      <c r="AT623" s="22" t="s">
        <v>207</v>
      </c>
      <c r="AU623" s="22" t="s">
        <v>88</v>
      </c>
      <c r="AY623" s="22" t="s">
        <v>206</v>
      </c>
      <c r="BE623" s="142">
        <f>IF(U623="základní",N623,0)</f>
        <v>0</v>
      </c>
      <c r="BF623" s="142">
        <f>IF(U623="snížená",N623,0)</f>
        <v>0</v>
      </c>
      <c r="BG623" s="142">
        <f>IF(U623="zákl. přenesená",N623,0)</f>
        <v>0</v>
      </c>
      <c r="BH623" s="142">
        <f>IF(U623="sníž. přenesená",N623,0)</f>
        <v>0</v>
      </c>
      <c r="BI623" s="142">
        <f>IF(U623="nulová",N623,0)</f>
        <v>0</v>
      </c>
      <c r="BJ623" s="22" t="s">
        <v>88</v>
      </c>
      <c r="BK623" s="142">
        <f>ROUND(L623*K623,2)</f>
        <v>0</v>
      </c>
      <c r="BL623" s="22" t="s">
        <v>278</v>
      </c>
      <c r="BM623" s="22" t="s">
        <v>4090</v>
      </c>
    </row>
    <row r="624" s="1" customFormat="1" ht="16.5" customHeight="1">
      <c r="B624" s="46"/>
      <c r="C624" s="47"/>
      <c r="D624" s="47"/>
      <c r="E624" s="47"/>
      <c r="F624" s="250" t="s">
        <v>3459</v>
      </c>
      <c r="G624" s="67"/>
      <c r="H624" s="67"/>
      <c r="I624" s="67"/>
      <c r="J624" s="47"/>
      <c r="K624" s="47"/>
      <c r="L624" s="47"/>
      <c r="M624" s="47"/>
      <c r="N624" s="47"/>
      <c r="O624" s="47"/>
      <c r="P624" s="47"/>
      <c r="Q624" s="47"/>
      <c r="R624" s="48"/>
      <c r="T624" s="189"/>
      <c r="U624" s="47"/>
      <c r="V624" s="47"/>
      <c r="W624" s="47"/>
      <c r="X624" s="47"/>
      <c r="Y624" s="47"/>
      <c r="Z624" s="47"/>
      <c r="AA624" s="100"/>
      <c r="AT624" s="22" t="s">
        <v>268</v>
      </c>
      <c r="AU624" s="22" t="s">
        <v>88</v>
      </c>
    </row>
    <row r="625" s="1" customFormat="1" ht="16.5" customHeight="1">
      <c r="B625" s="46"/>
      <c r="C625" s="219" t="s">
        <v>1310</v>
      </c>
      <c r="D625" s="219" t="s">
        <v>207</v>
      </c>
      <c r="E625" s="220" t="s">
        <v>4091</v>
      </c>
      <c r="F625" s="221" t="s">
        <v>3295</v>
      </c>
      <c r="G625" s="221"/>
      <c r="H625" s="221"/>
      <c r="I625" s="221"/>
      <c r="J625" s="222" t="s">
        <v>2696</v>
      </c>
      <c r="K625" s="223">
        <v>8</v>
      </c>
      <c r="L625" s="224">
        <v>0</v>
      </c>
      <c r="M625" s="225"/>
      <c r="N625" s="226">
        <f>ROUND(L625*K625,2)</f>
        <v>0</v>
      </c>
      <c r="O625" s="226"/>
      <c r="P625" s="226"/>
      <c r="Q625" s="226"/>
      <c r="R625" s="48"/>
      <c r="T625" s="227" t="s">
        <v>22</v>
      </c>
      <c r="U625" s="56" t="s">
        <v>45</v>
      </c>
      <c r="V625" s="47"/>
      <c r="W625" s="228">
        <f>V625*K625</f>
        <v>0</v>
      </c>
      <c r="X625" s="228">
        <v>0</v>
      </c>
      <c r="Y625" s="228">
        <f>X625*K625</f>
        <v>0</v>
      </c>
      <c r="Z625" s="228">
        <v>0</v>
      </c>
      <c r="AA625" s="229">
        <f>Z625*K625</f>
        <v>0</v>
      </c>
      <c r="AR625" s="22" t="s">
        <v>278</v>
      </c>
      <c r="AT625" s="22" t="s">
        <v>207</v>
      </c>
      <c r="AU625" s="22" t="s">
        <v>88</v>
      </c>
      <c r="AY625" s="22" t="s">
        <v>206</v>
      </c>
      <c r="BE625" s="142">
        <f>IF(U625="základní",N625,0)</f>
        <v>0</v>
      </c>
      <c r="BF625" s="142">
        <f>IF(U625="snížená",N625,0)</f>
        <v>0</v>
      </c>
      <c r="BG625" s="142">
        <f>IF(U625="zákl. přenesená",N625,0)</f>
        <v>0</v>
      </c>
      <c r="BH625" s="142">
        <f>IF(U625="sníž. přenesená",N625,0)</f>
        <v>0</v>
      </c>
      <c r="BI625" s="142">
        <f>IF(U625="nulová",N625,0)</f>
        <v>0</v>
      </c>
      <c r="BJ625" s="22" t="s">
        <v>88</v>
      </c>
      <c r="BK625" s="142">
        <f>ROUND(L625*K625,2)</f>
        <v>0</v>
      </c>
      <c r="BL625" s="22" t="s">
        <v>278</v>
      </c>
      <c r="BM625" s="22" t="s">
        <v>4092</v>
      </c>
    </row>
    <row r="626" s="1" customFormat="1" ht="72" customHeight="1">
      <c r="B626" s="46"/>
      <c r="C626" s="47"/>
      <c r="D626" s="47"/>
      <c r="E626" s="47"/>
      <c r="F626" s="250" t="s">
        <v>3297</v>
      </c>
      <c r="G626" s="67"/>
      <c r="H626" s="67"/>
      <c r="I626" s="67"/>
      <c r="J626" s="47"/>
      <c r="K626" s="47"/>
      <c r="L626" s="47"/>
      <c r="M626" s="47"/>
      <c r="N626" s="47"/>
      <c r="O626" s="47"/>
      <c r="P626" s="47"/>
      <c r="Q626" s="47"/>
      <c r="R626" s="48"/>
      <c r="T626" s="189"/>
      <c r="U626" s="47"/>
      <c r="V626" s="47"/>
      <c r="W626" s="47"/>
      <c r="X626" s="47"/>
      <c r="Y626" s="47"/>
      <c r="Z626" s="47"/>
      <c r="AA626" s="100"/>
      <c r="AT626" s="22" t="s">
        <v>268</v>
      </c>
      <c r="AU626" s="22" t="s">
        <v>88</v>
      </c>
    </row>
    <row r="627" s="9" customFormat="1" ht="37.44001" customHeight="1">
      <c r="B627" s="205"/>
      <c r="C627" s="206"/>
      <c r="D627" s="207" t="s">
        <v>3305</v>
      </c>
      <c r="E627" s="207"/>
      <c r="F627" s="207"/>
      <c r="G627" s="207"/>
      <c r="H627" s="207"/>
      <c r="I627" s="207"/>
      <c r="J627" s="207"/>
      <c r="K627" s="207"/>
      <c r="L627" s="207"/>
      <c r="M627" s="207"/>
      <c r="N627" s="263">
        <f>BK627</f>
        <v>0</v>
      </c>
      <c r="O627" s="264"/>
      <c r="P627" s="264"/>
      <c r="Q627" s="264"/>
      <c r="R627" s="209"/>
      <c r="T627" s="210"/>
      <c r="U627" s="206"/>
      <c r="V627" s="206"/>
      <c r="W627" s="211">
        <f>SUM(W628:W645)</f>
        <v>0</v>
      </c>
      <c r="X627" s="206"/>
      <c r="Y627" s="211">
        <f>SUM(Y628:Y645)</f>
        <v>0</v>
      </c>
      <c r="Z627" s="206"/>
      <c r="AA627" s="212">
        <f>SUM(AA628:AA645)</f>
        <v>0</v>
      </c>
      <c r="AR627" s="213" t="s">
        <v>149</v>
      </c>
      <c r="AT627" s="214" t="s">
        <v>79</v>
      </c>
      <c r="AU627" s="214" t="s">
        <v>80</v>
      </c>
      <c r="AY627" s="213" t="s">
        <v>206</v>
      </c>
      <c r="BK627" s="215">
        <f>SUM(BK628:BK645)</f>
        <v>0</v>
      </c>
    </row>
    <row r="628" s="1" customFormat="1" ht="16.5" customHeight="1">
      <c r="B628" s="46"/>
      <c r="C628" s="219" t="s">
        <v>1315</v>
      </c>
      <c r="D628" s="219" t="s">
        <v>207</v>
      </c>
      <c r="E628" s="220" t="s">
        <v>4093</v>
      </c>
      <c r="F628" s="221" t="s">
        <v>4094</v>
      </c>
      <c r="G628" s="221"/>
      <c r="H628" s="221"/>
      <c r="I628" s="221"/>
      <c r="J628" s="222" t="s">
        <v>1134</v>
      </c>
      <c r="K628" s="223">
        <v>1</v>
      </c>
      <c r="L628" s="224">
        <v>0</v>
      </c>
      <c r="M628" s="225"/>
      <c r="N628" s="226">
        <f>ROUND(L628*K628,2)</f>
        <v>0</v>
      </c>
      <c r="O628" s="226"/>
      <c r="P628" s="226"/>
      <c r="Q628" s="226"/>
      <c r="R628" s="48"/>
      <c r="T628" s="227" t="s">
        <v>22</v>
      </c>
      <c r="U628" s="56" t="s">
        <v>45</v>
      </c>
      <c r="V628" s="47"/>
      <c r="W628" s="228">
        <f>V628*K628</f>
        <v>0</v>
      </c>
      <c r="X628" s="228">
        <v>0</v>
      </c>
      <c r="Y628" s="228">
        <f>X628*K628</f>
        <v>0</v>
      </c>
      <c r="Z628" s="228">
        <v>0</v>
      </c>
      <c r="AA628" s="229">
        <f>Z628*K628</f>
        <v>0</v>
      </c>
      <c r="AR628" s="22" t="s">
        <v>278</v>
      </c>
      <c r="AT628" s="22" t="s">
        <v>207</v>
      </c>
      <c r="AU628" s="22" t="s">
        <v>88</v>
      </c>
      <c r="AY628" s="22" t="s">
        <v>206</v>
      </c>
      <c r="BE628" s="142">
        <f>IF(U628="základní",N628,0)</f>
        <v>0</v>
      </c>
      <c r="BF628" s="142">
        <f>IF(U628="snížená",N628,0)</f>
        <v>0</v>
      </c>
      <c r="BG628" s="142">
        <f>IF(U628="zákl. přenesená",N628,0)</f>
        <v>0</v>
      </c>
      <c r="BH628" s="142">
        <f>IF(U628="sníž. přenesená",N628,0)</f>
        <v>0</v>
      </c>
      <c r="BI628" s="142">
        <f>IF(U628="nulová",N628,0)</f>
        <v>0</v>
      </c>
      <c r="BJ628" s="22" t="s">
        <v>88</v>
      </c>
      <c r="BK628" s="142">
        <f>ROUND(L628*K628,2)</f>
        <v>0</v>
      </c>
      <c r="BL628" s="22" t="s">
        <v>278</v>
      </c>
      <c r="BM628" s="22" t="s">
        <v>4095</v>
      </c>
    </row>
    <row r="629" s="1" customFormat="1" ht="16.5" customHeight="1">
      <c r="B629" s="46"/>
      <c r="C629" s="47"/>
      <c r="D629" s="47"/>
      <c r="E629" s="47"/>
      <c r="F629" s="250" t="s">
        <v>4096</v>
      </c>
      <c r="G629" s="67"/>
      <c r="H629" s="67"/>
      <c r="I629" s="67"/>
      <c r="J629" s="47"/>
      <c r="K629" s="47"/>
      <c r="L629" s="47"/>
      <c r="M629" s="47"/>
      <c r="N629" s="47"/>
      <c r="O629" s="47"/>
      <c r="P629" s="47"/>
      <c r="Q629" s="47"/>
      <c r="R629" s="48"/>
      <c r="T629" s="189"/>
      <c r="U629" s="47"/>
      <c r="V629" s="47"/>
      <c r="W629" s="47"/>
      <c r="X629" s="47"/>
      <c r="Y629" s="47"/>
      <c r="Z629" s="47"/>
      <c r="AA629" s="100"/>
      <c r="AT629" s="22" t="s">
        <v>268</v>
      </c>
      <c r="AU629" s="22" t="s">
        <v>88</v>
      </c>
    </row>
    <row r="630" s="1" customFormat="1" ht="16.5" customHeight="1">
      <c r="B630" s="46"/>
      <c r="C630" s="219" t="s">
        <v>1318</v>
      </c>
      <c r="D630" s="219" t="s">
        <v>207</v>
      </c>
      <c r="E630" s="220" t="s">
        <v>4097</v>
      </c>
      <c r="F630" s="221" t="s">
        <v>4098</v>
      </c>
      <c r="G630" s="221"/>
      <c r="H630" s="221"/>
      <c r="I630" s="221"/>
      <c r="J630" s="222" t="s">
        <v>1134</v>
      </c>
      <c r="K630" s="223">
        <v>9</v>
      </c>
      <c r="L630" s="224">
        <v>0</v>
      </c>
      <c r="M630" s="225"/>
      <c r="N630" s="226">
        <f>ROUND(L630*K630,2)</f>
        <v>0</v>
      </c>
      <c r="O630" s="226"/>
      <c r="P630" s="226"/>
      <c r="Q630" s="226"/>
      <c r="R630" s="48"/>
      <c r="T630" s="227" t="s">
        <v>22</v>
      </c>
      <c r="U630" s="56" t="s">
        <v>45</v>
      </c>
      <c r="V630" s="47"/>
      <c r="W630" s="228">
        <f>V630*K630</f>
        <v>0</v>
      </c>
      <c r="X630" s="228">
        <v>0</v>
      </c>
      <c r="Y630" s="228">
        <f>X630*K630</f>
        <v>0</v>
      </c>
      <c r="Z630" s="228">
        <v>0</v>
      </c>
      <c r="AA630" s="229">
        <f>Z630*K630</f>
        <v>0</v>
      </c>
      <c r="AR630" s="22" t="s">
        <v>278</v>
      </c>
      <c r="AT630" s="22" t="s">
        <v>207</v>
      </c>
      <c r="AU630" s="22" t="s">
        <v>88</v>
      </c>
      <c r="AY630" s="22" t="s">
        <v>206</v>
      </c>
      <c r="BE630" s="142">
        <f>IF(U630="základní",N630,0)</f>
        <v>0</v>
      </c>
      <c r="BF630" s="142">
        <f>IF(U630="snížená",N630,0)</f>
        <v>0</v>
      </c>
      <c r="BG630" s="142">
        <f>IF(U630="zákl. přenesená",N630,0)</f>
        <v>0</v>
      </c>
      <c r="BH630" s="142">
        <f>IF(U630="sníž. přenesená",N630,0)</f>
        <v>0</v>
      </c>
      <c r="BI630" s="142">
        <f>IF(U630="nulová",N630,0)</f>
        <v>0</v>
      </c>
      <c r="BJ630" s="22" t="s">
        <v>88</v>
      </c>
      <c r="BK630" s="142">
        <f>ROUND(L630*K630,2)</f>
        <v>0</v>
      </c>
      <c r="BL630" s="22" t="s">
        <v>278</v>
      </c>
      <c r="BM630" s="22" t="s">
        <v>4099</v>
      </c>
    </row>
    <row r="631" s="1" customFormat="1" ht="48" customHeight="1">
      <c r="B631" s="46"/>
      <c r="C631" s="47"/>
      <c r="D631" s="47"/>
      <c r="E631" s="47"/>
      <c r="F631" s="250" t="s">
        <v>4100</v>
      </c>
      <c r="G631" s="67"/>
      <c r="H631" s="67"/>
      <c r="I631" s="67"/>
      <c r="J631" s="47"/>
      <c r="K631" s="47"/>
      <c r="L631" s="47"/>
      <c r="M631" s="47"/>
      <c r="N631" s="47"/>
      <c r="O631" s="47"/>
      <c r="P631" s="47"/>
      <c r="Q631" s="47"/>
      <c r="R631" s="48"/>
      <c r="T631" s="189"/>
      <c r="U631" s="47"/>
      <c r="V631" s="47"/>
      <c r="W631" s="47"/>
      <c r="X631" s="47"/>
      <c r="Y631" s="47"/>
      <c r="Z631" s="47"/>
      <c r="AA631" s="100"/>
      <c r="AT631" s="22" t="s">
        <v>268</v>
      </c>
      <c r="AU631" s="22" t="s">
        <v>88</v>
      </c>
    </row>
    <row r="632" s="1" customFormat="1" ht="16.5" customHeight="1">
      <c r="B632" s="46"/>
      <c r="C632" s="219" t="s">
        <v>1323</v>
      </c>
      <c r="D632" s="219" t="s">
        <v>207</v>
      </c>
      <c r="E632" s="220" t="s">
        <v>4101</v>
      </c>
      <c r="F632" s="221" t="s">
        <v>4102</v>
      </c>
      <c r="G632" s="221"/>
      <c r="H632" s="221"/>
      <c r="I632" s="221"/>
      <c r="J632" s="222" t="s">
        <v>1134</v>
      </c>
      <c r="K632" s="223">
        <v>1</v>
      </c>
      <c r="L632" s="224">
        <v>0</v>
      </c>
      <c r="M632" s="225"/>
      <c r="N632" s="226">
        <f>ROUND(L632*K632,2)</f>
        <v>0</v>
      </c>
      <c r="O632" s="226"/>
      <c r="P632" s="226"/>
      <c r="Q632" s="226"/>
      <c r="R632" s="48"/>
      <c r="T632" s="227" t="s">
        <v>22</v>
      </c>
      <c r="U632" s="56" t="s">
        <v>45</v>
      </c>
      <c r="V632" s="47"/>
      <c r="W632" s="228">
        <f>V632*K632</f>
        <v>0</v>
      </c>
      <c r="X632" s="228">
        <v>0</v>
      </c>
      <c r="Y632" s="228">
        <f>X632*K632</f>
        <v>0</v>
      </c>
      <c r="Z632" s="228">
        <v>0</v>
      </c>
      <c r="AA632" s="229">
        <f>Z632*K632</f>
        <v>0</v>
      </c>
      <c r="AR632" s="22" t="s">
        <v>278</v>
      </c>
      <c r="AT632" s="22" t="s">
        <v>207</v>
      </c>
      <c r="AU632" s="22" t="s">
        <v>88</v>
      </c>
      <c r="AY632" s="22" t="s">
        <v>206</v>
      </c>
      <c r="BE632" s="142">
        <f>IF(U632="základní",N632,0)</f>
        <v>0</v>
      </c>
      <c r="BF632" s="142">
        <f>IF(U632="snížená",N632,0)</f>
        <v>0</v>
      </c>
      <c r="BG632" s="142">
        <f>IF(U632="zákl. přenesená",N632,0)</f>
        <v>0</v>
      </c>
      <c r="BH632" s="142">
        <f>IF(U632="sníž. přenesená",N632,0)</f>
        <v>0</v>
      </c>
      <c r="BI632" s="142">
        <f>IF(U632="nulová",N632,0)</f>
        <v>0</v>
      </c>
      <c r="BJ632" s="22" t="s">
        <v>88</v>
      </c>
      <c r="BK632" s="142">
        <f>ROUND(L632*K632,2)</f>
        <v>0</v>
      </c>
      <c r="BL632" s="22" t="s">
        <v>278</v>
      </c>
      <c r="BM632" s="22" t="s">
        <v>4103</v>
      </c>
    </row>
    <row r="633" s="1" customFormat="1" ht="24" customHeight="1">
      <c r="B633" s="46"/>
      <c r="C633" s="47"/>
      <c r="D633" s="47"/>
      <c r="E633" s="47"/>
      <c r="F633" s="250" t="s">
        <v>4104</v>
      </c>
      <c r="G633" s="67"/>
      <c r="H633" s="67"/>
      <c r="I633" s="67"/>
      <c r="J633" s="47"/>
      <c r="K633" s="47"/>
      <c r="L633" s="47"/>
      <c r="M633" s="47"/>
      <c r="N633" s="47"/>
      <c r="O633" s="47"/>
      <c r="P633" s="47"/>
      <c r="Q633" s="47"/>
      <c r="R633" s="48"/>
      <c r="T633" s="189"/>
      <c r="U633" s="47"/>
      <c r="V633" s="47"/>
      <c r="W633" s="47"/>
      <c r="X633" s="47"/>
      <c r="Y633" s="47"/>
      <c r="Z633" s="47"/>
      <c r="AA633" s="100"/>
      <c r="AT633" s="22" t="s">
        <v>268</v>
      </c>
      <c r="AU633" s="22" t="s">
        <v>88</v>
      </c>
    </row>
    <row r="634" s="1" customFormat="1" ht="16.5" customHeight="1">
      <c r="B634" s="46"/>
      <c r="C634" s="219" t="s">
        <v>1328</v>
      </c>
      <c r="D634" s="219" t="s">
        <v>207</v>
      </c>
      <c r="E634" s="220" t="s">
        <v>4105</v>
      </c>
      <c r="F634" s="221" t="s">
        <v>4106</v>
      </c>
      <c r="G634" s="221"/>
      <c r="H634" s="221"/>
      <c r="I634" s="221"/>
      <c r="J634" s="222" t="s">
        <v>1134</v>
      </c>
      <c r="K634" s="223">
        <v>1</v>
      </c>
      <c r="L634" s="224">
        <v>0</v>
      </c>
      <c r="M634" s="225"/>
      <c r="N634" s="226">
        <f>ROUND(L634*K634,2)</f>
        <v>0</v>
      </c>
      <c r="O634" s="226"/>
      <c r="P634" s="226"/>
      <c r="Q634" s="226"/>
      <c r="R634" s="48"/>
      <c r="T634" s="227" t="s">
        <v>22</v>
      </c>
      <c r="U634" s="56" t="s">
        <v>45</v>
      </c>
      <c r="V634" s="47"/>
      <c r="W634" s="228">
        <f>V634*K634</f>
        <v>0</v>
      </c>
      <c r="X634" s="228">
        <v>0</v>
      </c>
      <c r="Y634" s="228">
        <f>X634*K634</f>
        <v>0</v>
      </c>
      <c r="Z634" s="228">
        <v>0</v>
      </c>
      <c r="AA634" s="229">
        <f>Z634*K634</f>
        <v>0</v>
      </c>
      <c r="AR634" s="22" t="s">
        <v>278</v>
      </c>
      <c r="AT634" s="22" t="s">
        <v>207</v>
      </c>
      <c r="AU634" s="22" t="s">
        <v>88</v>
      </c>
      <c r="AY634" s="22" t="s">
        <v>206</v>
      </c>
      <c r="BE634" s="142">
        <f>IF(U634="základní",N634,0)</f>
        <v>0</v>
      </c>
      <c r="BF634" s="142">
        <f>IF(U634="snížená",N634,0)</f>
        <v>0</v>
      </c>
      <c r="BG634" s="142">
        <f>IF(U634="zákl. přenesená",N634,0)</f>
        <v>0</v>
      </c>
      <c r="BH634" s="142">
        <f>IF(U634="sníž. přenesená",N634,0)</f>
        <v>0</v>
      </c>
      <c r="BI634" s="142">
        <f>IF(U634="nulová",N634,0)</f>
        <v>0</v>
      </c>
      <c r="BJ634" s="22" t="s">
        <v>88</v>
      </c>
      <c r="BK634" s="142">
        <f>ROUND(L634*K634,2)</f>
        <v>0</v>
      </c>
      <c r="BL634" s="22" t="s">
        <v>278</v>
      </c>
      <c r="BM634" s="22" t="s">
        <v>4107</v>
      </c>
    </row>
    <row r="635" s="1" customFormat="1" ht="60" customHeight="1">
      <c r="B635" s="46"/>
      <c r="C635" s="47"/>
      <c r="D635" s="47"/>
      <c r="E635" s="47"/>
      <c r="F635" s="250" t="s">
        <v>4108</v>
      </c>
      <c r="G635" s="67"/>
      <c r="H635" s="67"/>
      <c r="I635" s="67"/>
      <c r="J635" s="47"/>
      <c r="K635" s="47"/>
      <c r="L635" s="47"/>
      <c r="M635" s="47"/>
      <c r="N635" s="47"/>
      <c r="O635" s="47"/>
      <c r="P635" s="47"/>
      <c r="Q635" s="47"/>
      <c r="R635" s="48"/>
      <c r="T635" s="189"/>
      <c r="U635" s="47"/>
      <c r="V635" s="47"/>
      <c r="W635" s="47"/>
      <c r="X635" s="47"/>
      <c r="Y635" s="47"/>
      <c r="Z635" s="47"/>
      <c r="AA635" s="100"/>
      <c r="AT635" s="22" t="s">
        <v>268</v>
      </c>
      <c r="AU635" s="22" t="s">
        <v>88</v>
      </c>
    </row>
    <row r="636" s="1" customFormat="1" ht="16.5" customHeight="1">
      <c r="B636" s="46"/>
      <c r="C636" s="219" t="s">
        <v>1333</v>
      </c>
      <c r="D636" s="219" t="s">
        <v>207</v>
      </c>
      <c r="E636" s="220" t="s">
        <v>4109</v>
      </c>
      <c r="F636" s="221" t="s">
        <v>4110</v>
      </c>
      <c r="G636" s="221"/>
      <c r="H636" s="221"/>
      <c r="I636" s="221"/>
      <c r="J636" s="222" t="s">
        <v>1134</v>
      </c>
      <c r="K636" s="223">
        <v>2</v>
      </c>
      <c r="L636" s="224">
        <v>0</v>
      </c>
      <c r="M636" s="225"/>
      <c r="N636" s="226">
        <f>ROUND(L636*K636,2)</f>
        <v>0</v>
      </c>
      <c r="O636" s="226"/>
      <c r="P636" s="226"/>
      <c r="Q636" s="226"/>
      <c r="R636" s="48"/>
      <c r="T636" s="227" t="s">
        <v>22</v>
      </c>
      <c r="U636" s="56" t="s">
        <v>45</v>
      </c>
      <c r="V636" s="47"/>
      <c r="W636" s="228">
        <f>V636*K636</f>
        <v>0</v>
      </c>
      <c r="X636" s="228">
        <v>0</v>
      </c>
      <c r="Y636" s="228">
        <f>X636*K636</f>
        <v>0</v>
      </c>
      <c r="Z636" s="228">
        <v>0</v>
      </c>
      <c r="AA636" s="229">
        <f>Z636*K636</f>
        <v>0</v>
      </c>
      <c r="AR636" s="22" t="s">
        <v>278</v>
      </c>
      <c r="AT636" s="22" t="s">
        <v>207</v>
      </c>
      <c r="AU636" s="22" t="s">
        <v>88</v>
      </c>
      <c r="AY636" s="22" t="s">
        <v>206</v>
      </c>
      <c r="BE636" s="142">
        <f>IF(U636="základní",N636,0)</f>
        <v>0</v>
      </c>
      <c r="BF636" s="142">
        <f>IF(U636="snížená",N636,0)</f>
        <v>0</v>
      </c>
      <c r="BG636" s="142">
        <f>IF(U636="zákl. přenesená",N636,0)</f>
        <v>0</v>
      </c>
      <c r="BH636" s="142">
        <f>IF(U636="sníž. přenesená",N636,0)</f>
        <v>0</v>
      </c>
      <c r="BI636" s="142">
        <f>IF(U636="nulová",N636,0)</f>
        <v>0</v>
      </c>
      <c r="BJ636" s="22" t="s">
        <v>88</v>
      </c>
      <c r="BK636" s="142">
        <f>ROUND(L636*K636,2)</f>
        <v>0</v>
      </c>
      <c r="BL636" s="22" t="s">
        <v>278</v>
      </c>
      <c r="BM636" s="22" t="s">
        <v>4111</v>
      </c>
    </row>
    <row r="637" s="1" customFormat="1" ht="60" customHeight="1">
      <c r="B637" s="46"/>
      <c r="C637" s="47"/>
      <c r="D637" s="47"/>
      <c r="E637" s="47"/>
      <c r="F637" s="250" t="s">
        <v>4112</v>
      </c>
      <c r="G637" s="67"/>
      <c r="H637" s="67"/>
      <c r="I637" s="67"/>
      <c r="J637" s="47"/>
      <c r="K637" s="47"/>
      <c r="L637" s="47"/>
      <c r="M637" s="47"/>
      <c r="N637" s="47"/>
      <c r="O637" s="47"/>
      <c r="P637" s="47"/>
      <c r="Q637" s="47"/>
      <c r="R637" s="48"/>
      <c r="T637" s="189"/>
      <c r="U637" s="47"/>
      <c r="V637" s="47"/>
      <c r="W637" s="47"/>
      <c r="X637" s="47"/>
      <c r="Y637" s="47"/>
      <c r="Z637" s="47"/>
      <c r="AA637" s="100"/>
      <c r="AT637" s="22" t="s">
        <v>268</v>
      </c>
      <c r="AU637" s="22" t="s">
        <v>88</v>
      </c>
    </row>
    <row r="638" s="1" customFormat="1" ht="16.5" customHeight="1">
      <c r="B638" s="46"/>
      <c r="C638" s="219" t="s">
        <v>1336</v>
      </c>
      <c r="D638" s="219" t="s">
        <v>207</v>
      </c>
      <c r="E638" s="220" t="s">
        <v>4113</v>
      </c>
      <c r="F638" s="221" t="s">
        <v>4114</v>
      </c>
      <c r="G638" s="221"/>
      <c r="H638" s="221"/>
      <c r="I638" s="221"/>
      <c r="J638" s="222" t="s">
        <v>1134</v>
      </c>
      <c r="K638" s="223">
        <v>9</v>
      </c>
      <c r="L638" s="224">
        <v>0</v>
      </c>
      <c r="M638" s="225"/>
      <c r="N638" s="226">
        <f>ROUND(L638*K638,2)</f>
        <v>0</v>
      </c>
      <c r="O638" s="226"/>
      <c r="P638" s="226"/>
      <c r="Q638" s="226"/>
      <c r="R638" s="48"/>
      <c r="T638" s="227" t="s">
        <v>22</v>
      </c>
      <c r="U638" s="56" t="s">
        <v>45</v>
      </c>
      <c r="V638" s="47"/>
      <c r="W638" s="228">
        <f>V638*K638</f>
        <v>0</v>
      </c>
      <c r="X638" s="228">
        <v>0</v>
      </c>
      <c r="Y638" s="228">
        <f>X638*K638</f>
        <v>0</v>
      </c>
      <c r="Z638" s="228">
        <v>0</v>
      </c>
      <c r="AA638" s="229">
        <f>Z638*K638</f>
        <v>0</v>
      </c>
      <c r="AR638" s="22" t="s">
        <v>278</v>
      </c>
      <c r="AT638" s="22" t="s">
        <v>207</v>
      </c>
      <c r="AU638" s="22" t="s">
        <v>88</v>
      </c>
      <c r="AY638" s="22" t="s">
        <v>206</v>
      </c>
      <c r="BE638" s="142">
        <f>IF(U638="základní",N638,0)</f>
        <v>0</v>
      </c>
      <c r="BF638" s="142">
        <f>IF(U638="snížená",N638,0)</f>
        <v>0</v>
      </c>
      <c r="BG638" s="142">
        <f>IF(U638="zákl. přenesená",N638,0)</f>
        <v>0</v>
      </c>
      <c r="BH638" s="142">
        <f>IF(U638="sníž. přenesená",N638,0)</f>
        <v>0</v>
      </c>
      <c r="BI638" s="142">
        <f>IF(U638="nulová",N638,0)</f>
        <v>0</v>
      </c>
      <c r="BJ638" s="22" t="s">
        <v>88</v>
      </c>
      <c r="BK638" s="142">
        <f>ROUND(L638*K638,2)</f>
        <v>0</v>
      </c>
      <c r="BL638" s="22" t="s">
        <v>278</v>
      </c>
      <c r="BM638" s="22" t="s">
        <v>4115</v>
      </c>
    </row>
    <row r="639" s="1" customFormat="1" ht="16.5" customHeight="1">
      <c r="B639" s="46"/>
      <c r="C639" s="47"/>
      <c r="D639" s="47"/>
      <c r="E639" s="47"/>
      <c r="F639" s="250" t="s">
        <v>4114</v>
      </c>
      <c r="G639" s="67"/>
      <c r="H639" s="67"/>
      <c r="I639" s="67"/>
      <c r="J639" s="47"/>
      <c r="K639" s="47"/>
      <c r="L639" s="47"/>
      <c r="M639" s="47"/>
      <c r="N639" s="47"/>
      <c r="O639" s="47"/>
      <c r="P639" s="47"/>
      <c r="Q639" s="47"/>
      <c r="R639" s="48"/>
      <c r="T639" s="189"/>
      <c r="U639" s="47"/>
      <c r="V639" s="47"/>
      <c r="W639" s="47"/>
      <c r="X639" s="47"/>
      <c r="Y639" s="47"/>
      <c r="Z639" s="47"/>
      <c r="AA639" s="100"/>
      <c r="AT639" s="22" t="s">
        <v>268</v>
      </c>
      <c r="AU639" s="22" t="s">
        <v>88</v>
      </c>
    </row>
    <row r="640" s="1" customFormat="1" ht="25.5" customHeight="1">
      <c r="B640" s="46"/>
      <c r="C640" s="219" t="s">
        <v>1340</v>
      </c>
      <c r="D640" s="219" t="s">
        <v>207</v>
      </c>
      <c r="E640" s="220" t="s">
        <v>4116</v>
      </c>
      <c r="F640" s="221" t="s">
        <v>4117</v>
      </c>
      <c r="G640" s="221"/>
      <c r="H640" s="221"/>
      <c r="I640" s="221"/>
      <c r="J640" s="222" t="s">
        <v>1134</v>
      </c>
      <c r="K640" s="223">
        <v>9</v>
      </c>
      <c r="L640" s="224">
        <v>0</v>
      </c>
      <c r="M640" s="225"/>
      <c r="N640" s="226">
        <f>ROUND(L640*K640,2)</f>
        <v>0</v>
      </c>
      <c r="O640" s="226"/>
      <c r="P640" s="226"/>
      <c r="Q640" s="226"/>
      <c r="R640" s="48"/>
      <c r="T640" s="227" t="s">
        <v>22</v>
      </c>
      <c r="U640" s="56" t="s">
        <v>45</v>
      </c>
      <c r="V640" s="47"/>
      <c r="W640" s="228">
        <f>V640*K640</f>
        <v>0</v>
      </c>
      <c r="X640" s="228">
        <v>0</v>
      </c>
      <c r="Y640" s="228">
        <f>X640*K640</f>
        <v>0</v>
      </c>
      <c r="Z640" s="228">
        <v>0</v>
      </c>
      <c r="AA640" s="229">
        <f>Z640*K640</f>
        <v>0</v>
      </c>
      <c r="AR640" s="22" t="s">
        <v>278</v>
      </c>
      <c r="AT640" s="22" t="s">
        <v>207</v>
      </c>
      <c r="AU640" s="22" t="s">
        <v>88</v>
      </c>
      <c r="AY640" s="22" t="s">
        <v>206</v>
      </c>
      <c r="BE640" s="142">
        <f>IF(U640="základní",N640,0)</f>
        <v>0</v>
      </c>
      <c r="BF640" s="142">
        <f>IF(U640="snížená",N640,0)</f>
        <v>0</v>
      </c>
      <c r="BG640" s="142">
        <f>IF(U640="zákl. přenesená",N640,0)</f>
        <v>0</v>
      </c>
      <c r="BH640" s="142">
        <f>IF(U640="sníž. přenesená",N640,0)</f>
        <v>0</v>
      </c>
      <c r="BI640" s="142">
        <f>IF(U640="nulová",N640,0)</f>
        <v>0</v>
      </c>
      <c r="BJ640" s="22" t="s">
        <v>88</v>
      </c>
      <c r="BK640" s="142">
        <f>ROUND(L640*K640,2)</f>
        <v>0</v>
      </c>
      <c r="BL640" s="22" t="s">
        <v>278</v>
      </c>
      <c r="BM640" s="22" t="s">
        <v>4118</v>
      </c>
    </row>
    <row r="641" s="1" customFormat="1" ht="16.5" customHeight="1">
      <c r="B641" s="46"/>
      <c r="C641" s="47"/>
      <c r="D641" s="47"/>
      <c r="E641" s="47"/>
      <c r="F641" s="250" t="s">
        <v>4117</v>
      </c>
      <c r="G641" s="67"/>
      <c r="H641" s="67"/>
      <c r="I641" s="67"/>
      <c r="J641" s="47"/>
      <c r="K641" s="47"/>
      <c r="L641" s="47"/>
      <c r="M641" s="47"/>
      <c r="N641" s="47"/>
      <c r="O641" s="47"/>
      <c r="P641" s="47"/>
      <c r="Q641" s="47"/>
      <c r="R641" s="48"/>
      <c r="T641" s="189"/>
      <c r="U641" s="47"/>
      <c r="V641" s="47"/>
      <c r="W641" s="47"/>
      <c r="X641" s="47"/>
      <c r="Y641" s="47"/>
      <c r="Z641" s="47"/>
      <c r="AA641" s="100"/>
      <c r="AT641" s="22" t="s">
        <v>268</v>
      </c>
      <c r="AU641" s="22" t="s">
        <v>88</v>
      </c>
    </row>
    <row r="642" s="1" customFormat="1" ht="25.5" customHeight="1">
      <c r="B642" s="46"/>
      <c r="C642" s="219" t="s">
        <v>1345</v>
      </c>
      <c r="D642" s="219" t="s">
        <v>207</v>
      </c>
      <c r="E642" s="220" t="s">
        <v>4119</v>
      </c>
      <c r="F642" s="221" t="s">
        <v>4120</v>
      </c>
      <c r="G642" s="221"/>
      <c r="H642" s="221"/>
      <c r="I642" s="221"/>
      <c r="J642" s="222" t="s">
        <v>1134</v>
      </c>
      <c r="K642" s="223">
        <v>9</v>
      </c>
      <c r="L642" s="224">
        <v>0</v>
      </c>
      <c r="M642" s="225"/>
      <c r="N642" s="226">
        <f>ROUND(L642*K642,2)</f>
        <v>0</v>
      </c>
      <c r="O642" s="226"/>
      <c r="P642" s="226"/>
      <c r="Q642" s="226"/>
      <c r="R642" s="48"/>
      <c r="T642" s="227" t="s">
        <v>22</v>
      </c>
      <c r="U642" s="56" t="s">
        <v>45</v>
      </c>
      <c r="V642" s="47"/>
      <c r="W642" s="228">
        <f>V642*K642</f>
        <v>0</v>
      </c>
      <c r="X642" s="228">
        <v>0</v>
      </c>
      <c r="Y642" s="228">
        <f>X642*K642</f>
        <v>0</v>
      </c>
      <c r="Z642" s="228">
        <v>0</v>
      </c>
      <c r="AA642" s="229">
        <f>Z642*K642</f>
        <v>0</v>
      </c>
      <c r="AR642" s="22" t="s">
        <v>278</v>
      </c>
      <c r="AT642" s="22" t="s">
        <v>207</v>
      </c>
      <c r="AU642" s="22" t="s">
        <v>88</v>
      </c>
      <c r="AY642" s="22" t="s">
        <v>206</v>
      </c>
      <c r="BE642" s="142">
        <f>IF(U642="základní",N642,0)</f>
        <v>0</v>
      </c>
      <c r="BF642" s="142">
        <f>IF(U642="snížená",N642,0)</f>
        <v>0</v>
      </c>
      <c r="BG642" s="142">
        <f>IF(U642="zákl. přenesená",N642,0)</f>
        <v>0</v>
      </c>
      <c r="BH642" s="142">
        <f>IF(U642="sníž. přenesená",N642,0)</f>
        <v>0</v>
      </c>
      <c r="BI642" s="142">
        <f>IF(U642="nulová",N642,0)</f>
        <v>0</v>
      </c>
      <c r="BJ642" s="22" t="s">
        <v>88</v>
      </c>
      <c r="BK642" s="142">
        <f>ROUND(L642*K642,2)</f>
        <v>0</v>
      </c>
      <c r="BL642" s="22" t="s">
        <v>278</v>
      </c>
      <c r="BM642" s="22" t="s">
        <v>4121</v>
      </c>
    </row>
    <row r="643" s="1" customFormat="1" ht="16.5" customHeight="1">
      <c r="B643" s="46"/>
      <c r="C643" s="47"/>
      <c r="D643" s="47"/>
      <c r="E643" s="47"/>
      <c r="F643" s="250" t="s">
        <v>4120</v>
      </c>
      <c r="G643" s="67"/>
      <c r="H643" s="67"/>
      <c r="I643" s="67"/>
      <c r="J643" s="47"/>
      <c r="K643" s="47"/>
      <c r="L643" s="47"/>
      <c r="M643" s="47"/>
      <c r="N643" s="47"/>
      <c r="O643" s="47"/>
      <c r="P643" s="47"/>
      <c r="Q643" s="47"/>
      <c r="R643" s="48"/>
      <c r="T643" s="189"/>
      <c r="U643" s="47"/>
      <c r="V643" s="47"/>
      <c r="W643" s="47"/>
      <c r="X643" s="47"/>
      <c r="Y643" s="47"/>
      <c r="Z643" s="47"/>
      <c r="AA643" s="100"/>
      <c r="AT643" s="22" t="s">
        <v>268</v>
      </c>
      <c r="AU643" s="22" t="s">
        <v>88</v>
      </c>
    </row>
    <row r="644" s="1" customFormat="1" ht="16.5" customHeight="1">
      <c r="B644" s="46"/>
      <c r="C644" s="219" t="s">
        <v>1349</v>
      </c>
      <c r="D644" s="219" t="s">
        <v>207</v>
      </c>
      <c r="E644" s="220" t="s">
        <v>4122</v>
      </c>
      <c r="F644" s="221" t="s">
        <v>3025</v>
      </c>
      <c r="G644" s="221"/>
      <c r="H644" s="221"/>
      <c r="I644" s="221"/>
      <c r="J644" s="222" t="s">
        <v>2696</v>
      </c>
      <c r="K644" s="223">
        <v>12</v>
      </c>
      <c r="L644" s="224">
        <v>0</v>
      </c>
      <c r="M644" s="225"/>
      <c r="N644" s="226">
        <f>ROUND(L644*K644,2)</f>
        <v>0</v>
      </c>
      <c r="O644" s="226"/>
      <c r="P644" s="226"/>
      <c r="Q644" s="226"/>
      <c r="R644" s="48"/>
      <c r="T644" s="227" t="s">
        <v>22</v>
      </c>
      <c r="U644" s="56" t="s">
        <v>45</v>
      </c>
      <c r="V644" s="47"/>
      <c r="W644" s="228">
        <f>V644*K644</f>
        <v>0</v>
      </c>
      <c r="X644" s="228">
        <v>0</v>
      </c>
      <c r="Y644" s="228">
        <f>X644*K644</f>
        <v>0</v>
      </c>
      <c r="Z644" s="228">
        <v>0</v>
      </c>
      <c r="AA644" s="229">
        <f>Z644*K644</f>
        <v>0</v>
      </c>
      <c r="AR644" s="22" t="s">
        <v>278</v>
      </c>
      <c r="AT644" s="22" t="s">
        <v>207</v>
      </c>
      <c r="AU644" s="22" t="s">
        <v>88</v>
      </c>
      <c r="AY644" s="22" t="s">
        <v>206</v>
      </c>
      <c r="BE644" s="142">
        <f>IF(U644="základní",N644,0)</f>
        <v>0</v>
      </c>
      <c r="BF644" s="142">
        <f>IF(U644="snížená",N644,0)</f>
        <v>0</v>
      </c>
      <c r="BG644" s="142">
        <f>IF(U644="zákl. přenesená",N644,0)</f>
        <v>0</v>
      </c>
      <c r="BH644" s="142">
        <f>IF(U644="sníž. přenesená",N644,0)</f>
        <v>0</v>
      </c>
      <c r="BI644" s="142">
        <f>IF(U644="nulová",N644,0)</f>
        <v>0</v>
      </c>
      <c r="BJ644" s="22" t="s">
        <v>88</v>
      </c>
      <c r="BK644" s="142">
        <f>ROUND(L644*K644,2)</f>
        <v>0</v>
      </c>
      <c r="BL644" s="22" t="s">
        <v>278</v>
      </c>
      <c r="BM644" s="22" t="s">
        <v>4123</v>
      </c>
    </row>
    <row r="645" s="1" customFormat="1" ht="16.5" customHeight="1">
      <c r="B645" s="46"/>
      <c r="C645" s="47"/>
      <c r="D645" s="47"/>
      <c r="E645" s="47"/>
      <c r="F645" s="250" t="s">
        <v>3459</v>
      </c>
      <c r="G645" s="67"/>
      <c r="H645" s="67"/>
      <c r="I645" s="67"/>
      <c r="J645" s="47"/>
      <c r="K645" s="47"/>
      <c r="L645" s="47"/>
      <c r="M645" s="47"/>
      <c r="N645" s="47"/>
      <c r="O645" s="47"/>
      <c r="P645" s="47"/>
      <c r="Q645" s="47"/>
      <c r="R645" s="48"/>
      <c r="T645" s="189"/>
      <c r="U645" s="47"/>
      <c r="V645" s="47"/>
      <c r="W645" s="47"/>
      <c r="X645" s="47"/>
      <c r="Y645" s="47"/>
      <c r="Z645" s="47"/>
      <c r="AA645" s="100"/>
      <c r="AT645" s="22" t="s">
        <v>268</v>
      </c>
      <c r="AU645" s="22" t="s">
        <v>88</v>
      </c>
    </row>
    <row r="646" s="1" customFormat="1" ht="49.92" customHeight="1">
      <c r="B646" s="46"/>
      <c r="C646" s="47"/>
      <c r="D646" s="207" t="s">
        <v>1656</v>
      </c>
      <c r="E646" s="47"/>
      <c r="F646" s="47"/>
      <c r="G646" s="47"/>
      <c r="H646" s="47"/>
      <c r="I646" s="47"/>
      <c r="J646" s="47"/>
      <c r="K646" s="47"/>
      <c r="L646" s="47"/>
      <c r="M646" s="47"/>
      <c r="N646" s="208">
        <f>BK646</f>
        <v>0</v>
      </c>
      <c r="O646" s="178"/>
      <c r="P646" s="178"/>
      <c r="Q646" s="178"/>
      <c r="R646" s="48"/>
      <c r="T646" s="193"/>
      <c r="U646" s="72"/>
      <c r="V646" s="72"/>
      <c r="W646" s="72"/>
      <c r="X646" s="72"/>
      <c r="Y646" s="72"/>
      <c r="Z646" s="72"/>
      <c r="AA646" s="74"/>
      <c r="AT646" s="22" t="s">
        <v>79</v>
      </c>
      <c r="AU646" s="22" t="s">
        <v>80</v>
      </c>
      <c r="AY646" s="22" t="s">
        <v>1657</v>
      </c>
      <c r="BK646" s="142">
        <v>0</v>
      </c>
    </row>
    <row r="647" s="1" customFormat="1" ht="6.96" customHeight="1">
      <c r="B647" s="75"/>
      <c r="C647" s="76"/>
      <c r="D647" s="76"/>
      <c r="E647" s="76"/>
      <c r="F647" s="76"/>
      <c r="G647" s="76"/>
      <c r="H647" s="76"/>
      <c r="I647" s="76"/>
      <c r="J647" s="76"/>
      <c r="K647" s="76"/>
      <c r="L647" s="76"/>
      <c r="M647" s="76"/>
      <c r="N647" s="76"/>
      <c r="O647" s="76"/>
      <c r="P647" s="76"/>
      <c r="Q647" s="76"/>
      <c r="R647" s="77"/>
    </row>
  </sheetData>
  <sheetProtection sheet="1" formatColumns="0" formatRows="0" objects="1" scenarios="1" spinCount="10" saltValue="eMxEz1sUk7ovCY9NTw7C4XClKwrqtwNpI/f1FmtDzwPepsavivbqTgKHd8UQbNvSKtB5JdlU1PcPHCB/uBaOIA==" hashValue="1zLk+1g3pwUkD+O6nKx4zvL0ha/+QBJv1hbq5TpVQWdXmiqZiWP6Xh7GWmUUK7mGX2hucfKm/TOcrcDBUPh2IA==" algorithmName="SHA-512" password="CC35"/>
  <mergeCells count="1110">
    <mergeCell ref="F645:I645"/>
    <mergeCell ref="F642:I642"/>
    <mergeCell ref="F643:I643"/>
    <mergeCell ref="F644:I644"/>
    <mergeCell ref="L644:M644"/>
    <mergeCell ref="N644:Q644"/>
    <mergeCell ref="N646:Q646"/>
    <mergeCell ref="F632:I632"/>
    <mergeCell ref="F635:I635"/>
    <mergeCell ref="F633:I633"/>
    <mergeCell ref="F634:I634"/>
    <mergeCell ref="L634:M634"/>
    <mergeCell ref="N634:Q634"/>
    <mergeCell ref="F636:I636"/>
    <mergeCell ref="L636:M636"/>
    <mergeCell ref="N636:Q636"/>
    <mergeCell ref="F637:I637"/>
    <mergeCell ref="F640:I640"/>
    <mergeCell ref="F638:I638"/>
    <mergeCell ref="L638:M638"/>
    <mergeCell ref="N638:Q638"/>
    <mergeCell ref="F639:I639"/>
    <mergeCell ref="L640:M640"/>
    <mergeCell ref="N640:Q640"/>
    <mergeCell ref="F641:I641"/>
    <mergeCell ref="L642:M642"/>
    <mergeCell ref="N642:Q642"/>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4:Q94"/>
    <mergeCell ref="N97:Q97"/>
    <mergeCell ref="N95:Q95"/>
    <mergeCell ref="D98:H98"/>
    <mergeCell ref="N98:Q98"/>
    <mergeCell ref="D99:H99"/>
    <mergeCell ref="N99:Q99"/>
    <mergeCell ref="D100:H100"/>
    <mergeCell ref="N100:Q100"/>
    <mergeCell ref="D101:H101"/>
    <mergeCell ref="N101:Q101"/>
    <mergeCell ref="D102:H102"/>
    <mergeCell ref="N102:Q102"/>
    <mergeCell ref="N103:Q103"/>
    <mergeCell ref="L105:Q105"/>
    <mergeCell ref="C111:Q111"/>
    <mergeCell ref="F113:P113"/>
    <mergeCell ref="F114:P114"/>
    <mergeCell ref="M116:P116"/>
    <mergeCell ref="M118:Q118"/>
    <mergeCell ref="M119:Q119"/>
    <mergeCell ref="F121:I121"/>
    <mergeCell ref="L121:M121"/>
    <mergeCell ref="N121:Q121"/>
    <mergeCell ref="N122:Q122"/>
    <mergeCell ref="N123:Q123"/>
    <mergeCell ref="F124:I124"/>
    <mergeCell ref="F127:I127"/>
    <mergeCell ref="L124:M124"/>
    <mergeCell ref="N124:Q124"/>
    <mergeCell ref="F125:I125"/>
    <mergeCell ref="F126:I126"/>
    <mergeCell ref="L126:M126"/>
    <mergeCell ref="N126:Q126"/>
    <mergeCell ref="L128:M128"/>
    <mergeCell ref="N128:Q128"/>
    <mergeCell ref="F128:I128"/>
    <mergeCell ref="F130:I130"/>
    <mergeCell ref="F129:I129"/>
    <mergeCell ref="L130:M130"/>
    <mergeCell ref="N130:Q130"/>
    <mergeCell ref="N132:Q132"/>
    <mergeCell ref="L146:M146"/>
    <mergeCell ref="L136:M136"/>
    <mergeCell ref="L138:M138"/>
    <mergeCell ref="L140:M140"/>
    <mergeCell ref="L142:M142"/>
    <mergeCell ref="L144:M144"/>
    <mergeCell ref="L148:M148"/>
    <mergeCell ref="L150:M150"/>
    <mergeCell ref="F131:I131"/>
    <mergeCell ref="F132:I132"/>
    <mergeCell ref="L132:M132"/>
    <mergeCell ref="F133:I133"/>
    <mergeCell ref="L134:M134"/>
    <mergeCell ref="N134:Q134"/>
    <mergeCell ref="N136:Q136"/>
    <mergeCell ref="N138:Q138"/>
    <mergeCell ref="N140:Q140"/>
    <mergeCell ref="N142:Q142"/>
    <mergeCell ref="N144:Q144"/>
    <mergeCell ref="N146:Q146"/>
    <mergeCell ref="N148:Q148"/>
    <mergeCell ref="F134:I134"/>
    <mergeCell ref="F140:I140"/>
    <mergeCell ref="F136:I136"/>
    <mergeCell ref="F135:I135"/>
    <mergeCell ref="F137:I137"/>
    <mergeCell ref="F138:I138"/>
    <mergeCell ref="F139:I139"/>
    <mergeCell ref="F141:I141"/>
    <mergeCell ref="F142:I142"/>
    <mergeCell ref="F143:I143"/>
    <mergeCell ref="F144:I144"/>
    <mergeCell ref="F145:I145"/>
    <mergeCell ref="F146:I146"/>
    <mergeCell ref="F147:I147"/>
    <mergeCell ref="F148:I148"/>
    <mergeCell ref="F149:I149"/>
    <mergeCell ref="F150:I150"/>
    <mergeCell ref="N150:Q150"/>
    <mergeCell ref="F151:I151"/>
    <mergeCell ref="F152:I152"/>
    <mergeCell ref="L152:M152"/>
    <mergeCell ref="N152:Q152"/>
    <mergeCell ref="F153:I153"/>
    <mergeCell ref="F154:I154"/>
    <mergeCell ref="L154:M154"/>
    <mergeCell ref="N154:Q154"/>
    <mergeCell ref="F155:I155"/>
    <mergeCell ref="F158:I158"/>
    <mergeCell ref="F156:I156"/>
    <mergeCell ref="L156:M156"/>
    <mergeCell ref="N156:Q156"/>
    <mergeCell ref="F157:I157"/>
    <mergeCell ref="L158:M158"/>
    <mergeCell ref="N158:Q158"/>
    <mergeCell ref="F159:I159"/>
    <mergeCell ref="L160:M160"/>
    <mergeCell ref="N160:Q160"/>
    <mergeCell ref="F160:I160"/>
    <mergeCell ref="F163:I163"/>
    <mergeCell ref="F161:I161"/>
    <mergeCell ref="F162:I162"/>
    <mergeCell ref="L162:M162"/>
    <mergeCell ref="N162:Q162"/>
    <mergeCell ref="F164:I164"/>
    <mergeCell ref="L164:M164"/>
    <mergeCell ref="N164:Q164"/>
    <mergeCell ref="F165:I165"/>
    <mergeCell ref="F168:I168"/>
    <mergeCell ref="F166:I166"/>
    <mergeCell ref="L166:M166"/>
    <mergeCell ref="N166:Q166"/>
    <mergeCell ref="F167:I167"/>
    <mergeCell ref="L168:M168"/>
    <mergeCell ref="N168:Q168"/>
    <mergeCell ref="F169:I169"/>
    <mergeCell ref="L170:M170"/>
    <mergeCell ref="N170:Q170"/>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F170:I170"/>
    <mergeCell ref="F173:I173"/>
    <mergeCell ref="F171:I171"/>
    <mergeCell ref="F172:I172"/>
    <mergeCell ref="L172:M172"/>
    <mergeCell ref="N172:Q172"/>
    <mergeCell ref="F174:I174"/>
    <mergeCell ref="L174:M174"/>
    <mergeCell ref="N174:Q174"/>
    <mergeCell ref="F175:I175"/>
    <mergeCell ref="F178:I178"/>
    <mergeCell ref="F176:I176"/>
    <mergeCell ref="L176:M176"/>
    <mergeCell ref="N176:Q176"/>
    <mergeCell ref="F177:I177"/>
    <mergeCell ref="L178:M178"/>
    <mergeCell ref="N178:Q178"/>
    <mergeCell ref="F179:I179"/>
    <mergeCell ref="L180:M180"/>
    <mergeCell ref="N180:Q180"/>
    <mergeCell ref="F180:I180"/>
    <mergeCell ref="F183:I183"/>
    <mergeCell ref="F181:I181"/>
    <mergeCell ref="F182:I182"/>
    <mergeCell ref="L182:M182"/>
    <mergeCell ref="N182:Q182"/>
    <mergeCell ref="F184:I184"/>
    <mergeCell ref="L184:M184"/>
    <mergeCell ref="N184:Q184"/>
    <mergeCell ref="F185:I185"/>
    <mergeCell ref="F188:I188"/>
    <mergeCell ref="F186:I186"/>
    <mergeCell ref="L186:M186"/>
    <mergeCell ref="N186:Q186"/>
    <mergeCell ref="F187:I187"/>
    <mergeCell ref="L188:M188"/>
    <mergeCell ref="N188:Q188"/>
    <mergeCell ref="F189:I189"/>
    <mergeCell ref="L190:M190"/>
    <mergeCell ref="N190:Q190"/>
    <mergeCell ref="F190:I190"/>
    <mergeCell ref="F193:I193"/>
    <mergeCell ref="F191:I191"/>
    <mergeCell ref="F192:I192"/>
    <mergeCell ref="L192:M192"/>
    <mergeCell ref="N192:Q192"/>
    <mergeCell ref="F194:I194"/>
    <mergeCell ref="L194:M194"/>
    <mergeCell ref="N194:Q194"/>
    <mergeCell ref="F195:I195"/>
    <mergeCell ref="F198:I198"/>
    <mergeCell ref="F196:I196"/>
    <mergeCell ref="L196:M196"/>
    <mergeCell ref="N196:Q196"/>
    <mergeCell ref="F197:I197"/>
    <mergeCell ref="L198:M198"/>
    <mergeCell ref="N198:Q198"/>
    <mergeCell ref="F199:I199"/>
    <mergeCell ref="L200:M200"/>
    <mergeCell ref="N200:Q200"/>
    <mergeCell ref="F200:I200"/>
    <mergeCell ref="F203:I203"/>
    <mergeCell ref="F201:I201"/>
    <mergeCell ref="F202:I202"/>
    <mergeCell ref="L202:M202"/>
    <mergeCell ref="N202:Q202"/>
    <mergeCell ref="F204:I204"/>
    <mergeCell ref="L204:M204"/>
    <mergeCell ref="N204:Q204"/>
    <mergeCell ref="F205:I205"/>
    <mergeCell ref="F208:I208"/>
    <mergeCell ref="F206:I206"/>
    <mergeCell ref="L206:M206"/>
    <mergeCell ref="N206:Q206"/>
    <mergeCell ref="F207:I207"/>
    <mergeCell ref="L208:M208"/>
    <mergeCell ref="N208:Q208"/>
    <mergeCell ref="F209:I209"/>
    <mergeCell ref="F210:I210"/>
    <mergeCell ref="L210:M210"/>
    <mergeCell ref="N210:Q210"/>
    <mergeCell ref="F211:I211"/>
    <mergeCell ref="F214:I214"/>
    <mergeCell ref="F213:I213"/>
    <mergeCell ref="L213:M213"/>
    <mergeCell ref="N213:Q213"/>
    <mergeCell ref="F215:I215"/>
    <mergeCell ref="L215:M215"/>
    <mergeCell ref="N215:Q215"/>
    <mergeCell ref="F216:I216"/>
    <mergeCell ref="L217:M217"/>
    <mergeCell ref="N217:Q217"/>
    <mergeCell ref="N212:Q212"/>
    <mergeCell ref="F217:I217"/>
    <mergeCell ref="F220:I220"/>
    <mergeCell ref="F218:I218"/>
    <mergeCell ref="F219:I219"/>
    <mergeCell ref="L219:M219"/>
    <mergeCell ref="N219:Q219"/>
    <mergeCell ref="F221:I221"/>
    <mergeCell ref="L221:M221"/>
    <mergeCell ref="N221:Q221"/>
    <mergeCell ref="F222:I222"/>
    <mergeCell ref="F225:I225"/>
    <mergeCell ref="F223:I223"/>
    <mergeCell ref="L223:M223"/>
    <mergeCell ref="N223:Q223"/>
    <mergeCell ref="F224:I224"/>
    <mergeCell ref="L225:M225"/>
    <mergeCell ref="N225:Q225"/>
    <mergeCell ref="F226:I226"/>
    <mergeCell ref="L227:M227"/>
    <mergeCell ref="N227:Q227"/>
    <mergeCell ref="F227:I227"/>
    <mergeCell ref="F230:I230"/>
    <mergeCell ref="F228:I228"/>
    <mergeCell ref="F229:I229"/>
    <mergeCell ref="L229:M229"/>
    <mergeCell ref="N229:Q229"/>
    <mergeCell ref="F231:I231"/>
    <mergeCell ref="L231:M231"/>
    <mergeCell ref="N231:Q231"/>
    <mergeCell ref="F232:I232"/>
    <mergeCell ref="F235:I235"/>
    <mergeCell ref="F233:I233"/>
    <mergeCell ref="L233:M233"/>
    <mergeCell ref="N233:Q233"/>
    <mergeCell ref="F234:I234"/>
    <mergeCell ref="L235:M235"/>
    <mergeCell ref="N235:Q235"/>
    <mergeCell ref="F236:I236"/>
    <mergeCell ref="L237:M237"/>
    <mergeCell ref="N237:Q237"/>
    <mergeCell ref="F237:I237"/>
    <mergeCell ref="F240:I240"/>
    <mergeCell ref="F238:I238"/>
    <mergeCell ref="F239:I239"/>
    <mergeCell ref="L239:M239"/>
    <mergeCell ref="N239:Q239"/>
    <mergeCell ref="F241:I241"/>
    <mergeCell ref="L241:M241"/>
    <mergeCell ref="N241:Q241"/>
    <mergeCell ref="F242:I242"/>
    <mergeCell ref="F245:I245"/>
    <mergeCell ref="F243:I243"/>
    <mergeCell ref="L243:M243"/>
    <mergeCell ref="N243:Q243"/>
    <mergeCell ref="F244:I244"/>
    <mergeCell ref="L245:M245"/>
    <mergeCell ref="N245:Q245"/>
    <mergeCell ref="F246:I246"/>
    <mergeCell ref="L247:M247"/>
    <mergeCell ref="N247:Q247"/>
    <mergeCell ref="F247:I247"/>
    <mergeCell ref="F250:I250"/>
    <mergeCell ref="F248:I248"/>
    <mergeCell ref="F249:I249"/>
    <mergeCell ref="L249:M249"/>
    <mergeCell ref="N249:Q249"/>
    <mergeCell ref="F251:I251"/>
    <mergeCell ref="L251:M251"/>
    <mergeCell ref="N251:Q251"/>
    <mergeCell ref="F252:I252"/>
    <mergeCell ref="F255:I255"/>
    <mergeCell ref="F253:I253"/>
    <mergeCell ref="L253:M253"/>
    <mergeCell ref="N253:Q253"/>
    <mergeCell ref="F254:I254"/>
    <mergeCell ref="L255:M255"/>
    <mergeCell ref="N255:Q255"/>
    <mergeCell ref="F256:I256"/>
    <mergeCell ref="L257:M257"/>
    <mergeCell ref="N257:Q257"/>
    <mergeCell ref="F257:I257"/>
    <mergeCell ref="F260:I260"/>
    <mergeCell ref="F258:I258"/>
    <mergeCell ref="F259:I259"/>
    <mergeCell ref="L259:M259"/>
    <mergeCell ref="N259:Q259"/>
    <mergeCell ref="F261:I261"/>
    <mergeCell ref="L261:M261"/>
    <mergeCell ref="N261:Q261"/>
    <mergeCell ref="F262:I262"/>
    <mergeCell ref="F265:I265"/>
    <mergeCell ref="F263:I263"/>
    <mergeCell ref="L263:M263"/>
    <mergeCell ref="N263:Q263"/>
    <mergeCell ref="F264:I264"/>
    <mergeCell ref="L265:M265"/>
    <mergeCell ref="N265:Q265"/>
    <mergeCell ref="F266:I266"/>
    <mergeCell ref="L267:M267"/>
    <mergeCell ref="N267:Q267"/>
    <mergeCell ref="F267:I267"/>
    <mergeCell ref="F270:I270"/>
    <mergeCell ref="F268:I268"/>
    <mergeCell ref="F269:I269"/>
    <mergeCell ref="L269:M269"/>
    <mergeCell ref="N269:Q269"/>
    <mergeCell ref="F271:I271"/>
    <mergeCell ref="L271:M271"/>
    <mergeCell ref="N271:Q271"/>
    <mergeCell ref="F272:I272"/>
    <mergeCell ref="F275:I275"/>
    <mergeCell ref="F273:I273"/>
    <mergeCell ref="L273:M273"/>
    <mergeCell ref="N273:Q273"/>
    <mergeCell ref="F274:I274"/>
    <mergeCell ref="L275:M275"/>
    <mergeCell ref="N275:Q275"/>
    <mergeCell ref="F276:I276"/>
    <mergeCell ref="L277:M277"/>
    <mergeCell ref="N277:Q277"/>
    <mergeCell ref="F277:I277"/>
    <mergeCell ref="F280:I280"/>
    <mergeCell ref="F278:I278"/>
    <mergeCell ref="F279:I279"/>
    <mergeCell ref="L279:M279"/>
    <mergeCell ref="N279:Q279"/>
    <mergeCell ref="F281:I281"/>
    <mergeCell ref="L281:M281"/>
    <mergeCell ref="N281:Q281"/>
    <mergeCell ref="F282:I282"/>
    <mergeCell ref="F285:I285"/>
    <mergeCell ref="F283:I283"/>
    <mergeCell ref="L283:M283"/>
    <mergeCell ref="N283:Q283"/>
    <mergeCell ref="F284:I284"/>
    <mergeCell ref="L285:M285"/>
    <mergeCell ref="N285:Q285"/>
    <mergeCell ref="F286:I286"/>
    <mergeCell ref="L287:M287"/>
    <mergeCell ref="N287:Q287"/>
    <mergeCell ref="F287:I287"/>
    <mergeCell ref="F290:I290"/>
    <mergeCell ref="F288:I288"/>
    <mergeCell ref="F289:I289"/>
    <mergeCell ref="L289:M289"/>
    <mergeCell ref="N289:Q289"/>
    <mergeCell ref="F291:I291"/>
    <mergeCell ref="L291:M291"/>
    <mergeCell ref="N291:Q291"/>
    <mergeCell ref="F292:I292"/>
    <mergeCell ref="F295:I295"/>
    <mergeCell ref="F293:I293"/>
    <mergeCell ref="L293:M293"/>
    <mergeCell ref="N293:Q293"/>
    <mergeCell ref="F294:I294"/>
    <mergeCell ref="L295:M295"/>
    <mergeCell ref="N295:Q295"/>
    <mergeCell ref="F296:I296"/>
    <mergeCell ref="L297:M297"/>
    <mergeCell ref="N297:Q297"/>
    <mergeCell ref="F297:I297"/>
    <mergeCell ref="F300:I300"/>
    <mergeCell ref="F298:I298"/>
    <mergeCell ref="F299:I299"/>
    <mergeCell ref="L299:M299"/>
    <mergeCell ref="N299:Q299"/>
    <mergeCell ref="F301:I301"/>
    <mergeCell ref="L301:M301"/>
    <mergeCell ref="N301:Q301"/>
    <mergeCell ref="F302:I302"/>
    <mergeCell ref="F305:I305"/>
    <mergeCell ref="F303:I303"/>
    <mergeCell ref="L303:M303"/>
    <mergeCell ref="N303:Q303"/>
    <mergeCell ref="F304:I304"/>
    <mergeCell ref="L305:M305"/>
    <mergeCell ref="N305:Q305"/>
    <mergeCell ref="F306:I306"/>
    <mergeCell ref="L307:M307"/>
    <mergeCell ref="N307:Q307"/>
    <mergeCell ref="F307:I307"/>
    <mergeCell ref="F310:I310"/>
    <mergeCell ref="F308:I308"/>
    <mergeCell ref="F309:I309"/>
    <mergeCell ref="L309:M309"/>
    <mergeCell ref="N309:Q309"/>
    <mergeCell ref="F311:I311"/>
    <mergeCell ref="L311:M311"/>
    <mergeCell ref="N311:Q311"/>
    <mergeCell ref="F312:I312"/>
    <mergeCell ref="F315:I315"/>
    <mergeCell ref="F313:I313"/>
    <mergeCell ref="L313:M313"/>
    <mergeCell ref="N313:Q313"/>
    <mergeCell ref="F314:I314"/>
    <mergeCell ref="L315:M315"/>
    <mergeCell ref="N315:Q315"/>
    <mergeCell ref="F316:I316"/>
    <mergeCell ref="L317:M317"/>
    <mergeCell ref="N317:Q317"/>
    <mergeCell ref="F317:I317"/>
    <mergeCell ref="F320:I320"/>
    <mergeCell ref="F318:I318"/>
    <mergeCell ref="F319:I319"/>
    <mergeCell ref="L319:M319"/>
    <mergeCell ref="N319:Q319"/>
    <mergeCell ref="F321:I321"/>
    <mergeCell ref="L321:M321"/>
    <mergeCell ref="N321:Q321"/>
    <mergeCell ref="F322:I322"/>
    <mergeCell ref="F325:I325"/>
    <mergeCell ref="F323:I323"/>
    <mergeCell ref="L323:M323"/>
    <mergeCell ref="N323:Q323"/>
    <mergeCell ref="F324:I324"/>
    <mergeCell ref="L325:M325"/>
    <mergeCell ref="N325:Q325"/>
    <mergeCell ref="F326:I326"/>
    <mergeCell ref="L327:M327"/>
    <mergeCell ref="N327:Q327"/>
    <mergeCell ref="F327:I327"/>
    <mergeCell ref="F330:I330"/>
    <mergeCell ref="F328:I328"/>
    <mergeCell ref="F329:I329"/>
    <mergeCell ref="L329:M329"/>
    <mergeCell ref="N329:Q329"/>
    <mergeCell ref="F331:I331"/>
    <mergeCell ref="L331:M331"/>
    <mergeCell ref="N331:Q331"/>
    <mergeCell ref="F332:I332"/>
    <mergeCell ref="F335:I335"/>
    <mergeCell ref="F333:I333"/>
    <mergeCell ref="L333:M333"/>
    <mergeCell ref="N333:Q333"/>
    <mergeCell ref="F334:I334"/>
    <mergeCell ref="L335:M335"/>
    <mergeCell ref="N335:Q335"/>
    <mergeCell ref="F336:I336"/>
    <mergeCell ref="L337:M337"/>
    <mergeCell ref="N337:Q337"/>
    <mergeCell ref="F337:I337"/>
    <mergeCell ref="F340:I340"/>
    <mergeCell ref="F338:I338"/>
    <mergeCell ref="F339:I339"/>
    <mergeCell ref="L339:M339"/>
    <mergeCell ref="N339:Q339"/>
    <mergeCell ref="F341:I341"/>
    <mergeCell ref="L341:M341"/>
    <mergeCell ref="N341:Q341"/>
    <mergeCell ref="F342:I342"/>
    <mergeCell ref="F345:I345"/>
    <mergeCell ref="F343:I343"/>
    <mergeCell ref="L343:M343"/>
    <mergeCell ref="N343:Q343"/>
    <mergeCell ref="F344:I344"/>
    <mergeCell ref="L345:M345"/>
    <mergeCell ref="N345:Q345"/>
    <mergeCell ref="F346:I346"/>
    <mergeCell ref="L347:M347"/>
    <mergeCell ref="N347:Q347"/>
    <mergeCell ref="F347:I347"/>
    <mergeCell ref="F350:I350"/>
    <mergeCell ref="F348:I348"/>
    <mergeCell ref="F349:I349"/>
    <mergeCell ref="L349:M349"/>
    <mergeCell ref="N349:Q349"/>
    <mergeCell ref="F351:I351"/>
    <mergeCell ref="L351:M351"/>
    <mergeCell ref="N351:Q351"/>
    <mergeCell ref="F352:I352"/>
    <mergeCell ref="F355:I355"/>
    <mergeCell ref="F353:I353"/>
    <mergeCell ref="L353:M353"/>
    <mergeCell ref="N353:Q353"/>
    <mergeCell ref="F354:I354"/>
    <mergeCell ref="L355:M355"/>
    <mergeCell ref="N355:Q355"/>
    <mergeCell ref="F356:I356"/>
    <mergeCell ref="L357:M357"/>
    <mergeCell ref="N357:Q357"/>
    <mergeCell ref="F357:I357"/>
    <mergeCell ref="F360:I360"/>
    <mergeCell ref="F358:I358"/>
    <mergeCell ref="F359:I359"/>
    <mergeCell ref="L359:M359"/>
    <mergeCell ref="N359:Q359"/>
    <mergeCell ref="F361:I361"/>
    <mergeCell ref="L361:M361"/>
    <mergeCell ref="N361:Q361"/>
    <mergeCell ref="F362:I362"/>
    <mergeCell ref="F365:I365"/>
    <mergeCell ref="F363:I363"/>
    <mergeCell ref="L363:M363"/>
    <mergeCell ref="N363:Q363"/>
    <mergeCell ref="F364:I364"/>
    <mergeCell ref="L365:M365"/>
    <mergeCell ref="N365:Q365"/>
    <mergeCell ref="F366:I366"/>
    <mergeCell ref="L367:M367"/>
    <mergeCell ref="N367:Q367"/>
    <mergeCell ref="F367:I367"/>
    <mergeCell ref="F370:I370"/>
    <mergeCell ref="F368:I368"/>
    <mergeCell ref="F369:I369"/>
    <mergeCell ref="L369:M369"/>
    <mergeCell ref="N369:Q369"/>
    <mergeCell ref="F371:I371"/>
    <mergeCell ref="L371:M371"/>
    <mergeCell ref="N371:Q371"/>
    <mergeCell ref="F372:I372"/>
    <mergeCell ref="F375:I375"/>
    <mergeCell ref="F373:I373"/>
    <mergeCell ref="L373:M373"/>
    <mergeCell ref="N373:Q373"/>
    <mergeCell ref="F374:I374"/>
    <mergeCell ref="L375:M375"/>
    <mergeCell ref="N375:Q375"/>
    <mergeCell ref="F376:I376"/>
    <mergeCell ref="L377:M377"/>
    <mergeCell ref="N377:Q377"/>
    <mergeCell ref="F377:I377"/>
    <mergeCell ref="F380:I380"/>
    <mergeCell ref="F378:I378"/>
    <mergeCell ref="F379:I379"/>
    <mergeCell ref="L379:M379"/>
    <mergeCell ref="N379:Q379"/>
    <mergeCell ref="F381:I381"/>
    <mergeCell ref="L381:M381"/>
    <mergeCell ref="N381:Q381"/>
    <mergeCell ref="F382:I382"/>
    <mergeCell ref="F385:I385"/>
    <mergeCell ref="F383:I383"/>
    <mergeCell ref="L383:M383"/>
    <mergeCell ref="N383:Q383"/>
    <mergeCell ref="F384:I384"/>
    <mergeCell ref="L385:M385"/>
    <mergeCell ref="N385:Q385"/>
    <mergeCell ref="F386:I386"/>
    <mergeCell ref="N387:Q387"/>
    <mergeCell ref="F388:I388"/>
    <mergeCell ref="F391:I391"/>
    <mergeCell ref="L388:M388"/>
    <mergeCell ref="N388:Q388"/>
    <mergeCell ref="F389:I389"/>
    <mergeCell ref="F390:I390"/>
    <mergeCell ref="L390:M390"/>
    <mergeCell ref="N390:Q390"/>
    <mergeCell ref="F392:I392"/>
    <mergeCell ref="L392:M392"/>
    <mergeCell ref="N392:Q392"/>
    <mergeCell ref="F393:I393"/>
    <mergeCell ref="F396:I396"/>
    <mergeCell ref="F394:I394"/>
    <mergeCell ref="L394:M394"/>
    <mergeCell ref="N394:Q394"/>
    <mergeCell ref="F395:I395"/>
    <mergeCell ref="L396:M396"/>
    <mergeCell ref="N396:Q396"/>
    <mergeCell ref="F397:I397"/>
    <mergeCell ref="L398:M398"/>
    <mergeCell ref="N398:Q398"/>
    <mergeCell ref="F398:I398"/>
    <mergeCell ref="F401:I401"/>
    <mergeCell ref="F399:I399"/>
    <mergeCell ref="F400:I400"/>
    <mergeCell ref="L400:M400"/>
    <mergeCell ref="N400:Q400"/>
    <mergeCell ref="F402:I402"/>
    <mergeCell ref="L402:M402"/>
    <mergeCell ref="N402:Q402"/>
    <mergeCell ref="F403:I403"/>
    <mergeCell ref="F406:I406"/>
    <mergeCell ref="F404:I404"/>
    <mergeCell ref="L404:M404"/>
    <mergeCell ref="N404:Q404"/>
    <mergeCell ref="F405:I405"/>
    <mergeCell ref="L406:M406"/>
    <mergeCell ref="N406:Q406"/>
    <mergeCell ref="F407:I407"/>
    <mergeCell ref="L408:M408"/>
    <mergeCell ref="N408:Q408"/>
    <mergeCell ref="F408:I408"/>
    <mergeCell ref="F411:I411"/>
    <mergeCell ref="F409:I409"/>
    <mergeCell ref="F410:I410"/>
    <mergeCell ref="L410:M410"/>
    <mergeCell ref="N410:Q410"/>
    <mergeCell ref="F412:I412"/>
    <mergeCell ref="L412:M412"/>
    <mergeCell ref="N412:Q412"/>
    <mergeCell ref="F413:I413"/>
    <mergeCell ref="F416:I416"/>
    <mergeCell ref="F414:I414"/>
    <mergeCell ref="L414:M414"/>
    <mergeCell ref="N414:Q414"/>
    <mergeCell ref="F415:I415"/>
    <mergeCell ref="L416:M416"/>
    <mergeCell ref="N416:Q416"/>
    <mergeCell ref="F417:I417"/>
    <mergeCell ref="L418:M418"/>
    <mergeCell ref="N418:Q418"/>
    <mergeCell ref="F418:I418"/>
    <mergeCell ref="F421:I421"/>
    <mergeCell ref="F419:I419"/>
    <mergeCell ref="F420:I420"/>
    <mergeCell ref="L420:M420"/>
    <mergeCell ref="N420:Q420"/>
    <mergeCell ref="F422:I422"/>
    <mergeCell ref="L422:M422"/>
    <mergeCell ref="N422:Q422"/>
    <mergeCell ref="F423:I423"/>
    <mergeCell ref="F426:I426"/>
    <mergeCell ref="F424:I424"/>
    <mergeCell ref="L424:M424"/>
    <mergeCell ref="N424:Q424"/>
    <mergeCell ref="F425:I425"/>
    <mergeCell ref="L426:M426"/>
    <mergeCell ref="N426:Q426"/>
    <mergeCell ref="F427:I427"/>
    <mergeCell ref="L428:M428"/>
    <mergeCell ref="N428:Q428"/>
    <mergeCell ref="F428:I428"/>
    <mergeCell ref="F431:I431"/>
    <mergeCell ref="F429:I429"/>
    <mergeCell ref="F430:I430"/>
    <mergeCell ref="L430:M430"/>
    <mergeCell ref="N430:Q430"/>
    <mergeCell ref="F432:I432"/>
    <mergeCell ref="L432:M432"/>
    <mergeCell ref="N432:Q432"/>
    <mergeCell ref="F433:I433"/>
    <mergeCell ref="F436:I436"/>
    <mergeCell ref="F434:I434"/>
    <mergeCell ref="L434:M434"/>
    <mergeCell ref="N434:Q434"/>
    <mergeCell ref="F435:I435"/>
    <mergeCell ref="L436:M436"/>
    <mergeCell ref="N436:Q436"/>
    <mergeCell ref="F437:I437"/>
    <mergeCell ref="L438:M438"/>
    <mergeCell ref="N438:Q438"/>
    <mergeCell ref="F438:I438"/>
    <mergeCell ref="F441:I441"/>
    <mergeCell ref="F439:I439"/>
    <mergeCell ref="F440:I440"/>
    <mergeCell ref="L440:M440"/>
    <mergeCell ref="N440:Q440"/>
    <mergeCell ref="F442:I442"/>
    <mergeCell ref="L442:M442"/>
    <mergeCell ref="N442:Q442"/>
    <mergeCell ref="F443:I443"/>
    <mergeCell ref="F446:I446"/>
    <mergeCell ref="F444:I444"/>
    <mergeCell ref="L444:M444"/>
    <mergeCell ref="N444:Q444"/>
    <mergeCell ref="F445:I445"/>
    <mergeCell ref="L446:M446"/>
    <mergeCell ref="N446:Q446"/>
    <mergeCell ref="F447:I447"/>
    <mergeCell ref="L448:M448"/>
    <mergeCell ref="N448:Q448"/>
    <mergeCell ref="F448:I448"/>
    <mergeCell ref="F451:I451"/>
    <mergeCell ref="F449:I449"/>
    <mergeCell ref="F450:I450"/>
    <mergeCell ref="L450:M450"/>
    <mergeCell ref="N450:Q450"/>
    <mergeCell ref="F452:I452"/>
    <mergeCell ref="L452:M452"/>
    <mergeCell ref="N452:Q452"/>
    <mergeCell ref="F453:I453"/>
    <mergeCell ref="F456:I456"/>
    <mergeCell ref="F454:I454"/>
    <mergeCell ref="L454:M454"/>
    <mergeCell ref="N454:Q454"/>
    <mergeCell ref="F455:I455"/>
    <mergeCell ref="L456:M456"/>
    <mergeCell ref="N456:Q456"/>
    <mergeCell ref="F457:I457"/>
    <mergeCell ref="L458:M458"/>
    <mergeCell ref="N458:Q458"/>
    <mergeCell ref="F458:I458"/>
    <mergeCell ref="F461:I461"/>
    <mergeCell ref="F459:I459"/>
    <mergeCell ref="F460:I460"/>
    <mergeCell ref="L460:M460"/>
    <mergeCell ref="N460:Q460"/>
    <mergeCell ref="F462:I462"/>
    <mergeCell ref="L462:M462"/>
    <mergeCell ref="N462:Q462"/>
    <mergeCell ref="F463:I463"/>
    <mergeCell ref="F466:I466"/>
    <mergeCell ref="F464:I464"/>
    <mergeCell ref="L464:M464"/>
    <mergeCell ref="N464:Q464"/>
    <mergeCell ref="F465:I465"/>
    <mergeCell ref="L466:M466"/>
    <mergeCell ref="N466:Q466"/>
    <mergeCell ref="F467:I467"/>
    <mergeCell ref="L468:M468"/>
    <mergeCell ref="N468:Q468"/>
    <mergeCell ref="F468:I468"/>
    <mergeCell ref="F471:I471"/>
    <mergeCell ref="F469:I469"/>
    <mergeCell ref="F470:I470"/>
    <mergeCell ref="L470:M470"/>
    <mergeCell ref="N470:Q470"/>
    <mergeCell ref="F472:I472"/>
    <mergeCell ref="L472:M472"/>
    <mergeCell ref="N472:Q472"/>
    <mergeCell ref="F473:I473"/>
    <mergeCell ref="F476:I476"/>
    <mergeCell ref="F474:I474"/>
    <mergeCell ref="L474:M474"/>
    <mergeCell ref="N474:Q474"/>
    <mergeCell ref="F475:I475"/>
    <mergeCell ref="L476:M476"/>
    <mergeCell ref="N476:Q476"/>
    <mergeCell ref="F477:I477"/>
    <mergeCell ref="L478:M478"/>
    <mergeCell ref="N478:Q478"/>
    <mergeCell ref="F478:I478"/>
    <mergeCell ref="F481:I481"/>
    <mergeCell ref="F479:I479"/>
    <mergeCell ref="F480:I480"/>
    <mergeCell ref="L480:M480"/>
    <mergeCell ref="N480:Q480"/>
    <mergeCell ref="F482:I482"/>
    <mergeCell ref="L482:M482"/>
    <mergeCell ref="N482:Q482"/>
    <mergeCell ref="F483:I483"/>
    <mergeCell ref="F486:I486"/>
    <mergeCell ref="F484:I484"/>
    <mergeCell ref="L484:M484"/>
    <mergeCell ref="N484:Q484"/>
    <mergeCell ref="F485:I485"/>
    <mergeCell ref="L486:M486"/>
    <mergeCell ref="N486:Q486"/>
    <mergeCell ref="F487:I487"/>
    <mergeCell ref="L488:M488"/>
    <mergeCell ref="N488:Q488"/>
    <mergeCell ref="F488:I488"/>
    <mergeCell ref="F491:I491"/>
    <mergeCell ref="F489:I489"/>
    <mergeCell ref="F490:I490"/>
    <mergeCell ref="L490:M490"/>
    <mergeCell ref="N490:Q490"/>
    <mergeCell ref="F492:I492"/>
    <mergeCell ref="L492:M492"/>
    <mergeCell ref="N492:Q492"/>
    <mergeCell ref="F493:I493"/>
    <mergeCell ref="F496:I496"/>
    <mergeCell ref="F494:I494"/>
    <mergeCell ref="L494:M494"/>
    <mergeCell ref="N494:Q494"/>
    <mergeCell ref="F495:I495"/>
    <mergeCell ref="L496:M496"/>
    <mergeCell ref="N496:Q496"/>
    <mergeCell ref="F497:I497"/>
    <mergeCell ref="F498:I498"/>
    <mergeCell ref="L498:M498"/>
    <mergeCell ref="N498:Q498"/>
    <mergeCell ref="F499:I499"/>
    <mergeCell ref="F502:I502"/>
    <mergeCell ref="F501:I501"/>
    <mergeCell ref="L501:M501"/>
    <mergeCell ref="N501:Q501"/>
    <mergeCell ref="F503:I503"/>
    <mergeCell ref="L503:M503"/>
    <mergeCell ref="N503:Q503"/>
    <mergeCell ref="F504:I504"/>
    <mergeCell ref="L505:M505"/>
    <mergeCell ref="N505:Q505"/>
    <mergeCell ref="N500:Q500"/>
    <mergeCell ref="F505:I505"/>
    <mergeCell ref="F508:I508"/>
    <mergeCell ref="F506:I506"/>
    <mergeCell ref="F507:I507"/>
    <mergeCell ref="L507:M507"/>
    <mergeCell ref="N507:Q507"/>
    <mergeCell ref="F509:I509"/>
    <mergeCell ref="L509:M509"/>
    <mergeCell ref="N509:Q509"/>
    <mergeCell ref="F510:I510"/>
    <mergeCell ref="F513:I513"/>
    <mergeCell ref="F511:I511"/>
    <mergeCell ref="L511:M511"/>
    <mergeCell ref="N511:Q511"/>
    <mergeCell ref="F512:I512"/>
    <mergeCell ref="L513:M513"/>
    <mergeCell ref="N513:Q513"/>
    <mergeCell ref="F514:I514"/>
    <mergeCell ref="L515:M515"/>
    <mergeCell ref="N515:Q515"/>
    <mergeCell ref="F515:I515"/>
    <mergeCell ref="F518:I518"/>
    <mergeCell ref="F516:I516"/>
    <mergeCell ref="F517:I517"/>
    <mergeCell ref="L517:M517"/>
    <mergeCell ref="N517:Q517"/>
    <mergeCell ref="F519:I519"/>
    <mergeCell ref="L519:M519"/>
    <mergeCell ref="N519:Q519"/>
    <mergeCell ref="F520:I520"/>
    <mergeCell ref="F523:I523"/>
    <mergeCell ref="F521:I521"/>
    <mergeCell ref="L521:M521"/>
    <mergeCell ref="N521:Q521"/>
    <mergeCell ref="F522:I522"/>
    <mergeCell ref="L523:M523"/>
    <mergeCell ref="N523:Q523"/>
    <mergeCell ref="F524:I524"/>
    <mergeCell ref="L525:M525"/>
    <mergeCell ref="N525:Q525"/>
    <mergeCell ref="F525:I525"/>
    <mergeCell ref="F528:I528"/>
    <mergeCell ref="F526:I526"/>
    <mergeCell ref="F527:I527"/>
    <mergeCell ref="L527:M527"/>
    <mergeCell ref="N527:Q527"/>
    <mergeCell ref="F529:I529"/>
    <mergeCell ref="L529:M529"/>
    <mergeCell ref="N529:Q529"/>
    <mergeCell ref="F530:I530"/>
    <mergeCell ref="F533:I533"/>
    <mergeCell ref="F531:I531"/>
    <mergeCell ref="L531:M531"/>
    <mergeCell ref="N531:Q531"/>
    <mergeCell ref="F532:I532"/>
    <mergeCell ref="L533:M533"/>
    <mergeCell ref="N533:Q533"/>
    <mergeCell ref="F534:I534"/>
    <mergeCell ref="L535:M535"/>
    <mergeCell ref="N535:Q535"/>
    <mergeCell ref="F535:I535"/>
    <mergeCell ref="F538:I538"/>
    <mergeCell ref="F536:I536"/>
    <mergeCell ref="F537:I537"/>
    <mergeCell ref="L537:M537"/>
    <mergeCell ref="N537:Q537"/>
    <mergeCell ref="F539:I539"/>
    <mergeCell ref="L539:M539"/>
    <mergeCell ref="N539:Q539"/>
    <mergeCell ref="F540:I540"/>
    <mergeCell ref="F543:I543"/>
    <mergeCell ref="F541:I541"/>
    <mergeCell ref="L541:M541"/>
    <mergeCell ref="N541:Q541"/>
    <mergeCell ref="F542:I542"/>
    <mergeCell ref="L543:M543"/>
    <mergeCell ref="N543:Q543"/>
    <mergeCell ref="F544:I544"/>
    <mergeCell ref="L545:M545"/>
    <mergeCell ref="N545:Q545"/>
    <mergeCell ref="F545:I545"/>
    <mergeCell ref="F548:I548"/>
    <mergeCell ref="F546:I546"/>
    <mergeCell ref="F547:I547"/>
    <mergeCell ref="L547:M547"/>
    <mergeCell ref="N547:Q547"/>
    <mergeCell ref="F549:I549"/>
    <mergeCell ref="L549:M549"/>
    <mergeCell ref="N549:Q549"/>
    <mergeCell ref="F550:I550"/>
    <mergeCell ref="L551:M551"/>
    <mergeCell ref="N551:Q551"/>
    <mergeCell ref="F551:I551"/>
    <mergeCell ref="F554:I554"/>
    <mergeCell ref="F552:I552"/>
    <mergeCell ref="L554:M554"/>
    <mergeCell ref="N554:Q554"/>
    <mergeCell ref="F555:I555"/>
    <mergeCell ref="F556:I556"/>
    <mergeCell ref="L556:M556"/>
    <mergeCell ref="N556:Q556"/>
    <mergeCell ref="N553:Q553"/>
    <mergeCell ref="F557:I557"/>
    <mergeCell ref="F560:I560"/>
    <mergeCell ref="F558:I558"/>
    <mergeCell ref="L558:M558"/>
    <mergeCell ref="N558:Q558"/>
    <mergeCell ref="F559:I559"/>
    <mergeCell ref="L560:M560"/>
    <mergeCell ref="N560:Q560"/>
    <mergeCell ref="F561:I561"/>
    <mergeCell ref="L562:M562"/>
    <mergeCell ref="N562:Q562"/>
    <mergeCell ref="F562:I562"/>
    <mergeCell ref="F565:I565"/>
    <mergeCell ref="F563:I563"/>
    <mergeCell ref="F564:I564"/>
    <mergeCell ref="L564:M564"/>
    <mergeCell ref="N564:Q564"/>
    <mergeCell ref="F566:I566"/>
    <mergeCell ref="L566:M566"/>
    <mergeCell ref="N566:Q566"/>
    <mergeCell ref="F567:I567"/>
    <mergeCell ref="F570:I570"/>
    <mergeCell ref="F568:I568"/>
    <mergeCell ref="L568:M568"/>
    <mergeCell ref="N568:Q568"/>
    <mergeCell ref="F569:I569"/>
    <mergeCell ref="L570:M570"/>
    <mergeCell ref="N570:Q570"/>
    <mergeCell ref="F571:I571"/>
    <mergeCell ref="L572:M572"/>
    <mergeCell ref="N572:Q572"/>
    <mergeCell ref="F572:I572"/>
    <mergeCell ref="F575:I575"/>
    <mergeCell ref="F573:I573"/>
    <mergeCell ref="F574:I574"/>
    <mergeCell ref="L574:M574"/>
    <mergeCell ref="N574:Q574"/>
    <mergeCell ref="F576:I576"/>
    <mergeCell ref="L576:M576"/>
    <mergeCell ref="N576:Q576"/>
    <mergeCell ref="F577:I577"/>
    <mergeCell ref="F580:I580"/>
    <mergeCell ref="F578:I578"/>
    <mergeCell ref="L578:M578"/>
    <mergeCell ref="N578:Q578"/>
    <mergeCell ref="F579:I579"/>
    <mergeCell ref="L580:M580"/>
    <mergeCell ref="N580:Q580"/>
    <mergeCell ref="F581:I581"/>
    <mergeCell ref="L582:M582"/>
    <mergeCell ref="N582:Q582"/>
    <mergeCell ref="F582:I582"/>
    <mergeCell ref="F585:I585"/>
    <mergeCell ref="F583:I583"/>
    <mergeCell ref="F584:I584"/>
    <mergeCell ref="L584:M584"/>
    <mergeCell ref="N584:Q584"/>
    <mergeCell ref="F586:I586"/>
    <mergeCell ref="L586:M586"/>
    <mergeCell ref="N586:Q586"/>
    <mergeCell ref="F587:I587"/>
    <mergeCell ref="F590:I590"/>
    <mergeCell ref="F588:I588"/>
    <mergeCell ref="L588:M588"/>
    <mergeCell ref="N588:Q588"/>
    <mergeCell ref="F589:I589"/>
    <mergeCell ref="L590:M590"/>
    <mergeCell ref="N590:Q590"/>
    <mergeCell ref="F591:I591"/>
    <mergeCell ref="L592:M592"/>
    <mergeCell ref="N592:Q592"/>
    <mergeCell ref="F592:I592"/>
    <mergeCell ref="F595:I595"/>
    <mergeCell ref="F593:I593"/>
    <mergeCell ref="F594:I594"/>
    <mergeCell ref="L594:M594"/>
    <mergeCell ref="N594:Q594"/>
    <mergeCell ref="N596:Q596"/>
    <mergeCell ref="L611:M611"/>
    <mergeCell ref="L601:M601"/>
    <mergeCell ref="L603:M603"/>
    <mergeCell ref="L605:M605"/>
    <mergeCell ref="L607:M607"/>
    <mergeCell ref="L609:M609"/>
    <mergeCell ref="L613:M613"/>
    <mergeCell ref="L615:M615"/>
    <mergeCell ref="F597:I597"/>
    <mergeCell ref="L597:M597"/>
    <mergeCell ref="N597:Q597"/>
    <mergeCell ref="F598:I598"/>
    <mergeCell ref="L599:M599"/>
    <mergeCell ref="N599:Q599"/>
    <mergeCell ref="N601:Q601"/>
    <mergeCell ref="N603:Q603"/>
    <mergeCell ref="N605:Q605"/>
    <mergeCell ref="N607:Q607"/>
    <mergeCell ref="N609:Q609"/>
    <mergeCell ref="N611:Q611"/>
    <mergeCell ref="N613:Q613"/>
    <mergeCell ref="F599:I599"/>
    <mergeCell ref="F605:I605"/>
    <mergeCell ref="F601:I601"/>
    <mergeCell ref="F600:I600"/>
    <mergeCell ref="F602:I602"/>
    <mergeCell ref="F603:I603"/>
    <mergeCell ref="F604:I604"/>
    <mergeCell ref="F606:I606"/>
    <mergeCell ref="F607:I607"/>
    <mergeCell ref="F608:I608"/>
    <mergeCell ref="F609:I609"/>
    <mergeCell ref="F610:I610"/>
    <mergeCell ref="F611:I611"/>
    <mergeCell ref="F612:I612"/>
    <mergeCell ref="F613:I613"/>
    <mergeCell ref="F614:I614"/>
    <mergeCell ref="F615:I615"/>
    <mergeCell ref="N615:Q615"/>
    <mergeCell ref="F616:I616"/>
    <mergeCell ref="F617:I617"/>
    <mergeCell ref="L617:M617"/>
    <mergeCell ref="N617:Q617"/>
    <mergeCell ref="F618:I618"/>
    <mergeCell ref="F619:I619"/>
    <mergeCell ref="L619:M619"/>
    <mergeCell ref="N619:Q619"/>
    <mergeCell ref="F620:I620"/>
    <mergeCell ref="F623:I623"/>
    <mergeCell ref="F621:I621"/>
    <mergeCell ref="L621:M621"/>
    <mergeCell ref="N621:Q621"/>
    <mergeCell ref="F622:I622"/>
    <mergeCell ref="L623:M623"/>
    <mergeCell ref="N623:Q623"/>
    <mergeCell ref="F624:I624"/>
    <mergeCell ref="F625:I625"/>
    <mergeCell ref="L625:M625"/>
    <mergeCell ref="N625:Q625"/>
    <mergeCell ref="F626:I626"/>
    <mergeCell ref="F629:I629"/>
    <mergeCell ref="F628:I628"/>
    <mergeCell ref="L628:M628"/>
    <mergeCell ref="N628:Q628"/>
    <mergeCell ref="F630:I630"/>
    <mergeCell ref="L630:M630"/>
    <mergeCell ref="N630:Q630"/>
    <mergeCell ref="F631:I631"/>
    <mergeCell ref="L632:M632"/>
    <mergeCell ref="N632:Q632"/>
    <mergeCell ref="N627:Q627"/>
  </mergeCells>
  <hyperlinks>
    <hyperlink ref="F1:G1" location="C2" display="1) Krycí list rozpočtu"/>
    <hyperlink ref="H1:K1" location="C86" display="2) Rekapitulace rozpočtu"/>
    <hyperlink ref="L1" location="C121"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116</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4124</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N95</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(SUM(BE95:BE102)+SUM(BE120:BE179))</f>
        <v>0</v>
      </c>
      <c r="I32" s="47"/>
      <c r="J32" s="47"/>
      <c r="K32" s="47"/>
      <c r="L32" s="47"/>
      <c r="M32" s="162">
        <f>ROUND((SUM(BE95:BE102)+SUM(BE120:BE179)), 2)*F32</f>
        <v>0</v>
      </c>
      <c r="N32" s="47"/>
      <c r="O32" s="47"/>
      <c r="P32" s="47"/>
      <c r="Q32" s="47"/>
      <c r="R32" s="48"/>
    </row>
    <row r="33" s="1" customFormat="1" ht="14.4" customHeight="1">
      <c r="B33" s="46"/>
      <c r="C33" s="47"/>
      <c r="D33" s="47"/>
      <c r="E33" s="54" t="s">
        <v>47</v>
      </c>
      <c r="F33" s="55">
        <v>0.14999999999999999</v>
      </c>
      <c r="G33" s="161" t="s">
        <v>46</v>
      </c>
      <c r="H33" s="162">
        <f>(SUM(BF95:BF102)+SUM(BF120:BF179))</f>
        <v>0</v>
      </c>
      <c r="I33" s="47"/>
      <c r="J33" s="47"/>
      <c r="K33" s="47"/>
      <c r="L33" s="47"/>
      <c r="M33" s="162">
        <f>ROUND((SUM(BF95:BF102)+SUM(BF120:BF179)), 2)*F33</f>
        <v>0</v>
      </c>
      <c r="N33" s="47"/>
      <c r="O33" s="47"/>
      <c r="P33" s="47"/>
      <c r="Q33" s="47"/>
      <c r="R33" s="48"/>
    </row>
    <row r="34" hidden="1" s="1" customFormat="1" ht="14.4" customHeight="1">
      <c r="B34" s="46"/>
      <c r="C34" s="47"/>
      <c r="D34" s="47"/>
      <c r="E34" s="54" t="s">
        <v>48</v>
      </c>
      <c r="F34" s="55">
        <v>0.20999999999999999</v>
      </c>
      <c r="G34" s="161" t="s">
        <v>46</v>
      </c>
      <c r="H34" s="162">
        <f>(SUM(BG95:BG102)+SUM(BG120:BG179))</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(SUM(BH95:BH102)+SUM(BH120:BH179))</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(SUM(BI95:BI102)+SUM(BI120:BI179))</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SO01-090.01 - Měření a regulace</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N120</f>
        <v>0</v>
      </c>
      <c r="O88" s="174"/>
      <c r="P88" s="174"/>
      <c r="Q88" s="174"/>
      <c r="R88" s="48"/>
      <c r="T88" s="171"/>
      <c r="U88" s="171"/>
      <c r="AU88" s="22" t="s">
        <v>158</v>
      </c>
    </row>
    <row r="89" s="6" customFormat="1" ht="24.96" customHeight="1">
      <c r="B89" s="175"/>
      <c r="C89" s="176"/>
      <c r="D89" s="177" t="s">
        <v>4125</v>
      </c>
      <c r="E89" s="176"/>
      <c r="F89" s="176"/>
      <c r="G89" s="176"/>
      <c r="H89" s="176"/>
      <c r="I89" s="176"/>
      <c r="J89" s="176"/>
      <c r="K89" s="176"/>
      <c r="L89" s="176"/>
      <c r="M89" s="176"/>
      <c r="N89" s="178">
        <f>N121</f>
        <v>0</v>
      </c>
      <c r="O89" s="176"/>
      <c r="P89" s="176"/>
      <c r="Q89" s="176"/>
      <c r="R89" s="179"/>
      <c r="T89" s="180"/>
      <c r="U89" s="180"/>
    </row>
    <row r="90" s="6" customFormat="1" ht="24.96" customHeight="1">
      <c r="B90" s="175"/>
      <c r="C90" s="176"/>
      <c r="D90" s="177" t="s">
        <v>4126</v>
      </c>
      <c r="E90" s="176"/>
      <c r="F90" s="176"/>
      <c r="G90" s="176"/>
      <c r="H90" s="176"/>
      <c r="I90" s="176"/>
      <c r="J90" s="176"/>
      <c r="K90" s="176"/>
      <c r="L90" s="176"/>
      <c r="M90" s="176"/>
      <c r="N90" s="178">
        <f>N135</f>
        <v>0</v>
      </c>
      <c r="O90" s="176"/>
      <c r="P90" s="176"/>
      <c r="Q90" s="176"/>
      <c r="R90" s="179"/>
      <c r="T90" s="180"/>
      <c r="U90" s="180"/>
    </row>
    <row r="91" s="6" customFormat="1" ht="24.96" customHeight="1">
      <c r="B91" s="175"/>
      <c r="C91" s="176"/>
      <c r="D91" s="177" t="s">
        <v>4127</v>
      </c>
      <c r="E91" s="176"/>
      <c r="F91" s="176"/>
      <c r="G91" s="176"/>
      <c r="H91" s="176"/>
      <c r="I91" s="176"/>
      <c r="J91" s="176"/>
      <c r="K91" s="176"/>
      <c r="L91" s="176"/>
      <c r="M91" s="176"/>
      <c r="N91" s="178">
        <f>N159</f>
        <v>0</v>
      </c>
      <c r="O91" s="176"/>
      <c r="P91" s="176"/>
      <c r="Q91" s="176"/>
      <c r="R91" s="179"/>
      <c r="T91" s="180"/>
      <c r="U91" s="180"/>
    </row>
    <row r="92" s="6" customFormat="1" ht="24.96" customHeight="1">
      <c r="B92" s="175"/>
      <c r="C92" s="176"/>
      <c r="D92" s="177" t="s">
        <v>4128</v>
      </c>
      <c r="E92" s="176"/>
      <c r="F92" s="176"/>
      <c r="G92" s="176"/>
      <c r="H92" s="176"/>
      <c r="I92" s="176"/>
      <c r="J92" s="176"/>
      <c r="K92" s="176"/>
      <c r="L92" s="176"/>
      <c r="M92" s="176"/>
      <c r="N92" s="178">
        <f>N162</f>
        <v>0</v>
      </c>
      <c r="O92" s="176"/>
      <c r="P92" s="176"/>
      <c r="Q92" s="176"/>
      <c r="R92" s="179"/>
      <c r="T92" s="180"/>
      <c r="U92" s="180"/>
    </row>
    <row r="93" s="6" customFormat="1" ht="24.96" customHeight="1">
      <c r="B93" s="175"/>
      <c r="C93" s="176"/>
      <c r="D93" s="177" t="s">
        <v>4129</v>
      </c>
      <c r="E93" s="176"/>
      <c r="F93" s="176"/>
      <c r="G93" s="176"/>
      <c r="H93" s="176"/>
      <c r="I93" s="176"/>
      <c r="J93" s="176"/>
      <c r="K93" s="176"/>
      <c r="L93" s="176"/>
      <c r="M93" s="176"/>
      <c r="N93" s="178">
        <f>N176</f>
        <v>0</v>
      </c>
      <c r="O93" s="176"/>
      <c r="P93" s="176"/>
      <c r="Q93" s="176"/>
      <c r="R93" s="179"/>
      <c r="T93" s="180"/>
      <c r="U93" s="180"/>
    </row>
    <row r="94" s="1" customFormat="1" ht="21.84" customHeight="1">
      <c r="B94" s="46"/>
      <c r="C94" s="47"/>
      <c r="D94" s="47"/>
      <c r="E94" s="47"/>
      <c r="F94" s="47"/>
      <c r="G94" s="47"/>
      <c r="H94" s="47"/>
      <c r="I94" s="47"/>
      <c r="J94" s="47"/>
      <c r="K94" s="47"/>
      <c r="L94" s="47"/>
      <c r="M94" s="47"/>
      <c r="N94" s="47"/>
      <c r="O94" s="47"/>
      <c r="P94" s="47"/>
      <c r="Q94" s="47"/>
      <c r="R94" s="48"/>
      <c r="T94" s="171"/>
      <c r="U94" s="171"/>
    </row>
    <row r="95" s="1" customFormat="1" ht="29.28" customHeight="1">
      <c r="B95" s="46"/>
      <c r="C95" s="173" t="s">
        <v>184</v>
      </c>
      <c r="D95" s="47"/>
      <c r="E95" s="47"/>
      <c r="F95" s="47"/>
      <c r="G95" s="47"/>
      <c r="H95" s="47"/>
      <c r="I95" s="47"/>
      <c r="J95" s="47"/>
      <c r="K95" s="47"/>
      <c r="L95" s="47"/>
      <c r="M95" s="47"/>
      <c r="N95" s="174">
        <f>ROUND(N96+N97+N98+N99+N100+N101,2)</f>
        <v>0</v>
      </c>
      <c r="O95" s="185"/>
      <c r="P95" s="185"/>
      <c r="Q95" s="185"/>
      <c r="R95" s="48"/>
      <c r="T95" s="186"/>
      <c r="U95" s="187" t="s">
        <v>44</v>
      </c>
    </row>
    <row r="96" s="1" customFormat="1" ht="18" customHeight="1">
      <c r="B96" s="46"/>
      <c r="C96" s="47"/>
      <c r="D96" s="143" t="s">
        <v>185</v>
      </c>
      <c r="E96" s="136"/>
      <c r="F96" s="136"/>
      <c r="G96" s="136"/>
      <c r="H96" s="136"/>
      <c r="I96" s="47"/>
      <c r="J96" s="47"/>
      <c r="K96" s="47"/>
      <c r="L96" s="47"/>
      <c r="M96" s="47"/>
      <c r="N96" s="137">
        <f>ROUND(N88*T96,2)</f>
        <v>0</v>
      </c>
      <c r="O96" s="138"/>
      <c r="P96" s="138"/>
      <c r="Q96" s="138"/>
      <c r="R96" s="48"/>
      <c r="S96" s="188"/>
      <c r="T96" s="189"/>
      <c r="U96" s="190" t="s">
        <v>45</v>
      </c>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91" t="s">
        <v>132</v>
      </c>
      <c r="AZ96" s="188"/>
      <c r="BA96" s="188"/>
      <c r="BB96" s="188"/>
      <c r="BC96" s="188"/>
      <c r="BD96" s="188"/>
      <c r="BE96" s="192">
        <f>IF(U96="základní",N96,0)</f>
        <v>0</v>
      </c>
      <c r="BF96" s="192">
        <f>IF(U96="snížená",N96,0)</f>
        <v>0</v>
      </c>
      <c r="BG96" s="192">
        <f>IF(U96="zákl. přenesená",N96,0)</f>
        <v>0</v>
      </c>
      <c r="BH96" s="192">
        <f>IF(U96="sníž. přenesená",N96,0)</f>
        <v>0</v>
      </c>
      <c r="BI96" s="192">
        <f>IF(U96="nulová",N96,0)</f>
        <v>0</v>
      </c>
      <c r="BJ96" s="191" t="s">
        <v>88</v>
      </c>
      <c r="BK96" s="188"/>
      <c r="BL96" s="188"/>
      <c r="BM96" s="188"/>
    </row>
    <row r="97" s="1" customFormat="1" ht="18" customHeight="1">
      <c r="B97" s="46"/>
      <c r="C97" s="47"/>
      <c r="D97" s="143" t="s">
        <v>186</v>
      </c>
      <c r="E97" s="136"/>
      <c r="F97" s="136"/>
      <c r="G97" s="136"/>
      <c r="H97" s="136"/>
      <c r="I97" s="47"/>
      <c r="J97" s="47"/>
      <c r="K97" s="47"/>
      <c r="L97" s="47"/>
      <c r="M97" s="47"/>
      <c r="N97" s="137">
        <f>ROUND(N88*T97,2)</f>
        <v>0</v>
      </c>
      <c r="O97" s="138"/>
      <c r="P97" s="138"/>
      <c r="Q97" s="138"/>
      <c r="R97" s="48"/>
      <c r="S97" s="188"/>
      <c r="T97" s="189"/>
      <c r="U97" s="190" t="s">
        <v>45</v>
      </c>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91" t="s">
        <v>132</v>
      </c>
      <c r="AZ97" s="188"/>
      <c r="BA97" s="188"/>
      <c r="BB97" s="188"/>
      <c r="BC97" s="188"/>
      <c r="BD97" s="188"/>
      <c r="BE97" s="192">
        <f>IF(U97="základní",N97,0)</f>
        <v>0</v>
      </c>
      <c r="BF97" s="192">
        <f>IF(U97="snížená",N97,0)</f>
        <v>0</v>
      </c>
      <c r="BG97" s="192">
        <f>IF(U97="zákl. přenesená",N97,0)</f>
        <v>0</v>
      </c>
      <c r="BH97" s="192">
        <f>IF(U97="sníž. přenesená",N97,0)</f>
        <v>0</v>
      </c>
      <c r="BI97" s="192">
        <f>IF(U97="nulová",N97,0)</f>
        <v>0</v>
      </c>
      <c r="BJ97" s="191" t="s">
        <v>88</v>
      </c>
      <c r="BK97" s="188"/>
      <c r="BL97" s="188"/>
      <c r="BM97" s="188"/>
    </row>
    <row r="98" s="1" customFormat="1" ht="18" customHeight="1">
      <c r="B98" s="46"/>
      <c r="C98" s="47"/>
      <c r="D98" s="143" t="s">
        <v>187</v>
      </c>
      <c r="E98" s="136"/>
      <c r="F98" s="136"/>
      <c r="G98" s="136"/>
      <c r="H98" s="136"/>
      <c r="I98" s="47"/>
      <c r="J98" s="47"/>
      <c r="K98" s="47"/>
      <c r="L98" s="47"/>
      <c r="M98" s="47"/>
      <c r="N98" s="137">
        <f>ROUND(N88*T98,2)</f>
        <v>0</v>
      </c>
      <c r="O98" s="138"/>
      <c r="P98" s="138"/>
      <c r="Q98" s="138"/>
      <c r="R98" s="48"/>
      <c r="S98" s="188"/>
      <c r="T98" s="189"/>
      <c r="U98" s="190" t="s">
        <v>45</v>
      </c>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91" t="s">
        <v>132</v>
      </c>
      <c r="AZ98" s="188"/>
      <c r="BA98" s="188"/>
      <c r="BB98" s="188"/>
      <c r="BC98" s="188"/>
      <c r="BD98" s="188"/>
      <c r="BE98" s="192">
        <f>IF(U98="základní",N98,0)</f>
        <v>0</v>
      </c>
      <c r="BF98" s="192">
        <f>IF(U98="snížená",N98,0)</f>
        <v>0</v>
      </c>
      <c r="BG98" s="192">
        <f>IF(U98="zákl. přenesená",N98,0)</f>
        <v>0</v>
      </c>
      <c r="BH98" s="192">
        <f>IF(U98="sníž. přenesená",N98,0)</f>
        <v>0</v>
      </c>
      <c r="BI98" s="192">
        <f>IF(U98="nulová",N98,0)</f>
        <v>0</v>
      </c>
      <c r="BJ98" s="191" t="s">
        <v>88</v>
      </c>
      <c r="BK98" s="188"/>
      <c r="BL98" s="188"/>
      <c r="BM98" s="188"/>
    </row>
    <row r="99" s="1" customFormat="1" ht="18" customHeight="1">
      <c r="B99" s="46"/>
      <c r="C99" s="47"/>
      <c r="D99" s="143" t="s">
        <v>188</v>
      </c>
      <c r="E99" s="136"/>
      <c r="F99" s="136"/>
      <c r="G99" s="136"/>
      <c r="H99" s="136"/>
      <c r="I99" s="47"/>
      <c r="J99" s="47"/>
      <c r="K99" s="47"/>
      <c r="L99" s="47"/>
      <c r="M99" s="47"/>
      <c r="N99" s="137">
        <f>ROUND(N88*T99,2)</f>
        <v>0</v>
      </c>
      <c r="O99" s="138"/>
      <c r="P99" s="138"/>
      <c r="Q99" s="138"/>
      <c r="R99" s="48"/>
      <c r="S99" s="188"/>
      <c r="T99" s="189"/>
      <c r="U99" s="190" t="s">
        <v>45</v>
      </c>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91" t="s">
        <v>132</v>
      </c>
      <c r="AZ99" s="188"/>
      <c r="BA99" s="188"/>
      <c r="BB99" s="188"/>
      <c r="BC99" s="188"/>
      <c r="BD99" s="188"/>
      <c r="BE99" s="192">
        <f>IF(U99="základní",N99,0)</f>
        <v>0</v>
      </c>
      <c r="BF99" s="192">
        <f>IF(U99="snížená",N99,0)</f>
        <v>0</v>
      </c>
      <c r="BG99" s="192">
        <f>IF(U99="zákl. přenesená",N99,0)</f>
        <v>0</v>
      </c>
      <c r="BH99" s="192">
        <f>IF(U99="sníž. přenesená",N99,0)</f>
        <v>0</v>
      </c>
      <c r="BI99" s="192">
        <f>IF(U99="nulová",N99,0)</f>
        <v>0</v>
      </c>
      <c r="BJ99" s="191" t="s">
        <v>88</v>
      </c>
      <c r="BK99" s="188"/>
      <c r="BL99" s="188"/>
      <c r="BM99" s="188"/>
    </row>
    <row r="100" s="1" customFormat="1" ht="18" customHeight="1">
      <c r="B100" s="46"/>
      <c r="C100" s="47"/>
      <c r="D100" s="143" t="s">
        <v>189</v>
      </c>
      <c r="E100" s="136"/>
      <c r="F100" s="136"/>
      <c r="G100" s="136"/>
      <c r="H100" s="136"/>
      <c r="I100" s="47"/>
      <c r="J100" s="47"/>
      <c r="K100" s="47"/>
      <c r="L100" s="47"/>
      <c r="M100" s="47"/>
      <c r="N100" s="137">
        <f>ROUND(N88*T100,2)</f>
        <v>0</v>
      </c>
      <c r="O100" s="138"/>
      <c r="P100" s="138"/>
      <c r="Q100" s="138"/>
      <c r="R100" s="48"/>
      <c r="S100" s="188"/>
      <c r="T100" s="189"/>
      <c r="U100" s="190" t="s">
        <v>45</v>
      </c>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91" t="s">
        <v>132</v>
      </c>
      <c r="AZ100" s="188"/>
      <c r="BA100" s="188"/>
      <c r="BB100" s="188"/>
      <c r="BC100" s="188"/>
      <c r="BD100" s="188"/>
      <c r="BE100" s="192">
        <f>IF(U100="základní",N100,0)</f>
        <v>0</v>
      </c>
      <c r="BF100" s="192">
        <f>IF(U100="snížená",N100,0)</f>
        <v>0</v>
      </c>
      <c r="BG100" s="192">
        <f>IF(U100="zákl. přenesená",N100,0)</f>
        <v>0</v>
      </c>
      <c r="BH100" s="192">
        <f>IF(U100="sníž. přenesená",N100,0)</f>
        <v>0</v>
      </c>
      <c r="BI100" s="192">
        <f>IF(U100="nulová",N100,0)</f>
        <v>0</v>
      </c>
      <c r="BJ100" s="191" t="s">
        <v>88</v>
      </c>
      <c r="BK100" s="188"/>
      <c r="BL100" s="188"/>
      <c r="BM100" s="188"/>
    </row>
    <row r="101" s="1" customFormat="1" ht="18" customHeight="1">
      <c r="B101" s="46"/>
      <c r="C101" s="47"/>
      <c r="D101" s="136" t="s">
        <v>190</v>
      </c>
      <c r="E101" s="47"/>
      <c r="F101" s="47"/>
      <c r="G101" s="47"/>
      <c r="H101" s="47"/>
      <c r="I101" s="47"/>
      <c r="J101" s="47"/>
      <c r="K101" s="47"/>
      <c r="L101" s="47"/>
      <c r="M101" s="47"/>
      <c r="N101" s="137">
        <f>ROUND(N88*T101,2)</f>
        <v>0</v>
      </c>
      <c r="O101" s="138"/>
      <c r="P101" s="138"/>
      <c r="Q101" s="138"/>
      <c r="R101" s="48"/>
      <c r="S101" s="188"/>
      <c r="T101" s="193"/>
      <c r="U101" s="194" t="s">
        <v>45</v>
      </c>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91" t="s">
        <v>191</v>
      </c>
      <c r="AZ101" s="188"/>
      <c r="BA101" s="188"/>
      <c r="BB101" s="188"/>
      <c r="BC101" s="188"/>
      <c r="BD101" s="188"/>
      <c r="BE101" s="192">
        <f>IF(U101="základní",N101,0)</f>
        <v>0</v>
      </c>
      <c r="BF101" s="192">
        <f>IF(U101="snížená",N101,0)</f>
        <v>0</v>
      </c>
      <c r="BG101" s="192">
        <f>IF(U101="zákl. přenesená",N101,0)</f>
        <v>0</v>
      </c>
      <c r="BH101" s="192">
        <f>IF(U101="sníž. přenesená",N101,0)</f>
        <v>0</v>
      </c>
      <c r="BI101" s="192">
        <f>IF(U101="nulová",N101,0)</f>
        <v>0</v>
      </c>
      <c r="BJ101" s="191" t="s">
        <v>88</v>
      </c>
      <c r="BK101" s="188"/>
      <c r="BL101" s="188"/>
      <c r="BM101" s="188"/>
    </row>
    <row r="102" s="1" customFormat="1">
      <c r="B102" s="46"/>
      <c r="C102" s="47"/>
      <c r="D102" s="47"/>
      <c r="E102" s="47"/>
      <c r="F102" s="47"/>
      <c r="G102" s="47"/>
      <c r="H102" s="47"/>
      <c r="I102" s="47"/>
      <c r="J102" s="47"/>
      <c r="K102" s="47"/>
      <c r="L102" s="47"/>
      <c r="M102" s="47"/>
      <c r="N102" s="47"/>
      <c r="O102" s="47"/>
      <c r="P102" s="47"/>
      <c r="Q102" s="47"/>
      <c r="R102" s="48"/>
      <c r="T102" s="171"/>
      <c r="U102" s="171"/>
    </row>
    <row r="103" s="1" customFormat="1" ht="29.28" customHeight="1">
      <c r="B103" s="46"/>
      <c r="C103" s="150" t="s">
        <v>143</v>
      </c>
      <c r="D103" s="151"/>
      <c r="E103" s="151"/>
      <c r="F103" s="151"/>
      <c r="G103" s="151"/>
      <c r="H103" s="151"/>
      <c r="I103" s="151"/>
      <c r="J103" s="151"/>
      <c r="K103" s="151"/>
      <c r="L103" s="152">
        <f>ROUND(SUM(N88+N95),2)</f>
        <v>0</v>
      </c>
      <c r="M103" s="152"/>
      <c r="N103" s="152"/>
      <c r="O103" s="152"/>
      <c r="P103" s="152"/>
      <c r="Q103" s="152"/>
      <c r="R103" s="48"/>
      <c r="T103" s="171"/>
      <c r="U103" s="171"/>
    </row>
    <row r="104" s="1" customFormat="1" ht="6.96" customHeight="1">
      <c r="B104" s="75"/>
      <c r="C104" s="76"/>
      <c r="D104" s="76"/>
      <c r="E104" s="76"/>
      <c r="F104" s="76"/>
      <c r="G104" s="76"/>
      <c r="H104" s="76"/>
      <c r="I104" s="76"/>
      <c r="J104" s="76"/>
      <c r="K104" s="76"/>
      <c r="L104" s="76"/>
      <c r="M104" s="76"/>
      <c r="N104" s="76"/>
      <c r="O104" s="76"/>
      <c r="P104" s="76"/>
      <c r="Q104" s="76"/>
      <c r="R104" s="77"/>
      <c r="T104" s="171"/>
      <c r="U104" s="171"/>
    </row>
    <row r="108" s="1" customFormat="1" ht="6.96" customHeight="1">
      <c r="B108" s="78"/>
      <c r="C108" s="79"/>
      <c r="D108" s="79"/>
      <c r="E108" s="79"/>
      <c r="F108" s="79"/>
      <c r="G108" s="79"/>
      <c r="H108" s="79"/>
      <c r="I108" s="79"/>
      <c r="J108" s="79"/>
      <c r="K108" s="79"/>
      <c r="L108" s="79"/>
      <c r="M108" s="79"/>
      <c r="N108" s="79"/>
      <c r="O108" s="79"/>
      <c r="P108" s="79"/>
      <c r="Q108" s="79"/>
      <c r="R108" s="80"/>
    </row>
    <row r="109" s="1" customFormat="1" ht="36.96" customHeight="1">
      <c r="B109" s="46"/>
      <c r="C109" s="27" t="s">
        <v>192</v>
      </c>
      <c r="D109" s="47"/>
      <c r="E109" s="47"/>
      <c r="F109" s="47"/>
      <c r="G109" s="47"/>
      <c r="H109" s="47"/>
      <c r="I109" s="47"/>
      <c r="J109" s="47"/>
      <c r="K109" s="47"/>
      <c r="L109" s="47"/>
      <c r="M109" s="47"/>
      <c r="N109" s="47"/>
      <c r="O109" s="47"/>
      <c r="P109" s="47"/>
      <c r="Q109" s="47"/>
      <c r="R109" s="48"/>
    </row>
    <row r="110" s="1" customFormat="1" ht="6.96" customHeight="1">
      <c r="B110" s="46"/>
      <c r="C110" s="47"/>
      <c r="D110" s="47"/>
      <c r="E110" s="47"/>
      <c r="F110" s="47"/>
      <c r="G110" s="47"/>
      <c r="H110" s="47"/>
      <c r="I110" s="47"/>
      <c r="J110" s="47"/>
      <c r="K110" s="47"/>
      <c r="L110" s="47"/>
      <c r="M110" s="47"/>
      <c r="N110" s="47"/>
      <c r="O110" s="47"/>
      <c r="P110" s="47"/>
      <c r="Q110" s="47"/>
      <c r="R110" s="48"/>
    </row>
    <row r="111" s="1" customFormat="1" ht="30" customHeight="1">
      <c r="B111" s="46"/>
      <c r="C111" s="38" t="s">
        <v>19</v>
      </c>
      <c r="D111" s="47"/>
      <c r="E111" s="47"/>
      <c r="F111" s="155" t="str">
        <f>F6</f>
        <v>ZŠ Waldorfská - provedení nového pavilonu</v>
      </c>
      <c r="G111" s="38"/>
      <c r="H111" s="38"/>
      <c r="I111" s="38"/>
      <c r="J111" s="38"/>
      <c r="K111" s="38"/>
      <c r="L111" s="38"/>
      <c r="M111" s="38"/>
      <c r="N111" s="38"/>
      <c r="O111" s="38"/>
      <c r="P111" s="38"/>
      <c r="Q111" s="47"/>
      <c r="R111" s="48"/>
    </row>
    <row r="112" s="1" customFormat="1" ht="36.96" customHeight="1">
      <c r="B112" s="46"/>
      <c r="C112" s="85" t="s">
        <v>151</v>
      </c>
      <c r="D112" s="47"/>
      <c r="E112" s="47"/>
      <c r="F112" s="87" t="str">
        <f>F7</f>
        <v>SO01-090.01 - Měření a regulace</v>
      </c>
      <c r="G112" s="47"/>
      <c r="H112" s="47"/>
      <c r="I112" s="47"/>
      <c r="J112" s="47"/>
      <c r="K112" s="47"/>
      <c r="L112" s="47"/>
      <c r="M112" s="47"/>
      <c r="N112" s="47"/>
      <c r="O112" s="47"/>
      <c r="P112" s="47"/>
      <c r="Q112" s="47"/>
      <c r="R112" s="48"/>
    </row>
    <row r="113" s="1" customFormat="1" ht="6.96" customHeight="1">
      <c r="B113" s="46"/>
      <c r="C113" s="47"/>
      <c r="D113" s="47"/>
      <c r="E113" s="47"/>
      <c r="F113" s="47"/>
      <c r="G113" s="47"/>
      <c r="H113" s="47"/>
      <c r="I113" s="47"/>
      <c r="J113" s="47"/>
      <c r="K113" s="47"/>
      <c r="L113" s="47"/>
      <c r="M113" s="47"/>
      <c r="N113" s="47"/>
      <c r="O113" s="47"/>
      <c r="P113" s="47"/>
      <c r="Q113" s="47"/>
      <c r="R113" s="48"/>
    </row>
    <row r="114" s="1" customFormat="1" ht="18" customHeight="1">
      <c r="B114" s="46"/>
      <c r="C114" s="38" t="s">
        <v>24</v>
      </c>
      <c r="D114" s="47"/>
      <c r="E114" s="47"/>
      <c r="F114" s="33" t="str">
        <f>F9</f>
        <v>Praha</v>
      </c>
      <c r="G114" s="47"/>
      <c r="H114" s="47"/>
      <c r="I114" s="47"/>
      <c r="J114" s="47"/>
      <c r="K114" s="38" t="s">
        <v>26</v>
      </c>
      <c r="L114" s="47"/>
      <c r="M114" s="90" t="str">
        <f>IF(O9="","",O9)</f>
        <v>8. 3. 2018</v>
      </c>
      <c r="N114" s="90"/>
      <c r="O114" s="90"/>
      <c r="P114" s="90"/>
      <c r="Q114" s="47"/>
      <c r="R114" s="48"/>
    </row>
    <row r="115" s="1" customFormat="1" ht="6.96" customHeight="1">
      <c r="B115" s="46"/>
      <c r="C115" s="47"/>
      <c r="D115" s="47"/>
      <c r="E115" s="47"/>
      <c r="F115" s="47"/>
      <c r="G115" s="47"/>
      <c r="H115" s="47"/>
      <c r="I115" s="47"/>
      <c r="J115" s="47"/>
      <c r="K115" s="47"/>
      <c r="L115" s="47"/>
      <c r="M115" s="47"/>
      <c r="N115" s="47"/>
      <c r="O115" s="47"/>
      <c r="P115" s="47"/>
      <c r="Q115" s="47"/>
      <c r="R115" s="48"/>
    </row>
    <row r="116" s="1" customFormat="1">
      <c r="B116" s="46"/>
      <c r="C116" s="38" t="s">
        <v>28</v>
      </c>
      <c r="D116" s="47"/>
      <c r="E116" s="47"/>
      <c r="F116" s="33" t="str">
        <f>E12</f>
        <v>Městská část Praha 5</v>
      </c>
      <c r="G116" s="47"/>
      <c r="H116" s="47"/>
      <c r="I116" s="47"/>
      <c r="J116" s="47"/>
      <c r="K116" s="38" t="s">
        <v>34</v>
      </c>
      <c r="L116" s="47"/>
      <c r="M116" s="33" t="str">
        <f>E18</f>
        <v>Karlínblok</v>
      </c>
      <c r="N116" s="33"/>
      <c r="O116" s="33"/>
      <c r="P116" s="33"/>
      <c r="Q116" s="33"/>
      <c r="R116" s="48"/>
    </row>
    <row r="117" s="1" customFormat="1" ht="14.4" customHeight="1">
      <c r="B117" s="46"/>
      <c r="C117" s="38" t="s">
        <v>32</v>
      </c>
      <c r="D117" s="47"/>
      <c r="E117" s="47"/>
      <c r="F117" s="33" t="str">
        <f>IF(E15="","",E15)</f>
        <v>Vyplň údaj</v>
      </c>
      <c r="G117" s="47"/>
      <c r="H117" s="47"/>
      <c r="I117" s="47"/>
      <c r="J117" s="47"/>
      <c r="K117" s="38" t="s">
        <v>37</v>
      </c>
      <c r="L117" s="47"/>
      <c r="M117" s="33" t="str">
        <f>E21</f>
        <v>QSB</v>
      </c>
      <c r="N117" s="33"/>
      <c r="O117" s="33"/>
      <c r="P117" s="33"/>
      <c r="Q117" s="33"/>
      <c r="R117" s="48"/>
    </row>
    <row r="118" s="1" customFormat="1" ht="10.32" customHeight="1">
      <c r="B118" s="46"/>
      <c r="C118" s="47"/>
      <c r="D118" s="47"/>
      <c r="E118" s="47"/>
      <c r="F118" s="47"/>
      <c r="G118" s="47"/>
      <c r="H118" s="47"/>
      <c r="I118" s="47"/>
      <c r="J118" s="47"/>
      <c r="K118" s="47"/>
      <c r="L118" s="47"/>
      <c r="M118" s="47"/>
      <c r="N118" s="47"/>
      <c r="O118" s="47"/>
      <c r="P118" s="47"/>
      <c r="Q118" s="47"/>
      <c r="R118" s="48"/>
    </row>
    <row r="119" s="8" customFormat="1" ht="29.28" customHeight="1">
      <c r="B119" s="195"/>
      <c r="C119" s="196" t="s">
        <v>193</v>
      </c>
      <c r="D119" s="197" t="s">
        <v>194</v>
      </c>
      <c r="E119" s="197" t="s">
        <v>62</v>
      </c>
      <c r="F119" s="197" t="s">
        <v>195</v>
      </c>
      <c r="G119" s="197"/>
      <c r="H119" s="197"/>
      <c r="I119" s="197"/>
      <c r="J119" s="197" t="s">
        <v>196</v>
      </c>
      <c r="K119" s="197" t="s">
        <v>197</v>
      </c>
      <c r="L119" s="197" t="s">
        <v>198</v>
      </c>
      <c r="M119" s="197"/>
      <c r="N119" s="197" t="s">
        <v>156</v>
      </c>
      <c r="O119" s="197"/>
      <c r="P119" s="197"/>
      <c r="Q119" s="198"/>
      <c r="R119" s="199"/>
      <c r="T119" s="106" t="s">
        <v>199</v>
      </c>
      <c r="U119" s="107" t="s">
        <v>44</v>
      </c>
      <c r="V119" s="107" t="s">
        <v>200</v>
      </c>
      <c r="W119" s="107" t="s">
        <v>201</v>
      </c>
      <c r="X119" s="107" t="s">
        <v>202</v>
      </c>
      <c r="Y119" s="107" t="s">
        <v>203</v>
      </c>
      <c r="Z119" s="107" t="s">
        <v>204</v>
      </c>
      <c r="AA119" s="108" t="s">
        <v>205</v>
      </c>
    </row>
    <row r="120" s="1" customFormat="1" ht="29.28" customHeight="1">
      <c r="B120" s="46"/>
      <c r="C120" s="110" t="s">
        <v>153</v>
      </c>
      <c r="D120" s="47"/>
      <c r="E120" s="47"/>
      <c r="F120" s="47"/>
      <c r="G120" s="47"/>
      <c r="H120" s="47"/>
      <c r="I120" s="47"/>
      <c r="J120" s="47"/>
      <c r="K120" s="47"/>
      <c r="L120" s="47"/>
      <c r="M120" s="47"/>
      <c r="N120" s="200">
        <f>BK120</f>
        <v>0</v>
      </c>
      <c r="O120" s="201"/>
      <c r="P120" s="201"/>
      <c r="Q120" s="201"/>
      <c r="R120" s="48"/>
      <c r="T120" s="109"/>
      <c r="U120" s="67"/>
      <c r="V120" s="67"/>
      <c r="W120" s="202">
        <f>W121+W135+W159+W162+W176+W180</f>
        <v>0</v>
      </c>
      <c r="X120" s="67"/>
      <c r="Y120" s="202">
        <f>Y121+Y135+Y159+Y162+Y176+Y180</f>
        <v>0</v>
      </c>
      <c r="Z120" s="67"/>
      <c r="AA120" s="203">
        <f>AA121+AA135+AA159+AA162+AA176+AA180</f>
        <v>0</v>
      </c>
      <c r="AT120" s="22" t="s">
        <v>79</v>
      </c>
      <c r="AU120" s="22" t="s">
        <v>158</v>
      </c>
      <c r="BK120" s="204">
        <f>BK121+BK135+BK159+BK162+BK176+BK180</f>
        <v>0</v>
      </c>
    </row>
    <row r="121" s="9" customFormat="1" ht="37.44001" customHeight="1">
      <c r="B121" s="205"/>
      <c r="C121" s="206"/>
      <c r="D121" s="207" t="s">
        <v>4125</v>
      </c>
      <c r="E121" s="207"/>
      <c r="F121" s="207"/>
      <c r="G121" s="207"/>
      <c r="H121" s="207"/>
      <c r="I121" s="207"/>
      <c r="J121" s="207"/>
      <c r="K121" s="207"/>
      <c r="L121" s="207"/>
      <c r="M121" s="207"/>
      <c r="N121" s="263">
        <f>BK121</f>
        <v>0</v>
      </c>
      <c r="O121" s="264"/>
      <c r="P121" s="264"/>
      <c r="Q121" s="264"/>
      <c r="R121" s="209"/>
      <c r="T121" s="210"/>
      <c r="U121" s="206"/>
      <c r="V121" s="206"/>
      <c r="W121" s="211">
        <f>SUM(W122:W134)</f>
        <v>0</v>
      </c>
      <c r="X121" s="206"/>
      <c r="Y121" s="211">
        <f>SUM(Y122:Y134)</f>
        <v>0</v>
      </c>
      <c r="Z121" s="206"/>
      <c r="AA121" s="212">
        <f>SUM(AA122:AA134)</f>
        <v>0</v>
      </c>
      <c r="AR121" s="213" t="s">
        <v>149</v>
      </c>
      <c r="AT121" s="214" t="s">
        <v>79</v>
      </c>
      <c r="AU121" s="214" t="s">
        <v>80</v>
      </c>
      <c r="AY121" s="213" t="s">
        <v>206</v>
      </c>
      <c r="BK121" s="215">
        <f>SUM(BK122:BK134)</f>
        <v>0</v>
      </c>
    </row>
    <row r="122" s="1" customFormat="1" ht="38.25" customHeight="1">
      <c r="B122" s="46"/>
      <c r="C122" s="219" t="s">
        <v>88</v>
      </c>
      <c r="D122" s="219" t="s">
        <v>207</v>
      </c>
      <c r="E122" s="220" t="s">
        <v>4130</v>
      </c>
      <c r="F122" s="221" t="s">
        <v>4131</v>
      </c>
      <c r="G122" s="221"/>
      <c r="H122" s="221"/>
      <c r="I122" s="221"/>
      <c r="J122" s="222" t="s">
        <v>1134</v>
      </c>
      <c r="K122" s="223">
        <v>1</v>
      </c>
      <c r="L122" s="224">
        <v>0</v>
      </c>
      <c r="M122" s="225"/>
      <c r="N122" s="226">
        <f>ROUND(L122*K122,2)</f>
        <v>0</v>
      </c>
      <c r="O122" s="226"/>
      <c r="P122" s="226"/>
      <c r="Q122" s="226"/>
      <c r="R122" s="48"/>
      <c r="T122" s="227" t="s">
        <v>22</v>
      </c>
      <c r="U122" s="56" t="s">
        <v>45</v>
      </c>
      <c r="V122" s="47"/>
      <c r="W122" s="228">
        <f>V122*K122</f>
        <v>0</v>
      </c>
      <c r="X122" s="228">
        <v>0</v>
      </c>
      <c r="Y122" s="228">
        <f>X122*K122</f>
        <v>0</v>
      </c>
      <c r="Z122" s="228">
        <v>0</v>
      </c>
      <c r="AA122" s="229">
        <f>Z122*K122</f>
        <v>0</v>
      </c>
      <c r="AR122" s="22" t="s">
        <v>278</v>
      </c>
      <c r="AT122" s="22" t="s">
        <v>207</v>
      </c>
      <c r="AU122" s="22" t="s">
        <v>88</v>
      </c>
      <c r="AY122" s="22" t="s">
        <v>206</v>
      </c>
      <c r="BE122" s="142">
        <f>IF(U122="základní",N122,0)</f>
        <v>0</v>
      </c>
      <c r="BF122" s="142">
        <f>IF(U122="snížená",N122,0)</f>
        <v>0</v>
      </c>
      <c r="BG122" s="142">
        <f>IF(U122="zákl. přenesená",N122,0)</f>
        <v>0</v>
      </c>
      <c r="BH122" s="142">
        <f>IF(U122="sníž. přenesená",N122,0)</f>
        <v>0</v>
      </c>
      <c r="BI122" s="142">
        <f>IF(U122="nulová",N122,0)</f>
        <v>0</v>
      </c>
      <c r="BJ122" s="22" t="s">
        <v>88</v>
      </c>
      <c r="BK122" s="142">
        <f>ROUND(L122*K122,2)</f>
        <v>0</v>
      </c>
      <c r="BL122" s="22" t="s">
        <v>278</v>
      </c>
      <c r="BM122" s="22" t="s">
        <v>4132</v>
      </c>
    </row>
    <row r="123" s="1" customFormat="1" ht="36" customHeight="1">
      <c r="B123" s="46"/>
      <c r="C123" s="47"/>
      <c r="D123" s="47"/>
      <c r="E123" s="47"/>
      <c r="F123" s="250" t="s">
        <v>4131</v>
      </c>
      <c r="G123" s="67"/>
      <c r="H123" s="67"/>
      <c r="I123" s="67"/>
      <c r="J123" s="47"/>
      <c r="K123" s="47"/>
      <c r="L123" s="47"/>
      <c r="M123" s="47"/>
      <c r="N123" s="47"/>
      <c r="O123" s="47"/>
      <c r="P123" s="47"/>
      <c r="Q123" s="47"/>
      <c r="R123" s="48"/>
      <c r="T123" s="189"/>
      <c r="U123" s="47"/>
      <c r="V123" s="47"/>
      <c r="W123" s="47"/>
      <c r="X123" s="47"/>
      <c r="Y123" s="47"/>
      <c r="Z123" s="47"/>
      <c r="AA123" s="100"/>
      <c r="AT123" s="22" t="s">
        <v>268</v>
      </c>
      <c r="AU123" s="22" t="s">
        <v>88</v>
      </c>
    </row>
    <row r="124" s="1" customFormat="1" ht="25.5" customHeight="1">
      <c r="B124" s="46"/>
      <c r="C124" s="219" t="s">
        <v>149</v>
      </c>
      <c r="D124" s="219" t="s">
        <v>207</v>
      </c>
      <c r="E124" s="220" t="s">
        <v>4133</v>
      </c>
      <c r="F124" s="221" t="s">
        <v>4134</v>
      </c>
      <c r="G124" s="221"/>
      <c r="H124" s="221"/>
      <c r="I124" s="221"/>
      <c r="J124" s="222" t="s">
        <v>1134</v>
      </c>
      <c r="K124" s="223">
        <v>1</v>
      </c>
      <c r="L124" s="224">
        <v>0</v>
      </c>
      <c r="M124" s="225"/>
      <c r="N124" s="226">
        <f>ROUND(L124*K124,2)</f>
        <v>0</v>
      </c>
      <c r="O124" s="226"/>
      <c r="P124" s="226"/>
      <c r="Q124" s="226"/>
      <c r="R124" s="48"/>
      <c r="T124" s="227" t="s">
        <v>22</v>
      </c>
      <c r="U124" s="56" t="s">
        <v>45</v>
      </c>
      <c r="V124" s="47"/>
      <c r="W124" s="228">
        <f>V124*K124</f>
        <v>0</v>
      </c>
      <c r="X124" s="228">
        <v>0</v>
      </c>
      <c r="Y124" s="228">
        <f>X124*K124</f>
        <v>0</v>
      </c>
      <c r="Z124" s="228">
        <v>0</v>
      </c>
      <c r="AA124" s="229">
        <f>Z124*K124</f>
        <v>0</v>
      </c>
      <c r="AR124" s="22" t="s">
        <v>278</v>
      </c>
      <c r="AT124" s="22" t="s">
        <v>207</v>
      </c>
      <c r="AU124" s="22" t="s">
        <v>88</v>
      </c>
      <c r="AY124" s="22" t="s">
        <v>206</v>
      </c>
      <c r="BE124" s="142">
        <f>IF(U124="základní",N124,0)</f>
        <v>0</v>
      </c>
      <c r="BF124" s="142">
        <f>IF(U124="snížená",N124,0)</f>
        <v>0</v>
      </c>
      <c r="BG124" s="142">
        <f>IF(U124="zákl. přenesená",N124,0)</f>
        <v>0</v>
      </c>
      <c r="BH124" s="142">
        <f>IF(U124="sníž. přenesená",N124,0)</f>
        <v>0</v>
      </c>
      <c r="BI124" s="142">
        <f>IF(U124="nulová",N124,0)</f>
        <v>0</v>
      </c>
      <c r="BJ124" s="22" t="s">
        <v>88</v>
      </c>
      <c r="BK124" s="142">
        <f>ROUND(L124*K124,2)</f>
        <v>0</v>
      </c>
      <c r="BL124" s="22" t="s">
        <v>278</v>
      </c>
      <c r="BM124" s="22" t="s">
        <v>4135</v>
      </c>
    </row>
    <row r="125" s="1" customFormat="1" ht="25.5" customHeight="1">
      <c r="B125" s="46"/>
      <c r="C125" s="219" t="s">
        <v>218</v>
      </c>
      <c r="D125" s="219" t="s">
        <v>207</v>
      </c>
      <c r="E125" s="220" t="s">
        <v>4136</v>
      </c>
      <c r="F125" s="221" t="s">
        <v>4137</v>
      </c>
      <c r="G125" s="221"/>
      <c r="H125" s="221"/>
      <c r="I125" s="221"/>
      <c r="J125" s="222" t="s">
        <v>1134</v>
      </c>
      <c r="K125" s="223">
        <v>1</v>
      </c>
      <c r="L125" s="224">
        <v>0</v>
      </c>
      <c r="M125" s="225"/>
      <c r="N125" s="226">
        <f>ROUND(L125*K125,2)</f>
        <v>0</v>
      </c>
      <c r="O125" s="226"/>
      <c r="P125" s="226"/>
      <c r="Q125" s="226"/>
      <c r="R125" s="48"/>
      <c r="T125" s="227" t="s">
        <v>22</v>
      </c>
      <c r="U125" s="56" t="s">
        <v>45</v>
      </c>
      <c r="V125" s="47"/>
      <c r="W125" s="228">
        <f>V125*K125</f>
        <v>0</v>
      </c>
      <c r="X125" s="228">
        <v>0</v>
      </c>
      <c r="Y125" s="228">
        <f>X125*K125</f>
        <v>0</v>
      </c>
      <c r="Z125" s="228">
        <v>0</v>
      </c>
      <c r="AA125" s="229">
        <f>Z125*K125</f>
        <v>0</v>
      </c>
      <c r="AR125" s="22" t="s">
        <v>278</v>
      </c>
      <c r="AT125" s="22" t="s">
        <v>207</v>
      </c>
      <c r="AU125" s="22" t="s">
        <v>88</v>
      </c>
      <c r="AY125" s="22" t="s">
        <v>206</v>
      </c>
      <c r="BE125" s="142">
        <f>IF(U125="základní",N125,0)</f>
        <v>0</v>
      </c>
      <c r="BF125" s="142">
        <f>IF(U125="snížená",N125,0)</f>
        <v>0</v>
      </c>
      <c r="BG125" s="142">
        <f>IF(U125="zákl. přenesená",N125,0)</f>
        <v>0</v>
      </c>
      <c r="BH125" s="142">
        <f>IF(U125="sníž. přenesená",N125,0)</f>
        <v>0</v>
      </c>
      <c r="BI125" s="142">
        <f>IF(U125="nulová",N125,0)</f>
        <v>0</v>
      </c>
      <c r="BJ125" s="22" t="s">
        <v>88</v>
      </c>
      <c r="BK125" s="142">
        <f>ROUND(L125*K125,2)</f>
        <v>0</v>
      </c>
      <c r="BL125" s="22" t="s">
        <v>278</v>
      </c>
      <c r="BM125" s="22" t="s">
        <v>4138</v>
      </c>
    </row>
    <row r="126" s="1" customFormat="1" ht="38.25" customHeight="1">
      <c r="B126" s="46"/>
      <c r="C126" s="219" t="s">
        <v>211</v>
      </c>
      <c r="D126" s="219" t="s">
        <v>207</v>
      </c>
      <c r="E126" s="220" t="s">
        <v>4139</v>
      </c>
      <c r="F126" s="221" t="s">
        <v>4140</v>
      </c>
      <c r="G126" s="221"/>
      <c r="H126" s="221"/>
      <c r="I126" s="221"/>
      <c r="J126" s="222" t="s">
        <v>1134</v>
      </c>
      <c r="K126" s="223">
        <v>1</v>
      </c>
      <c r="L126" s="224">
        <v>0</v>
      </c>
      <c r="M126" s="225"/>
      <c r="N126" s="226">
        <f>ROUND(L126*K126,2)</f>
        <v>0</v>
      </c>
      <c r="O126" s="226"/>
      <c r="P126" s="226"/>
      <c r="Q126" s="226"/>
      <c r="R126" s="48"/>
      <c r="T126" s="227" t="s">
        <v>22</v>
      </c>
      <c r="U126" s="56" t="s">
        <v>45</v>
      </c>
      <c r="V126" s="47"/>
      <c r="W126" s="228">
        <f>V126*K126</f>
        <v>0</v>
      </c>
      <c r="X126" s="228">
        <v>0</v>
      </c>
      <c r="Y126" s="228">
        <f>X126*K126</f>
        <v>0</v>
      </c>
      <c r="Z126" s="228">
        <v>0</v>
      </c>
      <c r="AA126" s="229">
        <f>Z126*K126</f>
        <v>0</v>
      </c>
      <c r="AR126" s="22" t="s">
        <v>278</v>
      </c>
      <c r="AT126" s="22" t="s">
        <v>207</v>
      </c>
      <c r="AU126" s="22" t="s">
        <v>88</v>
      </c>
      <c r="AY126" s="22" t="s">
        <v>206</v>
      </c>
      <c r="BE126" s="142">
        <f>IF(U126="základní",N126,0)</f>
        <v>0</v>
      </c>
      <c r="BF126" s="142">
        <f>IF(U126="snížená",N126,0)</f>
        <v>0</v>
      </c>
      <c r="BG126" s="142">
        <f>IF(U126="zákl. přenesená",N126,0)</f>
        <v>0</v>
      </c>
      <c r="BH126" s="142">
        <f>IF(U126="sníž. přenesená",N126,0)</f>
        <v>0</v>
      </c>
      <c r="BI126" s="142">
        <f>IF(U126="nulová",N126,0)</f>
        <v>0</v>
      </c>
      <c r="BJ126" s="22" t="s">
        <v>88</v>
      </c>
      <c r="BK126" s="142">
        <f>ROUND(L126*K126,2)</f>
        <v>0</v>
      </c>
      <c r="BL126" s="22" t="s">
        <v>278</v>
      </c>
      <c r="BM126" s="22" t="s">
        <v>4141</v>
      </c>
    </row>
    <row r="127" s="1" customFormat="1" ht="36" customHeight="1">
      <c r="B127" s="46"/>
      <c r="C127" s="47"/>
      <c r="D127" s="47"/>
      <c r="E127" s="47"/>
      <c r="F127" s="250" t="s">
        <v>4140</v>
      </c>
      <c r="G127" s="67"/>
      <c r="H127" s="67"/>
      <c r="I127" s="67"/>
      <c r="J127" s="47"/>
      <c r="K127" s="47"/>
      <c r="L127" s="47"/>
      <c r="M127" s="47"/>
      <c r="N127" s="47"/>
      <c r="O127" s="47"/>
      <c r="P127" s="47"/>
      <c r="Q127" s="47"/>
      <c r="R127" s="48"/>
      <c r="T127" s="189"/>
      <c r="U127" s="47"/>
      <c r="V127" s="47"/>
      <c r="W127" s="47"/>
      <c r="X127" s="47"/>
      <c r="Y127" s="47"/>
      <c r="Z127" s="47"/>
      <c r="AA127" s="100"/>
      <c r="AT127" s="22" t="s">
        <v>268</v>
      </c>
      <c r="AU127" s="22" t="s">
        <v>88</v>
      </c>
    </row>
    <row r="128" s="1" customFormat="1" ht="16.5" customHeight="1">
      <c r="B128" s="46"/>
      <c r="C128" s="219" t="s">
        <v>226</v>
      </c>
      <c r="D128" s="219" t="s">
        <v>207</v>
      </c>
      <c r="E128" s="220" t="s">
        <v>4142</v>
      </c>
      <c r="F128" s="221" t="s">
        <v>4143</v>
      </c>
      <c r="G128" s="221"/>
      <c r="H128" s="221"/>
      <c r="I128" s="221"/>
      <c r="J128" s="222" t="s">
        <v>1134</v>
      </c>
      <c r="K128" s="223">
        <v>1</v>
      </c>
      <c r="L128" s="224">
        <v>0</v>
      </c>
      <c r="M128" s="225"/>
      <c r="N128" s="226">
        <f>ROUND(L128*K128,2)</f>
        <v>0</v>
      </c>
      <c r="O128" s="226"/>
      <c r="P128" s="226"/>
      <c r="Q128" s="226"/>
      <c r="R128" s="48"/>
      <c r="T128" s="227" t="s">
        <v>22</v>
      </c>
      <c r="U128" s="56" t="s">
        <v>45</v>
      </c>
      <c r="V128" s="47"/>
      <c r="W128" s="228">
        <f>V128*K128</f>
        <v>0</v>
      </c>
      <c r="X128" s="228">
        <v>0</v>
      </c>
      <c r="Y128" s="228">
        <f>X128*K128</f>
        <v>0</v>
      </c>
      <c r="Z128" s="228">
        <v>0</v>
      </c>
      <c r="AA128" s="229">
        <f>Z128*K128</f>
        <v>0</v>
      </c>
      <c r="AR128" s="22" t="s">
        <v>278</v>
      </c>
      <c r="AT128" s="22" t="s">
        <v>207</v>
      </c>
      <c r="AU128" s="22" t="s">
        <v>88</v>
      </c>
      <c r="AY128" s="22" t="s">
        <v>206</v>
      </c>
      <c r="BE128" s="142">
        <f>IF(U128="základní",N128,0)</f>
        <v>0</v>
      </c>
      <c r="BF128" s="142">
        <f>IF(U128="snížená",N128,0)</f>
        <v>0</v>
      </c>
      <c r="BG128" s="142">
        <f>IF(U128="zákl. přenesená",N128,0)</f>
        <v>0</v>
      </c>
      <c r="BH128" s="142">
        <f>IF(U128="sníž. přenesená",N128,0)</f>
        <v>0</v>
      </c>
      <c r="BI128" s="142">
        <f>IF(U128="nulová",N128,0)</f>
        <v>0</v>
      </c>
      <c r="BJ128" s="22" t="s">
        <v>88</v>
      </c>
      <c r="BK128" s="142">
        <f>ROUND(L128*K128,2)</f>
        <v>0</v>
      </c>
      <c r="BL128" s="22" t="s">
        <v>278</v>
      </c>
      <c r="BM128" s="22" t="s">
        <v>4144</v>
      </c>
    </row>
    <row r="129" s="1" customFormat="1" ht="38.25" customHeight="1">
      <c r="B129" s="46"/>
      <c r="C129" s="219" t="s">
        <v>231</v>
      </c>
      <c r="D129" s="219" t="s">
        <v>207</v>
      </c>
      <c r="E129" s="220" t="s">
        <v>4145</v>
      </c>
      <c r="F129" s="221" t="s">
        <v>4146</v>
      </c>
      <c r="G129" s="221"/>
      <c r="H129" s="221"/>
      <c r="I129" s="221"/>
      <c r="J129" s="222" t="s">
        <v>1134</v>
      </c>
      <c r="K129" s="223">
        <v>1</v>
      </c>
      <c r="L129" s="224">
        <v>0</v>
      </c>
      <c r="M129" s="225"/>
      <c r="N129" s="226">
        <f>ROUND(L129*K129,2)</f>
        <v>0</v>
      </c>
      <c r="O129" s="226"/>
      <c r="P129" s="226"/>
      <c r="Q129" s="226"/>
      <c r="R129" s="48"/>
      <c r="T129" s="227" t="s">
        <v>22</v>
      </c>
      <c r="U129" s="56" t="s">
        <v>45</v>
      </c>
      <c r="V129" s="47"/>
      <c r="W129" s="228">
        <f>V129*K129</f>
        <v>0</v>
      </c>
      <c r="X129" s="228">
        <v>0</v>
      </c>
      <c r="Y129" s="228">
        <f>X129*K129</f>
        <v>0</v>
      </c>
      <c r="Z129" s="228">
        <v>0</v>
      </c>
      <c r="AA129" s="229">
        <f>Z129*K129</f>
        <v>0</v>
      </c>
      <c r="AR129" s="22" t="s">
        <v>278</v>
      </c>
      <c r="AT129" s="22" t="s">
        <v>207</v>
      </c>
      <c r="AU129" s="22" t="s">
        <v>88</v>
      </c>
      <c r="AY129" s="22" t="s">
        <v>206</v>
      </c>
      <c r="BE129" s="142">
        <f>IF(U129="základní",N129,0)</f>
        <v>0</v>
      </c>
      <c r="BF129" s="142">
        <f>IF(U129="snížená",N129,0)</f>
        <v>0</v>
      </c>
      <c r="BG129" s="142">
        <f>IF(U129="zákl. přenesená",N129,0)</f>
        <v>0</v>
      </c>
      <c r="BH129" s="142">
        <f>IF(U129="sníž. přenesená",N129,0)</f>
        <v>0</v>
      </c>
      <c r="BI129" s="142">
        <f>IF(U129="nulová",N129,0)</f>
        <v>0</v>
      </c>
      <c r="BJ129" s="22" t="s">
        <v>88</v>
      </c>
      <c r="BK129" s="142">
        <f>ROUND(L129*K129,2)</f>
        <v>0</v>
      </c>
      <c r="BL129" s="22" t="s">
        <v>278</v>
      </c>
      <c r="BM129" s="22" t="s">
        <v>4147</v>
      </c>
    </row>
    <row r="130" s="1" customFormat="1" ht="36" customHeight="1">
      <c r="B130" s="46"/>
      <c r="C130" s="47"/>
      <c r="D130" s="47"/>
      <c r="E130" s="47"/>
      <c r="F130" s="250" t="s">
        <v>4146</v>
      </c>
      <c r="G130" s="67"/>
      <c r="H130" s="67"/>
      <c r="I130" s="67"/>
      <c r="J130" s="47"/>
      <c r="K130" s="47"/>
      <c r="L130" s="47"/>
      <c r="M130" s="47"/>
      <c r="N130" s="47"/>
      <c r="O130" s="47"/>
      <c r="P130" s="47"/>
      <c r="Q130" s="47"/>
      <c r="R130" s="48"/>
      <c r="T130" s="189"/>
      <c r="U130" s="47"/>
      <c r="V130" s="47"/>
      <c r="W130" s="47"/>
      <c r="X130" s="47"/>
      <c r="Y130" s="47"/>
      <c r="Z130" s="47"/>
      <c r="AA130" s="100"/>
      <c r="AT130" s="22" t="s">
        <v>268</v>
      </c>
      <c r="AU130" s="22" t="s">
        <v>88</v>
      </c>
    </row>
    <row r="131" s="1" customFormat="1" ht="25.5" customHeight="1">
      <c r="B131" s="46"/>
      <c r="C131" s="219" t="s">
        <v>235</v>
      </c>
      <c r="D131" s="219" t="s">
        <v>207</v>
      </c>
      <c r="E131" s="220" t="s">
        <v>4148</v>
      </c>
      <c r="F131" s="221" t="s">
        <v>4149</v>
      </c>
      <c r="G131" s="221"/>
      <c r="H131" s="221"/>
      <c r="I131" s="221"/>
      <c r="J131" s="222" t="s">
        <v>1134</v>
      </c>
      <c r="K131" s="223">
        <v>1</v>
      </c>
      <c r="L131" s="224">
        <v>0</v>
      </c>
      <c r="M131" s="225"/>
      <c r="N131" s="226">
        <f>ROUND(L131*K131,2)</f>
        <v>0</v>
      </c>
      <c r="O131" s="226"/>
      <c r="P131" s="226"/>
      <c r="Q131" s="226"/>
      <c r="R131" s="48"/>
      <c r="T131" s="227" t="s">
        <v>22</v>
      </c>
      <c r="U131" s="56" t="s">
        <v>45</v>
      </c>
      <c r="V131" s="47"/>
      <c r="W131" s="228">
        <f>V131*K131</f>
        <v>0</v>
      </c>
      <c r="X131" s="228">
        <v>0</v>
      </c>
      <c r="Y131" s="228">
        <f>X131*K131</f>
        <v>0</v>
      </c>
      <c r="Z131" s="228">
        <v>0</v>
      </c>
      <c r="AA131" s="229">
        <f>Z131*K131</f>
        <v>0</v>
      </c>
      <c r="AR131" s="22" t="s">
        <v>278</v>
      </c>
      <c r="AT131" s="22" t="s">
        <v>207</v>
      </c>
      <c r="AU131" s="22" t="s">
        <v>88</v>
      </c>
      <c r="AY131" s="22" t="s">
        <v>206</v>
      </c>
      <c r="BE131" s="142">
        <f>IF(U131="základní",N131,0)</f>
        <v>0</v>
      </c>
      <c r="BF131" s="142">
        <f>IF(U131="snížená",N131,0)</f>
        <v>0</v>
      </c>
      <c r="BG131" s="142">
        <f>IF(U131="zákl. přenesená",N131,0)</f>
        <v>0</v>
      </c>
      <c r="BH131" s="142">
        <f>IF(U131="sníž. přenesená",N131,0)</f>
        <v>0</v>
      </c>
      <c r="BI131" s="142">
        <f>IF(U131="nulová",N131,0)</f>
        <v>0</v>
      </c>
      <c r="BJ131" s="22" t="s">
        <v>88</v>
      </c>
      <c r="BK131" s="142">
        <f>ROUND(L131*K131,2)</f>
        <v>0</v>
      </c>
      <c r="BL131" s="22" t="s">
        <v>278</v>
      </c>
      <c r="BM131" s="22" t="s">
        <v>4150</v>
      </c>
    </row>
    <row r="132" s="1" customFormat="1" ht="16.5" customHeight="1">
      <c r="B132" s="46"/>
      <c r="C132" s="219" t="s">
        <v>240</v>
      </c>
      <c r="D132" s="219" t="s">
        <v>207</v>
      </c>
      <c r="E132" s="220" t="s">
        <v>4151</v>
      </c>
      <c r="F132" s="221" t="s">
        <v>4152</v>
      </c>
      <c r="G132" s="221"/>
      <c r="H132" s="221"/>
      <c r="I132" s="221"/>
      <c r="J132" s="222" t="s">
        <v>4153</v>
      </c>
      <c r="K132" s="223">
        <v>214</v>
      </c>
      <c r="L132" s="224">
        <v>0</v>
      </c>
      <c r="M132" s="225"/>
      <c r="N132" s="226">
        <f>ROUND(L132*K132,2)</f>
        <v>0</v>
      </c>
      <c r="O132" s="226"/>
      <c r="P132" s="226"/>
      <c r="Q132" s="226"/>
      <c r="R132" s="48"/>
      <c r="T132" s="227" t="s">
        <v>22</v>
      </c>
      <c r="U132" s="56" t="s">
        <v>45</v>
      </c>
      <c r="V132" s="47"/>
      <c r="W132" s="228">
        <f>V132*K132</f>
        <v>0</v>
      </c>
      <c r="X132" s="228">
        <v>0</v>
      </c>
      <c r="Y132" s="228">
        <f>X132*K132</f>
        <v>0</v>
      </c>
      <c r="Z132" s="228">
        <v>0</v>
      </c>
      <c r="AA132" s="229">
        <f>Z132*K132</f>
        <v>0</v>
      </c>
      <c r="AR132" s="22" t="s">
        <v>278</v>
      </c>
      <c r="AT132" s="22" t="s">
        <v>207</v>
      </c>
      <c r="AU132" s="22" t="s">
        <v>88</v>
      </c>
      <c r="AY132" s="22" t="s">
        <v>206</v>
      </c>
      <c r="BE132" s="142">
        <f>IF(U132="základní",N132,0)</f>
        <v>0</v>
      </c>
      <c r="BF132" s="142">
        <f>IF(U132="snížená",N132,0)</f>
        <v>0</v>
      </c>
      <c r="BG132" s="142">
        <f>IF(U132="zákl. přenesená",N132,0)</f>
        <v>0</v>
      </c>
      <c r="BH132" s="142">
        <f>IF(U132="sníž. přenesená",N132,0)</f>
        <v>0</v>
      </c>
      <c r="BI132" s="142">
        <f>IF(U132="nulová",N132,0)</f>
        <v>0</v>
      </c>
      <c r="BJ132" s="22" t="s">
        <v>88</v>
      </c>
      <c r="BK132" s="142">
        <f>ROUND(L132*K132,2)</f>
        <v>0</v>
      </c>
      <c r="BL132" s="22" t="s">
        <v>278</v>
      </c>
      <c r="BM132" s="22" t="s">
        <v>4154</v>
      </c>
    </row>
    <row r="133" s="1" customFormat="1" ht="16.5" customHeight="1">
      <c r="B133" s="46"/>
      <c r="C133" s="219" t="s">
        <v>245</v>
      </c>
      <c r="D133" s="219" t="s">
        <v>207</v>
      </c>
      <c r="E133" s="220" t="s">
        <v>4155</v>
      </c>
      <c r="F133" s="221" t="s">
        <v>4156</v>
      </c>
      <c r="G133" s="221"/>
      <c r="H133" s="221"/>
      <c r="I133" s="221"/>
      <c r="J133" s="222" t="s">
        <v>4153</v>
      </c>
      <c r="K133" s="223">
        <v>80</v>
      </c>
      <c r="L133" s="224">
        <v>0</v>
      </c>
      <c r="M133" s="225"/>
      <c r="N133" s="226">
        <f>ROUND(L133*K133,2)</f>
        <v>0</v>
      </c>
      <c r="O133" s="226"/>
      <c r="P133" s="226"/>
      <c r="Q133" s="226"/>
      <c r="R133" s="48"/>
      <c r="T133" s="227" t="s">
        <v>22</v>
      </c>
      <c r="U133" s="56" t="s">
        <v>45</v>
      </c>
      <c r="V133" s="47"/>
      <c r="W133" s="228">
        <f>V133*K133</f>
        <v>0</v>
      </c>
      <c r="X133" s="228">
        <v>0</v>
      </c>
      <c r="Y133" s="228">
        <f>X133*K133</f>
        <v>0</v>
      </c>
      <c r="Z133" s="228">
        <v>0</v>
      </c>
      <c r="AA133" s="229">
        <f>Z133*K133</f>
        <v>0</v>
      </c>
      <c r="AR133" s="22" t="s">
        <v>278</v>
      </c>
      <c r="AT133" s="22" t="s">
        <v>207</v>
      </c>
      <c r="AU133" s="22" t="s">
        <v>88</v>
      </c>
      <c r="AY133" s="22" t="s">
        <v>206</v>
      </c>
      <c r="BE133" s="142">
        <f>IF(U133="základní",N133,0)</f>
        <v>0</v>
      </c>
      <c r="BF133" s="142">
        <f>IF(U133="snížená",N133,0)</f>
        <v>0</v>
      </c>
      <c r="BG133" s="142">
        <f>IF(U133="zákl. přenesená",N133,0)</f>
        <v>0</v>
      </c>
      <c r="BH133" s="142">
        <f>IF(U133="sníž. přenesená",N133,0)</f>
        <v>0</v>
      </c>
      <c r="BI133" s="142">
        <f>IF(U133="nulová",N133,0)</f>
        <v>0</v>
      </c>
      <c r="BJ133" s="22" t="s">
        <v>88</v>
      </c>
      <c r="BK133" s="142">
        <f>ROUND(L133*K133,2)</f>
        <v>0</v>
      </c>
      <c r="BL133" s="22" t="s">
        <v>278</v>
      </c>
      <c r="BM133" s="22" t="s">
        <v>4157</v>
      </c>
    </row>
    <row r="134" s="1" customFormat="1" ht="16.5" customHeight="1">
      <c r="B134" s="46"/>
      <c r="C134" s="219" t="s">
        <v>249</v>
      </c>
      <c r="D134" s="219" t="s">
        <v>207</v>
      </c>
      <c r="E134" s="220" t="s">
        <v>4158</v>
      </c>
      <c r="F134" s="221" t="s">
        <v>4159</v>
      </c>
      <c r="G134" s="221"/>
      <c r="H134" s="221"/>
      <c r="I134" s="221"/>
      <c r="J134" s="222" t="s">
        <v>4153</v>
      </c>
      <c r="K134" s="223">
        <v>284</v>
      </c>
      <c r="L134" s="224">
        <v>0</v>
      </c>
      <c r="M134" s="225"/>
      <c r="N134" s="226">
        <f>ROUND(L134*K134,2)</f>
        <v>0</v>
      </c>
      <c r="O134" s="226"/>
      <c r="P134" s="226"/>
      <c r="Q134" s="226"/>
      <c r="R134" s="48"/>
      <c r="T134" s="227" t="s">
        <v>22</v>
      </c>
      <c r="U134" s="56" t="s">
        <v>45</v>
      </c>
      <c r="V134" s="47"/>
      <c r="W134" s="228">
        <f>V134*K134</f>
        <v>0</v>
      </c>
      <c r="X134" s="228">
        <v>0</v>
      </c>
      <c r="Y134" s="228">
        <f>X134*K134</f>
        <v>0</v>
      </c>
      <c r="Z134" s="228">
        <v>0</v>
      </c>
      <c r="AA134" s="229">
        <f>Z134*K134</f>
        <v>0</v>
      </c>
      <c r="AR134" s="22" t="s">
        <v>278</v>
      </c>
      <c r="AT134" s="22" t="s">
        <v>207</v>
      </c>
      <c r="AU134" s="22" t="s">
        <v>88</v>
      </c>
      <c r="AY134" s="22" t="s">
        <v>206</v>
      </c>
      <c r="BE134" s="142">
        <f>IF(U134="základní",N134,0)</f>
        <v>0</v>
      </c>
      <c r="BF134" s="142">
        <f>IF(U134="snížená",N134,0)</f>
        <v>0</v>
      </c>
      <c r="BG134" s="142">
        <f>IF(U134="zákl. přenesená",N134,0)</f>
        <v>0</v>
      </c>
      <c r="BH134" s="142">
        <f>IF(U134="sníž. přenesená",N134,0)</f>
        <v>0</v>
      </c>
      <c r="BI134" s="142">
        <f>IF(U134="nulová",N134,0)</f>
        <v>0</v>
      </c>
      <c r="BJ134" s="22" t="s">
        <v>88</v>
      </c>
      <c r="BK134" s="142">
        <f>ROUND(L134*K134,2)</f>
        <v>0</v>
      </c>
      <c r="BL134" s="22" t="s">
        <v>278</v>
      </c>
      <c r="BM134" s="22" t="s">
        <v>4160</v>
      </c>
    </row>
    <row r="135" s="9" customFormat="1" ht="37.44001" customHeight="1">
      <c r="B135" s="205"/>
      <c r="C135" s="206"/>
      <c r="D135" s="207" t="s">
        <v>4126</v>
      </c>
      <c r="E135" s="207"/>
      <c r="F135" s="207"/>
      <c r="G135" s="207"/>
      <c r="H135" s="207"/>
      <c r="I135" s="207"/>
      <c r="J135" s="207"/>
      <c r="K135" s="207"/>
      <c r="L135" s="207"/>
      <c r="M135" s="207"/>
      <c r="N135" s="265">
        <f>BK135</f>
        <v>0</v>
      </c>
      <c r="O135" s="266"/>
      <c r="P135" s="266"/>
      <c r="Q135" s="266"/>
      <c r="R135" s="209"/>
      <c r="T135" s="210"/>
      <c r="U135" s="206"/>
      <c r="V135" s="206"/>
      <c r="W135" s="211">
        <f>SUM(W136:W158)</f>
        <v>0</v>
      </c>
      <c r="X135" s="206"/>
      <c r="Y135" s="211">
        <f>SUM(Y136:Y158)</f>
        <v>0</v>
      </c>
      <c r="Z135" s="206"/>
      <c r="AA135" s="212">
        <f>SUM(AA136:AA158)</f>
        <v>0</v>
      </c>
      <c r="AR135" s="213" t="s">
        <v>149</v>
      </c>
      <c r="AT135" s="214" t="s">
        <v>79</v>
      </c>
      <c r="AU135" s="214" t="s">
        <v>80</v>
      </c>
      <c r="AY135" s="213" t="s">
        <v>206</v>
      </c>
      <c r="BK135" s="215">
        <f>SUM(BK136:BK158)</f>
        <v>0</v>
      </c>
    </row>
    <row r="136" s="1" customFormat="1" ht="51" customHeight="1">
      <c r="B136" s="46"/>
      <c r="C136" s="219" t="s">
        <v>342</v>
      </c>
      <c r="D136" s="219" t="s">
        <v>207</v>
      </c>
      <c r="E136" s="220" t="s">
        <v>4161</v>
      </c>
      <c r="F136" s="221" t="s">
        <v>4162</v>
      </c>
      <c r="G136" s="221"/>
      <c r="H136" s="221"/>
      <c r="I136" s="221"/>
      <c r="J136" s="222" t="s">
        <v>1134</v>
      </c>
      <c r="K136" s="223">
        <v>1</v>
      </c>
      <c r="L136" s="224">
        <v>0</v>
      </c>
      <c r="M136" s="225"/>
      <c r="N136" s="226">
        <f>ROUND(L136*K136,2)</f>
        <v>0</v>
      </c>
      <c r="O136" s="226"/>
      <c r="P136" s="226"/>
      <c r="Q136" s="226"/>
      <c r="R136" s="48"/>
      <c r="T136" s="227" t="s">
        <v>22</v>
      </c>
      <c r="U136" s="56" t="s">
        <v>45</v>
      </c>
      <c r="V136" s="47"/>
      <c r="W136" s="228">
        <f>V136*K136</f>
        <v>0</v>
      </c>
      <c r="X136" s="228">
        <v>0</v>
      </c>
      <c r="Y136" s="228">
        <f>X136*K136</f>
        <v>0</v>
      </c>
      <c r="Z136" s="228">
        <v>0</v>
      </c>
      <c r="AA136" s="229">
        <f>Z136*K136</f>
        <v>0</v>
      </c>
      <c r="AR136" s="22" t="s">
        <v>278</v>
      </c>
      <c r="AT136" s="22" t="s">
        <v>207</v>
      </c>
      <c r="AU136" s="22" t="s">
        <v>88</v>
      </c>
      <c r="AY136" s="22" t="s">
        <v>206</v>
      </c>
      <c r="BE136" s="142">
        <f>IF(U136="základní",N136,0)</f>
        <v>0</v>
      </c>
      <c r="BF136" s="142">
        <f>IF(U136="snížená",N136,0)</f>
        <v>0</v>
      </c>
      <c r="BG136" s="142">
        <f>IF(U136="zákl. přenesená",N136,0)</f>
        <v>0</v>
      </c>
      <c r="BH136" s="142">
        <f>IF(U136="sníž. přenesená",N136,0)</f>
        <v>0</v>
      </c>
      <c r="BI136" s="142">
        <f>IF(U136="nulová",N136,0)</f>
        <v>0</v>
      </c>
      <c r="BJ136" s="22" t="s">
        <v>88</v>
      </c>
      <c r="BK136" s="142">
        <f>ROUND(L136*K136,2)</f>
        <v>0</v>
      </c>
      <c r="BL136" s="22" t="s">
        <v>278</v>
      </c>
      <c r="BM136" s="22" t="s">
        <v>4163</v>
      </c>
    </row>
    <row r="137" s="1" customFormat="1" ht="36" customHeight="1">
      <c r="B137" s="46"/>
      <c r="C137" s="47"/>
      <c r="D137" s="47"/>
      <c r="E137" s="47"/>
      <c r="F137" s="250" t="s">
        <v>4162</v>
      </c>
      <c r="G137" s="67"/>
      <c r="H137" s="67"/>
      <c r="I137" s="67"/>
      <c r="J137" s="47"/>
      <c r="K137" s="47"/>
      <c r="L137" s="47"/>
      <c r="M137" s="47"/>
      <c r="N137" s="47"/>
      <c r="O137" s="47"/>
      <c r="P137" s="47"/>
      <c r="Q137" s="47"/>
      <c r="R137" s="48"/>
      <c r="T137" s="189"/>
      <c r="U137" s="47"/>
      <c r="V137" s="47"/>
      <c r="W137" s="47"/>
      <c r="X137" s="47"/>
      <c r="Y137" s="47"/>
      <c r="Z137" s="47"/>
      <c r="AA137" s="100"/>
      <c r="AT137" s="22" t="s">
        <v>268</v>
      </c>
      <c r="AU137" s="22" t="s">
        <v>88</v>
      </c>
    </row>
    <row r="138" s="1" customFormat="1" ht="51" customHeight="1">
      <c r="B138" s="46"/>
      <c r="C138" s="219" t="s">
        <v>337</v>
      </c>
      <c r="D138" s="219" t="s">
        <v>207</v>
      </c>
      <c r="E138" s="220" t="s">
        <v>4164</v>
      </c>
      <c r="F138" s="221" t="s">
        <v>4165</v>
      </c>
      <c r="G138" s="221"/>
      <c r="H138" s="221"/>
      <c r="I138" s="221"/>
      <c r="J138" s="222" t="s">
        <v>1134</v>
      </c>
      <c r="K138" s="223">
        <v>1</v>
      </c>
      <c r="L138" s="224">
        <v>0</v>
      </c>
      <c r="M138" s="225"/>
      <c r="N138" s="226">
        <f>ROUND(L138*K138,2)</f>
        <v>0</v>
      </c>
      <c r="O138" s="226"/>
      <c r="P138" s="226"/>
      <c r="Q138" s="226"/>
      <c r="R138" s="48"/>
      <c r="T138" s="227" t="s">
        <v>22</v>
      </c>
      <c r="U138" s="56" t="s">
        <v>45</v>
      </c>
      <c r="V138" s="47"/>
      <c r="W138" s="228">
        <f>V138*K138</f>
        <v>0</v>
      </c>
      <c r="X138" s="228">
        <v>0</v>
      </c>
      <c r="Y138" s="228">
        <f>X138*K138</f>
        <v>0</v>
      </c>
      <c r="Z138" s="228">
        <v>0</v>
      </c>
      <c r="AA138" s="229">
        <f>Z138*K138</f>
        <v>0</v>
      </c>
      <c r="AR138" s="22" t="s">
        <v>278</v>
      </c>
      <c r="AT138" s="22" t="s">
        <v>207</v>
      </c>
      <c r="AU138" s="22" t="s">
        <v>88</v>
      </c>
      <c r="AY138" s="22" t="s">
        <v>206</v>
      </c>
      <c r="BE138" s="142">
        <f>IF(U138="základní",N138,0)</f>
        <v>0</v>
      </c>
      <c r="BF138" s="142">
        <f>IF(U138="snížená",N138,0)</f>
        <v>0</v>
      </c>
      <c r="BG138" s="142">
        <f>IF(U138="zákl. přenesená",N138,0)</f>
        <v>0</v>
      </c>
      <c r="BH138" s="142">
        <f>IF(U138="sníž. přenesená",N138,0)</f>
        <v>0</v>
      </c>
      <c r="BI138" s="142">
        <f>IF(U138="nulová",N138,0)</f>
        <v>0</v>
      </c>
      <c r="BJ138" s="22" t="s">
        <v>88</v>
      </c>
      <c r="BK138" s="142">
        <f>ROUND(L138*K138,2)</f>
        <v>0</v>
      </c>
      <c r="BL138" s="22" t="s">
        <v>278</v>
      </c>
      <c r="BM138" s="22" t="s">
        <v>4166</v>
      </c>
    </row>
    <row r="139" s="1" customFormat="1" ht="36" customHeight="1">
      <c r="B139" s="46"/>
      <c r="C139" s="47"/>
      <c r="D139" s="47"/>
      <c r="E139" s="47"/>
      <c r="F139" s="250" t="s">
        <v>4165</v>
      </c>
      <c r="G139" s="67"/>
      <c r="H139" s="67"/>
      <c r="I139" s="67"/>
      <c r="J139" s="47"/>
      <c r="K139" s="47"/>
      <c r="L139" s="47"/>
      <c r="M139" s="47"/>
      <c r="N139" s="47"/>
      <c r="O139" s="47"/>
      <c r="P139" s="47"/>
      <c r="Q139" s="47"/>
      <c r="R139" s="48"/>
      <c r="T139" s="189"/>
      <c r="U139" s="47"/>
      <c r="V139" s="47"/>
      <c r="W139" s="47"/>
      <c r="X139" s="47"/>
      <c r="Y139" s="47"/>
      <c r="Z139" s="47"/>
      <c r="AA139" s="100"/>
      <c r="AT139" s="22" t="s">
        <v>268</v>
      </c>
      <c r="AU139" s="22" t="s">
        <v>88</v>
      </c>
    </row>
    <row r="140" s="1" customFormat="1" ht="51" customHeight="1">
      <c r="B140" s="46"/>
      <c r="C140" s="219" t="s">
        <v>331</v>
      </c>
      <c r="D140" s="219" t="s">
        <v>207</v>
      </c>
      <c r="E140" s="220" t="s">
        <v>4167</v>
      </c>
      <c r="F140" s="221" t="s">
        <v>4168</v>
      </c>
      <c r="G140" s="221"/>
      <c r="H140" s="221"/>
      <c r="I140" s="221"/>
      <c r="J140" s="222" t="s">
        <v>1134</v>
      </c>
      <c r="K140" s="223">
        <v>1</v>
      </c>
      <c r="L140" s="224">
        <v>0</v>
      </c>
      <c r="M140" s="225"/>
      <c r="N140" s="226">
        <f>ROUND(L140*K140,2)</f>
        <v>0</v>
      </c>
      <c r="O140" s="226"/>
      <c r="P140" s="226"/>
      <c r="Q140" s="226"/>
      <c r="R140" s="48"/>
      <c r="T140" s="227" t="s">
        <v>22</v>
      </c>
      <c r="U140" s="56" t="s">
        <v>45</v>
      </c>
      <c r="V140" s="47"/>
      <c r="W140" s="228">
        <f>V140*K140</f>
        <v>0</v>
      </c>
      <c r="X140" s="228">
        <v>0</v>
      </c>
      <c r="Y140" s="228">
        <f>X140*K140</f>
        <v>0</v>
      </c>
      <c r="Z140" s="228">
        <v>0</v>
      </c>
      <c r="AA140" s="229">
        <f>Z140*K140</f>
        <v>0</v>
      </c>
      <c r="AR140" s="22" t="s">
        <v>278</v>
      </c>
      <c r="AT140" s="22" t="s">
        <v>207</v>
      </c>
      <c r="AU140" s="22" t="s">
        <v>88</v>
      </c>
      <c r="AY140" s="22" t="s">
        <v>206</v>
      </c>
      <c r="BE140" s="142">
        <f>IF(U140="základní",N140,0)</f>
        <v>0</v>
      </c>
      <c r="BF140" s="142">
        <f>IF(U140="snížená",N140,0)</f>
        <v>0</v>
      </c>
      <c r="BG140" s="142">
        <f>IF(U140="zákl. přenesená",N140,0)</f>
        <v>0</v>
      </c>
      <c r="BH140" s="142">
        <f>IF(U140="sníž. přenesená",N140,0)</f>
        <v>0</v>
      </c>
      <c r="BI140" s="142">
        <f>IF(U140="nulová",N140,0)</f>
        <v>0</v>
      </c>
      <c r="BJ140" s="22" t="s">
        <v>88</v>
      </c>
      <c r="BK140" s="142">
        <f>ROUND(L140*K140,2)</f>
        <v>0</v>
      </c>
      <c r="BL140" s="22" t="s">
        <v>278</v>
      </c>
      <c r="BM140" s="22" t="s">
        <v>4169</v>
      </c>
    </row>
    <row r="141" s="1" customFormat="1" ht="36" customHeight="1">
      <c r="B141" s="46"/>
      <c r="C141" s="47"/>
      <c r="D141" s="47"/>
      <c r="E141" s="47"/>
      <c r="F141" s="250" t="s">
        <v>4168</v>
      </c>
      <c r="G141" s="67"/>
      <c r="H141" s="67"/>
      <c r="I141" s="67"/>
      <c r="J141" s="47"/>
      <c r="K141" s="47"/>
      <c r="L141" s="47"/>
      <c r="M141" s="47"/>
      <c r="N141" s="47"/>
      <c r="O141" s="47"/>
      <c r="P141" s="47"/>
      <c r="Q141" s="47"/>
      <c r="R141" s="48"/>
      <c r="T141" s="189"/>
      <c r="U141" s="47"/>
      <c r="V141" s="47"/>
      <c r="W141" s="47"/>
      <c r="X141" s="47"/>
      <c r="Y141" s="47"/>
      <c r="Z141" s="47"/>
      <c r="AA141" s="100"/>
      <c r="AT141" s="22" t="s">
        <v>268</v>
      </c>
      <c r="AU141" s="22" t="s">
        <v>88</v>
      </c>
    </row>
    <row r="142" s="1" customFormat="1" ht="16.5" customHeight="1">
      <c r="B142" s="46"/>
      <c r="C142" s="219" t="s">
        <v>253</v>
      </c>
      <c r="D142" s="219" t="s">
        <v>207</v>
      </c>
      <c r="E142" s="220" t="s">
        <v>4170</v>
      </c>
      <c r="F142" s="221" t="s">
        <v>4171</v>
      </c>
      <c r="G142" s="221"/>
      <c r="H142" s="221"/>
      <c r="I142" s="221"/>
      <c r="J142" s="222" t="s">
        <v>1134</v>
      </c>
      <c r="K142" s="223">
        <v>1</v>
      </c>
      <c r="L142" s="224">
        <v>0</v>
      </c>
      <c r="M142" s="225"/>
      <c r="N142" s="226">
        <f>ROUND(L142*K142,2)</f>
        <v>0</v>
      </c>
      <c r="O142" s="226"/>
      <c r="P142" s="226"/>
      <c r="Q142" s="226"/>
      <c r="R142" s="48"/>
      <c r="T142" s="227" t="s">
        <v>22</v>
      </c>
      <c r="U142" s="56" t="s">
        <v>45</v>
      </c>
      <c r="V142" s="47"/>
      <c r="W142" s="228">
        <f>V142*K142</f>
        <v>0</v>
      </c>
      <c r="X142" s="228">
        <v>0</v>
      </c>
      <c r="Y142" s="228">
        <f>X142*K142</f>
        <v>0</v>
      </c>
      <c r="Z142" s="228">
        <v>0</v>
      </c>
      <c r="AA142" s="229">
        <f>Z142*K142</f>
        <v>0</v>
      </c>
      <c r="AR142" s="22" t="s">
        <v>278</v>
      </c>
      <c r="AT142" s="22" t="s">
        <v>207</v>
      </c>
      <c r="AU142" s="22" t="s">
        <v>88</v>
      </c>
      <c r="AY142" s="22" t="s">
        <v>206</v>
      </c>
      <c r="BE142" s="142">
        <f>IF(U142="základní",N142,0)</f>
        <v>0</v>
      </c>
      <c r="BF142" s="142">
        <f>IF(U142="snížená",N142,0)</f>
        <v>0</v>
      </c>
      <c r="BG142" s="142">
        <f>IF(U142="zákl. přenesená",N142,0)</f>
        <v>0</v>
      </c>
      <c r="BH142" s="142">
        <f>IF(U142="sníž. přenesená",N142,0)</f>
        <v>0</v>
      </c>
      <c r="BI142" s="142">
        <f>IF(U142="nulová",N142,0)</f>
        <v>0</v>
      </c>
      <c r="BJ142" s="22" t="s">
        <v>88</v>
      </c>
      <c r="BK142" s="142">
        <f>ROUND(L142*K142,2)</f>
        <v>0</v>
      </c>
      <c r="BL142" s="22" t="s">
        <v>278</v>
      </c>
      <c r="BM142" s="22" t="s">
        <v>4172</v>
      </c>
    </row>
    <row r="143" s="1" customFormat="1" ht="16.5" customHeight="1">
      <c r="B143" s="46"/>
      <c r="C143" s="219" t="s">
        <v>278</v>
      </c>
      <c r="D143" s="219" t="s">
        <v>207</v>
      </c>
      <c r="E143" s="220" t="s">
        <v>4173</v>
      </c>
      <c r="F143" s="221" t="s">
        <v>4174</v>
      </c>
      <c r="G143" s="221"/>
      <c r="H143" s="221"/>
      <c r="I143" s="221"/>
      <c r="J143" s="222" t="s">
        <v>1134</v>
      </c>
      <c r="K143" s="223">
        <v>1</v>
      </c>
      <c r="L143" s="224">
        <v>0</v>
      </c>
      <c r="M143" s="225"/>
      <c r="N143" s="226">
        <f>ROUND(L143*K143,2)</f>
        <v>0</v>
      </c>
      <c r="O143" s="226"/>
      <c r="P143" s="226"/>
      <c r="Q143" s="226"/>
      <c r="R143" s="48"/>
      <c r="T143" s="227" t="s">
        <v>22</v>
      </c>
      <c r="U143" s="56" t="s">
        <v>45</v>
      </c>
      <c r="V143" s="47"/>
      <c r="W143" s="228">
        <f>V143*K143</f>
        <v>0</v>
      </c>
      <c r="X143" s="228">
        <v>0</v>
      </c>
      <c r="Y143" s="228">
        <f>X143*K143</f>
        <v>0</v>
      </c>
      <c r="Z143" s="228">
        <v>0</v>
      </c>
      <c r="AA143" s="229">
        <f>Z143*K143</f>
        <v>0</v>
      </c>
      <c r="AR143" s="22" t="s">
        <v>278</v>
      </c>
      <c r="AT143" s="22" t="s">
        <v>207</v>
      </c>
      <c r="AU143" s="22" t="s">
        <v>88</v>
      </c>
      <c r="AY143" s="22" t="s">
        <v>206</v>
      </c>
      <c r="BE143" s="142">
        <f>IF(U143="základní",N143,0)</f>
        <v>0</v>
      </c>
      <c r="BF143" s="142">
        <f>IF(U143="snížená",N143,0)</f>
        <v>0</v>
      </c>
      <c r="BG143" s="142">
        <f>IF(U143="zákl. přenesená",N143,0)</f>
        <v>0</v>
      </c>
      <c r="BH143" s="142">
        <f>IF(U143="sníž. přenesená",N143,0)</f>
        <v>0</v>
      </c>
      <c r="BI143" s="142">
        <f>IF(U143="nulová",N143,0)</f>
        <v>0</v>
      </c>
      <c r="BJ143" s="22" t="s">
        <v>88</v>
      </c>
      <c r="BK143" s="142">
        <f>ROUND(L143*K143,2)</f>
        <v>0</v>
      </c>
      <c r="BL143" s="22" t="s">
        <v>278</v>
      </c>
      <c r="BM143" s="22" t="s">
        <v>4175</v>
      </c>
    </row>
    <row r="144" s="1" customFormat="1" ht="16.5" customHeight="1">
      <c r="B144" s="46"/>
      <c r="C144" s="219" t="s">
        <v>257</v>
      </c>
      <c r="D144" s="219" t="s">
        <v>207</v>
      </c>
      <c r="E144" s="220" t="s">
        <v>4176</v>
      </c>
      <c r="F144" s="221" t="s">
        <v>4177</v>
      </c>
      <c r="G144" s="221"/>
      <c r="H144" s="221"/>
      <c r="I144" s="221"/>
      <c r="J144" s="222" t="s">
        <v>1134</v>
      </c>
      <c r="K144" s="223">
        <v>1</v>
      </c>
      <c r="L144" s="224">
        <v>0</v>
      </c>
      <c r="M144" s="225"/>
      <c r="N144" s="226">
        <f>ROUND(L144*K144,2)</f>
        <v>0</v>
      </c>
      <c r="O144" s="226"/>
      <c r="P144" s="226"/>
      <c r="Q144" s="226"/>
      <c r="R144" s="48"/>
      <c r="T144" s="227" t="s">
        <v>22</v>
      </c>
      <c r="U144" s="56" t="s">
        <v>45</v>
      </c>
      <c r="V144" s="47"/>
      <c r="W144" s="228">
        <f>V144*K144</f>
        <v>0</v>
      </c>
      <c r="X144" s="228">
        <v>0</v>
      </c>
      <c r="Y144" s="228">
        <f>X144*K144</f>
        <v>0</v>
      </c>
      <c r="Z144" s="228">
        <v>0</v>
      </c>
      <c r="AA144" s="229">
        <f>Z144*K144</f>
        <v>0</v>
      </c>
      <c r="AR144" s="22" t="s">
        <v>278</v>
      </c>
      <c r="AT144" s="22" t="s">
        <v>207</v>
      </c>
      <c r="AU144" s="22" t="s">
        <v>88</v>
      </c>
      <c r="AY144" s="22" t="s">
        <v>206</v>
      </c>
      <c r="BE144" s="142">
        <f>IF(U144="základní",N144,0)</f>
        <v>0</v>
      </c>
      <c r="BF144" s="142">
        <f>IF(U144="snížená",N144,0)</f>
        <v>0</v>
      </c>
      <c r="BG144" s="142">
        <f>IF(U144="zákl. přenesená",N144,0)</f>
        <v>0</v>
      </c>
      <c r="BH144" s="142">
        <f>IF(U144="sníž. přenesená",N144,0)</f>
        <v>0</v>
      </c>
      <c r="BI144" s="142">
        <f>IF(U144="nulová",N144,0)</f>
        <v>0</v>
      </c>
      <c r="BJ144" s="22" t="s">
        <v>88</v>
      </c>
      <c r="BK144" s="142">
        <f>ROUND(L144*K144,2)</f>
        <v>0</v>
      </c>
      <c r="BL144" s="22" t="s">
        <v>278</v>
      </c>
      <c r="BM144" s="22" t="s">
        <v>4178</v>
      </c>
    </row>
    <row r="145" s="1" customFormat="1" ht="16.5" customHeight="1">
      <c r="B145" s="46"/>
      <c r="C145" s="219" t="s">
        <v>262</v>
      </c>
      <c r="D145" s="219" t="s">
        <v>207</v>
      </c>
      <c r="E145" s="220" t="s">
        <v>4176</v>
      </c>
      <c r="F145" s="221" t="s">
        <v>4177</v>
      </c>
      <c r="G145" s="221"/>
      <c r="H145" s="221"/>
      <c r="I145" s="221"/>
      <c r="J145" s="222" t="s">
        <v>1134</v>
      </c>
      <c r="K145" s="223">
        <v>1</v>
      </c>
      <c r="L145" s="224">
        <v>0</v>
      </c>
      <c r="M145" s="225"/>
      <c r="N145" s="226">
        <f>ROUND(L145*K145,2)</f>
        <v>0</v>
      </c>
      <c r="O145" s="226"/>
      <c r="P145" s="226"/>
      <c r="Q145" s="226"/>
      <c r="R145" s="48"/>
      <c r="T145" s="227" t="s">
        <v>22</v>
      </c>
      <c r="U145" s="56" t="s">
        <v>45</v>
      </c>
      <c r="V145" s="47"/>
      <c r="W145" s="228">
        <f>V145*K145</f>
        <v>0</v>
      </c>
      <c r="X145" s="228">
        <v>0</v>
      </c>
      <c r="Y145" s="228">
        <f>X145*K145</f>
        <v>0</v>
      </c>
      <c r="Z145" s="228">
        <v>0</v>
      </c>
      <c r="AA145" s="229">
        <f>Z145*K145</f>
        <v>0</v>
      </c>
      <c r="AR145" s="22" t="s">
        <v>278</v>
      </c>
      <c r="AT145" s="22" t="s">
        <v>207</v>
      </c>
      <c r="AU145" s="22" t="s">
        <v>88</v>
      </c>
      <c r="AY145" s="22" t="s">
        <v>206</v>
      </c>
      <c r="BE145" s="142">
        <f>IF(U145="základní",N145,0)</f>
        <v>0</v>
      </c>
      <c r="BF145" s="142">
        <f>IF(U145="snížená",N145,0)</f>
        <v>0</v>
      </c>
      <c r="BG145" s="142">
        <f>IF(U145="zákl. přenesená",N145,0)</f>
        <v>0</v>
      </c>
      <c r="BH145" s="142">
        <f>IF(U145="sníž. přenesená",N145,0)</f>
        <v>0</v>
      </c>
      <c r="BI145" s="142">
        <f>IF(U145="nulová",N145,0)</f>
        <v>0</v>
      </c>
      <c r="BJ145" s="22" t="s">
        <v>88</v>
      </c>
      <c r="BK145" s="142">
        <f>ROUND(L145*K145,2)</f>
        <v>0</v>
      </c>
      <c r="BL145" s="22" t="s">
        <v>278</v>
      </c>
      <c r="BM145" s="22" t="s">
        <v>4179</v>
      </c>
    </row>
    <row r="146" s="1" customFormat="1" ht="16.5" customHeight="1">
      <c r="B146" s="46"/>
      <c r="C146" s="219" t="s">
        <v>269</v>
      </c>
      <c r="D146" s="219" t="s">
        <v>207</v>
      </c>
      <c r="E146" s="220" t="s">
        <v>4176</v>
      </c>
      <c r="F146" s="221" t="s">
        <v>4177</v>
      </c>
      <c r="G146" s="221"/>
      <c r="H146" s="221"/>
      <c r="I146" s="221"/>
      <c r="J146" s="222" t="s">
        <v>1134</v>
      </c>
      <c r="K146" s="223">
        <v>1</v>
      </c>
      <c r="L146" s="224">
        <v>0</v>
      </c>
      <c r="M146" s="225"/>
      <c r="N146" s="226">
        <f>ROUND(L146*K146,2)</f>
        <v>0</v>
      </c>
      <c r="O146" s="226"/>
      <c r="P146" s="226"/>
      <c r="Q146" s="226"/>
      <c r="R146" s="48"/>
      <c r="T146" s="227" t="s">
        <v>22</v>
      </c>
      <c r="U146" s="56" t="s">
        <v>45</v>
      </c>
      <c r="V146" s="47"/>
      <c r="W146" s="228">
        <f>V146*K146</f>
        <v>0</v>
      </c>
      <c r="X146" s="228">
        <v>0</v>
      </c>
      <c r="Y146" s="228">
        <f>X146*K146</f>
        <v>0</v>
      </c>
      <c r="Z146" s="228">
        <v>0</v>
      </c>
      <c r="AA146" s="229">
        <f>Z146*K146</f>
        <v>0</v>
      </c>
      <c r="AR146" s="22" t="s">
        <v>278</v>
      </c>
      <c r="AT146" s="22" t="s">
        <v>207</v>
      </c>
      <c r="AU146" s="22" t="s">
        <v>88</v>
      </c>
      <c r="AY146" s="22" t="s">
        <v>206</v>
      </c>
      <c r="BE146" s="142">
        <f>IF(U146="základní",N146,0)</f>
        <v>0</v>
      </c>
      <c r="BF146" s="142">
        <f>IF(U146="snížená",N146,0)</f>
        <v>0</v>
      </c>
      <c r="BG146" s="142">
        <f>IF(U146="zákl. přenesená",N146,0)</f>
        <v>0</v>
      </c>
      <c r="BH146" s="142">
        <f>IF(U146="sníž. přenesená",N146,0)</f>
        <v>0</v>
      </c>
      <c r="BI146" s="142">
        <f>IF(U146="nulová",N146,0)</f>
        <v>0</v>
      </c>
      <c r="BJ146" s="22" t="s">
        <v>88</v>
      </c>
      <c r="BK146" s="142">
        <f>ROUND(L146*K146,2)</f>
        <v>0</v>
      </c>
      <c r="BL146" s="22" t="s">
        <v>278</v>
      </c>
      <c r="BM146" s="22" t="s">
        <v>4180</v>
      </c>
    </row>
    <row r="147" s="1" customFormat="1" ht="25.5" customHeight="1">
      <c r="B147" s="46"/>
      <c r="C147" s="219" t="s">
        <v>11</v>
      </c>
      <c r="D147" s="219" t="s">
        <v>207</v>
      </c>
      <c r="E147" s="220" t="s">
        <v>4181</v>
      </c>
      <c r="F147" s="221" t="s">
        <v>4182</v>
      </c>
      <c r="G147" s="221"/>
      <c r="H147" s="221"/>
      <c r="I147" s="221"/>
      <c r="J147" s="222" t="s">
        <v>1134</v>
      </c>
      <c r="K147" s="223">
        <v>1</v>
      </c>
      <c r="L147" s="224">
        <v>0</v>
      </c>
      <c r="M147" s="225"/>
      <c r="N147" s="226">
        <f>ROUND(L147*K147,2)</f>
        <v>0</v>
      </c>
      <c r="O147" s="226"/>
      <c r="P147" s="226"/>
      <c r="Q147" s="226"/>
      <c r="R147" s="48"/>
      <c r="T147" s="227" t="s">
        <v>22</v>
      </c>
      <c r="U147" s="56" t="s">
        <v>45</v>
      </c>
      <c r="V147" s="47"/>
      <c r="W147" s="228">
        <f>V147*K147</f>
        <v>0</v>
      </c>
      <c r="X147" s="228">
        <v>0</v>
      </c>
      <c r="Y147" s="228">
        <f>X147*K147</f>
        <v>0</v>
      </c>
      <c r="Z147" s="228">
        <v>0</v>
      </c>
      <c r="AA147" s="229">
        <f>Z147*K147</f>
        <v>0</v>
      </c>
      <c r="AR147" s="22" t="s">
        <v>278</v>
      </c>
      <c r="AT147" s="22" t="s">
        <v>207</v>
      </c>
      <c r="AU147" s="22" t="s">
        <v>88</v>
      </c>
      <c r="AY147" s="22" t="s">
        <v>206</v>
      </c>
      <c r="BE147" s="142">
        <f>IF(U147="základní",N147,0)</f>
        <v>0</v>
      </c>
      <c r="BF147" s="142">
        <f>IF(U147="snížená",N147,0)</f>
        <v>0</v>
      </c>
      <c r="BG147" s="142">
        <f>IF(U147="zákl. přenesená",N147,0)</f>
        <v>0</v>
      </c>
      <c r="BH147" s="142">
        <f>IF(U147="sníž. přenesená",N147,0)</f>
        <v>0</v>
      </c>
      <c r="BI147" s="142">
        <f>IF(U147="nulová",N147,0)</f>
        <v>0</v>
      </c>
      <c r="BJ147" s="22" t="s">
        <v>88</v>
      </c>
      <c r="BK147" s="142">
        <f>ROUND(L147*K147,2)</f>
        <v>0</v>
      </c>
      <c r="BL147" s="22" t="s">
        <v>278</v>
      </c>
      <c r="BM147" s="22" t="s">
        <v>4183</v>
      </c>
    </row>
    <row r="148" s="1" customFormat="1" ht="16.5" customHeight="1">
      <c r="B148" s="46"/>
      <c r="C148" s="219" t="s">
        <v>283</v>
      </c>
      <c r="D148" s="219" t="s">
        <v>207</v>
      </c>
      <c r="E148" s="220" t="s">
        <v>4184</v>
      </c>
      <c r="F148" s="221" t="s">
        <v>4185</v>
      </c>
      <c r="G148" s="221"/>
      <c r="H148" s="221"/>
      <c r="I148" s="221"/>
      <c r="J148" s="222" t="s">
        <v>1134</v>
      </c>
      <c r="K148" s="223">
        <v>24</v>
      </c>
      <c r="L148" s="224">
        <v>0</v>
      </c>
      <c r="M148" s="225"/>
      <c r="N148" s="226">
        <f>ROUND(L148*K148,2)</f>
        <v>0</v>
      </c>
      <c r="O148" s="226"/>
      <c r="P148" s="226"/>
      <c r="Q148" s="226"/>
      <c r="R148" s="48"/>
      <c r="T148" s="227" t="s">
        <v>22</v>
      </c>
      <c r="U148" s="56" t="s">
        <v>45</v>
      </c>
      <c r="V148" s="47"/>
      <c r="W148" s="228">
        <f>V148*K148</f>
        <v>0</v>
      </c>
      <c r="X148" s="228">
        <v>0</v>
      </c>
      <c r="Y148" s="228">
        <f>X148*K148</f>
        <v>0</v>
      </c>
      <c r="Z148" s="228">
        <v>0</v>
      </c>
      <c r="AA148" s="229">
        <f>Z148*K148</f>
        <v>0</v>
      </c>
      <c r="AR148" s="22" t="s">
        <v>278</v>
      </c>
      <c r="AT148" s="22" t="s">
        <v>207</v>
      </c>
      <c r="AU148" s="22" t="s">
        <v>88</v>
      </c>
      <c r="AY148" s="22" t="s">
        <v>206</v>
      </c>
      <c r="BE148" s="142">
        <f>IF(U148="základní",N148,0)</f>
        <v>0</v>
      </c>
      <c r="BF148" s="142">
        <f>IF(U148="snížená",N148,0)</f>
        <v>0</v>
      </c>
      <c r="BG148" s="142">
        <f>IF(U148="zákl. přenesená",N148,0)</f>
        <v>0</v>
      </c>
      <c r="BH148" s="142">
        <f>IF(U148="sníž. přenesená",N148,0)</f>
        <v>0</v>
      </c>
      <c r="BI148" s="142">
        <f>IF(U148="nulová",N148,0)</f>
        <v>0</v>
      </c>
      <c r="BJ148" s="22" t="s">
        <v>88</v>
      </c>
      <c r="BK148" s="142">
        <f>ROUND(L148*K148,2)</f>
        <v>0</v>
      </c>
      <c r="BL148" s="22" t="s">
        <v>278</v>
      </c>
      <c r="BM148" s="22" t="s">
        <v>4186</v>
      </c>
    </row>
    <row r="149" s="1" customFormat="1" ht="38.25" customHeight="1">
      <c r="B149" s="46"/>
      <c r="C149" s="219" t="s">
        <v>348</v>
      </c>
      <c r="D149" s="219" t="s">
        <v>207</v>
      </c>
      <c r="E149" s="220" t="s">
        <v>4187</v>
      </c>
      <c r="F149" s="221" t="s">
        <v>4188</v>
      </c>
      <c r="G149" s="221"/>
      <c r="H149" s="221"/>
      <c r="I149" s="221"/>
      <c r="J149" s="222" t="s">
        <v>1134</v>
      </c>
      <c r="K149" s="223">
        <v>9</v>
      </c>
      <c r="L149" s="224">
        <v>0</v>
      </c>
      <c r="M149" s="225"/>
      <c r="N149" s="226">
        <f>ROUND(L149*K149,2)</f>
        <v>0</v>
      </c>
      <c r="O149" s="226"/>
      <c r="P149" s="226"/>
      <c r="Q149" s="226"/>
      <c r="R149" s="48"/>
      <c r="T149" s="227" t="s">
        <v>22</v>
      </c>
      <c r="U149" s="56" t="s">
        <v>45</v>
      </c>
      <c r="V149" s="47"/>
      <c r="W149" s="228">
        <f>V149*K149</f>
        <v>0</v>
      </c>
      <c r="X149" s="228">
        <v>0</v>
      </c>
      <c r="Y149" s="228">
        <f>X149*K149</f>
        <v>0</v>
      </c>
      <c r="Z149" s="228">
        <v>0</v>
      </c>
      <c r="AA149" s="229">
        <f>Z149*K149</f>
        <v>0</v>
      </c>
      <c r="AR149" s="22" t="s">
        <v>278</v>
      </c>
      <c r="AT149" s="22" t="s">
        <v>207</v>
      </c>
      <c r="AU149" s="22" t="s">
        <v>88</v>
      </c>
      <c r="AY149" s="22" t="s">
        <v>206</v>
      </c>
      <c r="BE149" s="142">
        <f>IF(U149="základní",N149,0)</f>
        <v>0</v>
      </c>
      <c r="BF149" s="142">
        <f>IF(U149="snížená",N149,0)</f>
        <v>0</v>
      </c>
      <c r="BG149" s="142">
        <f>IF(U149="zákl. přenesená",N149,0)</f>
        <v>0</v>
      </c>
      <c r="BH149" s="142">
        <f>IF(U149="sníž. přenesená",N149,0)</f>
        <v>0</v>
      </c>
      <c r="BI149" s="142">
        <f>IF(U149="nulová",N149,0)</f>
        <v>0</v>
      </c>
      <c r="BJ149" s="22" t="s">
        <v>88</v>
      </c>
      <c r="BK149" s="142">
        <f>ROUND(L149*K149,2)</f>
        <v>0</v>
      </c>
      <c r="BL149" s="22" t="s">
        <v>278</v>
      </c>
      <c r="BM149" s="22" t="s">
        <v>4189</v>
      </c>
    </row>
    <row r="150" s="1" customFormat="1" ht="36" customHeight="1">
      <c r="B150" s="46"/>
      <c r="C150" s="47"/>
      <c r="D150" s="47"/>
      <c r="E150" s="47"/>
      <c r="F150" s="250" t="s">
        <v>4188</v>
      </c>
      <c r="G150" s="67"/>
      <c r="H150" s="67"/>
      <c r="I150" s="67"/>
      <c r="J150" s="47"/>
      <c r="K150" s="47"/>
      <c r="L150" s="47"/>
      <c r="M150" s="47"/>
      <c r="N150" s="47"/>
      <c r="O150" s="47"/>
      <c r="P150" s="47"/>
      <c r="Q150" s="47"/>
      <c r="R150" s="48"/>
      <c r="T150" s="189"/>
      <c r="U150" s="47"/>
      <c r="V150" s="47"/>
      <c r="W150" s="47"/>
      <c r="X150" s="47"/>
      <c r="Y150" s="47"/>
      <c r="Z150" s="47"/>
      <c r="AA150" s="100"/>
      <c r="AT150" s="22" t="s">
        <v>268</v>
      </c>
      <c r="AU150" s="22" t="s">
        <v>88</v>
      </c>
    </row>
    <row r="151" s="1" customFormat="1" ht="16.5" customHeight="1">
      <c r="B151" s="46"/>
      <c r="C151" s="219" t="s">
        <v>301</v>
      </c>
      <c r="D151" s="219" t="s">
        <v>207</v>
      </c>
      <c r="E151" s="220" t="s">
        <v>4190</v>
      </c>
      <c r="F151" s="221" t="s">
        <v>4191</v>
      </c>
      <c r="G151" s="221"/>
      <c r="H151" s="221"/>
      <c r="I151" s="221"/>
      <c r="J151" s="222" t="s">
        <v>1134</v>
      </c>
      <c r="K151" s="223">
        <v>1</v>
      </c>
      <c r="L151" s="224">
        <v>0</v>
      </c>
      <c r="M151" s="225"/>
      <c r="N151" s="226">
        <f>ROUND(L151*K151,2)</f>
        <v>0</v>
      </c>
      <c r="O151" s="226"/>
      <c r="P151" s="226"/>
      <c r="Q151" s="226"/>
      <c r="R151" s="48"/>
      <c r="T151" s="227" t="s">
        <v>22</v>
      </c>
      <c r="U151" s="56" t="s">
        <v>45</v>
      </c>
      <c r="V151" s="47"/>
      <c r="W151" s="228">
        <f>V151*K151</f>
        <v>0</v>
      </c>
      <c r="X151" s="228">
        <v>0</v>
      </c>
      <c r="Y151" s="228">
        <f>X151*K151</f>
        <v>0</v>
      </c>
      <c r="Z151" s="228">
        <v>0</v>
      </c>
      <c r="AA151" s="229">
        <f>Z151*K151</f>
        <v>0</v>
      </c>
      <c r="AR151" s="22" t="s">
        <v>278</v>
      </c>
      <c r="AT151" s="22" t="s">
        <v>207</v>
      </c>
      <c r="AU151" s="22" t="s">
        <v>88</v>
      </c>
      <c r="AY151" s="22" t="s">
        <v>206</v>
      </c>
      <c r="BE151" s="142">
        <f>IF(U151="základní",N151,0)</f>
        <v>0</v>
      </c>
      <c r="BF151" s="142">
        <f>IF(U151="snížená",N151,0)</f>
        <v>0</v>
      </c>
      <c r="BG151" s="142">
        <f>IF(U151="zákl. přenesená",N151,0)</f>
        <v>0</v>
      </c>
      <c r="BH151" s="142">
        <f>IF(U151="sníž. přenesená",N151,0)</f>
        <v>0</v>
      </c>
      <c r="BI151" s="142">
        <f>IF(U151="nulová",N151,0)</f>
        <v>0</v>
      </c>
      <c r="BJ151" s="22" t="s">
        <v>88</v>
      </c>
      <c r="BK151" s="142">
        <f>ROUND(L151*K151,2)</f>
        <v>0</v>
      </c>
      <c r="BL151" s="22" t="s">
        <v>278</v>
      </c>
      <c r="BM151" s="22" t="s">
        <v>4192</v>
      </c>
    </row>
    <row r="152" s="1" customFormat="1" ht="16.5" customHeight="1">
      <c r="B152" s="46"/>
      <c r="C152" s="219" t="s">
        <v>10</v>
      </c>
      <c r="D152" s="219" t="s">
        <v>207</v>
      </c>
      <c r="E152" s="220" t="s">
        <v>4190</v>
      </c>
      <c r="F152" s="221" t="s">
        <v>4191</v>
      </c>
      <c r="G152" s="221"/>
      <c r="H152" s="221"/>
      <c r="I152" s="221"/>
      <c r="J152" s="222" t="s">
        <v>1134</v>
      </c>
      <c r="K152" s="223">
        <v>1</v>
      </c>
      <c r="L152" s="224">
        <v>0</v>
      </c>
      <c r="M152" s="225"/>
      <c r="N152" s="226">
        <f>ROUND(L152*K152,2)</f>
        <v>0</v>
      </c>
      <c r="O152" s="226"/>
      <c r="P152" s="226"/>
      <c r="Q152" s="226"/>
      <c r="R152" s="48"/>
      <c r="T152" s="227" t="s">
        <v>22</v>
      </c>
      <c r="U152" s="56" t="s">
        <v>45</v>
      </c>
      <c r="V152" s="47"/>
      <c r="W152" s="228">
        <f>V152*K152</f>
        <v>0</v>
      </c>
      <c r="X152" s="228">
        <v>0</v>
      </c>
      <c r="Y152" s="228">
        <f>X152*K152</f>
        <v>0</v>
      </c>
      <c r="Z152" s="228">
        <v>0</v>
      </c>
      <c r="AA152" s="229">
        <f>Z152*K152</f>
        <v>0</v>
      </c>
      <c r="AR152" s="22" t="s">
        <v>278</v>
      </c>
      <c r="AT152" s="22" t="s">
        <v>207</v>
      </c>
      <c r="AU152" s="22" t="s">
        <v>88</v>
      </c>
      <c r="AY152" s="22" t="s">
        <v>206</v>
      </c>
      <c r="BE152" s="142">
        <f>IF(U152="základní",N152,0)</f>
        <v>0</v>
      </c>
      <c r="BF152" s="142">
        <f>IF(U152="snížená",N152,0)</f>
        <v>0</v>
      </c>
      <c r="BG152" s="142">
        <f>IF(U152="zákl. přenesená",N152,0)</f>
        <v>0</v>
      </c>
      <c r="BH152" s="142">
        <f>IF(U152="sníž. přenesená",N152,0)</f>
        <v>0</v>
      </c>
      <c r="BI152" s="142">
        <f>IF(U152="nulová",N152,0)</f>
        <v>0</v>
      </c>
      <c r="BJ152" s="22" t="s">
        <v>88</v>
      </c>
      <c r="BK152" s="142">
        <f>ROUND(L152*K152,2)</f>
        <v>0</v>
      </c>
      <c r="BL152" s="22" t="s">
        <v>278</v>
      </c>
      <c r="BM152" s="22" t="s">
        <v>4193</v>
      </c>
    </row>
    <row r="153" s="1" customFormat="1" ht="16.5" customHeight="1">
      <c r="B153" s="46"/>
      <c r="C153" s="219" t="s">
        <v>296</v>
      </c>
      <c r="D153" s="219" t="s">
        <v>207</v>
      </c>
      <c r="E153" s="220" t="s">
        <v>4194</v>
      </c>
      <c r="F153" s="221" t="s">
        <v>4195</v>
      </c>
      <c r="G153" s="221"/>
      <c r="H153" s="221"/>
      <c r="I153" s="221"/>
      <c r="J153" s="222" t="s">
        <v>1134</v>
      </c>
      <c r="K153" s="223">
        <v>1</v>
      </c>
      <c r="L153" s="224">
        <v>0</v>
      </c>
      <c r="M153" s="225"/>
      <c r="N153" s="226">
        <f>ROUND(L153*K153,2)</f>
        <v>0</v>
      </c>
      <c r="O153" s="226"/>
      <c r="P153" s="226"/>
      <c r="Q153" s="226"/>
      <c r="R153" s="48"/>
      <c r="T153" s="227" t="s">
        <v>22</v>
      </c>
      <c r="U153" s="56" t="s">
        <v>45</v>
      </c>
      <c r="V153" s="47"/>
      <c r="W153" s="228">
        <f>V153*K153</f>
        <v>0</v>
      </c>
      <c r="X153" s="228">
        <v>0</v>
      </c>
      <c r="Y153" s="228">
        <f>X153*K153</f>
        <v>0</v>
      </c>
      <c r="Z153" s="228">
        <v>0</v>
      </c>
      <c r="AA153" s="229">
        <f>Z153*K153</f>
        <v>0</v>
      </c>
      <c r="AR153" s="22" t="s">
        <v>278</v>
      </c>
      <c r="AT153" s="22" t="s">
        <v>207</v>
      </c>
      <c r="AU153" s="22" t="s">
        <v>88</v>
      </c>
      <c r="AY153" s="22" t="s">
        <v>206</v>
      </c>
      <c r="BE153" s="142">
        <f>IF(U153="základní",N153,0)</f>
        <v>0</v>
      </c>
      <c r="BF153" s="142">
        <f>IF(U153="snížená",N153,0)</f>
        <v>0</v>
      </c>
      <c r="BG153" s="142">
        <f>IF(U153="zákl. přenesená",N153,0)</f>
        <v>0</v>
      </c>
      <c r="BH153" s="142">
        <f>IF(U153="sníž. přenesená",N153,0)</f>
        <v>0</v>
      </c>
      <c r="BI153" s="142">
        <f>IF(U153="nulová",N153,0)</f>
        <v>0</v>
      </c>
      <c r="BJ153" s="22" t="s">
        <v>88</v>
      </c>
      <c r="BK153" s="142">
        <f>ROUND(L153*K153,2)</f>
        <v>0</v>
      </c>
      <c r="BL153" s="22" t="s">
        <v>278</v>
      </c>
      <c r="BM153" s="22" t="s">
        <v>4196</v>
      </c>
    </row>
    <row r="154" s="1" customFormat="1" ht="16.5" customHeight="1">
      <c r="B154" s="46"/>
      <c r="C154" s="219" t="s">
        <v>313</v>
      </c>
      <c r="D154" s="219" t="s">
        <v>207</v>
      </c>
      <c r="E154" s="220" t="s">
        <v>4197</v>
      </c>
      <c r="F154" s="221" t="s">
        <v>4198</v>
      </c>
      <c r="G154" s="221"/>
      <c r="H154" s="221"/>
      <c r="I154" s="221"/>
      <c r="J154" s="222" t="s">
        <v>1134</v>
      </c>
      <c r="K154" s="223">
        <v>1</v>
      </c>
      <c r="L154" s="224">
        <v>0</v>
      </c>
      <c r="M154" s="225"/>
      <c r="N154" s="226">
        <f>ROUND(L154*K154,2)</f>
        <v>0</v>
      </c>
      <c r="O154" s="226"/>
      <c r="P154" s="226"/>
      <c r="Q154" s="226"/>
      <c r="R154" s="48"/>
      <c r="T154" s="227" t="s">
        <v>22</v>
      </c>
      <c r="U154" s="56" t="s">
        <v>45</v>
      </c>
      <c r="V154" s="47"/>
      <c r="W154" s="228">
        <f>V154*K154</f>
        <v>0</v>
      </c>
      <c r="X154" s="228">
        <v>0</v>
      </c>
      <c r="Y154" s="228">
        <f>X154*K154</f>
        <v>0</v>
      </c>
      <c r="Z154" s="228">
        <v>0</v>
      </c>
      <c r="AA154" s="229">
        <f>Z154*K154</f>
        <v>0</v>
      </c>
      <c r="AR154" s="22" t="s">
        <v>278</v>
      </c>
      <c r="AT154" s="22" t="s">
        <v>207</v>
      </c>
      <c r="AU154" s="22" t="s">
        <v>88</v>
      </c>
      <c r="AY154" s="22" t="s">
        <v>206</v>
      </c>
      <c r="BE154" s="142">
        <f>IF(U154="základní",N154,0)</f>
        <v>0</v>
      </c>
      <c r="BF154" s="142">
        <f>IF(U154="snížená",N154,0)</f>
        <v>0</v>
      </c>
      <c r="BG154" s="142">
        <f>IF(U154="zákl. přenesená",N154,0)</f>
        <v>0</v>
      </c>
      <c r="BH154" s="142">
        <f>IF(U154="sníž. přenesená",N154,0)</f>
        <v>0</v>
      </c>
      <c r="BI154" s="142">
        <f>IF(U154="nulová",N154,0)</f>
        <v>0</v>
      </c>
      <c r="BJ154" s="22" t="s">
        <v>88</v>
      </c>
      <c r="BK154" s="142">
        <f>ROUND(L154*K154,2)</f>
        <v>0</v>
      </c>
      <c r="BL154" s="22" t="s">
        <v>278</v>
      </c>
      <c r="BM154" s="22" t="s">
        <v>4199</v>
      </c>
    </row>
    <row r="155" s="1" customFormat="1" ht="25.5" customHeight="1">
      <c r="B155" s="46"/>
      <c r="C155" s="219" t="s">
        <v>318</v>
      </c>
      <c r="D155" s="219" t="s">
        <v>207</v>
      </c>
      <c r="E155" s="220" t="s">
        <v>4200</v>
      </c>
      <c r="F155" s="221" t="s">
        <v>4201</v>
      </c>
      <c r="G155" s="221"/>
      <c r="H155" s="221"/>
      <c r="I155" s="221"/>
      <c r="J155" s="222" t="s">
        <v>1134</v>
      </c>
      <c r="K155" s="223">
        <v>1</v>
      </c>
      <c r="L155" s="224">
        <v>0</v>
      </c>
      <c r="M155" s="225"/>
      <c r="N155" s="226">
        <f>ROUND(L155*K155,2)</f>
        <v>0</v>
      </c>
      <c r="O155" s="226"/>
      <c r="P155" s="226"/>
      <c r="Q155" s="226"/>
      <c r="R155" s="48"/>
      <c r="T155" s="227" t="s">
        <v>22</v>
      </c>
      <c r="U155" s="56" t="s">
        <v>45</v>
      </c>
      <c r="V155" s="47"/>
      <c r="W155" s="228">
        <f>V155*K155</f>
        <v>0</v>
      </c>
      <c r="X155" s="228">
        <v>0</v>
      </c>
      <c r="Y155" s="228">
        <f>X155*K155</f>
        <v>0</v>
      </c>
      <c r="Z155" s="228">
        <v>0</v>
      </c>
      <c r="AA155" s="229">
        <f>Z155*K155</f>
        <v>0</v>
      </c>
      <c r="AR155" s="22" t="s">
        <v>278</v>
      </c>
      <c r="AT155" s="22" t="s">
        <v>207</v>
      </c>
      <c r="AU155" s="22" t="s">
        <v>88</v>
      </c>
      <c r="AY155" s="22" t="s">
        <v>206</v>
      </c>
      <c r="BE155" s="142">
        <f>IF(U155="základní",N155,0)</f>
        <v>0</v>
      </c>
      <c r="BF155" s="142">
        <f>IF(U155="snížená",N155,0)</f>
        <v>0</v>
      </c>
      <c r="BG155" s="142">
        <f>IF(U155="zákl. přenesená",N155,0)</f>
        <v>0</v>
      </c>
      <c r="BH155" s="142">
        <f>IF(U155="sníž. přenesená",N155,0)</f>
        <v>0</v>
      </c>
      <c r="BI155" s="142">
        <f>IF(U155="nulová",N155,0)</f>
        <v>0</v>
      </c>
      <c r="BJ155" s="22" t="s">
        <v>88</v>
      </c>
      <c r="BK155" s="142">
        <f>ROUND(L155*K155,2)</f>
        <v>0</v>
      </c>
      <c r="BL155" s="22" t="s">
        <v>278</v>
      </c>
      <c r="BM155" s="22" t="s">
        <v>4202</v>
      </c>
    </row>
    <row r="156" s="1" customFormat="1" ht="25.5" customHeight="1">
      <c r="B156" s="46"/>
      <c r="C156" s="219" t="s">
        <v>323</v>
      </c>
      <c r="D156" s="219" t="s">
        <v>207</v>
      </c>
      <c r="E156" s="220" t="s">
        <v>4203</v>
      </c>
      <c r="F156" s="221" t="s">
        <v>4204</v>
      </c>
      <c r="G156" s="221"/>
      <c r="H156" s="221"/>
      <c r="I156" s="221"/>
      <c r="J156" s="222" t="s">
        <v>1134</v>
      </c>
      <c r="K156" s="223">
        <v>1</v>
      </c>
      <c r="L156" s="224">
        <v>0</v>
      </c>
      <c r="M156" s="225"/>
      <c r="N156" s="226">
        <f>ROUND(L156*K156,2)</f>
        <v>0</v>
      </c>
      <c r="O156" s="226"/>
      <c r="P156" s="226"/>
      <c r="Q156" s="226"/>
      <c r="R156" s="48"/>
      <c r="T156" s="227" t="s">
        <v>22</v>
      </c>
      <c r="U156" s="56" t="s">
        <v>45</v>
      </c>
      <c r="V156" s="47"/>
      <c r="W156" s="228">
        <f>V156*K156</f>
        <v>0</v>
      </c>
      <c r="X156" s="228">
        <v>0</v>
      </c>
      <c r="Y156" s="228">
        <f>X156*K156</f>
        <v>0</v>
      </c>
      <c r="Z156" s="228">
        <v>0</v>
      </c>
      <c r="AA156" s="229">
        <f>Z156*K156</f>
        <v>0</v>
      </c>
      <c r="AR156" s="22" t="s">
        <v>278</v>
      </c>
      <c r="AT156" s="22" t="s">
        <v>207</v>
      </c>
      <c r="AU156" s="22" t="s">
        <v>88</v>
      </c>
      <c r="AY156" s="22" t="s">
        <v>206</v>
      </c>
      <c r="BE156" s="142">
        <f>IF(U156="základní",N156,0)</f>
        <v>0</v>
      </c>
      <c r="BF156" s="142">
        <f>IF(U156="snížená",N156,0)</f>
        <v>0</v>
      </c>
      <c r="BG156" s="142">
        <f>IF(U156="zákl. přenesená",N156,0)</f>
        <v>0</v>
      </c>
      <c r="BH156" s="142">
        <f>IF(U156="sníž. přenesená",N156,0)</f>
        <v>0</v>
      </c>
      <c r="BI156" s="142">
        <f>IF(U156="nulová",N156,0)</f>
        <v>0</v>
      </c>
      <c r="BJ156" s="22" t="s">
        <v>88</v>
      </c>
      <c r="BK156" s="142">
        <f>ROUND(L156*K156,2)</f>
        <v>0</v>
      </c>
      <c r="BL156" s="22" t="s">
        <v>278</v>
      </c>
      <c r="BM156" s="22" t="s">
        <v>4205</v>
      </c>
    </row>
    <row r="157" s="1" customFormat="1" ht="16.5" customHeight="1">
      <c r="B157" s="46"/>
      <c r="C157" s="219" t="s">
        <v>327</v>
      </c>
      <c r="D157" s="219" t="s">
        <v>207</v>
      </c>
      <c r="E157" s="220" t="s">
        <v>4206</v>
      </c>
      <c r="F157" s="221" t="s">
        <v>4207</v>
      </c>
      <c r="G157" s="221"/>
      <c r="H157" s="221"/>
      <c r="I157" s="221"/>
      <c r="J157" s="222" t="s">
        <v>1134</v>
      </c>
      <c r="K157" s="223">
        <v>1</v>
      </c>
      <c r="L157" s="224">
        <v>0</v>
      </c>
      <c r="M157" s="225"/>
      <c r="N157" s="226">
        <f>ROUND(L157*K157,2)</f>
        <v>0</v>
      </c>
      <c r="O157" s="226"/>
      <c r="P157" s="226"/>
      <c r="Q157" s="226"/>
      <c r="R157" s="48"/>
      <c r="T157" s="227" t="s">
        <v>22</v>
      </c>
      <c r="U157" s="56" t="s">
        <v>45</v>
      </c>
      <c r="V157" s="47"/>
      <c r="W157" s="228">
        <f>V157*K157</f>
        <v>0</v>
      </c>
      <c r="X157" s="228">
        <v>0</v>
      </c>
      <c r="Y157" s="228">
        <f>X157*K157</f>
        <v>0</v>
      </c>
      <c r="Z157" s="228">
        <v>0</v>
      </c>
      <c r="AA157" s="229">
        <f>Z157*K157</f>
        <v>0</v>
      </c>
      <c r="AR157" s="22" t="s">
        <v>278</v>
      </c>
      <c r="AT157" s="22" t="s">
        <v>207</v>
      </c>
      <c r="AU157" s="22" t="s">
        <v>88</v>
      </c>
      <c r="AY157" s="22" t="s">
        <v>206</v>
      </c>
      <c r="BE157" s="142">
        <f>IF(U157="základní",N157,0)</f>
        <v>0</v>
      </c>
      <c r="BF157" s="142">
        <f>IF(U157="snížená",N157,0)</f>
        <v>0</v>
      </c>
      <c r="BG157" s="142">
        <f>IF(U157="zákl. přenesená",N157,0)</f>
        <v>0</v>
      </c>
      <c r="BH157" s="142">
        <f>IF(U157="sníž. přenesená",N157,0)</f>
        <v>0</v>
      </c>
      <c r="BI157" s="142">
        <f>IF(U157="nulová",N157,0)</f>
        <v>0</v>
      </c>
      <c r="BJ157" s="22" t="s">
        <v>88</v>
      </c>
      <c r="BK157" s="142">
        <f>ROUND(L157*K157,2)</f>
        <v>0</v>
      </c>
      <c r="BL157" s="22" t="s">
        <v>278</v>
      </c>
      <c r="BM157" s="22" t="s">
        <v>4208</v>
      </c>
    </row>
    <row r="158" s="1" customFormat="1" ht="25.5" customHeight="1">
      <c r="B158" s="46"/>
      <c r="C158" s="219" t="s">
        <v>290</v>
      </c>
      <c r="D158" s="219" t="s">
        <v>207</v>
      </c>
      <c r="E158" s="220" t="s">
        <v>4209</v>
      </c>
      <c r="F158" s="221" t="s">
        <v>4210</v>
      </c>
      <c r="G158" s="221"/>
      <c r="H158" s="221"/>
      <c r="I158" s="221"/>
      <c r="J158" s="222" t="s">
        <v>1134</v>
      </c>
      <c r="K158" s="223">
        <v>1</v>
      </c>
      <c r="L158" s="224">
        <v>0</v>
      </c>
      <c r="M158" s="225"/>
      <c r="N158" s="226">
        <f>ROUND(L158*K158,2)</f>
        <v>0</v>
      </c>
      <c r="O158" s="226"/>
      <c r="P158" s="226"/>
      <c r="Q158" s="226"/>
      <c r="R158" s="48"/>
      <c r="T158" s="227" t="s">
        <v>22</v>
      </c>
      <c r="U158" s="56" t="s">
        <v>45</v>
      </c>
      <c r="V158" s="47"/>
      <c r="W158" s="228">
        <f>V158*K158</f>
        <v>0</v>
      </c>
      <c r="X158" s="228">
        <v>0</v>
      </c>
      <c r="Y158" s="228">
        <f>X158*K158</f>
        <v>0</v>
      </c>
      <c r="Z158" s="228">
        <v>0</v>
      </c>
      <c r="AA158" s="229">
        <f>Z158*K158</f>
        <v>0</v>
      </c>
      <c r="AR158" s="22" t="s">
        <v>278</v>
      </c>
      <c r="AT158" s="22" t="s">
        <v>207</v>
      </c>
      <c r="AU158" s="22" t="s">
        <v>88</v>
      </c>
      <c r="AY158" s="22" t="s">
        <v>206</v>
      </c>
      <c r="BE158" s="142">
        <f>IF(U158="základní",N158,0)</f>
        <v>0</v>
      </c>
      <c r="BF158" s="142">
        <f>IF(U158="snížená",N158,0)</f>
        <v>0</v>
      </c>
      <c r="BG158" s="142">
        <f>IF(U158="zákl. přenesená",N158,0)</f>
        <v>0</v>
      </c>
      <c r="BH158" s="142">
        <f>IF(U158="sníž. přenesená",N158,0)</f>
        <v>0</v>
      </c>
      <c r="BI158" s="142">
        <f>IF(U158="nulová",N158,0)</f>
        <v>0</v>
      </c>
      <c r="BJ158" s="22" t="s">
        <v>88</v>
      </c>
      <c r="BK158" s="142">
        <f>ROUND(L158*K158,2)</f>
        <v>0</v>
      </c>
      <c r="BL158" s="22" t="s">
        <v>278</v>
      </c>
      <c r="BM158" s="22" t="s">
        <v>4211</v>
      </c>
    </row>
    <row r="159" s="9" customFormat="1" ht="37.44001" customHeight="1">
      <c r="B159" s="205"/>
      <c r="C159" s="206"/>
      <c r="D159" s="207" t="s">
        <v>4127</v>
      </c>
      <c r="E159" s="207"/>
      <c r="F159" s="207"/>
      <c r="G159" s="207"/>
      <c r="H159" s="207"/>
      <c r="I159" s="207"/>
      <c r="J159" s="207"/>
      <c r="K159" s="207"/>
      <c r="L159" s="207"/>
      <c r="M159" s="207"/>
      <c r="N159" s="265">
        <f>BK159</f>
        <v>0</v>
      </c>
      <c r="O159" s="266"/>
      <c r="P159" s="266"/>
      <c r="Q159" s="266"/>
      <c r="R159" s="209"/>
      <c r="T159" s="210"/>
      <c r="U159" s="206"/>
      <c r="V159" s="206"/>
      <c r="W159" s="211">
        <f>SUM(W160:W161)</f>
        <v>0</v>
      </c>
      <c r="X159" s="206"/>
      <c r="Y159" s="211">
        <f>SUM(Y160:Y161)</f>
        <v>0</v>
      </c>
      <c r="Z159" s="206"/>
      <c r="AA159" s="212">
        <f>SUM(AA160:AA161)</f>
        <v>0</v>
      </c>
      <c r="AR159" s="213" t="s">
        <v>149</v>
      </c>
      <c r="AT159" s="214" t="s">
        <v>79</v>
      </c>
      <c r="AU159" s="214" t="s">
        <v>80</v>
      </c>
      <c r="AY159" s="213" t="s">
        <v>206</v>
      </c>
      <c r="BK159" s="215">
        <f>SUM(BK160:BK161)</f>
        <v>0</v>
      </c>
    </row>
    <row r="160" s="1" customFormat="1" ht="76.5" customHeight="1">
      <c r="B160" s="46"/>
      <c r="C160" s="219" t="s">
        <v>354</v>
      </c>
      <c r="D160" s="219" t="s">
        <v>207</v>
      </c>
      <c r="E160" s="220" t="s">
        <v>4212</v>
      </c>
      <c r="F160" s="221" t="s">
        <v>4213</v>
      </c>
      <c r="G160" s="221"/>
      <c r="H160" s="221"/>
      <c r="I160" s="221"/>
      <c r="J160" s="222" t="s">
        <v>1134</v>
      </c>
      <c r="K160" s="223">
        <v>1</v>
      </c>
      <c r="L160" s="224">
        <v>0</v>
      </c>
      <c r="M160" s="225"/>
      <c r="N160" s="226">
        <f>ROUND(L160*K160,2)</f>
        <v>0</v>
      </c>
      <c r="O160" s="226"/>
      <c r="P160" s="226"/>
      <c r="Q160" s="226"/>
      <c r="R160" s="48"/>
      <c r="T160" s="227" t="s">
        <v>22</v>
      </c>
      <c r="U160" s="56" t="s">
        <v>45</v>
      </c>
      <c r="V160" s="47"/>
      <c r="W160" s="228">
        <f>V160*K160</f>
        <v>0</v>
      </c>
      <c r="X160" s="228">
        <v>0</v>
      </c>
      <c r="Y160" s="228">
        <f>X160*K160</f>
        <v>0</v>
      </c>
      <c r="Z160" s="228">
        <v>0</v>
      </c>
      <c r="AA160" s="229">
        <f>Z160*K160</f>
        <v>0</v>
      </c>
      <c r="AR160" s="22" t="s">
        <v>278</v>
      </c>
      <c r="AT160" s="22" t="s">
        <v>207</v>
      </c>
      <c r="AU160" s="22" t="s">
        <v>88</v>
      </c>
      <c r="AY160" s="22" t="s">
        <v>206</v>
      </c>
      <c r="BE160" s="142">
        <f>IF(U160="základní",N160,0)</f>
        <v>0</v>
      </c>
      <c r="BF160" s="142">
        <f>IF(U160="snížená",N160,0)</f>
        <v>0</v>
      </c>
      <c r="BG160" s="142">
        <f>IF(U160="zákl. přenesená",N160,0)</f>
        <v>0</v>
      </c>
      <c r="BH160" s="142">
        <f>IF(U160="sníž. přenesená",N160,0)</f>
        <v>0</v>
      </c>
      <c r="BI160" s="142">
        <f>IF(U160="nulová",N160,0)</f>
        <v>0</v>
      </c>
      <c r="BJ160" s="22" t="s">
        <v>88</v>
      </c>
      <c r="BK160" s="142">
        <f>ROUND(L160*K160,2)</f>
        <v>0</v>
      </c>
      <c r="BL160" s="22" t="s">
        <v>278</v>
      </c>
      <c r="BM160" s="22" t="s">
        <v>4214</v>
      </c>
    </row>
    <row r="161" s="1" customFormat="1" ht="84" customHeight="1">
      <c r="B161" s="46"/>
      <c r="C161" s="47"/>
      <c r="D161" s="47"/>
      <c r="E161" s="47"/>
      <c r="F161" s="250" t="s">
        <v>4215</v>
      </c>
      <c r="G161" s="67"/>
      <c r="H161" s="67"/>
      <c r="I161" s="67"/>
      <c r="J161" s="47"/>
      <c r="K161" s="47"/>
      <c r="L161" s="47"/>
      <c r="M161" s="47"/>
      <c r="N161" s="47"/>
      <c r="O161" s="47"/>
      <c r="P161" s="47"/>
      <c r="Q161" s="47"/>
      <c r="R161" s="48"/>
      <c r="T161" s="189"/>
      <c r="U161" s="47"/>
      <c r="V161" s="47"/>
      <c r="W161" s="47"/>
      <c r="X161" s="47"/>
      <c r="Y161" s="47"/>
      <c r="Z161" s="47"/>
      <c r="AA161" s="100"/>
      <c r="AT161" s="22" t="s">
        <v>268</v>
      </c>
      <c r="AU161" s="22" t="s">
        <v>88</v>
      </c>
    </row>
    <row r="162" s="9" customFormat="1" ht="37.44001" customHeight="1">
      <c r="B162" s="205"/>
      <c r="C162" s="206"/>
      <c r="D162" s="207" t="s">
        <v>4128</v>
      </c>
      <c r="E162" s="207"/>
      <c r="F162" s="207"/>
      <c r="G162" s="207"/>
      <c r="H162" s="207"/>
      <c r="I162" s="207"/>
      <c r="J162" s="207"/>
      <c r="K162" s="207"/>
      <c r="L162" s="207"/>
      <c r="M162" s="207"/>
      <c r="N162" s="263">
        <f>BK162</f>
        <v>0</v>
      </c>
      <c r="O162" s="264"/>
      <c r="P162" s="264"/>
      <c r="Q162" s="264"/>
      <c r="R162" s="209"/>
      <c r="T162" s="210"/>
      <c r="U162" s="206"/>
      <c r="V162" s="206"/>
      <c r="W162" s="211">
        <f>SUM(W163:W175)</f>
        <v>0</v>
      </c>
      <c r="X162" s="206"/>
      <c r="Y162" s="211">
        <f>SUM(Y163:Y175)</f>
        <v>0</v>
      </c>
      <c r="Z162" s="206"/>
      <c r="AA162" s="212">
        <f>SUM(AA163:AA175)</f>
        <v>0</v>
      </c>
      <c r="AR162" s="213" t="s">
        <v>149</v>
      </c>
      <c r="AT162" s="214" t="s">
        <v>79</v>
      </c>
      <c r="AU162" s="214" t="s">
        <v>80</v>
      </c>
      <c r="AY162" s="213" t="s">
        <v>206</v>
      </c>
      <c r="BK162" s="215">
        <f>SUM(BK163:BK175)</f>
        <v>0</v>
      </c>
    </row>
    <row r="163" s="1" customFormat="1" ht="16.5" customHeight="1">
      <c r="B163" s="46"/>
      <c r="C163" s="219" t="s">
        <v>405</v>
      </c>
      <c r="D163" s="219" t="s">
        <v>207</v>
      </c>
      <c r="E163" s="220" t="s">
        <v>4216</v>
      </c>
      <c r="F163" s="221" t="s">
        <v>4217</v>
      </c>
      <c r="G163" s="221"/>
      <c r="H163" s="221"/>
      <c r="I163" s="221"/>
      <c r="J163" s="222" t="s">
        <v>243</v>
      </c>
      <c r="K163" s="223">
        <v>100</v>
      </c>
      <c r="L163" s="224">
        <v>0</v>
      </c>
      <c r="M163" s="225"/>
      <c r="N163" s="226">
        <f>ROUND(L163*K163,2)</f>
        <v>0</v>
      </c>
      <c r="O163" s="226"/>
      <c r="P163" s="226"/>
      <c r="Q163" s="226"/>
      <c r="R163" s="48"/>
      <c r="T163" s="227" t="s">
        <v>22</v>
      </c>
      <c r="U163" s="56" t="s">
        <v>45</v>
      </c>
      <c r="V163" s="47"/>
      <c r="W163" s="228">
        <f>V163*K163</f>
        <v>0</v>
      </c>
      <c r="X163" s="228">
        <v>0</v>
      </c>
      <c r="Y163" s="228">
        <f>X163*K163</f>
        <v>0</v>
      </c>
      <c r="Z163" s="228">
        <v>0</v>
      </c>
      <c r="AA163" s="229">
        <f>Z163*K163</f>
        <v>0</v>
      </c>
      <c r="AR163" s="22" t="s">
        <v>278</v>
      </c>
      <c r="AT163" s="22" t="s">
        <v>207</v>
      </c>
      <c r="AU163" s="22" t="s">
        <v>88</v>
      </c>
      <c r="AY163" s="22" t="s">
        <v>206</v>
      </c>
      <c r="BE163" s="142">
        <f>IF(U163="základní",N163,0)</f>
        <v>0</v>
      </c>
      <c r="BF163" s="142">
        <f>IF(U163="snížená",N163,0)</f>
        <v>0</v>
      </c>
      <c r="BG163" s="142">
        <f>IF(U163="zákl. přenesená",N163,0)</f>
        <v>0</v>
      </c>
      <c r="BH163" s="142">
        <f>IF(U163="sníž. přenesená",N163,0)</f>
        <v>0</v>
      </c>
      <c r="BI163" s="142">
        <f>IF(U163="nulová",N163,0)</f>
        <v>0</v>
      </c>
      <c r="BJ163" s="22" t="s">
        <v>88</v>
      </c>
      <c r="BK163" s="142">
        <f>ROUND(L163*K163,2)</f>
        <v>0</v>
      </c>
      <c r="BL163" s="22" t="s">
        <v>278</v>
      </c>
      <c r="BM163" s="22" t="s">
        <v>4218</v>
      </c>
    </row>
    <row r="164" s="1" customFormat="1" ht="16.5" customHeight="1">
      <c r="B164" s="46"/>
      <c r="C164" s="219" t="s">
        <v>407</v>
      </c>
      <c r="D164" s="219" t="s">
        <v>207</v>
      </c>
      <c r="E164" s="220" t="s">
        <v>4219</v>
      </c>
      <c r="F164" s="221" t="s">
        <v>4220</v>
      </c>
      <c r="G164" s="221"/>
      <c r="H164" s="221"/>
      <c r="I164" s="221"/>
      <c r="J164" s="222" t="s">
        <v>243</v>
      </c>
      <c r="K164" s="223">
        <v>300</v>
      </c>
      <c r="L164" s="224">
        <v>0</v>
      </c>
      <c r="M164" s="225"/>
      <c r="N164" s="226">
        <f>ROUND(L164*K164,2)</f>
        <v>0</v>
      </c>
      <c r="O164" s="226"/>
      <c r="P164" s="226"/>
      <c r="Q164" s="226"/>
      <c r="R164" s="48"/>
      <c r="T164" s="227" t="s">
        <v>22</v>
      </c>
      <c r="U164" s="56" t="s">
        <v>45</v>
      </c>
      <c r="V164" s="47"/>
      <c r="W164" s="228">
        <f>V164*K164</f>
        <v>0</v>
      </c>
      <c r="X164" s="228">
        <v>0</v>
      </c>
      <c r="Y164" s="228">
        <f>X164*K164</f>
        <v>0</v>
      </c>
      <c r="Z164" s="228">
        <v>0</v>
      </c>
      <c r="AA164" s="229">
        <f>Z164*K164</f>
        <v>0</v>
      </c>
      <c r="AR164" s="22" t="s">
        <v>278</v>
      </c>
      <c r="AT164" s="22" t="s">
        <v>207</v>
      </c>
      <c r="AU164" s="22" t="s">
        <v>88</v>
      </c>
      <c r="AY164" s="22" t="s">
        <v>206</v>
      </c>
      <c r="BE164" s="142">
        <f>IF(U164="základní",N164,0)</f>
        <v>0</v>
      </c>
      <c r="BF164" s="142">
        <f>IF(U164="snížená",N164,0)</f>
        <v>0</v>
      </c>
      <c r="BG164" s="142">
        <f>IF(U164="zákl. přenesená",N164,0)</f>
        <v>0</v>
      </c>
      <c r="BH164" s="142">
        <f>IF(U164="sníž. přenesená",N164,0)</f>
        <v>0</v>
      </c>
      <c r="BI164" s="142">
        <f>IF(U164="nulová",N164,0)</f>
        <v>0</v>
      </c>
      <c r="BJ164" s="22" t="s">
        <v>88</v>
      </c>
      <c r="BK164" s="142">
        <f>ROUND(L164*K164,2)</f>
        <v>0</v>
      </c>
      <c r="BL164" s="22" t="s">
        <v>278</v>
      </c>
      <c r="BM164" s="22" t="s">
        <v>4221</v>
      </c>
    </row>
    <row r="165" s="1" customFormat="1" ht="16.5" customHeight="1">
      <c r="B165" s="46"/>
      <c r="C165" s="219" t="s">
        <v>412</v>
      </c>
      <c r="D165" s="219" t="s">
        <v>207</v>
      </c>
      <c r="E165" s="220" t="s">
        <v>4222</v>
      </c>
      <c r="F165" s="221" t="s">
        <v>4223</v>
      </c>
      <c r="G165" s="221"/>
      <c r="H165" s="221"/>
      <c r="I165" s="221"/>
      <c r="J165" s="222" t="s">
        <v>2696</v>
      </c>
      <c r="K165" s="223">
        <v>25</v>
      </c>
      <c r="L165" s="224">
        <v>0</v>
      </c>
      <c r="M165" s="225"/>
      <c r="N165" s="226">
        <f>ROUND(L165*K165,2)</f>
        <v>0</v>
      </c>
      <c r="O165" s="226"/>
      <c r="P165" s="226"/>
      <c r="Q165" s="226"/>
      <c r="R165" s="48"/>
      <c r="T165" s="227" t="s">
        <v>22</v>
      </c>
      <c r="U165" s="56" t="s">
        <v>45</v>
      </c>
      <c r="V165" s="47"/>
      <c r="W165" s="228">
        <f>V165*K165</f>
        <v>0</v>
      </c>
      <c r="X165" s="228">
        <v>0</v>
      </c>
      <c r="Y165" s="228">
        <f>X165*K165</f>
        <v>0</v>
      </c>
      <c r="Z165" s="228">
        <v>0</v>
      </c>
      <c r="AA165" s="229">
        <f>Z165*K165</f>
        <v>0</v>
      </c>
      <c r="AR165" s="22" t="s">
        <v>278</v>
      </c>
      <c r="AT165" s="22" t="s">
        <v>207</v>
      </c>
      <c r="AU165" s="22" t="s">
        <v>88</v>
      </c>
      <c r="AY165" s="22" t="s">
        <v>206</v>
      </c>
      <c r="BE165" s="142">
        <f>IF(U165="základní",N165,0)</f>
        <v>0</v>
      </c>
      <c r="BF165" s="142">
        <f>IF(U165="snížená",N165,0)</f>
        <v>0</v>
      </c>
      <c r="BG165" s="142">
        <f>IF(U165="zákl. přenesená",N165,0)</f>
        <v>0</v>
      </c>
      <c r="BH165" s="142">
        <f>IF(U165="sníž. přenesená",N165,0)</f>
        <v>0</v>
      </c>
      <c r="BI165" s="142">
        <f>IF(U165="nulová",N165,0)</f>
        <v>0</v>
      </c>
      <c r="BJ165" s="22" t="s">
        <v>88</v>
      </c>
      <c r="BK165" s="142">
        <f>ROUND(L165*K165,2)</f>
        <v>0</v>
      </c>
      <c r="BL165" s="22" t="s">
        <v>278</v>
      </c>
      <c r="BM165" s="22" t="s">
        <v>4224</v>
      </c>
    </row>
    <row r="166" s="1" customFormat="1" ht="16.5" customHeight="1">
      <c r="B166" s="46"/>
      <c r="C166" s="219" t="s">
        <v>362</v>
      </c>
      <c r="D166" s="219" t="s">
        <v>207</v>
      </c>
      <c r="E166" s="220" t="s">
        <v>4225</v>
      </c>
      <c r="F166" s="221" t="s">
        <v>4226</v>
      </c>
      <c r="G166" s="221"/>
      <c r="H166" s="221"/>
      <c r="I166" s="221"/>
      <c r="J166" s="222" t="s">
        <v>243</v>
      </c>
      <c r="K166" s="223">
        <v>1424</v>
      </c>
      <c r="L166" s="224">
        <v>0</v>
      </c>
      <c r="M166" s="225"/>
      <c r="N166" s="226">
        <f>ROUND(L166*K166,2)</f>
        <v>0</v>
      </c>
      <c r="O166" s="226"/>
      <c r="P166" s="226"/>
      <c r="Q166" s="226"/>
      <c r="R166" s="48"/>
      <c r="T166" s="227" t="s">
        <v>22</v>
      </c>
      <c r="U166" s="56" t="s">
        <v>45</v>
      </c>
      <c r="V166" s="47"/>
      <c r="W166" s="228">
        <f>V166*K166</f>
        <v>0</v>
      </c>
      <c r="X166" s="228">
        <v>0</v>
      </c>
      <c r="Y166" s="228">
        <f>X166*K166</f>
        <v>0</v>
      </c>
      <c r="Z166" s="228">
        <v>0</v>
      </c>
      <c r="AA166" s="229">
        <f>Z166*K166</f>
        <v>0</v>
      </c>
      <c r="AR166" s="22" t="s">
        <v>278</v>
      </c>
      <c r="AT166" s="22" t="s">
        <v>207</v>
      </c>
      <c r="AU166" s="22" t="s">
        <v>88</v>
      </c>
      <c r="AY166" s="22" t="s">
        <v>206</v>
      </c>
      <c r="BE166" s="142">
        <f>IF(U166="základní",N166,0)</f>
        <v>0</v>
      </c>
      <c r="BF166" s="142">
        <f>IF(U166="snížená",N166,0)</f>
        <v>0</v>
      </c>
      <c r="BG166" s="142">
        <f>IF(U166="zákl. přenesená",N166,0)</f>
        <v>0</v>
      </c>
      <c r="BH166" s="142">
        <f>IF(U166="sníž. přenesená",N166,0)</f>
        <v>0</v>
      </c>
      <c r="BI166" s="142">
        <f>IF(U166="nulová",N166,0)</f>
        <v>0</v>
      </c>
      <c r="BJ166" s="22" t="s">
        <v>88</v>
      </c>
      <c r="BK166" s="142">
        <f>ROUND(L166*K166,2)</f>
        <v>0</v>
      </c>
      <c r="BL166" s="22" t="s">
        <v>278</v>
      </c>
      <c r="BM166" s="22" t="s">
        <v>4227</v>
      </c>
    </row>
    <row r="167" s="1" customFormat="1" ht="16.5" customHeight="1">
      <c r="B167" s="46"/>
      <c r="C167" s="219" t="s">
        <v>367</v>
      </c>
      <c r="D167" s="219" t="s">
        <v>207</v>
      </c>
      <c r="E167" s="220" t="s">
        <v>4228</v>
      </c>
      <c r="F167" s="221" t="s">
        <v>4229</v>
      </c>
      <c r="G167" s="221"/>
      <c r="H167" s="221"/>
      <c r="I167" s="221"/>
      <c r="J167" s="222" t="s">
        <v>243</v>
      </c>
      <c r="K167" s="223">
        <v>43</v>
      </c>
      <c r="L167" s="224">
        <v>0</v>
      </c>
      <c r="M167" s="225"/>
      <c r="N167" s="226">
        <f>ROUND(L167*K167,2)</f>
        <v>0</v>
      </c>
      <c r="O167" s="226"/>
      <c r="P167" s="226"/>
      <c r="Q167" s="226"/>
      <c r="R167" s="48"/>
      <c r="T167" s="227" t="s">
        <v>22</v>
      </c>
      <c r="U167" s="56" t="s">
        <v>45</v>
      </c>
      <c r="V167" s="47"/>
      <c r="W167" s="228">
        <f>V167*K167</f>
        <v>0</v>
      </c>
      <c r="X167" s="228">
        <v>0</v>
      </c>
      <c r="Y167" s="228">
        <f>X167*K167</f>
        <v>0</v>
      </c>
      <c r="Z167" s="228">
        <v>0</v>
      </c>
      <c r="AA167" s="229">
        <f>Z167*K167</f>
        <v>0</v>
      </c>
      <c r="AR167" s="22" t="s">
        <v>278</v>
      </c>
      <c r="AT167" s="22" t="s">
        <v>207</v>
      </c>
      <c r="AU167" s="22" t="s">
        <v>88</v>
      </c>
      <c r="AY167" s="22" t="s">
        <v>206</v>
      </c>
      <c r="BE167" s="142">
        <f>IF(U167="základní",N167,0)</f>
        <v>0</v>
      </c>
      <c r="BF167" s="142">
        <f>IF(U167="snížená",N167,0)</f>
        <v>0</v>
      </c>
      <c r="BG167" s="142">
        <f>IF(U167="zákl. přenesená",N167,0)</f>
        <v>0</v>
      </c>
      <c r="BH167" s="142">
        <f>IF(U167="sníž. přenesená",N167,0)</f>
        <v>0</v>
      </c>
      <c r="BI167" s="142">
        <f>IF(U167="nulová",N167,0)</f>
        <v>0</v>
      </c>
      <c r="BJ167" s="22" t="s">
        <v>88</v>
      </c>
      <c r="BK167" s="142">
        <f>ROUND(L167*K167,2)</f>
        <v>0</v>
      </c>
      <c r="BL167" s="22" t="s">
        <v>278</v>
      </c>
      <c r="BM167" s="22" t="s">
        <v>4230</v>
      </c>
    </row>
    <row r="168" s="1" customFormat="1" ht="16.5" customHeight="1">
      <c r="B168" s="46"/>
      <c r="C168" s="219" t="s">
        <v>373</v>
      </c>
      <c r="D168" s="219" t="s">
        <v>207</v>
      </c>
      <c r="E168" s="220" t="s">
        <v>4231</v>
      </c>
      <c r="F168" s="221" t="s">
        <v>4232</v>
      </c>
      <c r="G168" s="221"/>
      <c r="H168" s="221"/>
      <c r="I168" s="221"/>
      <c r="J168" s="222" t="s">
        <v>243</v>
      </c>
      <c r="K168" s="223">
        <v>49</v>
      </c>
      <c r="L168" s="224">
        <v>0</v>
      </c>
      <c r="M168" s="225"/>
      <c r="N168" s="226">
        <f>ROUND(L168*K168,2)</f>
        <v>0</v>
      </c>
      <c r="O168" s="226"/>
      <c r="P168" s="226"/>
      <c r="Q168" s="226"/>
      <c r="R168" s="48"/>
      <c r="T168" s="227" t="s">
        <v>22</v>
      </c>
      <c r="U168" s="56" t="s">
        <v>45</v>
      </c>
      <c r="V168" s="47"/>
      <c r="W168" s="228">
        <f>V168*K168</f>
        <v>0</v>
      </c>
      <c r="X168" s="228">
        <v>0</v>
      </c>
      <c r="Y168" s="228">
        <f>X168*K168</f>
        <v>0</v>
      </c>
      <c r="Z168" s="228">
        <v>0</v>
      </c>
      <c r="AA168" s="229">
        <f>Z168*K168</f>
        <v>0</v>
      </c>
      <c r="AR168" s="22" t="s">
        <v>278</v>
      </c>
      <c r="AT168" s="22" t="s">
        <v>207</v>
      </c>
      <c r="AU168" s="22" t="s">
        <v>88</v>
      </c>
      <c r="AY168" s="22" t="s">
        <v>206</v>
      </c>
      <c r="BE168" s="142">
        <f>IF(U168="základní",N168,0)</f>
        <v>0</v>
      </c>
      <c r="BF168" s="142">
        <f>IF(U168="snížená",N168,0)</f>
        <v>0</v>
      </c>
      <c r="BG168" s="142">
        <f>IF(U168="zákl. přenesená",N168,0)</f>
        <v>0</v>
      </c>
      <c r="BH168" s="142">
        <f>IF(U168="sníž. přenesená",N168,0)</f>
        <v>0</v>
      </c>
      <c r="BI168" s="142">
        <f>IF(U168="nulová",N168,0)</f>
        <v>0</v>
      </c>
      <c r="BJ168" s="22" t="s">
        <v>88</v>
      </c>
      <c r="BK168" s="142">
        <f>ROUND(L168*K168,2)</f>
        <v>0</v>
      </c>
      <c r="BL168" s="22" t="s">
        <v>278</v>
      </c>
      <c r="BM168" s="22" t="s">
        <v>4233</v>
      </c>
    </row>
    <row r="169" s="1" customFormat="1" ht="16.5" customHeight="1">
      <c r="B169" s="46"/>
      <c r="C169" s="219" t="s">
        <v>384</v>
      </c>
      <c r="D169" s="219" t="s">
        <v>207</v>
      </c>
      <c r="E169" s="220" t="s">
        <v>4234</v>
      </c>
      <c r="F169" s="221" t="s">
        <v>4235</v>
      </c>
      <c r="G169" s="221"/>
      <c r="H169" s="221"/>
      <c r="I169" s="221"/>
      <c r="J169" s="222" t="s">
        <v>243</v>
      </c>
      <c r="K169" s="223">
        <v>169</v>
      </c>
      <c r="L169" s="224">
        <v>0</v>
      </c>
      <c r="M169" s="225"/>
      <c r="N169" s="226">
        <f>ROUND(L169*K169,2)</f>
        <v>0</v>
      </c>
      <c r="O169" s="226"/>
      <c r="P169" s="226"/>
      <c r="Q169" s="226"/>
      <c r="R169" s="48"/>
      <c r="T169" s="227" t="s">
        <v>22</v>
      </c>
      <c r="U169" s="56" t="s">
        <v>45</v>
      </c>
      <c r="V169" s="47"/>
      <c r="W169" s="228">
        <f>V169*K169</f>
        <v>0</v>
      </c>
      <c r="X169" s="228">
        <v>0</v>
      </c>
      <c r="Y169" s="228">
        <f>X169*K169</f>
        <v>0</v>
      </c>
      <c r="Z169" s="228">
        <v>0</v>
      </c>
      <c r="AA169" s="229">
        <f>Z169*K169</f>
        <v>0</v>
      </c>
      <c r="AR169" s="22" t="s">
        <v>278</v>
      </c>
      <c r="AT169" s="22" t="s">
        <v>207</v>
      </c>
      <c r="AU169" s="22" t="s">
        <v>88</v>
      </c>
      <c r="AY169" s="22" t="s">
        <v>206</v>
      </c>
      <c r="BE169" s="142">
        <f>IF(U169="základní",N169,0)</f>
        <v>0</v>
      </c>
      <c r="BF169" s="142">
        <f>IF(U169="snížená",N169,0)</f>
        <v>0</v>
      </c>
      <c r="BG169" s="142">
        <f>IF(U169="zákl. přenesená",N169,0)</f>
        <v>0</v>
      </c>
      <c r="BH169" s="142">
        <f>IF(U169="sníž. přenesená",N169,0)</f>
        <v>0</v>
      </c>
      <c r="BI169" s="142">
        <f>IF(U169="nulová",N169,0)</f>
        <v>0</v>
      </c>
      <c r="BJ169" s="22" t="s">
        <v>88</v>
      </c>
      <c r="BK169" s="142">
        <f>ROUND(L169*K169,2)</f>
        <v>0</v>
      </c>
      <c r="BL169" s="22" t="s">
        <v>278</v>
      </c>
      <c r="BM169" s="22" t="s">
        <v>4236</v>
      </c>
    </row>
    <row r="170" s="1" customFormat="1" ht="16.5" customHeight="1">
      <c r="B170" s="46"/>
      <c r="C170" s="219" t="s">
        <v>388</v>
      </c>
      <c r="D170" s="219" t="s">
        <v>207</v>
      </c>
      <c r="E170" s="220" t="s">
        <v>4237</v>
      </c>
      <c r="F170" s="221" t="s">
        <v>4238</v>
      </c>
      <c r="G170" s="221"/>
      <c r="H170" s="221"/>
      <c r="I170" s="221"/>
      <c r="J170" s="222" t="s">
        <v>243</v>
      </c>
      <c r="K170" s="223">
        <v>181</v>
      </c>
      <c r="L170" s="224">
        <v>0</v>
      </c>
      <c r="M170" s="225"/>
      <c r="N170" s="226">
        <f>ROUND(L170*K170,2)</f>
        <v>0</v>
      </c>
      <c r="O170" s="226"/>
      <c r="P170" s="226"/>
      <c r="Q170" s="226"/>
      <c r="R170" s="48"/>
      <c r="T170" s="227" t="s">
        <v>22</v>
      </c>
      <c r="U170" s="56" t="s">
        <v>45</v>
      </c>
      <c r="V170" s="47"/>
      <c r="W170" s="228">
        <f>V170*K170</f>
        <v>0</v>
      </c>
      <c r="X170" s="228">
        <v>0</v>
      </c>
      <c r="Y170" s="228">
        <f>X170*K170</f>
        <v>0</v>
      </c>
      <c r="Z170" s="228">
        <v>0</v>
      </c>
      <c r="AA170" s="229">
        <f>Z170*K170</f>
        <v>0</v>
      </c>
      <c r="AR170" s="22" t="s">
        <v>278</v>
      </c>
      <c r="AT170" s="22" t="s">
        <v>207</v>
      </c>
      <c r="AU170" s="22" t="s">
        <v>88</v>
      </c>
      <c r="AY170" s="22" t="s">
        <v>206</v>
      </c>
      <c r="BE170" s="142">
        <f>IF(U170="základní",N170,0)</f>
        <v>0</v>
      </c>
      <c r="BF170" s="142">
        <f>IF(U170="snížená",N170,0)</f>
        <v>0</v>
      </c>
      <c r="BG170" s="142">
        <f>IF(U170="zákl. přenesená",N170,0)</f>
        <v>0</v>
      </c>
      <c r="BH170" s="142">
        <f>IF(U170="sníž. přenesená",N170,0)</f>
        <v>0</v>
      </c>
      <c r="BI170" s="142">
        <f>IF(U170="nulová",N170,0)</f>
        <v>0</v>
      </c>
      <c r="BJ170" s="22" t="s">
        <v>88</v>
      </c>
      <c r="BK170" s="142">
        <f>ROUND(L170*K170,2)</f>
        <v>0</v>
      </c>
      <c r="BL170" s="22" t="s">
        <v>278</v>
      </c>
      <c r="BM170" s="22" t="s">
        <v>4239</v>
      </c>
    </row>
    <row r="171" s="1" customFormat="1" ht="16.5" customHeight="1">
      <c r="B171" s="46"/>
      <c r="C171" s="219" t="s">
        <v>378</v>
      </c>
      <c r="D171" s="219" t="s">
        <v>207</v>
      </c>
      <c r="E171" s="220" t="s">
        <v>4240</v>
      </c>
      <c r="F171" s="221" t="s">
        <v>4241</v>
      </c>
      <c r="G171" s="221"/>
      <c r="H171" s="221"/>
      <c r="I171" s="221"/>
      <c r="J171" s="222" t="s">
        <v>243</v>
      </c>
      <c r="K171" s="223">
        <v>646</v>
      </c>
      <c r="L171" s="224">
        <v>0</v>
      </c>
      <c r="M171" s="225"/>
      <c r="N171" s="226">
        <f>ROUND(L171*K171,2)</f>
        <v>0</v>
      </c>
      <c r="O171" s="226"/>
      <c r="P171" s="226"/>
      <c r="Q171" s="226"/>
      <c r="R171" s="48"/>
      <c r="T171" s="227" t="s">
        <v>22</v>
      </c>
      <c r="U171" s="56" t="s">
        <v>45</v>
      </c>
      <c r="V171" s="47"/>
      <c r="W171" s="228">
        <f>V171*K171</f>
        <v>0</v>
      </c>
      <c r="X171" s="228">
        <v>0</v>
      </c>
      <c r="Y171" s="228">
        <f>X171*K171</f>
        <v>0</v>
      </c>
      <c r="Z171" s="228">
        <v>0</v>
      </c>
      <c r="AA171" s="229">
        <f>Z171*K171</f>
        <v>0</v>
      </c>
      <c r="AR171" s="22" t="s">
        <v>278</v>
      </c>
      <c r="AT171" s="22" t="s">
        <v>207</v>
      </c>
      <c r="AU171" s="22" t="s">
        <v>88</v>
      </c>
      <c r="AY171" s="22" t="s">
        <v>206</v>
      </c>
      <c r="BE171" s="142">
        <f>IF(U171="základní",N171,0)</f>
        <v>0</v>
      </c>
      <c r="BF171" s="142">
        <f>IF(U171="snížená",N171,0)</f>
        <v>0</v>
      </c>
      <c r="BG171" s="142">
        <f>IF(U171="zákl. přenesená",N171,0)</f>
        <v>0</v>
      </c>
      <c r="BH171" s="142">
        <f>IF(U171="sníž. přenesená",N171,0)</f>
        <v>0</v>
      </c>
      <c r="BI171" s="142">
        <f>IF(U171="nulová",N171,0)</f>
        <v>0</v>
      </c>
      <c r="BJ171" s="22" t="s">
        <v>88</v>
      </c>
      <c r="BK171" s="142">
        <f>ROUND(L171*K171,2)</f>
        <v>0</v>
      </c>
      <c r="BL171" s="22" t="s">
        <v>278</v>
      </c>
      <c r="BM171" s="22" t="s">
        <v>4242</v>
      </c>
    </row>
    <row r="172" s="1" customFormat="1" ht="16.5" customHeight="1">
      <c r="B172" s="46"/>
      <c r="C172" s="219" t="s">
        <v>394</v>
      </c>
      <c r="D172" s="219" t="s">
        <v>207</v>
      </c>
      <c r="E172" s="220" t="s">
        <v>4243</v>
      </c>
      <c r="F172" s="221" t="s">
        <v>4244</v>
      </c>
      <c r="G172" s="221"/>
      <c r="H172" s="221"/>
      <c r="I172" s="221"/>
      <c r="J172" s="222" t="s">
        <v>243</v>
      </c>
      <c r="K172" s="223">
        <v>445</v>
      </c>
      <c r="L172" s="224">
        <v>0</v>
      </c>
      <c r="M172" s="225"/>
      <c r="N172" s="226">
        <f>ROUND(L172*K172,2)</f>
        <v>0</v>
      </c>
      <c r="O172" s="226"/>
      <c r="P172" s="226"/>
      <c r="Q172" s="226"/>
      <c r="R172" s="48"/>
      <c r="T172" s="227" t="s">
        <v>22</v>
      </c>
      <c r="U172" s="56" t="s">
        <v>45</v>
      </c>
      <c r="V172" s="47"/>
      <c r="W172" s="228">
        <f>V172*K172</f>
        <v>0</v>
      </c>
      <c r="X172" s="228">
        <v>0</v>
      </c>
      <c r="Y172" s="228">
        <f>X172*K172</f>
        <v>0</v>
      </c>
      <c r="Z172" s="228">
        <v>0</v>
      </c>
      <c r="AA172" s="229">
        <f>Z172*K172</f>
        <v>0</v>
      </c>
      <c r="AR172" s="22" t="s">
        <v>278</v>
      </c>
      <c r="AT172" s="22" t="s">
        <v>207</v>
      </c>
      <c r="AU172" s="22" t="s">
        <v>88</v>
      </c>
      <c r="AY172" s="22" t="s">
        <v>206</v>
      </c>
      <c r="BE172" s="142">
        <f>IF(U172="základní",N172,0)</f>
        <v>0</v>
      </c>
      <c r="BF172" s="142">
        <f>IF(U172="snížená",N172,0)</f>
        <v>0</v>
      </c>
      <c r="BG172" s="142">
        <f>IF(U172="zákl. přenesená",N172,0)</f>
        <v>0</v>
      </c>
      <c r="BH172" s="142">
        <f>IF(U172="sníž. přenesená",N172,0)</f>
        <v>0</v>
      </c>
      <c r="BI172" s="142">
        <f>IF(U172="nulová",N172,0)</f>
        <v>0</v>
      </c>
      <c r="BJ172" s="22" t="s">
        <v>88</v>
      </c>
      <c r="BK172" s="142">
        <f>ROUND(L172*K172,2)</f>
        <v>0</v>
      </c>
      <c r="BL172" s="22" t="s">
        <v>278</v>
      </c>
      <c r="BM172" s="22" t="s">
        <v>4245</v>
      </c>
    </row>
    <row r="173" s="1" customFormat="1" ht="16.5" customHeight="1">
      <c r="B173" s="46"/>
      <c r="C173" s="219" t="s">
        <v>401</v>
      </c>
      <c r="D173" s="219" t="s">
        <v>207</v>
      </c>
      <c r="E173" s="220" t="s">
        <v>4246</v>
      </c>
      <c r="F173" s="221" t="s">
        <v>4247</v>
      </c>
      <c r="G173" s="221"/>
      <c r="H173" s="221"/>
      <c r="I173" s="221"/>
      <c r="J173" s="222" t="s">
        <v>243</v>
      </c>
      <c r="K173" s="223">
        <v>20</v>
      </c>
      <c r="L173" s="224">
        <v>0</v>
      </c>
      <c r="M173" s="225"/>
      <c r="N173" s="226">
        <f>ROUND(L173*K173,2)</f>
        <v>0</v>
      </c>
      <c r="O173" s="226"/>
      <c r="P173" s="226"/>
      <c r="Q173" s="226"/>
      <c r="R173" s="48"/>
      <c r="T173" s="227" t="s">
        <v>22</v>
      </c>
      <c r="U173" s="56" t="s">
        <v>45</v>
      </c>
      <c r="V173" s="47"/>
      <c r="W173" s="228">
        <f>V173*K173</f>
        <v>0</v>
      </c>
      <c r="X173" s="228">
        <v>0</v>
      </c>
      <c r="Y173" s="228">
        <f>X173*K173</f>
        <v>0</v>
      </c>
      <c r="Z173" s="228">
        <v>0</v>
      </c>
      <c r="AA173" s="229">
        <f>Z173*K173</f>
        <v>0</v>
      </c>
      <c r="AR173" s="22" t="s">
        <v>278</v>
      </c>
      <c r="AT173" s="22" t="s">
        <v>207</v>
      </c>
      <c r="AU173" s="22" t="s">
        <v>88</v>
      </c>
      <c r="AY173" s="22" t="s">
        <v>206</v>
      </c>
      <c r="BE173" s="142">
        <f>IF(U173="základní",N173,0)</f>
        <v>0</v>
      </c>
      <c r="BF173" s="142">
        <f>IF(U173="snížená",N173,0)</f>
        <v>0</v>
      </c>
      <c r="BG173" s="142">
        <f>IF(U173="zákl. přenesená",N173,0)</f>
        <v>0</v>
      </c>
      <c r="BH173" s="142">
        <f>IF(U173="sníž. přenesená",N173,0)</f>
        <v>0</v>
      </c>
      <c r="BI173" s="142">
        <f>IF(U173="nulová",N173,0)</f>
        <v>0</v>
      </c>
      <c r="BJ173" s="22" t="s">
        <v>88</v>
      </c>
      <c r="BK173" s="142">
        <f>ROUND(L173*K173,2)</f>
        <v>0</v>
      </c>
      <c r="BL173" s="22" t="s">
        <v>278</v>
      </c>
      <c r="BM173" s="22" t="s">
        <v>4248</v>
      </c>
    </row>
    <row r="174" s="1" customFormat="1" ht="25.5" customHeight="1">
      <c r="B174" s="46"/>
      <c r="C174" s="219" t="s">
        <v>416</v>
      </c>
      <c r="D174" s="219" t="s">
        <v>207</v>
      </c>
      <c r="E174" s="220" t="s">
        <v>4249</v>
      </c>
      <c r="F174" s="221" t="s">
        <v>4250</v>
      </c>
      <c r="G174" s="221"/>
      <c r="H174" s="221"/>
      <c r="I174" s="221"/>
      <c r="J174" s="222" t="s">
        <v>2696</v>
      </c>
      <c r="K174" s="223">
        <v>10</v>
      </c>
      <c r="L174" s="224">
        <v>0</v>
      </c>
      <c r="M174" s="225"/>
      <c r="N174" s="226">
        <f>ROUND(L174*K174,2)</f>
        <v>0</v>
      </c>
      <c r="O174" s="226"/>
      <c r="P174" s="226"/>
      <c r="Q174" s="226"/>
      <c r="R174" s="48"/>
      <c r="T174" s="227" t="s">
        <v>22</v>
      </c>
      <c r="U174" s="56" t="s">
        <v>45</v>
      </c>
      <c r="V174" s="47"/>
      <c r="W174" s="228">
        <f>V174*K174</f>
        <v>0</v>
      </c>
      <c r="X174" s="228">
        <v>0</v>
      </c>
      <c r="Y174" s="228">
        <f>X174*K174</f>
        <v>0</v>
      </c>
      <c r="Z174" s="228">
        <v>0</v>
      </c>
      <c r="AA174" s="229">
        <f>Z174*K174</f>
        <v>0</v>
      </c>
      <c r="AR174" s="22" t="s">
        <v>278</v>
      </c>
      <c r="AT174" s="22" t="s">
        <v>207</v>
      </c>
      <c r="AU174" s="22" t="s">
        <v>88</v>
      </c>
      <c r="AY174" s="22" t="s">
        <v>206</v>
      </c>
      <c r="BE174" s="142">
        <f>IF(U174="základní",N174,0)</f>
        <v>0</v>
      </c>
      <c r="BF174" s="142">
        <f>IF(U174="snížená",N174,0)</f>
        <v>0</v>
      </c>
      <c r="BG174" s="142">
        <f>IF(U174="zákl. přenesená",N174,0)</f>
        <v>0</v>
      </c>
      <c r="BH174" s="142">
        <f>IF(U174="sníž. přenesená",N174,0)</f>
        <v>0</v>
      </c>
      <c r="BI174" s="142">
        <f>IF(U174="nulová",N174,0)</f>
        <v>0</v>
      </c>
      <c r="BJ174" s="22" t="s">
        <v>88</v>
      </c>
      <c r="BK174" s="142">
        <f>ROUND(L174*K174,2)</f>
        <v>0</v>
      </c>
      <c r="BL174" s="22" t="s">
        <v>278</v>
      </c>
      <c r="BM174" s="22" t="s">
        <v>4251</v>
      </c>
    </row>
    <row r="175" s="1" customFormat="1" ht="48" customHeight="1">
      <c r="B175" s="46"/>
      <c r="C175" s="47"/>
      <c r="D175" s="47"/>
      <c r="E175" s="47"/>
      <c r="F175" s="250" t="s">
        <v>4252</v>
      </c>
      <c r="G175" s="67"/>
      <c r="H175" s="67"/>
      <c r="I175" s="67"/>
      <c r="J175" s="47"/>
      <c r="K175" s="47"/>
      <c r="L175" s="47"/>
      <c r="M175" s="47"/>
      <c r="N175" s="47"/>
      <c r="O175" s="47"/>
      <c r="P175" s="47"/>
      <c r="Q175" s="47"/>
      <c r="R175" s="48"/>
      <c r="T175" s="189"/>
      <c r="U175" s="47"/>
      <c r="V175" s="47"/>
      <c r="W175" s="47"/>
      <c r="X175" s="47"/>
      <c r="Y175" s="47"/>
      <c r="Z175" s="47"/>
      <c r="AA175" s="100"/>
      <c r="AT175" s="22" t="s">
        <v>268</v>
      </c>
      <c r="AU175" s="22" t="s">
        <v>88</v>
      </c>
    </row>
    <row r="176" s="9" customFormat="1" ht="37.44001" customHeight="1">
      <c r="B176" s="205"/>
      <c r="C176" s="206"/>
      <c r="D176" s="207" t="s">
        <v>4129</v>
      </c>
      <c r="E176" s="207"/>
      <c r="F176" s="207"/>
      <c r="G176" s="207"/>
      <c r="H176" s="207"/>
      <c r="I176" s="207"/>
      <c r="J176" s="207"/>
      <c r="K176" s="207"/>
      <c r="L176" s="207"/>
      <c r="M176" s="207"/>
      <c r="N176" s="263">
        <f>BK176</f>
        <v>0</v>
      </c>
      <c r="O176" s="264"/>
      <c r="P176" s="264"/>
      <c r="Q176" s="264"/>
      <c r="R176" s="209"/>
      <c r="T176" s="210"/>
      <c r="U176" s="206"/>
      <c r="V176" s="206"/>
      <c r="W176" s="211">
        <f>SUM(W177:W179)</f>
        <v>0</v>
      </c>
      <c r="X176" s="206"/>
      <c r="Y176" s="211">
        <f>SUM(Y177:Y179)</f>
        <v>0</v>
      </c>
      <c r="Z176" s="206"/>
      <c r="AA176" s="212">
        <f>SUM(AA177:AA179)</f>
        <v>0</v>
      </c>
      <c r="AR176" s="213" t="s">
        <v>149</v>
      </c>
      <c r="AT176" s="214" t="s">
        <v>79</v>
      </c>
      <c r="AU176" s="214" t="s">
        <v>80</v>
      </c>
      <c r="AY176" s="213" t="s">
        <v>206</v>
      </c>
      <c r="BK176" s="215">
        <f>SUM(BK177:BK179)</f>
        <v>0</v>
      </c>
    </row>
    <row r="177" s="1" customFormat="1" ht="25.5" customHeight="1">
      <c r="B177" s="46"/>
      <c r="C177" s="219" t="s">
        <v>420</v>
      </c>
      <c r="D177" s="219" t="s">
        <v>207</v>
      </c>
      <c r="E177" s="220" t="s">
        <v>4253</v>
      </c>
      <c r="F177" s="221" t="s">
        <v>4254</v>
      </c>
      <c r="G177" s="221"/>
      <c r="H177" s="221"/>
      <c r="I177" s="221"/>
      <c r="J177" s="222" t="s">
        <v>1134</v>
      </c>
      <c r="K177" s="223">
        <v>1</v>
      </c>
      <c r="L177" s="224">
        <v>0</v>
      </c>
      <c r="M177" s="225"/>
      <c r="N177" s="226">
        <f>ROUND(L177*K177,2)</f>
        <v>0</v>
      </c>
      <c r="O177" s="226"/>
      <c r="P177" s="226"/>
      <c r="Q177" s="226"/>
      <c r="R177" s="48"/>
      <c r="T177" s="227" t="s">
        <v>22</v>
      </c>
      <c r="U177" s="56" t="s">
        <v>45</v>
      </c>
      <c r="V177" s="47"/>
      <c r="W177" s="228">
        <f>V177*K177</f>
        <v>0</v>
      </c>
      <c r="X177" s="228">
        <v>0</v>
      </c>
      <c r="Y177" s="228">
        <f>X177*K177</f>
        <v>0</v>
      </c>
      <c r="Z177" s="228">
        <v>0</v>
      </c>
      <c r="AA177" s="229">
        <f>Z177*K177</f>
        <v>0</v>
      </c>
      <c r="AR177" s="22" t="s">
        <v>278</v>
      </c>
      <c r="AT177" s="22" t="s">
        <v>207</v>
      </c>
      <c r="AU177" s="22" t="s">
        <v>88</v>
      </c>
      <c r="AY177" s="22" t="s">
        <v>206</v>
      </c>
      <c r="BE177" s="142">
        <f>IF(U177="základní",N177,0)</f>
        <v>0</v>
      </c>
      <c r="BF177" s="142">
        <f>IF(U177="snížená",N177,0)</f>
        <v>0</v>
      </c>
      <c r="BG177" s="142">
        <f>IF(U177="zákl. přenesená",N177,0)</f>
        <v>0</v>
      </c>
      <c r="BH177" s="142">
        <f>IF(U177="sníž. přenesená",N177,0)</f>
        <v>0</v>
      </c>
      <c r="BI177" s="142">
        <f>IF(U177="nulová",N177,0)</f>
        <v>0</v>
      </c>
      <c r="BJ177" s="22" t="s">
        <v>88</v>
      </c>
      <c r="BK177" s="142">
        <f>ROUND(L177*K177,2)</f>
        <v>0</v>
      </c>
      <c r="BL177" s="22" t="s">
        <v>278</v>
      </c>
      <c r="BM177" s="22" t="s">
        <v>4255</v>
      </c>
    </row>
    <row r="178" s="1" customFormat="1" ht="16.5" customHeight="1">
      <c r="B178" s="46"/>
      <c r="C178" s="219" t="s">
        <v>424</v>
      </c>
      <c r="D178" s="219" t="s">
        <v>207</v>
      </c>
      <c r="E178" s="220" t="s">
        <v>4256</v>
      </c>
      <c r="F178" s="221" t="s">
        <v>2231</v>
      </c>
      <c r="G178" s="221"/>
      <c r="H178" s="221"/>
      <c r="I178" s="221"/>
      <c r="J178" s="222" t="s">
        <v>1134</v>
      </c>
      <c r="K178" s="223">
        <v>1</v>
      </c>
      <c r="L178" s="224">
        <v>0</v>
      </c>
      <c r="M178" s="225"/>
      <c r="N178" s="226">
        <f>ROUND(L178*K178,2)</f>
        <v>0</v>
      </c>
      <c r="O178" s="226"/>
      <c r="P178" s="226"/>
      <c r="Q178" s="226"/>
      <c r="R178" s="48"/>
      <c r="T178" s="227" t="s">
        <v>22</v>
      </c>
      <c r="U178" s="56" t="s">
        <v>45</v>
      </c>
      <c r="V178" s="47"/>
      <c r="W178" s="228">
        <f>V178*K178</f>
        <v>0</v>
      </c>
      <c r="X178" s="228">
        <v>0</v>
      </c>
      <c r="Y178" s="228">
        <f>X178*K178</f>
        <v>0</v>
      </c>
      <c r="Z178" s="228">
        <v>0</v>
      </c>
      <c r="AA178" s="229">
        <f>Z178*K178</f>
        <v>0</v>
      </c>
      <c r="AR178" s="22" t="s">
        <v>278</v>
      </c>
      <c r="AT178" s="22" t="s">
        <v>207</v>
      </c>
      <c r="AU178" s="22" t="s">
        <v>88</v>
      </c>
      <c r="AY178" s="22" t="s">
        <v>206</v>
      </c>
      <c r="BE178" s="142">
        <f>IF(U178="základní",N178,0)</f>
        <v>0</v>
      </c>
      <c r="BF178" s="142">
        <f>IF(U178="snížená",N178,0)</f>
        <v>0</v>
      </c>
      <c r="BG178" s="142">
        <f>IF(U178="zákl. přenesená",N178,0)</f>
        <v>0</v>
      </c>
      <c r="BH178" s="142">
        <f>IF(U178="sníž. přenesená",N178,0)</f>
        <v>0</v>
      </c>
      <c r="BI178" s="142">
        <f>IF(U178="nulová",N178,0)</f>
        <v>0</v>
      </c>
      <c r="BJ178" s="22" t="s">
        <v>88</v>
      </c>
      <c r="BK178" s="142">
        <f>ROUND(L178*K178,2)</f>
        <v>0</v>
      </c>
      <c r="BL178" s="22" t="s">
        <v>278</v>
      </c>
      <c r="BM178" s="22" t="s">
        <v>4257</v>
      </c>
    </row>
    <row r="179" s="1" customFormat="1" ht="16.5" customHeight="1">
      <c r="B179" s="46"/>
      <c r="C179" s="219" t="s">
        <v>428</v>
      </c>
      <c r="D179" s="219" t="s">
        <v>207</v>
      </c>
      <c r="E179" s="220" t="s">
        <v>4258</v>
      </c>
      <c r="F179" s="221" t="s">
        <v>4259</v>
      </c>
      <c r="G179" s="221"/>
      <c r="H179" s="221"/>
      <c r="I179" s="221"/>
      <c r="J179" s="222" t="s">
        <v>1134</v>
      </c>
      <c r="K179" s="223">
        <v>1</v>
      </c>
      <c r="L179" s="224">
        <v>0</v>
      </c>
      <c r="M179" s="225"/>
      <c r="N179" s="226">
        <f>ROUND(L179*K179,2)</f>
        <v>0</v>
      </c>
      <c r="O179" s="226"/>
      <c r="P179" s="226"/>
      <c r="Q179" s="226"/>
      <c r="R179" s="48"/>
      <c r="T179" s="227" t="s">
        <v>22</v>
      </c>
      <c r="U179" s="56" t="s">
        <v>45</v>
      </c>
      <c r="V179" s="47"/>
      <c r="W179" s="228">
        <f>V179*K179</f>
        <v>0</v>
      </c>
      <c r="X179" s="228">
        <v>0</v>
      </c>
      <c r="Y179" s="228">
        <f>X179*K179</f>
        <v>0</v>
      </c>
      <c r="Z179" s="228">
        <v>0</v>
      </c>
      <c r="AA179" s="229">
        <f>Z179*K179</f>
        <v>0</v>
      </c>
      <c r="AR179" s="22" t="s">
        <v>278</v>
      </c>
      <c r="AT179" s="22" t="s">
        <v>207</v>
      </c>
      <c r="AU179" s="22" t="s">
        <v>88</v>
      </c>
      <c r="AY179" s="22" t="s">
        <v>206</v>
      </c>
      <c r="BE179" s="142">
        <f>IF(U179="základní",N179,0)</f>
        <v>0</v>
      </c>
      <c r="BF179" s="142">
        <f>IF(U179="snížená",N179,0)</f>
        <v>0</v>
      </c>
      <c r="BG179" s="142">
        <f>IF(U179="zákl. přenesená",N179,0)</f>
        <v>0</v>
      </c>
      <c r="BH179" s="142">
        <f>IF(U179="sníž. přenesená",N179,0)</f>
        <v>0</v>
      </c>
      <c r="BI179" s="142">
        <f>IF(U179="nulová",N179,0)</f>
        <v>0</v>
      </c>
      <c r="BJ179" s="22" t="s">
        <v>88</v>
      </c>
      <c r="BK179" s="142">
        <f>ROUND(L179*K179,2)</f>
        <v>0</v>
      </c>
      <c r="BL179" s="22" t="s">
        <v>278</v>
      </c>
      <c r="BM179" s="22" t="s">
        <v>4260</v>
      </c>
    </row>
    <row r="180" s="1" customFormat="1" ht="49.92" customHeight="1">
      <c r="B180" s="46"/>
      <c r="C180" s="47"/>
      <c r="D180" s="207" t="s">
        <v>1656</v>
      </c>
      <c r="E180" s="47"/>
      <c r="F180" s="47"/>
      <c r="G180" s="47"/>
      <c r="H180" s="47"/>
      <c r="I180" s="47"/>
      <c r="J180" s="47"/>
      <c r="K180" s="47"/>
      <c r="L180" s="47"/>
      <c r="M180" s="47"/>
      <c r="N180" s="261">
        <f>BK180</f>
        <v>0</v>
      </c>
      <c r="O180" s="262"/>
      <c r="P180" s="262"/>
      <c r="Q180" s="262"/>
      <c r="R180" s="48"/>
      <c r="T180" s="193"/>
      <c r="U180" s="72"/>
      <c r="V180" s="72"/>
      <c r="W180" s="72"/>
      <c r="X180" s="72"/>
      <c r="Y180" s="72"/>
      <c r="Z180" s="72"/>
      <c r="AA180" s="74"/>
      <c r="AT180" s="22" t="s">
        <v>79</v>
      </c>
      <c r="AU180" s="22" t="s">
        <v>80</v>
      </c>
      <c r="AY180" s="22" t="s">
        <v>1657</v>
      </c>
      <c r="BK180" s="142">
        <v>0</v>
      </c>
    </row>
    <row r="181" s="1" customFormat="1" ht="6.96" customHeight="1">
      <c r="B181" s="75"/>
      <c r="C181" s="76"/>
      <c r="D181" s="76"/>
      <c r="E181" s="76"/>
      <c r="F181" s="76"/>
      <c r="G181" s="76"/>
      <c r="H181" s="76"/>
      <c r="I181" s="76"/>
      <c r="J181" s="76"/>
      <c r="K181" s="76"/>
      <c r="L181" s="76"/>
      <c r="M181" s="76"/>
      <c r="N181" s="76"/>
      <c r="O181" s="76"/>
      <c r="P181" s="76"/>
      <c r="Q181" s="76"/>
      <c r="R181" s="77"/>
    </row>
  </sheetData>
  <sheetProtection sheet="1" formatColumns="0" formatRows="0" objects="1" scenarios="1" spinCount="10" saltValue="KRTw0LUiMmJgQwe60Mrc97PinyAHEOVnTKf7kr9/hOUfPdbczLLNP1telQ+k8D49tFvosjugfqCvWxEvuAfS5Q==" hashValue="au5CBoeqRrw/GuISiUvUJ7pcIgkNged5U500pTN3++1kOg4tJ3HbiupjM6d1kjrPkY5ghcpAbGmDK6qJKsLVUQ==" algorithmName="SHA-512" password="CC35"/>
  <mergeCells count="218">
    <mergeCell ref="F177:I177"/>
    <mergeCell ref="F175:I175"/>
    <mergeCell ref="F178:I178"/>
    <mergeCell ref="F179:I179"/>
    <mergeCell ref="L163:M163"/>
    <mergeCell ref="L160:M160"/>
    <mergeCell ref="L164:M164"/>
    <mergeCell ref="L165:M165"/>
    <mergeCell ref="L166:M166"/>
    <mergeCell ref="L167:M167"/>
    <mergeCell ref="L168:M168"/>
    <mergeCell ref="L169:M169"/>
    <mergeCell ref="L170:M170"/>
    <mergeCell ref="L171:M171"/>
    <mergeCell ref="L172:M172"/>
    <mergeCell ref="L173:M173"/>
    <mergeCell ref="L174:M174"/>
    <mergeCell ref="L177:M177"/>
    <mergeCell ref="L178:M178"/>
    <mergeCell ref="L179:M179"/>
    <mergeCell ref="N170:Q170"/>
    <mergeCell ref="N169:Q169"/>
    <mergeCell ref="N171:Q171"/>
    <mergeCell ref="N172:Q172"/>
    <mergeCell ref="N173:Q173"/>
    <mergeCell ref="N174:Q174"/>
    <mergeCell ref="N177:Q177"/>
    <mergeCell ref="N178:Q178"/>
    <mergeCell ref="N179:Q179"/>
    <mergeCell ref="N176:Q176"/>
    <mergeCell ref="N180:Q180"/>
    <mergeCell ref="F141:I141"/>
    <mergeCell ref="F142:I142"/>
    <mergeCell ref="L142:M142"/>
    <mergeCell ref="N142:Q142"/>
    <mergeCell ref="N143:Q143"/>
    <mergeCell ref="N144:Q144"/>
    <mergeCell ref="N145:Q145"/>
    <mergeCell ref="N146:Q146"/>
    <mergeCell ref="N147:Q147"/>
    <mergeCell ref="N148:Q148"/>
    <mergeCell ref="N149:Q149"/>
    <mergeCell ref="F143:I143"/>
    <mergeCell ref="F147:I147"/>
    <mergeCell ref="F145:I145"/>
    <mergeCell ref="F144:I144"/>
    <mergeCell ref="F146:I146"/>
    <mergeCell ref="F148:I148"/>
    <mergeCell ref="F149:I149"/>
    <mergeCell ref="F150:I150"/>
    <mergeCell ref="F151:I151"/>
    <mergeCell ref="F152:I152"/>
    <mergeCell ref="F153:I153"/>
    <mergeCell ref="F154:I154"/>
    <mergeCell ref="F155:I155"/>
    <mergeCell ref="F156:I156"/>
    <mergeCell ref="F157:I157"/>
    <mergeCell ref="L143:M143"/>
    <mergeCell ref="L149:M149"/>
    <mergeCell ref="L144:M144"/>
    <mergeCell ref="L145:M145"/>
    <mergeCell ref="L146:M146"/>
    <mergeCell ref="L147:M147"/>
    <mergeCell ref="L148:M148"/>
    <mergeCell ref="L151:M151"/>
    <mergeCell ref="L152:M152"/>
    <mergeCell ref="L153:M153"/>
    <mergeCell ref="L154:M154"/>
    <mergeCell ref="L155:M155"/>
    <mergeCell ref="L156:M156"/>
    <mergeCell ref="L157:M157"/>
    <mergeCell ref="L158:M158"/>
    <mergeCell ref="N168:Q168"/>
    <mergeCell ref="N167:Q167"/>
    <mergeCell ref="F158:I158"/>
    <mergeCell ref="F160:I160"/>
    <mergeCell ref="F161:I161"/>
    <mergeCell ref="F163:I163"/>
    <mergeCell ref="F164:I164"/>
    <mergeCell ref="F165:I165"/>
    <mergeCell ref="F166:I166"/>
    <mergeCell ref="F167:I167"/>
    <mergeCell ref="F168:I168"/>
    <mergeCell ref="F169:I169"/>
    <mergeCell ref="F170:I170"/>
    <mergeCell ref="F171:I171"/>
    <mergeCell ref="F172:I172"/>
    <mergeCell ref="F173:I173"/>
    <mergeCell ref="F174:I174"/>
    <mergeCell ref="N151:Q151"/>
    <mergeCell ref="N156:Q156"/>
    <mergeCell ref="N152:Q152"/>
    <mergeCell ref="N153:Q153"/>
    <mergeCell ref="N154:Q154"/>
    <mergeCell ref="N155:Q155"/>
    <mergeCell ref="N157:Q157"/>
    <mergeCell ref="N158:Q158"/>
    <mergeCell ref="N160:Q160"/>
    <mergeCell ref="N163:Q163"/>
    <mergeCell ref="N164:Q164"/>
    <mergeCell ref="N165:Q165"/>
    <mergeCell ref="N166:Q166"/>
    <mergeCell ref="N159:Q159"/>
    <mergeCell ref="N162:Q162"/>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5:Q95"/>
    <mergeCell ref="D96:H96"/>
    <mergeCell ref="N96:Q96"/>
    <mergeCell ref="D97:H97"/>
    <mergeCell ref="N97:Q97"/>
    <mergeCell ref="D98:H98"/>
    <mergeCell ref="N98:Q98"/>
    <mergeCell ref="D99:H99"/>
    <mergeCell ref="N99:Q99"/>
    <mergeCell ref="D100:H100"/>
    <mergeCell ref="N100:Q100"/>
    <mergeCell ref="N101:Q101"/>
    <mergeCell ref="L103:Q103"/>
    <mergeCell ref="C109:Q109"/>
    <mergeCell ref="M114:P114"/>
    <mergeCell ref="F111:P111"/>
    <mergeCell ref="F112:P112"/>
    <mergeCell ref="M116:Q116"/>
    <mergeCell ref="M117:Q117"/>
    <mergeCell ref="F119:I119"/>
    <mergeCell ref="L119:M119"/>
    <mergeCell ref="N119:Q119"/>
    <mergeCell ref="N120:Q120"/>
    <mergeCell ref="N121:Q121"/>
    <mergeCell ref="F122:I122"/>
    <mergeCell ref="L122:M122"/>
    <mergeCell ref="N122:Q122"/>
    <mergeCell ref="L124:M124"/>
    <mergeCell ref="N124:Q124"/>
    <mergeCell ref="L125:M125"/>
    <mergeCell ref="N125:Q125"/>
    <mergeCell ref="L126:M126"/>
    <mergeCell ref="N126:Q126"/>
    <mergeCell ref="F123:I123"/>
    <mergeCell ref="F125:I125"/>
    <mergeCell ref="F124:I124"/>
    <mergeCell ref="F126:I126"/>
    <mergeCell ref="F127:I127"/>
    <mergeCell ref="F128:I128"/>
    <mergeCell ref="L128:M128"/>
    <mergeCell ref="N128:Q128"/>
    <mergeCell ref="L129:M129"/>
    <mergeCell ref="N129:Q129"/>
    <mergeCell ref="F129:I129"/>
    <mergeCell ref="F130:I130"/>
    <mergeCell ref="F131:I131"/>
    <mergeCell ref="L131:M131"/>
    <mergeCell ref="N131:Q131"/>
    <mergeCell ref="L132:M132"/>
    <mergeCell ref="N132:Q132"/>
    <mergeCell ref="L133:M133"/>
    <mergeCell ref="N133:Q133"/>
    <mergeCell ref="L134:M134"/>
    <mergeCell ref="N134:Q134"/>
    <mergeCell ref="F132:I132"/>
    <mergeCell ref="F136:I136"/>
    <mergeCell ref="F133:I133"/>
    <mergeCell ref="F134:I134"/>
    <mergeCell ref="L136:M136"/>
    <mergeCell ref="N136:Q136"/>
    <mergeCell ref="F137:I137"/>
    <mergeCell ref="F138:I138"/>
    <mergeCell ref="L138:M138"/>
    <mergeCell ref="N138:Q138"/>
    <mergeCell ref="N135:Q135"/>
    <mergeCell ref="F139:I139"/>
    <mergeCell ref="F140:I140"/>
    <mergeCell ref="L140:M140"/>
    <mergeCell ref="N140:Q140"/>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s>
  <hyperlinks>
    <hyperlink ref="F1:G1" location="C2" display="1) Krycí list rozpočtu"/>
    <hyperlink ref="H1:K1" location="C86" display="2) Rekapitulace rozpočtu"/>
    <hyperlink ref="L1" location="C119"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119</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4261</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N92</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(SUM(BE92:BE99)+SUM(BE117:BE125))</f>
        <v>0</v>
      </c>
      <c r="I32" s="47"/>
      <c r="J32" s="47"/>
      <c r="K32" s="47"/>
      <c r="L32" s="47"/>
      <c r="M32" s="162">
        <f>ROUND((SUM(BE92:BE99)+SUM(BE117:BE125)), 2)*F32</f>
        <v>0</v>
      </c>
      <c r="N32" s="47"/>
      <c r="O32" s="47"/>
      <c r="P32" s="47"/>
      <c r="Q32" s="47"/>
      <c r="R32" s="48"/>
    </row>
    <row r="33" s="1" customFormat="1" ht="14.4" customHeight="1">
      <c r="B33" s="46"/>
      <c r="C33" s="47"/>
      <c r="D33" s="47"/>
      <c r="E33" s="54" t="s">
        <v>47</v>
      </c>
      <c r="F33" s="55">
        <v>0.14999999999999999</v>
      </c>
      <c r="G33" s="161" t="s">
        <v>46</v>
      </c>
      <c r="H33" s="162">
        <f>(SUM(BF92:BF99)+SUM(BF117:BF125))</f>
        <v>0</v>
      </c>
      <c r="I33" s="47"/>
      <c r="J33" s="47"/>
      <c r="K33" s="47"/>
      <c r="L33" s="47"/>
      <c r="M33" s="162">
        <f>ROUND((SUM(BF92:BF99)+SUM(BF117:BF125)), 2)*F33</f>
        <v>0</v>
      </c>
      <c r="N33" s="47"/>
      <c r="O33" s="47"/>
      <c r="P33" s="47"/>
      <c r="Q33" s="47"/>
      <c r="R33" s="48"/>
    </row>
    <row r="34" hidden="1" s="1" customFormat="1" ht="14.4" customHeight="1">
      <c r="B34" s="46"/>
      <c r="C34" s="47"/>
      <c r="D34" s="47"/>
      <c r="E34" s="54" t="s">
        <v>48</v>
      </c>
      <c r="F34" s="55">
        <v>0.20999999999999999</v>
      </c>
      <c r="G34" s="161" t="s">
        <v>46</v>
      </c>
      <c r="H34" s="162">
        <f>(SUM(BG92:BG99)+SUM(BG117:BG125))</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(SUM(BH92:BH99)+SUM(BH117:BH125))</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(SUM(BI92:BI99)+SUM(BI117:BI125))</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SO02-02 - Kácení zeleně</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N117</f>
        <v>0</v>
      </c>
      <c r="O88" s="174"/>
      <c r="P88" s="174"/>
      <c r="Q88" s="174"/>
      <c r="R88" s="48"/>
      <c r="T88" s="171"/>
      <c r="U88" s="171"/>
      <c r="AU88" s="22" t="s">
        <v>158</v>
      </c>
    </row>
    <row r="89" s="6" customFormat="1" ht="24.96" customHeight="1">
      <c r="B89" s="175"/>
      <c r="C89" s="176"/>
      <c r="D89" s="177" t="s">
        <v>159</v>
      </c>
      <c r="E89" s="176"/>
      <c r="F89" s="176"/>
      <c r="G89" s="176"/>
      <c r="H89" s="176"/>
      <c r="I89" s="176"/>
      <c r="J89" s="176"/>
      <c r="K89" s="176"/>
      <c r="L89" s="176"/>
      <c r="M89" s="176"/>
      <c r="N89" s="178">
        <f>N118</f>
        <v>0</v>
      </c>
      <c r="O89" s="176"/>
      <c r="P89" s="176"/>
      <c r="Q89" s="176"/>
      <c r="R89" s="179"/>
      <c r="T89" s="180"/>
      <c r="U89" s="180"/>
    </row>
    <row r="90" s="7" customFormat="1" ht="19.92" customHeight="1">
      <c r="B90" s="181"/>
      <c r="C90" s="182"/>
      <c r="D90" s="136" t="s">
        <v>160</v>
      </c>
      <c r="E90" s="182"/>
      <c r="F90" s="182"/>
      <c r="G90" s="182"/>
      <c r="H90" s="182"/>
      <c r="I90" s="182"/>
      <c r="J90" s="182"/>
      <c r="K90" s="182"/>
      <c r="L90" s="182"/>
      <c r="M90" s="182"/>
      <c r="N90" s="138">
        <f>N119</f>
        <v>0</v>
      </c>
      <c r="O90" s="182"/>
      <c r="P90" s="182"/>
      <c r="Q90" s="182"/>
      <c r="R90" s="183"/>
      <c r="T90" s="184"/>
      <c r="U90" s="184"/>
    </row>
    <row r="91" s="1" customFormat="1" ht="21.84" customHeight="1">
      <c r="B91" s="46"/>
      <c r="C91" s="47"/>
      <c r="D91" s="47"/>
      <c r="E91" s="47"/>
      <c r="F91" s="47"/>
      <c r="G91" s="47"/>
      <c r="H91" s="47"/>
      <c r="I91" s="47"/>
      <c r="J91" s="47"/>
      <c r="K91" s="47"/>
      <c r="L91" s="47"/>
      <c r="M91" s="47"/>
      <c r="N91" s="47"/>
      <c r="O91" s="47"/>
      <c r="P91" s="47"/>
      <c r="Q91" s="47"/>
      <c r="R91" s="48"/>
      <c r="T91" s="171"/>
      <c r="U91" s="171"/>
    </row>
    <row r="92" s="1" customFormat="1" ht="29.28" customHeight="1">
      <c r="B92" s="46"/>
      <c r="C92" s="173" t="s">
        <v>184</v>
      </c>
      <c r="D92" s="47"/>
      <c r="E92" s="47"/>
      <c r="F92" s="47"/>
      <c r="G92" s="47"/>
      <c r="H92" s="47"/>
      <c r="I92" s="47"/>
      <c r="J92" s="47"/>
      <c r="K92" s="47"/>
      <c r="L92" s="47"/>
      <c r="M92" s="47"/>
      <c r="N92" s="174">
        <f>ROUND(N93+N94+N95+N96+N97+N98,2)</f>
        <v>0</v>
      </c>
      <c r="O92" s="185"/>
      <c r="P92" s="185"/>
      <c r="Q92" s="185"/>
      <c r="R92" s="48"/>
      <c r="T92" s="186"/>
      <c r="U92" s="187" t="s">
        <v>44</v>
      </c>
    </row>
    <row r="93" s="1" customFormat="1" ht="18" customHeight="1">
      <c r="B93" s="46"/>
      <c r="C93" s="47"/>
      <c r="D93" s="143" t="s">
        <v>185</v>
      </c>
      <c r="E93" s="136"/>
      <c r="F93" s="136"/>
      <c r="G93" s="136"/>
      <c r="H93" s="136"/>
      <c r="I93" s="47"/>
      <c r="J93" s="47"/>
      <c r="K93" s="47"/>
      <c r="L93" s="47"/>
      <c r="M93" s="47"/>
      <c r="N93" s="137">
        <f>ROUND(N88*T93,2)</f>
        <v>0</v>
      </c>
      <c r="O93" s="138"/>
      <c r="P93" s="138"/>
      <c r="Q93" s="138"/>
      <c r="R93" s="48"/>
      <c r="S93" s="188"/>
      <c r="T93" s="189"/>
      <c r="U93" s="190" t="s">
        <v>45</v>
      </c>
      <c r="V93" s="188"/>
      <c r="W93" s="188"/>
      <c r="X93" s="188"/>
      <c r="Y93" s="188"/>
      <c r="Z93" s="188"/>
      <c r="AA93" s="188"/>
      <c r="AB93" s="188"/>
      <c r="AC93" s="188"/>
      <c r="AD93" s="188"/>
      <c r="AE93" s="188"/>
      <c r="AF93" s="188"/>
      <c r="AG93" s="188"/>
      <c r="AH93" s="188"/>
      <c r="AI93" s="188"/>
      <c r="AJ93" s="188"/>
      <c r="AK93" s="188"/>
      <c r="AL93" s="188"/>
      <c r="AM93" s="188"/>
      <c r="AN93" s="188"/>
      <c r="AO93" s="188"/>
      <c r="AP93" s="188"/>
      <c r="AQ93" s="188"/>
      <c r="AR93" s="188"/>
      <c r="AS93" s="188"/>
      <c r="AT93" s="188"/>
      <c r="AU93" s="188"/>
      <c r="AV93" s="188"/>
      <c r="AW93" s="188"/>
      <c r="AX93" s="188"/>
      <c r="AY93" s="191" t="s">
        <v>132</v>
      </c>
      <c r="AZ93" s="188"/>
      <c r="BA93" s="188"/>
      <c r="BB93" s="188"/>
      <c r="BC93" s="188"/>
      <c r="BD93" s="188"/>
      <c r="BE93" s="192">
        <f>IF(U93="základní",N93,0)</f>
        <v>0</v>
      </c>
      <c r="BF93" s="192">
        <f>IF(U93="snížená",N93,0)</f>
        <v>0</v>
      </c>
      <c r="BG93" s="192">
        <f>IF(U93="zákl. přenesená",N93,0)</f>
        <v>0</v>
      </c>
      <c r="BH93" s="192">
        <f>IF(U93="sníž. přenesená",N93,0)</f>
        <v>0</v>
      </c>
      <c r="BI93" s="192">
        <f>IF(U93="nulová",N93,0)</f>
        <v>0</v>
      </c>
      <c r="BJ93" s="191" t="s">
        <v>88</v>
      </c>
      <c r="BK93" s="188"/>
      <c r="BL93" s="188"/>
      <c r="BM93" s="188"/>
    </row>
    <row r="94" s="1" customFormat="1" ht="18" customHeight="1">
      <c r="B94" s="46"/>
      <c r="C94" s="47"/>
      <c r="D94" s="143" t="s">
        <v>186</v>
      </c>
      <c r="E94" s="136"/>
      <c r="F94" s="136"/>
      <c r="G94" s="136"/>
      <c r="H94" s="136"/>
      <c r="I94" s="47"/>
      <c r="J94" s="47"/>
      <c r="K94" s="47"/>
      <c r="L94" s="47"/>
      <c r="M94" s="47"/>
      <c r="N94" s="137">
        <f>ROUND(N88*T94,2)</f>
        <v>0</v>
      </c>
      <c r="O94" s="138"/>
      <c r="P94" s="138"/>
      <c r="Q94" s="138"/>
      <c r="R94" s="48"/>
      <c r="S94" s="188"/>
      <c r="T94" s="189"/>
      <c r="U94" s="190" t="s">
        <v>45</v>
      </c>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91" t="s">
        <v>132</v>
      </c>
      <c r="AZ94" s="188"/>
      <c r="BA94" s="188"/>
      <c r="BB94" s="188"/>
      <c r="BC94" s="188"/>
      <c r="BD94" s="188"/>
      <c r="BE94" s="192">
        <f>IF(U94="základní",N94,0)</f>
        <v>0</v>
      </c>
      <c r="BF94" s="192">
        <f>IF(U94="snížená",N94,0)</f>
        <v>0</v>
      </c>
      <c r="BG94" s="192">
        <f>IF(U94="zákl. přenesená",N94,0)</f>
        <v>0</v>
      </c>
      <c r="BH94" s="192">
        <f>IF(U94="sníž. přenesená",N94,0)</f>
        <v>0</v>
      </c>
      <c r="BI94" s="192">
        <f>IF(U94="nulová",N94,0)</f>
        <v>0</v>
      </c>
      <c r="BJ94" s="191" t="s">
        <v>88</v>
      </c>
      <c r="BK94" s="188"/>
      <c r="BL94" s="188"/>
      <c r="BM94" s="188"/>
    </row>
    <row r="95" s="1" customFormat="1" ht="18" customHeight="1">
      <c r="B95" s="46"/>
      <c r="C95" s="47"/>
      <c r="D95" s="143" t="s">
        <v>187</v>
      </c>
      <c r="E95" s="136"/>
      <c r="F95" s="136"/>
      <c r="G95" s="136"/>
      <c r="H95" s="136"/>
      <c r="I95" s="47"/>
      <c r="J95" s="47"/>
      <c r="K95" s="47"/>
      <c r="L95" s="47"/>
      <c r="M95" s="47"/>
      <c r="N95" s="137">
        <f>ROUND(N88*T95,2)</f>
        <v>0</v>
      </c>
      <c r="O95" s="138"/>
      <c r="P95" s="138"/>
      <c r="Q95" s="138"/>
      <c r="R95" s="48"/>
      <c r="S95" s="188"/>
      <c r="T95" s="189"/>
      <c r="U95" s="190" t="s">
        <v>45</v>
      </c>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91" t="s">
        <v>132</v>
      </c>
      <c r="AZ95" s="188"/>
      <c r="BA95" s="188"/>
      <c r="BB95" s="188"/>
      <c r="BC95" s="188"/>
      <c r="BD95" s="188"/>
      <c r="BE95" s="192">
        <f>IF(U95="základní",N95,0)</f>
        <v>0</v>
      </c>
      <c r="BF95" s="192">
        <f>IF(U95="snížená",N95,0)</f>
        <v>0</v>
      </c>
      <c r="BG95" s="192">
        <f>IF(U95="zákl. přenesená",N95,0)</f>
        <v>0</v>
      </c>
      <c r="BH95" s="192">
        <f>IF(U95="sníž. přenesená",N95,0)</f>
        <v>0</v>
      </c>
      <c r="BI95" s="192">
        <f>IF(U95="nulová",N95,0)</f>
        <v>0</v>
      </c>
      <c r="BJ95" s="191" t="s">
        <v>88</v>
      </c>
      <c r="BK95" s="188"/>
      <c r="BL95" s="188"/>
      <c r="BM95" s="188"/>
    </row>
    <row r="96" s="1" customFormat="1" ht="18" customHeight="1">
      <c r="B96" s="46"/>
      <c r="C96" s="47"/>
      <c r="D96" s="143" t="s">
        <v>188</v>
      </c>
      <c r="E96" s="136"/>
      <c r="F96" s="136"/>
      <c r="G96" s="136"/>
      <c r="H96" s="136"/>
      <c r="I96" s="47"/>
      <c r="J96" s="47"/>
      <c r="K96" s="47"/>
      <c r="L96" s="47"/>
      <c r="M96" s="47"/>
      <c r="N96" s="137">
        <f>ROUND(N88*T96,2)</f>
        <v>0</v>
      </c>
      <c r="O96" s="138"/>
      <c r="P96" s="138"/>
      <c r="Q96" s="138"/>
      <c r="R96" s="48"/>
      <c r="S96" s="188"/>
      <c r="T96" s="189"/>
      <c r="U96" s="190" t="s">
        <v>45</v>
      </c>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91" t="s">
        <v>132</v>
      </c>
      <c r="AZ96" s="188"/>
      <c r="BA96" s="188"/>
      <c r="BB96" s="188"/>
      <c r="BC96" s="188"/>
      <c r="BD96" s="188"/>
      <c r="BE96" s="192">
        <f>IF(U96="základní",N96,0)</f>
        <v>0</v>
      </c>
      <c r="BF96" s="192">
        <f>IF(U96="snížená",N96,0)</f>
        <v>0</v>
      </c>
      <c r="BG96" s="192">
        <f>IF(U96="zákl. přenesená",N96,0)</f>
        <v>0</v>
      </c>
      <c r="BH96" s="192">
        <f>IF(U96="sníž. přenesená",N96,0)</f>
        <v>0</v>
      </c>
      <c r="BI96" s="192">
        <f>IF(U96="nulová",N96,0)</f>
        <v>0</v>
      </c>
      <c r="BJ96" s="191" t="s">
        <v>88</v>
      </c>
      <c r="BK96" s="188"/>
      <c r="BL96" s="188"/>
      <c r="BM96" s="188"/>
    </row>
    <row r="97" s="1" customFormat="1" ht="18" customHeight="1">
      <c r="B97" s="46"/>
      <c r="C97" s="47"/>
      <c r="D97" s="143" t="s">
        <v>189</v>
      </c>
      <c r="E97" s="136"/>
      <c r="F97" s="136"/>
      <c r="G97" s="136"/>
      <c r="H97" s="136"/>
      <c r="I97" s="47"/>
      <c r="J97" s="47"/>
      <c r="K97" s="47"/>
      <c r="L97" s="47"/>
      <c r="M97" s="47"/>
      <c r="N97" s="137">
        <f>ROUND(N88*T97,2)</f>
        <v>0</v>
      </c>
      <c r="O97" s="138"/>
      <c r="P97" s="138"/>
      <c r="Q97" s="138"/>
      <c r="R97" s="48"/>
      <c r="S97" s="188"/>
      <c r="T97" s="189"/>
      <c r="U97" s="190" t="s">
        <v>45</v>
      </c>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91" t="s">
        <v>132</v>
      </c>
      <c r="AZ97" s="188"/>
      <c r="BA97" s="188"/>
      <c r="BB97" s="188"/>
      <c r="BC97" s="188"/>
      <c r="BD97" s="188"/>
      <c r="BE97" s="192">
        <f>IF(U97="základní",N97,0)</f>
        <v>0</v>
      </c>
      <c r="BF97" s="192">
        <f>IF(U97="snížená",N97,0)</f>
        <v>0</v>
      </c>
      <c r="BG97" s="192">
        <f>IF(U97="zákl. přenesená",N97,0)</f>
        <v>0</v>
      </c>
      <c r="BH97" s="192">
        <f>IF(U97="sníž. přenesená",N97,0)</f>
        <v>0</v>
      </c>
      <c r="BI97" s="192">
        <f>IF(U97="nulová",N97,0)</f>
        <v>0</v>
      </c>
      <c r="BJ97" s="191" t="s">
        <v>88</v>
      </c>
      <c r="BK97" s="188"/>
      <c r="BL97" s="188"/>
      <c r="BM97" s="188"/>
    </row>
    <row r="98" s="1" customFormat="1" ht="18" customHeight="1">
      <c r="B98" s="46"/>
      <c r="C98" s="47"/>
      <c r="D98" s="136" t="s">
        <v>190</v>
      </c>
      <c r="E98" s="47"/>
      <c r="F98" s="47"/>
      <c r="G98" s="47"/>
      <c r="H98" s="47"/>
      <c r="I98" s="47"/>
      <c r="J98" s="47"/>
      <c r="K98" s="47"/>
      <c r="L98" s="47"/>
      <c r="M98" s="47"/>
      <c r="N98" s="137">
        <f>ROUND(N88*T98,2)</f>
        <v>0</v>
      </c>
      <c r="O98" s="138"/>
      <c r="P98" s="138"/>
      <c r="Q98" s="138"/>
      <c r="R98" s="48"/>
      <c r="S98" s="188"/>
      <c r="T98" s="193"/>
      <c r="U98" s="194" t="s">
        <v>45</v>
      </c>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91" t="s">
        <v>191</v>
      </c>
      <c r="AZ98" s="188"/>
      <c r="BA98" s="188"/>
      <c r="BB98" s="188"/>
      <c r="BC98" s="188"/>
      <c r="BD98" s="188"/>
      <c r="BE98" s="192">
        <f>IF(U98="základní",N98,0)</f>
        <v>0</v>
      </c>
      <c r="BF98" s="192">
        <f>IF(U98="snížená",N98,0)</f>
        <v>0</v>
      </c>
      <c r="BG98" s="192">
        <f>IF(U98="zákl. přenesená",N98,0)</f>
        <v>0</v>
      </c>
      <c r="BH98" s="192">
        <f>IF(U98="sníž. přenesená",N98,0)</f>
        <v>0</v>
      </c>
      <c r="BI98" s="192">
        <f>IF(U98="nulová",N98,0)</f>
        <v>0</v>
      </c>
      <c r="BJ98" s="191" t="s">
        <v>88</v>
      </c>
      <c r="BK98" s="188"/>
      <c r="BL98" s="188"/>
      <c r="BM98" s="188"/>
    </row>
    <row r="99" s="1" customFormat="1">
      <c r="B99" s="46"/>
      <c r="C99" s="47"/>
      <c r="D99" s="47"/>
      <c r="E99" s="47"/>
      <c r="F99" s="47"/>
      <c r="G99" s="47"/>
      <c r="H99" s="47"/>
      <c r="I99" s="47"/>
      <c r="J99" s="47"/>
      <c r="K99" s="47"/>
      <c r="L99" s="47"/>
      <c r="M99" s="47"/>
      <c r="N99" s="47"/>
      <c r="O99" s="47"/>
      <c r="P99" s="47"/>
      <c r="Q99" s="47"/>
      <c r="R99" s="48"/>
      <c r="T99" s="171"/>
      <c r="U99" s="171"/>
    </row>
    <row r="100" s="1" customFormat="1" ht="29.28" customHeight="1">
      <c r="B100" s="46"/>
      <c r="C100" s="150" t="s">
        <v>143</v>
      </c>
      <c r="D100" s="151"/>
      <c r="E100" s="151"/>
      <c r="F100" s="151"/>
      <c r="G100" s="151"/>
      <c r="H100" s="151"/>
      <c r="I100" s="151"/>
      <c r="J100" s="151"/>
      <c r="K100" s="151"/>
      <c r="L100" s="152">
        <f>ROUND(SUM(N88+N92),2)</f>
        <v>0</v>
      </c>
      <c r="M100" s="152"/>
      <c r="N100" s="152"/>
      <c r="O100" s="152"/>
      <c r="P100" s="152"/>
      <c r="Q100" s="152"/>
      <c r="R100" s="48"/>
      <c r="T100" s="171"/>
      <c r="U100" s="171"/>
    </row>
    <row r="101" s="1" customFormat="1" ht="6.96" customHeight="1">
      <c r="B101" s="75"/>
      <c r="C101" s="76"/>
      <c r="D101" s="76"/>
      <c r="E101" s="76"/>
      <c r="F101" s="76"/>
      <c r="G101" s="76"/>
      <c r="H101" s="76"/>
      <c r="I101" s="76"/>
      <c r="J101" s="76"/>
      <c r="K101" s="76"/>
      <c r="L101" s="76"/>
      <c r="M101" s="76"/>
      <c r="N101" s="76"/>
      <c r="O101" s="76"/>
      <c r="P101" s="76"/>
      <c r="Q101" s="76"/>
      <c r="R101" s="77"/>
      <c r="T101" s="171"/>
      <c r="U101" s="171"/>
    </row>
    <row r="105" s="1" customFormat="1" ht="6.96" customHeight="1">
      <c r="B105" s="78"/>
      <c r="C105" s="79"/>
      <c r="D105" s="79"/>
      <c r="E105" s="79"/>
      <c r="F105" s="79"/>
      <c r="G105" s="79"/>
      <c r="H105" s="79"/>
      <c r="I105" s="79"/>
      <c r="J105" s="79"/>
      <c r="K105" s="79"/>
      <c r="L105" s="79"/>
      <c r="M105" s="79"/>
      <c r="N105" s="79"/>
      <c r="O105" s="79"/>
      <c r="P105" s="79"/>
      <c r="Q105" s="79"/>
      <c r="R105" s="80"/>
    </row>
    <row r="106" s="1" customFormat="1" ht="36.96" customHeight="1">
      <c r="B106" s="46"/>
      <c r="C106" s="27" t="s">
        <v>192</v>
      </c>
      <c r="D106" s="47"/>
      <c r="E106" s="47"/>
      <c r="F106" s="47"/>
      <c r="G106" s="47"/>
      <c r="H106" s="47"/>
      <c r="I106" s="47"/>
      <c r="J106" s="47"/>
      <c r="K106" s="47"/>
      <c r="L106" s="47"/>
      <c r="M106" s="47"/>
      <c r="N106" s="47"/>
      <c r="O106" s="47"/>
      <c r="P106" s="47"/>
      <c r="Q106" s="47"/>
      <c r="R106" s="48"/>
    </row>
    <row r="107" s="1" customFormat="1" ht="6.96" customHeight="1">
      <c r="B107" s="46"/>
      <c r="C107" s="47"/>
      <c r="D107" s="47"/>
      <c r="E107" s="47"/>
      <c r="F107" s="47"/>
      <c r="G107" s="47"/>
      <c r="H107" s="47"/>
      <c r="I107" s="47"/>
      <c r="J107" s="47"/>
      <c r="K107" s="47"/>
      <c r="L107" s="47"/>
      <c r="M107" s="47"/>
      <c r="N107" s="47"/>
      <c r="O107" s="47"/>
      <c r="P107" s="47"/>
      <c r="Q107" s="47"/>
      <c r="R107" s="48"/>
    </row>
    <row r="108" s="1" customFormat="1" ht="30" customHeight="1">
      <c r="B108" s="46"/>
      <c r="C108" s="38" t="s">
        <v>19</v>
      </c>
      <c r="D108" s="47"/>
      <c r="E108" s="47"/>
      <c r="F108" s="155" t="str">
        <f>F6</f>
        <v>ZŠ Waldorfská - provedení nového pavilonu</v>
      </c>
      <c r="G108" s="38"/>
      <c r="H108" s="38"/>
      <c r="I108" s="38"/>
      <c r="J108" s="38"/>
      <c r="K108" s="38"/>
      <c r="L108" s="38"/>
      <c r="M108" s="38"/>
      <c r="N108" s="38"/>
      <c r="O108" s="38"/>
      <c r="P108" s="38"/>
      <c r="Q108" s="47"/>
      <c r="R108" s="48"/>
    </row>
    <row r="109" s="1" customFormat="1" ht="36.96" customHeight="1">
      <c r="B109" s="46"/>
      <c r="C109" s="85" t="s">
        <v>151</v>
      </c>
      <c r="D109" s="47"/>
      <c r="E109" s="47"/>
      <c r="F109" s="87" t="str">
        <f>F7</f>
        <v>SO02-02 - Kácení zeleně</v>
      </c>
      <c r="G109" s="47"/>
      <c r="H109" s="47"/>
      <c r="I109" s="47"/>
      <c r="J109" s="47"/>
      <c r="K109" s="47"/>
      <c r="L109" s="47"/>
      <c r="M109" s="47"/>
      <c r="N109" s="47"/>
      <c r="O109" s="47"/>
      <c r="P109" s="47"/>
      <c r="Q109" s="47"/>
      <c r="R109" s="48"/>
    </row>
    <row r="110" s="1" customFormat="1" ht="6.96" customHeight="1">
      <c r="B110" s="46"/>
      <c r="C110" s="47"/>
      <c r="D110" s="47"/>
      <c r="E110" s="47"/>
      <c r="F110" s="47"/>
      <c r="G110" s="47"/>
      <c r="H110" s="47"/>
      <c r="I110" s="47"/>
      <c r="J110" s="47"/>
      <c r="K110" s="47"/>
      <c r="L110" s="47"/>
      <c r="M110" s="47"/>
      <c r="N110" s="47"/>
      <c r="O110" s="47"/>
      <c r="P110" s="47"/>
      <c r="Q110" s="47"/>
      <c r="R110" s="48"/>
    </row>
    <row r="111" s="1" customFormat="1" ht="18" customHeight="1">
      <c r="B111" s="46"/>
      <c r="C111" s="38" t="s">
        <v>24</v>
      </c>
      <c r="D111" s="47"/>
      <c r="E111" s="47"/>
      <c r="F111" s="33" t="str">
        <f>F9</f>
        <v>Praha</v>
      </c>
      <c r="G111" s="47"/>
      <c r="H111" s="47"/>
      <c r="I111" s="47"/>
      <c r="J111" s="47"/>
      <c r="K111" s="38" t="s">
        <v>26</v>
      </c>
      <c r="L111" s="47"/>
      <c r="M111" s="90" t="str">
        <f>IF(O9="","",O9)</f>
        <v>8. 3. 2018</v>
      </c>
      <c r="N111" s="90"/>
      <c r="O111" s="90"/>
      <c r="P111" s="90"/>
      <c r="Q111" s="47"/>
      <c r="R111" s="48"/>
    </row>
    <row r="112" s="1" customFormat="1" ht="6.96" customHeight="1">
      <c r="B112" s="46"/>
      <c r="C112" s="47"/>
      <c r="D112" s="47"/>
      <c r="E112" s="47"/>
      <c r="F112" s="47"/>
      <c r="G112" s="47"/>
      <c r="H112" s="47"/>
      <c r="I112" s="47"/>
      <c r="J112" s="47"/>
      <c r="K112" s="47"/>
      <c r="L112" s="47"/>
      <c r="M112" s="47"/>
      <c r="N112" s="47"/>
      <c r="O112" s="47"/>
      <c r="P112" s="47"/>
      <c r="Q112" s="47"/>
      <c r="R112" s="48"/>
    </row>
    <row r="113" s="1" customFormat="1">
      <c r="B113" s="46"/>
      <c r="C113" s="38" t="s">
        <v>28</v>
      </c>
      <c r="D113" s="47"/>
      <c r="E113" s="47"/>
      <c r="F113" s="33" t="str">
        <f>E12</f>
        <v>Městská část Praha 5</v>
      </c>
      <c r="G113" s="47"/>
      <c r="H113" s="47"/>
      <c r="I113" s="47"/>
      <c r="J113" s="47"/>
      <c r="K113" s="38" t="s">
        <v>34</v>
      </c>
      <c r="L113" s="47"/>
      <c r="M113" s="33" t="str">
        <f>E18</f>
        <v>Karlínblok</v>
      </c>
      <c r="N113" s="33"/>
      <c r="O113" s="33"/>
      <c r="P113" s="33"/>
      <c r="Q113" s="33"/>
      <c r="R113" s="48"/>
    </row>
    <row r="114" s="1" customFormat="1" ht="14.4" customHeight="1">
      <c r="B114" s="46"/>
      <c r="C114" s="38" t="s">
        <v>32</v>
      </c>
      <c r="D114" s="47"/>
      <c r="E114" s="47"/>
      <c r="F114" s="33" t="str">
        <f>IF(E15="","",E15)</f>
        <v>Vyplň údaj</v>
      </c>
      <c r="G114" s="47"/>
      <c r="H114" s="47"/>
      <c r="I114" s="47"/>
      <c r="J114" s="47"/>
      <c r="K114" s="38" t="s">
        <v>37</v>
      </c>
      <c r="L114" s="47"/>
      <c r="M114" s="33" t="str">
        <f>E21</f>
        <v>QSB</v>
      </c>
      <c r="N114" s="33"/>
      <c r="O114" s="33"/>
      <c r="P114" s="33"/>
      <c r="Q114" s="33"/>
      <c r="R114" s="48"/>
    </row>
    <row r="115" s="1" customFormat="1" ht="10.32" customHeight="1">
      <c r="B115" s="46"/>
      <c r="C115" s="47"/>
      <c r="D115" s="47"/>
      <c r="E115" s="47"/>
      <c r="F115" s="47"/>
      <c r="G115" s="47"/>
      <c r="H115" s="47"/>
      <c r="I115" s="47"/>
      <c r="J115" s="47"/>
      <c r="K115" s="47"/>
      <c r="L115" s="47"/>
      <c r="M115" s="47"/>
      <c r="N115" s="47"/>
      <c r="O115" s="47"/>
      <c r="P115" s="47"/>
      <c r="Q115" s="47"/>
      <c r="R115" s="48"/>
    </row>
    <row r="116" s="8" customFormat="1" ht="29.28" customHeight="1">
      <c r="B116" s="195"/>
      <c r="C116" s="196" t="s">
        <v>193</v>
      </c>
      <c r="D116" s="197" t="s">
        <v>194</v>
      </c>
      <c r="E116" s="197" t="s">
        <v>62</v>
      </c>
      <c r="F116" s="197" t="s">
        <v>195</v>
      </c>
      <c r="G116" s="197"/>
      <c r="H116" s="197"/>
      <c r="I116" s="197"/>
      <c r="J116" s="197" t="s">
        <v>196</v>
      </c>
      <c r="K116" s="197" t="s">
        <v>197</v>
      </c>
      <c r="L116" s="197" t="s">
        <v>198</v>
      </c>
      <c r="M116" s="197"/>
      <c r="N116" s="197" t="s">
        <v>156</v>
      </c>
      <c r="O116" s="197"/>
      <c r="P116" s="197"/>
      <c r="Q116" s="198"/>
      <c r="R116" s="199"/>
      <c r="T116" s="106" t="s">
        <v>199</v>
      </c>
      <c r="U116" s="107" t="s">
        <v>44</v>
      </c>
      <c r="V116" s="107" t="s">
        <v>200</v>
      </c>
      <c r="W116" s="107" t="s">
        <v>201</v>
      </c>
      <c r="X116" s="107" t="s">
        <v>202</v>
      </c>
      <c r="Y116" s="107" t="s">
        <v>203</v>
      </c>
      <c r="Z116" s="107" t="s">
        <v>204</v>
      </c>
      <c r="AA116" s="108" t="s">
        <v>205</v>
      </c>
    </row>
    <row r="117" s="1" customFormat="1" ht="29.28" customHeight="1">
      <c r="B117" s="46"/>
      <c r="C117" s="110" t="s">
        <v>153</v>
      </c>
      <c r="D117" s="47"/>
      <c r="E117" s="47"/>
      <c r="F117" s="47"/>
      <c r="G117" s="47"/>
      <c r="H117" s="47"/>
      <c r="I117" s="47"/>
      <c r="J117" s="47"/>
      <c r="K117" s="47"/>
      <c r="L117" s="47"/>
      <c r="M117" s="47"/>
      <c r="N117" s="200">
        <f>BK117</f>
        <v>0</v>
      </c>
      <c r="O117" s="201"/>
      <c r="P117" s="201"/>
      <c r="Q117" s="201"/>
      <c r="R117" s="48"/>
      <c r="T117" s="109"/>
      <c r="U117" s="67"/>
      <c r="V117" s="67"/>
      <c r="W117" s="202">
        <f>W118+W126</f>
        <v>0</v>
      </c>
      <c r="X117" s="67"/>
      <c r="Y117" s="202">
        <f>Y118+Y126</f>
        <v>0.056070000000000002</v>
      </c>
      <c r="Z117" s="67"/>
      <c r="AA117" s="203">
        <f>AA118+AA126</f>
        <v>0</v>
      </c>
      <c r="AT117" s="22" t="s">
        <v>79</v>
      </c>
      <c r="AU117" s="22" t="s">
        <v>158</v>
      </c>
      <c r="BK117" s="204">
        <f>BK118+BK126</f>
        <v>0</v>
      </c>
    </row>
    <row r="118" s="9" customFormat="1" ht="37.44001" customHeight="1">
      <c r="B118" s="205"/>
      <c r="C118" s="206"/>
      <c r="D118" s="207" t="s">
        <v>159</v>
      </c>
      <c r="E118" s="207"/>
      <c r="F118" s="207"/>
      <c r="G118" s="207"/>
      <c r="H118" s="207"/>
      <c r="I118" s="207"/>
      <c r="J118" s="207"/>
      <c r="K118" s="207"/>
      <c r="L118" s="207"/>
      <c r="M118" s="207"/>
      <c r="N118" s="208">
        <f>BK118</f>
        <v>0</v>
      </c>
      <c r="O118" s="178"/>
      <c r="P118" s="178"/>
      <c r="Q118" s="178"/>
      <c r="R118" s="209"/>
      <c r="T118" s="210"/>
      <c r="U118" s="206"/>
      <c r="V118" s="206"/>
      <c r="W118" s="211">
        <f>W119</f>
        <v>0</v>
      </c>
      <c r="X118" s="206"/>
      <c r="Y118" s="211">
        <f>Y119</f>
        <v>0.056070000000000002</v>
      </c>
      <c r="Z118" s="206"/>
      <c r="AA118" s="212">
        <f>AA119</f>
        <v>0</v>
      </c>
      <c r="AR118" s="213" t="s">
        <v>88</v>
      </c>
      <c r="AT118" s="214" t="s">
        <v>79</v>
      </c>
      <c r="AU118" s="214" t="s">
        <v>80</v>
      </c>
      <c r="AY118" s="213" t="s">
        <v>206</v>
      </c>
      <c r="BK118" s="215">
        <f>BK119</f>
        <v>0</v>
      </c>
    </row>
    <row r="119" s="9" customFormat="1" ht="19.92" customHeight="1">
      <c r="B119" s="205"/>
      <c r="C119" s="206"/>
      <c r="D119" s="216" t="s">
        <v>160</v>
      </c>
      <c r="E119" s="216"/>
      <c r="F119" s="216"/>
      <c r="G119" s="216"/>
      <c r="H119" s="216"/>
      <c r="I119" s="216"/>
      <c r="J119" s="216"/>
      <c r="K119" s="216"/>
      <c r="L119" s="216"/>
      <c r="M119" s="216"/>
      <c r="N119" s="217">
        <f>BK119</f>
        <v>0</v>
      </c>
      <c r="O119" s="218"/>
      <c r="P119" s="218"/>
      <c r="Q119" s="218"/>
      <c r="R119" s="209"/>
      <c r="T119" s="210"/>
      <c r="U119" s="206"/>
      <c r="V119" s="206"/>
      <c r="W119" s="211">
        <f>SUM(W120:W125)</f>
        <v>0</v>
      </c>
      <c r="X119" s="206"/>
      <c r="Y119" s="211">
        <f>SUM(Y120:Y125)</f>
        <v>0.056070000000000002</v>
      </c>
      <c r="Z119" s="206"/>
      <c r="AA119" s="212">
        <f>SUM(AA120:AA125)</f>
        <v>0</v>
      </c>
      <c r="AR119" s="213" t="s">
        <v>88</v>
      </c>
      <c r="AT119" s="214" t="s">
        <v>79</v>
      </c>
      <c r="AU119" s="214" t="s">
        <v>88</v>
      </c>
      <c r="AY119" s="213" t="s">
        <v>206</v>
      </c>
      <c r="BK119" s="215">
        <f>SUM(BK120:BK125)</f>
        <v>0</v>
      </c>
    </row>
    <row r="120" s="1" customFormat="1" ht="38.25" customHeight="1">
      <c r="B120" s="46"/>
      <c r="C120" s="219" t="s">
        <v>88</v>
      </c>
      <c r="D120" s="219" t="s">
        <v>207</v>
      </c>
      <c r="E120" s="220" t="s">
        <v>4262</v>
      </c>
      <c r="F120" s="221" t="s">
        <v>4263</v>
      </c>
      <c r="G120" s="221"/>
      <c r="H120" s="221"/>
      <c r="I120" s="221"/>
      <c r="J120" s="222" t="s">
        <v>260</v>
      </c>
      <c r="K120" s="223">
        <v>300</v>
      </c>
      <c r="L120" s="224">
        <v>0</v>
      </c>
      <c r="M120" s="225"/>
      <c r="N120" s="226">
        <f>ROUND(L120*K120,2)</f>
        <v>0</v>
      </c>
      <c r="O120" s="226"/>
      <c r="P120" s="226"/>
      <c r="Q120" s="226"/>
      <c r="R120" s="48"/>
      <c r="T120" s="227" t="s">
        <v>22</v>
      </c>
      <c r="U120" s="56" t="s">
        <v>45</v>
      </c>
      <c r="V120" s="47"/>
      <c r="W120" s="228">
        <f>V120*K120</f>
        <v>0</v>
      </c>
      <c r="X120" s="228">
        <v>0</v>
      </c>
      <c r="Y120" s="228">
        <f>X120*K120</f>
        <v>0</v>
      </c>
      <c r="Z120" s="228">
        <v>0</v>
      </c>
      <c r="AA120" s="229">
        <f>Z120*K120</f>
        <v>0</v>
      </c>
      <c r="AR120" s="22" t="s">
        <v>211</v>
      </c>
      <c r="AT120" s="22" t="s">
        <v>207</v>
      </c>
      <c r="AU120" s="22" t="s">
        <v>149</v>
      </c>
      <c r="AY120" s="22" t="s">
        <v>206</v>
      </c>
      <c r="BE120" s="142">
        <f>IF(U120="základní",N120,0)</f>
        <v>0</v>
      </c>
      <c r="BF120" s="142">
        <f>IF(U120="snížená",N120,0)</f>
        <v>0</v>
      </c>
      <c r="BG120" s="142">
        <f>IF(U120="zákl. přenesená",N120,0)</f>
        <v>0</v>
      </c>
      <c r="BH120" s="142">
        <f>IF(U120="sníž. přenesená",N120,0)</f>
        <v>0</v>
      </c>
      <c r="BI120" s="142">
        <f>IF(U120="nulová",N120,0)</f>
        <v>0</v>
      </c>
      <c r="BJ120" s="22" t="s">
        <v>88</v>
      </c>
      <c r="BK120" s="142">
        <f>ROUND(L120*K120,2)</f>
        <v>0</v>
      </c>
      <c r="BL120" s="22" t="s">
        <v>211</v>
      </c>
      <c r="BM120" s="22" t="s">
        <v>4264</v>
      </c>
    </row>
    <row r="121" s="1" customFormat="1" ht="25.5" customHeight="1">
      <c r="B121" s="46"/>
      <c r="C121" s="219" t="s">
        <v>149</v>
      </c>
      <c r="D121" s="219" t="s">
        <v>207</v>
      </c>
      <c r="E121" s="220" t="s">
        <v>4265</v>
      </c>
      <c r="F121" s="221" t="s">
        <v>4266</v>
      </c>
      <c r="G121" s="221"/>
      <c r="H121" s="221"/>
      <c r="I121" s="221"/>
      <c r="J121" s="222" t="s">
        <v>260</v>
      </c>
      <c r="K121" s="223">
        <v>300</v>
      </c>
      <c r="L121" s="224">
        <v>0</v>
      </c>
      <c r="M121" s="225"/>
      <c r="N121" s="226">
        <f>ROUND(L121*K121,2)</f>
        <v>0</v>
      </c>
      <c r="O121" s="226"/>
      <c r="P121" s="226"/>
      <c r="Q121" s="226"/>
      <c r="R121" s="48"/>
      <c r="T121" s="227" t="s">
        <v>22</v>
      </c>
      <c r="U121" s="56" t="s">
        <v>45</v>
      </c>
      <c r="V121" s="47"/>
      <c r="W121" s="228">
        <f>V121*K121</f>
        <v>0</v>
      </c>
      <c r="X121" s="228">
        <v>0.00018000000000000001</v>
      </c>
      <c r="Y121" s="228">
        <f>X121*K121</f>
        <v>0.054000000000000006</v>
      </c>
      <c r="Z121" s="228">
        <v>0</v>
      </c>
      <c r="AA121" s="229">
        <f>Z121*K121</f>
        <v>0</v>
      </c>
      <c r="AR121" s="22" t="s">
        <v>211</v>
      </c>
      <c r="AT121" s="22" t="s">
        <v>207</v>
      </c>
      <c r="AU121" s="22" t="s">
        <v>149</v>
      </c>
      <c r="AY121" s="22" t="s">
        <v>206</v>
      </c>
      <c r="BE121" s="142">
        <f>IF(U121="základní",N121,0)</f>
        <v>0</v>
      </c>
      <c r="BF121" s="142">
        <f>IF(U121="snížená",N121,0)</f>
        <v>0</v>
      </c>
      <c r="BG121" s="142">
        <f>IF(U121="zákl. přenesená",N121,0)</f>
        <v>0</v>
      </c>
      <c r="BH121" s="142">
        <f>IF(U121="sníž. přenesená",N121,0)</f>
        <v>0</v>
      </c>
      <c r="BI121" s="142">
        <f>IF(U121="nulová",N121,0)</f>
        <v>0</v>
      </c>
      <c r="BJ121" s="22" t="s">
        <v>88</v>
      </c>
      <c r="BK121" s="142">
        <f>ROUND(L121*K121,2)</f>
        <v>0</v>
      </c>
      <c r="BL121" s="22" t="s">
        <v>211</v>
      </c>
      <c r="BM121" s="22" t="s">
        <v>4267</v>
      </c>
    </row>
    <row r="122" s="1" customFormat="1" ht="25.5" customHeight="1">
      <c r="B122" s="46"/>
      <c r="C122" s="219" t="s">
        <v>218</v>
      </c>
      <c r="D122" s="219" t="s">
        <v>207</v>
      </c>
      <c r="E122" s="220" t="s">
        <v>4268</v>
      </c>
      <c r="F122" s="221" t="s">
        <v>4269</v>
      </c>
      <c r="G122" s="221"/>
      <c r="H122" s="221"/>
      <c r="I122" s="221"/>
      <c r="J122" s="222" t="s">
        <v>321</v>
      </c>
      <c r="K122" s="223">
        <v>9</v>
      </c>
      <c r="L122" s="224">
        <v>0</v>
      </c>
      <c r="M122" s="225"/>
      <c r="N122" s="226">
        <f>ROUND(L122*K122,2)</f>
        <v>0</v>
      </c>
      <c r="O122" s="226"/>
      <c r="P122" s="226"/>
      <c r="Q122" s="226"/>
      <c r="R122" s="48"/>
      <c r="T122" s="227" t="s">
        <v>22</v>
      </c>
      <c r="U122" s="56" t="s">
        <v>45</v>
      </c>
      <c r="V122" s="47"/>
      <c r="W122" s="228">
        <f>V122*K122</f>
        <v>0</v>
      </c>
      <c r="X122" s="228">
        <v>0.00013999999999999999</v>
      </c>
      <c r="Y122" s="228">
        <f>X122*K122</f>
        <v>0.0012599999999999998</v>
      </c>
      <c r="Z122" s="228">
        <v>0</v>
      </c>
      <c r="AA122" s="229">
        <f>Z122*K122</f>
        <v>0</v>
      </c>
      <c r="AR122" s="22" t="s">
        <v>211</v>
      </c>
      <c r="AT122" s="22" t="s">
        <v>207</v>
      </c>
      <c r="AU122" s="22" t="s">
        <v>149</v>
      </c>
      <c r="AY122" s="22" t="s">
        <v>206</v>
      </c>
      <c r="BE122" s="142">
        <f>IF(U122="základní",N122,0)</f>
        <v>0</v>
      </c>
      <c r="BF122" s="142">
        <f>IF(U122="snížená",N122,0)</f>
        <v>0</v>
      </c>
      <c r="BG122" s="142">
        <f>IF(U122="zákl. přenesená",N122,0)</f>
        <v>0</v>
      </c>
      <c r="BH122" s="142">
        <f>IF(U122="sníž. přenesená",N122,0)</f>
        <v>0</v>
      </c>
      <c r="BI122" s="142">
        <f>IF(U122="nulová",N122,0)</f>
        <v>0</v>
      </c>
      <c r="BJ122" s="22" t="s">
        <v>88</v>
      </c>
      <c r="BK122" s="142">
        <f>ROUND(L122*K122,2)</f>
        <v>0</v>
      </c>
      <c r="BL122" s="22" t="s">
        <v>211</v>
      </c>
      <c r="BM122" s="22" t="s">
        <v>4270</v>
      </c>
    </row>
    <row r="123" s="1" customFormat="1" ht="25.5" customHeight="1">
      <c r="B123" s="46"/>
      <c r="C123" s="219" t="s">
        <v>211</v>
      </c>
      <c r="D123" s="219" t="s">
        <v>207</v>
      </c>
      <c r="E123" s="220" t="s">
        <v>4271</v>
      </c>
      <c r="F123" s="221" t="s">
        <v>4272</v>
      </c>
      <c r="G123" s="221"/>
      <c r="H123" s="221"/>
      <c r="I123" s="221"/>
      <c r="J123" s="222" t="s">
        <v>321</v>
      </c>
      <c r="K123" s="223">
        <v>9</v>
      </c>
      <c r="L123" s="224">
        <v>0</v>
      </c>
      <c r="M123" s="225"/>
      <c r="N123" s="226">
        <f>ROUND(L123*K123,2)</f>
        <v>0</v>
      </c>
      <c r="O123" s="226"/>
      <c r="P123" s="226"/>
      <c r="Q123" s="226"/>
      <c r="R123" s="48"/>
      <c r="T123" s="227" t="s">
        <v>22</v>
      </c>
      <c r="U123" s="56" t="s">
        <v>45</v>
      </c>
      <c r="V123" s="47"/>
      <c r="W123" s="228">
        <f>V123*K123</f>
        <v>0</v>
      </c>
      <c r="X123" s="228">
        <v>0</v>
      </c>
      <c r="Y123" s="228">
        <f>X123*K123</f>
        <v>0</v>
      </c>
      <c r="Z123" s="228">
        <v>0</v>
      </c>
      <c r="AA123" s="229">
        <f>Z123*K123</f>
        <v>0</v>
      </c>
      <c r="AR123" s="22" t="s">
        <v>211</v>
      </c>
      <c r="AT123" s="22" t="s">
        <v>207</v>
      </c>
      <c r="AU123" s="22" t="s">
        <v>149</v>
      </c>
      <c r="AY123" s="22" t="s">
        <v>206</v>
      </c>
      <c r="BE123" s="142">
        <f>IF(U123="základní",N123,0)</f>
        <v>0</v>
      </c>
      <c r="BF123" s="142">
        <f>IF(U123="snížená",N123,0)</f>
        <v>0</v>
      </c>
      <c r="BG123" s="142">
        <f>IF(U123="zákl. přenesená",N123,0)</f>
        <v>0</v>
      </c>
      <c r="BH123" s="142">
        <f>IF(U123="sníž. přenesená",N123,0)</f>
        <v>0</v>
      </c>
      <c r="BI123" s="142">
        <f>IF(U123="nulová",N123,0)</f>
        <v>0</v>
      </c>
      <c r="BJ123" s="22" t="s">
        <v>88</v>
      </c>
      <c r="BK123" s="142">
        <f>ROUND(L123*K123,2)</f>
        <v>0</v>
      </c>
      <c r="BL123" s="22" t="s">
        <v>211</v>
      </c>
      <c r="BM123" s="22" t="s">
        <v>4273</v>
      </c>
    </row>
    <row r="124" s="1" customFormat="1" ht="16.5" customHeight="1">
      <c r="B124" s="46"/>
      <c r="C124" s="219" t="s">
        <v>226</v>
      </c>
      <c r="D124" s="219" t="s">
        <v>207</v>
      </c>
      <c r="E124" s="220" t="s">
        <v>4274</v>
      </c>
      <c r="F124" s="221" t="s">
        <v>4275</v>
      </c>
      <c r="G124" s="221"/>
      <c r="H124" s="221"/>
      <c r="I124" s="221"/>
      <c r="J124" s="222" t="s">
        <v>321</v>
      </c>
      <c r="K124" s="223">
        <v>9</v>
      </c>
      <c r="L124" s="224">
        <v>0</v>
      </c>
      <c r="M124" s="225"/>
      <c r="N124" s="226">
        <f>ROUND(L124*K124,2)</f>
        <v>0</v>
      </c>
      <c r="O124" s="226"/>
      <c r="P124" s="226"/>
      <c r="Q124" s="226"/>
      <c r="R124" s="48"/>
      <c r="T124" s="227" t="s">
        <v>22</v>
      </c>
      <c r="U124" s="56" t="s">
        <v>45</v>
      </c>
      <c r="V124" s="47"/>
      <c r="W124" s="228">
        <f>V124*K124</f>
        <v>0</v>
      </c>
      <c r="X124" s="228">
        <v>9.0000000000000006E-05</v>
      </c>
      <c r="Y124" s="228">
        <f>X124*K124</f>
        <v>0.00081000000000000006</v>
      </c>
      <c r="Z124" s="228">
        <v>0</v>
      </c>
      <c r="AA124" s="229">
        <f>Z124*K124</f>
        <v>0</v>
      </c>
      <c r="AR124" s="22" t="s">
        <v>211</v>
      </c>
      <c r="AT124" s="22" t="s">
        <v>207</v>
      </c>
      <c r="AU124" s="22" t="s">
        <v>149</v>
      </c>
      <c r="AY124" s="22" t="s">
        <v>206</v>
      </c>
      <c r="BE124" s="142">
        <f>IF(U124="základní",N124,0)</f>
        <v>0</v>
      </c>
      <c r="BF124" s="142">
        <f>IF(U124="snížená",N124,0)</f>
        <v>0</v>
      </c>
      <c r="BG124" s="142">
        <f>IF(U124="zákl. přenesená",N124,0)</f>
        <v>0</v>
      </c>
      <c r="BH124" s="142">
        <f>IF(U124="sníž. přenesená",N124,0)</f>
        <v>0</v>
      </c>
      <c r="BI124" s="142">
        <f>IF(U124="nulová",N124,0)</f>
        <v>0</v>
      </c>
      <c r="BJ124" s="22" t="s">
        <v>88</v>
      </c>
      <c r="BK124" s="142">
        <f>ROUND(L124*K124,2)</f>
        <v>0</v>
      </c>
      <c r="BL124" s="22" t="s">
        <v>211</v>
      </c>
      <c r="BM124" s="22" t="s">
        <v>4276</v>
      </c>
    </row>
    <row r="125" s="1" customFormat="1" ht="25.5" customHeight="1">
      <c r="B125" s="46"/>
      <c r="C125" s="219" t="s">
        <v>231</v>
      </c>
      <c r="D125" s="219" t="s">
        <v>207</v>
      </c>
      <c r="E125" s="220" t="s">
        <v>4277</v>
      </c>
      <c r="F125" s="221" t="s">
        <v>4278</v>
      </c>
      <c r="G125" s="221"/>
      <c r="H125" s="221"/>
      <c r="I125" s="221"/>
      <c r="J125" s="222" t="s">
        <v>210</v>
      </c>
      <c r="K125" s="223">
        <v>70</v>
      </c>
      <c r="L125" s="224">
        <v>0</v>
      </c>
      <c r="M125" s="225"/>
      <c r="N125" s="226">
        <f>ROUND(L125*K125,2)</f>
        <v>0</v>
      </c>
      <c r="O125" s="226"/>
      <c r="P125" s="226"/>
      <c r="Q125" s="226"/>
      <c r="R125" s="48"/>
      <c r="T125" s="227" t="s">
        <v>22</v>
      </c>
      <c r="U125" s="56" t="s">
        <v>45</v>
      </c>
      <c r="V125" s="47"/>
      <c r="W125" s="228">
        <f>V125*K125</f>
        <v>0</v>
      </c>
      <c r="X125" s="228">
        <v>0</v>
      </c>
      <c r="Y125" s="228">
        <f>X125*K125</f>
        <v>0</v>
      </c>
      <c r="Z125" s="228">
        <v>0</v>
      </c>
      <c r="AA125" s="229">
        <f>Z125*K125</f>
        <v>0</v>
      </c>
      <c r="AR125" s="22" t="s">
        <v>211</v>
      </c>
      <c r="AT125" s="22" t="s">
        <v>207</v>
      </c>
      <c r="AU125" s="22" t="s">
        <v>149</v>
      </c>
      <c r="AY125" s="22" t="s">
        <v>206</v>
      </c>
      <c r="BE125" s="142">
        <f>IF(U125="základní",N125,0)</f>
        <v>0</v>
      </c>
      <c r="BF125" s="142">
        <f>IF(U125="snížená",N125,0)</f>
        <v>0</v>
      </c>
      <c r="BG125" s="142">
        <f>IF(U125="zákl. přenesená",N125,0)</f>
        <v>0</v>
      </c>
      <c r="BH125" s="142">
        <f>IF(U125="sníž. přenesená",N125,0)</f>
        <v>0</v>
      </c>
      <c r="BI125" s="142">
        <f>IF(U125="nulová",N125,0)</f>
        <v>0</v>
      </c>
      <c r="BJ125" s="22" t="s">
        <v>88</v>
      </c>
      <c r="BK125" s="142">
        <f>ROUND(L125*K125,2)</f>
        <v>0</v>
      </c>
      <c r="BL125" s="22" t="s">
        <v>211</v>
      </c>
      <c r="BM125" s="22" t="s">
        <v>4279</v>
      </c>
    </row>
    <row r="126" s="1" customFormat="1" ht="49.92" customHeight="1">
      <c r="B126" s="46"/>
      <c r="C126" s="47"/>
      <c r="D126" s="207" t="s">
        <v>1656</v>
      </c>
      <c r="E126" s="47"/>
      <c r="F126" s="47"/>
      <c r="G126" s="47"/>
      <c r="H126" s="47"/>
      <c r="I126" s="47"/>
      <c r="J126" s="47"/>
      <c r="K126" s="47"/>
      <c r="L126" s="47"/>
      <c r="M126" s="47"/>
      <c r="N126" s="261">
        <f>BK126</f>
        <v>0</v>
      </c>
      <c r="O126" s="262"/>
      <c r="P126" s="262"/>
      <c r="Q126" s="262"/>
      <c r="R126" s="48"/>
      <c r="T126" s="193"/>
      <c r="U126" s="72"/>
      <c r="V126" s="72"/>
      <c r="W126" s="72"/>
      <c r="X126" s="72"/>
      <c r="Y126" s="72"/>
      <c r="Z126" s="72"/>
      <c r="AA126" s="74"/>
      <c r="AT126" s="22" t="s">
        <v>79</v>
      </c>
      <c r="AU126" s="22" t="s">
        <v>80</v>
      </c>
      <c r="AY126" s="22" t="s">
        <v>1657</v>
      </c>
      <c r="BK126" s="142">
        <v>0</v>
      </c>
    </row>
    <row r="127" s="1" customFormat="1" ht="6.96" customHeight="1">
      <c r="B127" s="75"/>
      <c r="C127" s="76"/>
      <c r="D127" s="76"/>
      <c r="E127" s="76"/>
      <c r="F127" s="76"/>
      <c r="G127" s="76"/>
      <c r="H127" s="76"/>
      <c r="I127" s="76"/>
      <c r="J127" s="76"/>
      <c r="K127" s="76"/>
      <c r="L127" s="76"/>
      <c r="M127" s="76"/>
      <c r="N127" s="76"/>
      <c r="O127" s="76"/>
      <c r="P127" s="76"/>
      <c r="Q127" s="76"/>
      <c r="R127" s="77"/>
    </row>
  </sheetData>
  <sheetProtection sheet="1" formatColumns="0" formatRows="0" objects="1" scenarios="1" spinCount="10" saltValue="IlAWemVLmZvbi7xuU8E7o/uuTOLcTTPoNYZLayjF8Wvwvq1bVB0X8dXwKp7FEOG7h4fd+DnarZe8EVR/mhq2DQ==" hashValue="0CkVmJWdG/LVT+4AxA5IiNpSFGB6SViqqMAy69bUtI11iFw4ylBqq/HOoHORg6YaYoSJdAOvkS1t9/um7DdKtg==" algorithmName="SHA-512" password="CC35"/>
  <mergeCells count="86">
    <mergeCell ref="D95:H95"/>
    <mergeCell ref="D93:H93"/>
    <mergeCell ref="D94:H94"/>
    <mergeCell ref="D96:H96"/>
    <mergeCell ref="D97:H97"/>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F125:I125"/>
    <mergeCell ref="F124:I124"/>
    <mergeCell ref="F123:I123"/>
    <mergeCell ref="L123:M123"/>
    <mergeCell ref="N123:Q123"/>
    <mergeCell ref="L124:M124"/>
    <mergeCell ref="N124:Q124"/>
    <mergeCell ref="L125:M125"/>
    <mergeCell ref="N125:Q125"/>
    <mergeCell ref="N126:Q126"/>
    <mergeCell ref="C76:Q76"/>
    <mergeCell ref="F79:P79"/>
    <mergeCell ref="F78:P78"/>
    <mergeCell ref="M81:P81"/>
    <mergeCell ref="M83:Q83"/>
    <mergeCell ref="M84:Q84"/>
    <mergeCell ref="C86:G86"/>
    <mergeCell ref="N86:Q86"/>
    <mergeCell ref="N88:Q88"/>
    <mergeCell ref="N89:Q89"/>
    <mergeCell ref="N90:Q90"/>
    <mergeCell ref="N92:Q92"/>
    <mergeCell ref="N97:Q97"/>
    <mergeCell ref="N93:Q93"/>
    <mergeCell ref="N94:Q94"/>
    <mergeCell ref="N95:Q95"/>
    <mergeCell ref="N96:Q96"/>
    <mergeCell ref="N98:Q98"/>
    <mergeCell ref="L100:Q100"/>
    <mergeCell ref="C106:Q106"/>
    <mergeCell ref="F108:P108"/>
    <mergeCell ref="F109:P109"/>
    <mergeCell ref="M111:P111"/>
    <mergeCell ref="M113:Q113"/>
    <mergeCell ref="M114:Q114"/>
    <mergeCell ref="F116:I116"/>
    <mergeCell ref="L116:M116"/>
    <mergeCell ref="N116:Q116"/>
    <mergeCell ref="N117:Q117"/>
    <mergeCell ref="N118:Q118"/>
    <mergeCell ref="N119:Q119"/>
    <mergeCell ref="F120:I120"/>
    <mergeCell ref="F122:I122"/>
    <mergeCell ref="L120:M120"/>
    <mergeCell ref="N120:Q120"/>
    <mergeCell ref="F121:I121"/>
    <mergeCell ref="L121:M121"/>
    <mergeCell ref="N121:Q121"/>
    <mergeCell ref="L122:M122"/>
    <mergeCell ref="N122:Q122"/>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s>
  <hyperlinks>
    <hyperlink ref="F1:G1" location="C2" display="1) Krycí list rozpočtu"/>
    <hyperlink ref="H1:K1" location="C86" display="2) Rekapitulace rozpočtu"/>
    <hyperlink ref="L1" location="C116"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122</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4280</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N93</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(SUM(BE93:BE100)+SUM(BE118:BE131))</f>
        <v>0</v>
      </c>
      <c r="I32" s="47"/>
      <c r="J32" s="47"/>
      <c r="K32" s="47"/>
      <c r="L32" s="47"/>
      <c r="M32" s="162">
        <f>ROUND((SUM(BE93:BE100)+SUM(BE118:BE131)), 2)*F32</f>
        <v>0</v>
      </c>
      <c r="N32" s="47"/>
      <c r="O32" s="47"/>
      <c r="P32" s="47"/>
      <c r="Q32" s="47"/>
      <c r="R32" s="48"/>
    </row>
    <row r="33" s="1" customFormat="1" ht="14.4" customHeight="1">
      <c r="B33" s="46"/>
      <c r="C33" s="47"/>
      <c r="D33" s="47"/>
      <c r="E33" s="54" t="s">
        <v>47</v>
      </c>
      <c r="F33" s="55">
        <v>0.14999999999999999</v>
      </c>
      <c r="G33" s="161" t="s">
        <v>46</v>
      </c>
      <c r="H33" s="162">
        <f>(SUM(BF93:BF100)+SUM(BF118:BF131))</f>
        <v>0</v>
      </c>
      <c r="I33" s="47"/>
      <c r="J33" s="47"/>
      <c r="K33" s="47"/>
      <c r="L33" s="47"/>
      <c r="M33" s="162">
        <f>ROUND((SUM(BF93:BF100)+SUM(BF118:BF131)), 2)*F33</f>
        <v>0</v>
      </c>
      <c r="N33" s="47"/>
      <c r="O33" s="47"/>
      <c r="P33" s="47"/>
      <c r="Q33" s="47"/>
      <c r="R33" s="48"/>
    </row>
    <row r="34" hidden="1" s="1" customFormat="1" ht="14.4" customHeight="1">
      <c r="B34" s="46"/>
      <c r="C34" s="47"/>
      <c r="D34" s="47"/>
      <c r="E34" s="54" t="s">
        <v>48</v>
      </c>
      <c r="F34" s="55">
        <v>0.20999999999999999</v>
      </c>
      <c r="G34" s="161" t="s">
        <v>46</v>
      </c>
      <c r="H34" s="162">
        <f>(SUM(BG93:BG100)+SUM(BG118:BG131))</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(SUM(BH93:BH100)+SUM(BH118:BH131))</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(SUM(BI93:BI100)+SUM(BI118:BI131))</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SO02-03 - Hrubé terénní úpravy</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N118</f>
        <v>0</v>
      </c>
      <c r="O88" s="174"/>
      <c r="P88" s="174"/>
      <c r="Q88" s="174"/>
      <c r="R88" s="48"/>
      <c r="T88" s="171"/>
      <c r="U88" s="171"/>
      <c r="AU88" s="22" t="s">
        <v>158</v>
      </c>
    </row>
    <row r="89" s="6" customFormat="1" ht="24.96" customHeight="1">
      <c r="B89" s="175"/>
      <c r="C89" s="176"/>
      <c r="D89" s="177" t="s">
        <v>159</v>
      </c>
      <c r="E89" s="176"/>
      <c r="F89" s="176"/>
      <c r="G89" s="176"/>
      <c r="H89" s="176"/>
      <c r="I89" s="176"/>
      <c r="J89" s="176"/>
      <c r="K89" s="176"/>
      <c r="L89" s="176"/>
      <c r="M89" s="176"/>
      <c r="N89" s="178">
        <f>N119</f>
        <v>0</v>
      </c>
      <c r="O89" s="176"/>
      <c r="P89" s="176"/>
      <c r="Q89" s="176"/>
      <c r="R89" s="179"/>
      <c r="T89" s="180"/>
      <c r="U89" s="180"/>
    </row>
    <row r="90" s="7" customFormat="1" ht="19.92" customHeight="1">
      <c r="B90" s="181"/>
      <c r="C90" s="182"/>
      <c r="D90" s="136" t="s">
        <v>160</v>
      </c>
      <c r="E90" s="182"/>
      <c r="F90" s="182"/>
      <c r="G90" s="182"/>
      <c r="H90" s="182"/>
      <c r="I90" s="182"/>
      <c r="J90" s="182"/>
      <c r="K90" s="182"/>
      <c r="L90" s="182"/>
      <c r="M90" s="182"/>
      <c r="N90" s="138">
        <f>N120</f>
        <v>0</v>
      </c>
      <c r="O90" s="182"/>
      <c r="P90" s="182"/>
      <c r="Q90" s="182"/>
      <c r="R90" s="183"/>
      <c r="T90" s="184"/>
      <c r="U90" s="184"/>
    </row>
    <row r="91" s="7" customFormat="1" ht="19.92" customHeight="1">
      <c r="B91" s="181"/>
      <c r="C91" s="182"/>
      <c r="D91" s="136" t="s">
        <v>4281</v>
      </c>
      <c r="E91" s="182"/>
      <c r="F91" s="182"/>
      <c r="G91" s="182"/>
      <c r="H91" s="182"/>
      <c r="I91" s="182"/>
      <c r="J91" s="182"/>
      <c r="K91" s="182"/>
      <c r="L91" s="182"/>
      <c r="M91" s="182"/>
      <c r="N91" s="138">
        <f>N128</f>
        <v>0</v>
      </c>
      <c r="O91" s="182"/>
      <c r="P91" s="182"/>
      <c r="Q91" s="182"/>
      <c r="R91" s="183"/>
      <c r="T91" s="184"/>
      <c r="U91" s="184"/>
    </row>
    <row r="92" s="1" customFormat="1" ht="21.84" customHeight="1">
      <c r="B92" s="46"/>
      <c r="C92" s="47"/>
      <c r="D92" s="47"/>
      <c r="E92" s="47"/>
      <c r="F92" s="47"/>
      <c r="G92" s="47"/>
      <c r="H92" s="47"/>
      <c r="I92" s="47"/>
      <c r="J92" s="47"/>
      <c r="K92" s="47"/>
      <c r="L92" s="47"/>
      <c r="M92" s="47"/>
      <c r="N92" s="47"/>
      <c r="O92" s="47"/>
      <c r="P92" s="47"/>
      <c r="Q92" s="47"/>
      <c r="R92" s="48"/>
      <c r="T92" s="171"/>
      <c r="U92" s="171"/>
    </row>
    <row r="93" s="1" customFormat="1" ht="29.28" customHeight="1">
      <c r="B93" s="46"/>
      <c r="C93" s="173" t="s">
        <v>184</v>
      </c>
      <c r="D93" s="47"/>
      <c r="E93" s="47"/>
      <c r="F93" s="47"/>
      <c r="G93" s="47"/>
      <c r="H93" s="47"/>
      <c r="I93" s="47"/>
      <c r="J93" s="47"/>
      <c r="K93" s="47"/>
      <c r="L93" s="47"/>
      <c r="M93" s="47"/>
      <c r="N93" s="174">
        <f>ROUND(N94+N95+N96+N97+N98+N99,2)</f>
        <v>0</v>
      </c>
      <c r="O93" s="185"/>
      <c r="P93" s="185"/>
      <c r="Q93" s="185"/>
      <c r="R93" s="48"/>
      <c r="T93" s="186"/>
      <c r="U93" s="187" t="s">
        <v>44</v>
      </c>
    </row>
    <row r="94" s="1" customFormat="1" ht="18" customHeight="1">
      <c r="B94" s="46"/>
      <c r="C94" s="47"/>
      <c r="D94" s="143" t="s">
        <v>185</v>
      </c>
      <c r="E94" s="136"/>
      <c r="F94" s="136"/>
      <c r="G94" s="136"/>
      <c r="H94" s="136"/>
      <c r="I94" s="47"/>
      <c r="J94" s="47"/>
      <c r="K94" s="47"/>
      <c r="L94" s="47"/>
      <c r="M94" s="47"/>
      <c r="N94" s="137">
        <f>ROUND(N88*T94,2)</f>
        <v>0</v>
      </c>
      <c r="O94" s="138"/>
      <c r="P94" s="138"/>
      <c r="Q94" s="138"/>
      <c r="R94" s="48"/>
      <c r="S94" s="188"/>
      <c r="T94" s="189"/>
      <c r="U94" s="190" t="s">
        <v>45</v>
      </c>
      <c r="V94" s="188"/>
      <c r="W94" s="188"/>
      <c r="X94" s="188"/>
      <c r="Y94" s="188"/>
      <c r="Z94" s="188"/>
      <c r="AA94" s="188"/>
      <c r="AB94" s="188"/>
      <c r="AC94" s="188"/>
      <c r="AD94" s="188"/>
      <c r="AE94" s="188"/>
      <c r="AF94" s="188"/>
      <c r="AG94" s="188"/>
      <c r="AH94" s="188"/>
      <c r="AI94" s="188"/>
      <c r="AJ94" s="188"/>
      <c r="AK94" s="188"/>
      <c r="AL94" s="188"/>
      <c r="AM94" s="188"/>
      <c r="AN94" s="188"/>
      <c r="AO94" s="188"/>
      <c r="AP94" s="188"/>
      <c r="AQ94" s="188"/>
      <c r="AR94" s="188"/>
      <c r="AS94" s="188"/>
      <c r="AT94" s="188"/>
      <c r="AU94" s="188"/>
      <c r="AV94" s="188"/>
      <c r="AW94" s="188"/>
      <c r="AX94" s="188"/>
      <c r="AY94" s="191" t="s">
        <v>132</v>
      </c>
      <c r="AZ94" s="188"/>
      <c r="BA94" s="188"/>
      <c r="BB94" s="188"/>
      <c r="BC94" s="188"/>
      <c r="BD94" s="188"/>
      <c r="BE94" s="192">
        <f>IF(U94="základní",N94,0)</f>
        <v>0</v>
      </c>
      <c r="BF94" s="192">
        <f>IF(U94="snížená",N94,0)</f>
        <v>0</v>
      </c>
      <c r="BG94" s="192">
        <f>IF(U94="zákl. přenesená",N94,0)</f>
        <v>0</v>
      </c>
      <c r="BH94" s="192">
        <f>IF(U94="sníž. přenesená",N94,0)</f>
        <v>0</v>
      </c>
      <c r="BI94" s="192">
        <f>IF(U94="nulová",N94,0)</f>
        <v>0</v>
      </c>
      <c r="BJ94" s="191" t="s">
        <v>88</v>
      </c>
      <c r="BK94" s="188"/>
      <c r="BL94" s="188"/>
      <c r="BM94" s="188"/>
    </row>
    <row r="95" s="1" customFormat="1" ht="18" customHeight="1">
      <c r="B95" s="46"/>
      <c r="C95" s="47"/>
      <c r="D95" s="143" t="s">
        <v>186</v>
      </c>
      <c r="E95" s="136"/>
      <c r="F95" s="136"/>
      <c r="G95" s="136"/>
      <c r="H95" s="136"/>
      <c r="I95" s="47"/>
      <c r="J95" s="47"/>
      <c r="K95" s="47"/>
      <c r="L95" s="47"/>
      <c r="M95" s="47"/>
      <c r="N95" s="137">
        <f>ROUND(N88*T95,2)</f>
        <v>0</v>
      </c>
      <c r="O95" s="138"/>
      <c r="P95" s="138"/>
      <c r="Q95" s="138"/>
      <c r="R95" s="48"/>
      <c r="S95" s="188"/>
      <c r="T95" s="189"/>
      <c r="U95" s="190" t="s">
        <v>45</v>
      </c>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91" t="s">
        <v>132</v>
      </c>
      <c r="AZ95" s="188"/>
      <c r="BA95" s="188"/>
      <c r="BB95" s="188"/>
      <c r="BC95" s="188"/>
      <c r="BD95" s="188"/>
      <c r="BE95" s="192">
        <f>IF(U95="základní",N95,0)</f>
        <v>0</v>
      </c>
      <c r="BF95" s="192">
        <f>IF(U95="snížená",N95,0)</f>
        <v>0</v>
      </c>
      <c r="BG95" s="192">
        <f>IF(U95="zákl. přenesená",N95,0)</f>
        <v>0</v>
      </c>
      <c r="BH95" s="192">
        <f>IF(U95="sníž. přenesená",N95,0)</f>
        <v>0</v>
      </c>
      <c r="BI95" s="192">
        <f>IF(U95="nulová",N95,0)</f>
        <v>0</v>
      </c>
      <c r="BJ95" s="191" t="s">
        <v>88</v>
      </c>
      <c r="BK95" s="188"/>
      <c r="BL95" s="188"/>
      <c r="BM95" s="188"/>
    </row>
    <row r="96" s="1" customFormat="1" ht="18" customHeight="1">
      <c r="B96" s="46"/>
      <c r="C96" s="47"/>
      <c r="D96" s="143" t="s">
        <v>187</v>
      </c>
      <c r="E96" s="136"/>
      <c r="F96" s="136"/>
      <c r="G96" s="136"/>
      <c r="H96" s="136"/>
      <c r="I96" s="47"/>
      <c r="J96" s="47"/>
      <c r="K96" s="47"/>
      <c r="L96" s="47"/>
      <c r="M96" s="47"/>
      <c r="N96" s="137">
        <f>ROUND(N88*T96,2)</f>
        <v>0</v>
      </c>
      <c r="O96" s="138"/>
      <c r="P96" s="138"/>
      <c r="Q96" s="138"/>
      <c r="R96" s="48"/>
      <c r="S96" s="188"/>
      <c r="T96" s="189"/>
      <c r="U96" s="190" t="s">
        <v>45</v>
      </c>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91" t="s">
        <v>132</v>
      </c>
      <c r="AZ96" s="188"/>
      <c r="BA96" s="188"/>
      <c r="BB96" s="188"/>
      <c r="BC96" s="188"/>
      <c r="BD96" s="188"/>
      <c r="BE96" s="192">
        <f>IF(U96="základní",N96,0)</f>
        <v>0</v>
      </c>
      <c r="BF96" s="192">
        <f>IF(U96="snížená",N96,0)</f>
        <v>0</v>
      </c>
      <c r="BG96" s="192">
        <f>IF(U96="zákl. přenesená",N96,0)</f>
        <v>0</v>
      </c>
      <c r="BH96" s="192">
        <f>IF(U96="sníž. přenesená",N96,0)</f>
        <v>0</v>
      </c>
      <c r="BI96" s="192">
        <f>IF(U96="nulová",N96,0)</f>
        <v>0</v>
      </c>
      <c r="BJ96" s="191" t="s">
        <v>88</v>
      </c>
      <c r="BK96" s="188"/>
      <c r="BL96" s="188"/>
      <c r="BM96" s="188"/>
    </row>
    <row r="97" s="1" customFormat="1" ht="18" customHeight="1">
      <c r="B97" s="46"/>
      <c r="C97" s="47"/>
      <c r="D97" s="143" t="s">
        <v>188</v>
      </c>
      <c r="E97" s="136"/>
      <c r="F97" s="136"/>
      <c r="G97" s="136"/>
      <c r="H97" s="136"/>
      <c r="I97" s="47"/>
      <c r="J97" s="47"/>
      <c r="K97" s="47"/>
      <c r="L97" s="47"/>
      <c r="M97" s="47"/>
      <c r="N97" s="137">
        <f>ROUND(N88*T97,2)</f>
        <v>0</v>
      </c>
      <c r="O97" s="138"/>
      <c r="P97" s="138"/>
      <c r="Q97" s="138"/>
      <c r="R97" s="48"/>
      <c r="S97" s="188"/>
      <c r="T97" s="189"/>
      <c r="U97" s="190" t="s">
        <v>45</v>
      </c>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91" t="s">
        <v>132</v>
      </c>
      <c r="AZ97" s="188"/>
      <c r="BA97" s="188"/>
      <c r="BB97" s="188"/>
      <c r="BC97" s="188"/>
      <c r="BD97" s="188"/>
      <c r="BE97" s="192">
        <f>IF(U97="základní",N97,0)</f>
        <v>0</v>
      </c>
      <c r="BF97" s="192">
        <f>IF(U97="snížená",N97,0)</f>
        <v>0</v>
      </c>
      <c r="BG97" s="192">
        <f>IF(U97="zákl. přenesená",N97,0)</f>
        <v>0</v>
      </c>
      <c r="BH97" s="192">
        <f>IF(U97="sníž. přenesená",N97,0)</f>
        <v>0</v>
      </c>
      <c r="BI97" s="192">
        <f>IF(U97="nulová",N97,0)</f>
        <v>0</v>
      </c>
      <c r="BJ97" s="191" t="s">
        <v>88</v>
      </c>
      <c r="BK97" s="188"/>
      <c r="BL97" s="188"/>
      <c r="BM97" s="188"/>
    </row>
    <row r="98" s="1" customFormat="1" ht="18" customHeight="1">
      <c r="B98" s="46"/>
      <c r="C98" s="47"/>
      <c r="D98" s="143" t="s">
        <v>189</v>
      </c>
      <c r="E98" s="136"/>
      <c r="F98" s="136"/>
      <c r="G98" s="136"/>
      <c r="H98" s="136"/>
      <c r="I98" s="47"/>
      <c r="J98" s="47"/>
      <c r="K98" s="47"/>
      <c r="L98" s="47"/>
      <c r="M98" s="47"/>
      <c r="N98" s="137">
        <f>ROUND(N88*T98,2)</f>
        <v>0</v>
      </c>
      <c r="O98" s="138"/>
      <c r="P98" s="138"/>
      <c r="Q98" s="138"/>
      <c r="R98" s="48"/>
      <c r="S98" s="188"/>
      <c r="T98" s="189"/>
      <c r="U98" s="190" t="s">
        <v>45</v>
      </c>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91" t="s">
        <v>132</v>
      </c>
      <c r="AZ98" s="188"/>
      <c r="BA98" s="188"/>
      <c r="BB98" s="188"/>
      <c r="BC98" s="188"/>
      <c r="BD98" s="188"/>
      <c r="BE98" s="192">
        <f>IF(U98="základní",N98,0)</f>
        <v>0</v>
      </c>
      <c r="BF98" s="192">
        <f>IF(U98="snížená",N98,0)</f>
        <v>0</v>
      </c>
      <c r="BG98" s="192">
        <f>IF(U98="zákl. přenesená",N98,0)</f>
        <v>0</v>
      </c>
      <c r="BH98" s="192">
        <f>IF(U98="sníž. přenesená",N98,0)</f>
        <v>0</v>
      </c>
      <c r="BI98" s="192">
        <f>IF(U98="nulová",N98,0)</f>
        <v>0</v>
      </c>
      <c r="BJ98" s="191" t="s">
        <v>88</v>
      </c>
      <c r="BK98" s="188"/>
      <c r="BL98" s="188"/>
      <c r="BM98" s="188"/>
    </row>
    <row r="99" s="1" customFormat="1" ht="18" customHeight="1">
      <c r="B99" s="46"/>
      <c r="C99" s="47"/>
      <c r="D99" s="136" t="s">
        <v>190</v>
      </c>
      <c r="E99" s="47"/>
      <c r="F99" s="47"/>
      <c r="G99" s="47"/>
      <c r="H99" s="47"/>
      <c r="I99" s="47"/>
      <c r="J99" s="47"/>
      <c r="K99" s="47"/>
      <c r="L99" s="47"/>
      <c r="M99" s="47"/>
      <c r="N99" s="137">
        <f>ROUND(N88*T99,2)</f>
        <v>0</v>
      </c>
      <c r="O99" s="138"/>
      <c r="P99" s="138"/>
      <c r="Q99" s="138"/>
      <c r="R99" s="48"/>
      <c r="S99" s="188"/>
      <c r="T99" s="193"/>
      <c r="U99" s="194" t="s">
        <v>45</v>
      </c>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91" t="s">
        <v>191</v>
      </c>
      <c r="AZ99" s="188"/>
      <c r="BA99" s="188"/>
      <c r="BB99" s="188"/>
      <c r="BC99" s="188"/>
      <c r="BD99" s="188"/>
      <c r="BE99" s="192">
        <f>IF(U99="základní",N99,0)</f>
        <v>0</v>
      </c>
      <c r="BF99" s="192">
        <f>IF(U99="snížená",N99,0)</f>
        <v>0</v>
      </c>
      <c r="BG99" s="192">
        <f>IF(U99="zákl. přenesená",N99,0)</f>
        <v>0</v>
      </c>
      <c r="BH99" s="192">
        <f>IF(U99="sníž. přenesená",N99,0)</f>
        <v>0</v>
      </c>
      <c r="BI99" s="192">
        <f>IF(U99="nulová",N99,0)</f>
        <v>0</v>
      </c>
      <c r="BJ99" s="191" t="s">
        <v>88</v>
      </c>
      <c r="BK99" s="188"/>
      <c r="BL99" s="188"/>
      <c r="BM99" s="188"/>
    </row>
    <row r="100" s="1" customFormat="1">
      <c r="B100" s="46"/>
      <c r="C100" s="47"/>
      <c r="D100" s="47"/>
      <c r="E100" s="47"/>
      <c r="F100" s="47"/>
      <c r="G100" s="47"/>
      <c r="H100" s="47"/>
      <c r="I100" s="47"/>
      <c r="J100" s="47"/>
      <c r="K100" s="47"/>
      <c r="L100" s="47"/>
      <c r="M100" s="47"/>
      <c r="N100" s="47"/>
      <c r="O100" s="47"/>
      <c r="P100" s="47"/>
      <c r="Q100" s="47"/>
      <c r="R100" s="48"/>
      <c r="T100" s="171"/>
      <c r="U100" s="171"/>
    </row>
    <row r="101" s="1" customFormat="1" ht="29.28" customHeight="1">
      <c r="B101" s="46"/>
      <c r="C101" s="150" t="s">
        <v>143</v>
      </c>
      <c r="D101" s="151"/>
      <c r="E101" s="151"/>
      <c r="F101" s="151"/>
      <c r="G101" s="151"/>
      <c r="H101" s="151"/>
      <c r="I101" s="151"/>
      <c r="J101" s="151"/>
      <c r="K101" s="151"/>
      <c r="L101" s="152">
        <f>ROUND(SUM(N88+N93),2)</f>
        <v>0</v>
      </c>
      <c r="M101" s="152"/>
      <c r="N101" s="152"/>
      <c r="O101" s="152"/>
      <c r="P101" s="152"/>
      <c r="Q101" s="152"/>
      <c r="R101" s="48"/>
      <c r="T101" s="171"/>
      <c r="U101" s="171"/>
    </row>
    <row r="102" s="1" customFormat="1" ht="6.96" customHeight="1">
      <c r="B102" s="75"/>
      <c r="C102" s="76"/>
      <c r="D102" s="76"/>
      <c r="E102" s="76"/>
      <c r="F102" s="76"/>
      <c r="G102" s="76"/>
      <c r="H102" s="76"/>
      <c r="I102" s="76"/>
      <c r="J102" s="76"/>
      <c r="K102" s="76"/>
      <c r="L102" s="76"/>
      <c r="M102" s="76"/>
      <c r="N102" s="76"/>
      <c r="O102" s="76"/>
      <c r="P102" s="76"/>
      <c r="Q102" s="76"/>
      <c r="R102" s="77"/>
      <c r="T102" s="171"/>
      <c r="U102" s="171"/>
    </row>
    <row r="106" s="1" customFormat="1" ht="6.96" customHeight="1">
      <c r="B106" s="78"/>
      <c r="C106" s="79"/>
      <c r="D106" s="79"/>
      <c r="E106" s="79"/>
      <c r="F106" s="79"/>
      <c r="G106" s="79"/>
      <c r="H106" s="79"/>
      <c r="I106" s="79"/>
      <c r="J106" s="79"/>
      <c r="K106" s="79"/>
      <c r="L106" s="79"/>
      <c r="M106" s="79"/>
      <c r="N106" s="79"/>
      <c r="O106" s="79"/>
      <c r="P106" s="79"/>
      <c r="Q106" s="79"/>
      <c r="R106" s="80"/>
    </row>
    <row r="107" s="1" customFormat="1" ht="36.96" customHeight="1">
      <c r="B107" s="46"/>
      <c r="C107" s="27" t="s">
        <v>192</v>
      </c>
      <c r="D107" s="47"/>
      <c r="E107" s="47"/>
      <c r="F107" s="47"/>
      <c r="G107" s="47"/>
      <c r="H107" s="47"/>
      <c r="I107" s="47"/>
      <c r="J107" s="47"/>
      <c r="K107" s="47"/>
      <c r="L107" s="47"/>
      <c r="M107" s="47"/>
      <c r="N107" s="47"/>
      <c r="O107" s="47"/>
      <c r="P107" s="47"/>
      <c r="Q107" s="47"/>
      <c r="R107" s="48"/>
    </row>
    <row r="108" s="1" customFormat="1" ht="6.96" customHeight="1">
      <c r="B108" s="46"/>
      <c r="C108" s="47"/>
      <c r="D108" s="47"/>
      <c r="E108" s="47"/>
      <c r="F108" s="47"/>
      <c r="G108" s="47"/>
      <c r="H108" s="47"/>
      <c r="I108" s="47"/>
      <c r="J108" s="47"/>
      <c r="K108" s="47"/>
      <c r="L108" s="47"/>
      <c r="M108" s="47"/>
      <c r="N108" s="47"/>
      <c r="O108" s="47"/>
      <c r="P108" s="47"/>
      <c r="Q108" s="47"/>
      <c r="R108" s="48"/>
    </row>
    <row r="109" s="1" customFormat="1" ht="30" customHeight="1">
      <c r="B109" s="46"/>
      <c r="C109" s="38" t="s">
        <v>19</v>
      </c>
      <c r="D109" s="47"/>
      <c r="E109" s="47"/>
      <c r="F109" s="155" t="str">
        <f>F6</f>
        <v>ZŠ Waldorfská - provedení nového pavilonu</v>
      </c>
      <c r="G109" s="38"/>
      <c r="H109" s="38"/>
      <c r="I109" s="38"/>
      <c r="J109" s="38"/>
      <c r="K109" s="38"/>
      <c r="L109" s="38"/>
      <c r="M109" s="38"/>
      <c r="N109" s="38"/>
      <c r="O109" s="38"/>
      <c r="P109" s="38"/>
      <c r="Q109" s="47"/>
      <c r="R109" s="48"/>
    </row>
    <row r="110" s="1" customFormat="1" ht="36.96" customHeight="1">
      <c r="B110" s="46"/>
      <c r="C110" s="85" t="s">
        <v>151</v>
      </c>
      <c r="D110" s="47"/>
      <c r="E110" s="47"/>
      <c r="F110" s="87" t="str">
        <f>F7</f>
        <v>SO02-03 - Hrubé terénní úpravy</v>
      </c>
      <c r="G110" s="47"/>
      <c r="H110" s="47"/>
      <c r="I110" s="47"/>
      <c r="J110" s="47"/>
      <c r="K110" s="47"/>
      <c r="L110" s="47"/>
      <c r="M110" s="47"/>
      <c r="N110" s="47"/>
      <c r="O110" s="47"/>
      <c r="P110" s="47"/>
      <c r="Q110" s="47"/>
      <c r="R110" s="48"/>
    </row>
    <row r="111" s="1" customFormat="1" ht="6.96" customHeight="1">
      <c r="B111" s="46"/>
      <c r="C111" s="47"/>
      <c r="D111" s="47"/>
      <c r="E111" s="47"/>
      <c r="F111" s="47"/>
      <c r="G111" s="47"/>
      <c r="H111" s="47"/>
      <c r="I111" s="47"/>
      <c r="J111" s="47"/>
      <c r="K111" s="47"/>
      <c r="L111" s="47"/>
      <c r="M111" s="47"/>
      <c r="N111" s="47"/>
      <c r="O111" s="47"/>
      <c r="P111" s="47"/>
      <c r="Q111" s="47"/>
      <c r="R111" s="48"/>
    </row>
    <row r="112" s="1" customFormat="1" ht="18" customHeight="1">
      <c r="B112" s="46"/>
      <c r="C112" s="38" t="s">
        <v>24</v>
      </c>
      <c r="D112" s="47"/>
      <c r="E112" s="47"/>
      <c r="F112" s="33" t="str">
        <f>F9</f>
        <v>Praha</v>
      </c>
      <c r="G112" s="47"/>
      <c r="H112" s="47"/>
      <c r="I112" s="47"/>
      <c r="J112" s="47"/>
      <c r="K112" s="38" t="s">
        <v>26</v>
      </c>
      <c r="L112" s="47"/>
      <c r="M112" s="90" t="str">
        <f>IF(O9="","",O9)</f>
        <v>8. 3. 2018</v>
      </c>
      <c r="N112" s="90"/>
      <c r="O112" s="90"/>
      <c r="P112" s="90"/>
      <c r="Q112" s="47"/>
      <c r="R112" s="48"/>
    </row>
    <row r="113" s="1" customFormat="1" ht="6.96" customHeight="1">
      <c r="B113" s="46"/>
      <c r="C113" s="47"/>
      <c r="D113" s="47"/>
      <c r="E113" s="47"/>
      <c r="F113" s="47"/>
      <c r="G113" s="47"/>
      <c r="H113" s="47"/>
      <c r="I113" s="47"/>
      <c r="J113" s="47"/>
      <c r="K113" s="47"/>
      <c r="L113" s="47"/>
      <c r="M113" s="47"/>
      <c r="N113" s="47"/>
      <c r="O113" s="47"/>
      <c r="P113" s="47"/>
      <c r="Q113" s="47"/>
      <c r="R113" s="48"/>
    </row>
    <row r="114" s="1" customFormat="1">
      <c r="B114" s="46"/>
      <c r="C114" s="38" t="s">
        <v>28</v>
      </c>
      <c r="D114" s="47"/>
      <c r="E114" s="47"/>
      <c r="F114" s="33" t="str">
        <f>E12</f>
        <v>Městská část Praha 5</v>
      </c>
      <c r="G114" s="47"/>
      <c r="H114" s="47"/>
      <c r="I114" s="47"/>
      <c r="J114" s="47"/>
      <c r="K114" s="38" t="s">
        <v>34</v>
      </c>
      <c r="L114" s="47"/>
      <c r="M114" s="33" t="str">
        <f>E18</f>
        <v>Karlínblok</v>
      </c>
      <c r="N114" s="33"/>
      <c r="O114" s="33"/>
      <c r="P114" s="33"/>
      <c r="Q114" s="33"/>
      <c r="R114" s="48"/>
    </row>
    <row r="115" s="1" customFormat="1" ht="14.4" customHeight="1">
      <c r="B115" s="46"/>
      <c r="C115" s="38" t="s">
        <v>32</v>
      </c>
      <c r="D115" s="47"/>
      <c r="E115" s="47"/>
      <c r="F115" s="33" t="str">
        <f>IF(E15="","",E15)</f>
        <v>Vyplň údaj</v>
      </c>
      <c r="G115" s="47"/>
      <c r="H115" s="47"/>
      <c r="I115" s="47"/>
      <c r="J115" s="47"/>
      <c r="K115" s="38" t="s">
        <v>37</v>
      </c>
      <c r="L115" s="47"/>
      <c r="M115" s="33" t="str">
        <f>E21</f>
        <v>QSB</v>
      </c>
      <c r="N115" s="33"/>
      <c r="O115" s="33"/>
      <c r="P115" s="33"/>
      <c r="Q115" s="33"/>
      <c r="R115" s="48"/>
    </row>
    <row r="116" s="1" customFormat="1" ht="10.32" customHeight="1">
      <c r="B116" s="46"/>
      <c r="C116" s="47"/>
      <c r="D116" s="47"/>
      <c r="E116" s="47"/>
      <c r="F116" s="47"/>
      <c r="G116" s="47"/>
      <c r="H116" s="47"/>
      <c r="I116" s="47"/>
      <c r="J116" s="47"/>
      <c r="K116" s="47"/>
      <c r="L116" s="47"/>
      <c r="M116" s="47"/>
      <c r="N116" s="47"/>
      <c r="O116" s="47"/>
      <c r="P116" s="47"/>
      <c r="Q116" s="47"/>
      <c r="R116" s="48"/>
    </row>
    <row r="117" s="8" customFormat="1" ht="29.28" customHeight="1">
      <c r="B117" s="195"/>
      <c r="C117" s="196" t="s">
        <v>193</v>
      </c>
      <c r="D117" s="197" t="s">
        <v>194</v>
      </c>
      <c r="E117" s="197" t="s">
        <v>62</v>
      </c>
      <c r="F117" s="197" t="s">
        <v>195</v>
      </c>
      <c r="G117" s="197"/>
      <c r="H117" s="197"/>
      <c r="I117" s="197"/>
      <c r="J117" s="197" t="s">
        <v>196</v>
      </c>
      <c r="K117" s="197" t="s">
        <v>197</v>
      </c>
      <c r="L117" s="197" t="s">
        <v>198</v>
      </c>
      <c r="M117" s="197"/>
      <c r="N117" s="197" t="s">
        <v>156</v>
      </c>
      <c r="O117" s="197"/>
      <c r="P117" s="197"/>
      <c r="Q117" s="198"/>
      <c r="R117" s="199"/>
      <c r="T117" s="106" t="s">
        <v>199</v>
      </c>
      <c r="U117" s="107" t="s">
        <v>44</v>
      </c>
      <c r="V117" s="107" t="s">
        <v>200</v>
      </c>
      <c r="W117" s="107" t="s">
        <v>201</v>
      </c>
      <c r="X117" s="107" t="s">
        <v>202</v>
      </c>
      <c r="Y117" s="107" t="s">
        <v>203</v>
      </c>
      <c r="Z117" s="107" t="s">
        <v>204</v>
      </c>
      <c r="AA117" s="108" t="s">
        <v>205</v>
      </c>
    </row>
    <row r="118" s="1" customFormat="1" ht="29.28" customHeight="1">
      <c r="B118" s="46"/>
      <c r="C118" s="110" t="s">
        <v>153</v>
      </c>
      <c r="D118" s="47"/>
      <c r="E118" s="47"/>
      <c r="F118" s="47"/>
      <c r="G118" s="47"/>
      <c r="H118" s="47"/>
      <c r="I118" s="47"/>
      <c r="J118" s="47"/>
      <c r="K118" s="47"/>
      <c r="L118" s="47"/>
      <c r="M118" s="47"/>
      <c r="N118" s="200">
        <f>BK118</f>
        <v>0</v>
      </c>
      <c r="O118" s="201"/>
      <c r="P118" s="201"/>
      <c r="Q118" s="201"/>
      <c r="R118" s="48"/>
      <c r="T118" s="109"/>
      <c r="U118" s="67"/>
      <c r="V118" s="67"/>
      <c r="W118" s="202">
        <f>W119+W132</f>
        <v>0</v>
      </c>
      <c r="X118" s="67"/>
      <c r="Y118" s="202">
        <f>Y119+Y132</f>
        <v>0</v>
      </c>
      <c r="Z118" s="67"/>
      <c r="AA118" s="203">
        <f>AA119+AA132</f>
        <v>0</v>
      </c>
      <c r="AT118" s="22" t="s">
        <v>79</v>
      </c>
      <c r="AU118" s="22" t="s">
        <v>158</v>
      </c>
      <c r="BK118" s="204">
        <f>BK119+BK132</f>
        <v>0</v>
      </c>
    </row>
    <row r="119" s="9" customFormat="1" ht="37.44001" customHeight="1">
      <c r="B119" s="205"/>
      <c r="C119" s="206"/>
      <c r="D119" s="207" t="s">
        <v>159</v>
      </c>
      <c r="E119" s="207"/>
      <c r="F119" s="207"/>
      <c r="G119" s="207"/>
      <c r="H119" s="207"/>
      <c r="I119" s="207"/>
      <c r="J119" s="207"/>
      <c r="K119" s="207"/>
      <c r="L119" s="207"/>
      <c r="M119" s="207"/>
      <c r="N119" s="208">
        <f>BK119</f>
        <v>0</v>
      </c>
      <c r="O119" s="178"/>
      <c r="P119" s="178"/>
      <c r="Q119" s="178"/>
      <c r="R119" s="209"/>
      <c r="T119" s="210"/>
      <c r="U119" s="206"/>
      <c r="V119" s="206"/>
      <c r="W119" s="211">
        <f>W120+W128</f>
        <v>0</v>
      </c>
      <c r="X119" s="206"/>
      <c r="Y119" s="211">
        <f>Y120+Y128</f>
        <v>0</v>
      </c>
      <c r="Z119" s="206"/>
      <c r="AA119" s="212">
        <f>AA120+AA128</f>
        <v>0</v>
      </c>
      <c r="AR119" s="213" t="s">
        <v>88</v>
      </c>
      <c r="AT119" s="214" t="s">
        <v>79</v>
      </c>
      <c r="AU119" s="214" t="s">
        <v>80</v>
      </c>
      <c r="AY119" s="213" t="s">
        <v>206</v>
      </c>
      <c r="BK119" s="215">
        <f>BK120+BK128</f>
        <v>0</v>
      </c>
    </row>
    <row r="120" s="9" customFormat="1" ht="19.92" customHeight="1">
      <c r="B120" s="205"/>
      <c r="C120" s="206"/>
      <c r="D120" s="216" t="s">
        <v>160</v>
      </c>
      <c r="E120" s="216"/>
      <c r="F120" s="216"/>
      <c r="G120" s="216"/>
      <c r="H120" s="216"/>
      <c r="I120" s="216"/>
      <c r="J120" s="216"/>
      <c r="K120" s="216"/>
      <c r="L120" s="216"/>
      <c r="M120" s="216"/>
      <c r="N120" s="217">
        <f>BK120</f>
        <v>0</v>
      </c>
      <c r="O120" s="218"/>
      <c r="P120" s="218"/>
      <c r="Q120" s="218"/>
      <c r="R120" s="209"/>
      <c r="T120" s="210"/>
      <c r="U120" s="206"/>
      <c r="V120" s="206"/>
      <c r="W120" s="211">
        <f>SUM(W121:W127)</f>
        <v>0</v>
      </c>
      <c r="X120" s="206"/>
      <c r="Y120" s="211">
        <f>SUM(Y121:Y127)</f>
        <v>0</v>
      </c>
      <c r="Z120" s="206"/>
      <c r="AA120" s="212">
        <f>SUM(AA121:AA127)</f>
        <v>0</v>
      </c>
      <c r="AR120" s="213" t="s">
        <v>88</v>
      </c>
      <c r="AT120" s="214" t="s">
        <v>79</v>
      </c>
      <c r="AU120" s="214" t="s">
        <v>88</v>
      </c>
      <c r="AY120" s="213" t="s">
        <v>206</v>
      </c>
      <c r="BK120" s="215">
        <f>SUM(BK121:BK127)</f>
        <v>0</v>
      </c>
    </row>
    <row r="121" s="1" customFormat="1" ht="25.5" customHeight="1">
      <c r="B121" s="46"/>
      <c r="C121" s="219" t="s">
        <v>88</v>
      </c>
      <c r="D121" s="219" t="s">
        <v>207</v>
      </c>
      <c r="E121" s="220" t="s">
        <v>4282</v>
      </c>
      <c r="F121" s="221" t="s">
        <v>4283</v>
      </c>
      <c r="G121" s="221"/>
      <c r="H121" s="221"/>
      <c r="I121" s="221"/>
      <c r="J121" s="222" t="s">
        <v>210</v>
      </c>
      <c r="K121" s="223">
        <v>780</v>
      </c>
      <c r="L121" s="224">
        <v>0</v>
      </c>
      <c r="M121" s="225"/>
      <c r="N121" s="226">
        <f>ROUND(L121*K121,2)</f>
        <v>0</v>
      </c>
      <c r="O121" s="226"/>
      <c r="P121" s="226"/>
      <c r="Q121" s="226"/>
      <c r="R121" s="48"/>
      <c r="T121" s="227" t="s">
        <v>22</v>
      </c>
      <c r="U121" s="56" t="s">
        <v>45</v>
      </c>
      <c r="V121" s="47"/>
      <c r="W121" s="228">
        <f>V121*K121</f>
        <v>0</v>
      </c>
      <c r="X121" s="228">
        <v>0</v>
      </c>
      <c r="Y121" s="228">
        <f>X121*K121</f>
        <v>0</v>
      </c>
      <c r="Z121" s="228">
        <v>0</v>
      </c>
      <c r="AA121" s="229">
        <f>Z121*K121</f>
        <v>0</v>
      </c>
      <c r="AR121" s="22" t="s">
        <v>211</v>
      </c>
      <c r="AT121" s="22" t="s">
        <v>207</v>
      </c>
      <c r="AU121" s="22" t="s">
        <v>149</v>
      </c>
      <c r="AY121" s="22" t="s">
        <v>206</v>
      </c>
      <c r="BE121" s="142">
        <f>IF(U121="základní",N121,0)</f>
        <v>0</v>
      </c>
      <c r="BF121" s="142">
        <f>IF(U121="snížená",N121,0)</f>
        <v>0</v>
      </c>
      <c r="BG121" s="142">
        <f>IF(U121="zákl. přenesená",N121,0)</f>
        <v>0</v>
      </c>
      <c r="BH121" s="142">
        <f>IF(U121="sníž. přenesená",N121,0)</f>
        <v>0</v>
      </c>
      <c r="BI121" s="142">
        <f>IF(U121="nulová",N121,0)</f>
        <v>0</v>
      </c>
      <c r="BJ121" s="22" t="s">
        <v>88</v>
      </c>
      <c r="BK121" s="142">
        <f>ROUND(L121*K121,2)</f>
        <v>0</v>
      </c>
      <c r="BL121" s="22" t="s">
        <v>211</v>
      </c>
      <c r="BM121" s="22" t="s">
        <v>4284</v>
      </c>
    </row>
    <row r="122" s="10" customFormat="1" ht="16.5" customHeight="1">
      <c r="B122" s="230"/>
      <c r="C122" s="231"/>
      <c r="D122" s="231"/>
      <c r="E122" s="232" t="s">
        <v>22</v>
      </c>
      <c r="F122" s="233" t="s">
        <v>4285</v>
      </c>
      <c r="G122" s="234"/>
      <c r="H122" s="234"/>
      <c r="I122" s="234"/>
      <c r="J122" s="231"/>
      <c r="K122" s="235">
        <v>780</v>
      </c>
      <c r="L122" s="231"/>
      <c r="M122" s="231"/>
      <c r="N122" s="231"/>
      <c r="O122" s="231"/>
      <c r="P122" s="231"/>
      <c r="Q122" s="231"/>
      <c r="R122" s="236"/>
      <c r="T122" s="237"/>
      <c r="U122" s="231"/>
      <c r="V122" s="231"/>
      <c r="W122" s="231"/>
      <c r="X122" s="231"/>
      <c r="Y122" s="231"/>
      <c r="Z122" s="231"/>
      <c r="AA122" s="238"/>
      <c r="AT122" s="239" t="s">
        <v>214</v>
      </c>
      <c r="AU122" s="239" t="s">
        <v>149</v>
      </c>
      <c r="AV122" s="10" t="s">
        <v>149</v>
      </c>
      <c r="AW122" s="10" t="s">
        <v>36</v>
      </c>
      <c r="AX122" s="10" t="s">
        <v>88</v>
      </c>
      <c r="AY122" s="239" t="s">
        <v>206</v>
      </c>
    </row>
    <row r="123" s="1" customFormat="1" ht="25.5" customHeight="1">
      <c r="B123" s="46"/>
      <c r="C123" s="219" t="s">
        <v>149</v>
      </c>
      <c r="D123" s="219" t="s">
        <v>207</v>
      </c>
      <c r="E123" s="220" t="s">
        <v>4286</v>
      </c>
      <c r="F123" s="221" t="s">
        <v>4287</v>
      </c>
      <c r="G123" s="221"/>
      <c r="H123" s="221"/>
      <c r="I123" s="221"/>
      <c r="J123" s="222" t="s">
        <v>210</v>
      </c>
      <c r="K123" s="223">
        <v>780</v>
      </c>
      <c r="L123" s="224">
        <v>0</v>
      </c>
      <c r="M123" s="225"/>
      <c r="N123" s="226">
        <f>ROUND(L123*K123,2)</f>
        <v>0</v>
      </c>
      <c r="O123" s="226"/>
      <c r="P123" s="226"/>
      <c r="Q123" s="226"/>
      <c r="R123" s="48"/>
      <c r="T123" s="227" t="s">
        <v>22</v>
      </c>
      <c r="U123" s="56" t="s">
        <v>45</v>
      </c>
      <c r="V123" s="47"/>
      <c r="W123" s="228">
        <f>V123*K123</f>
        <v>0</v>
      </c>
      <c r="X123" s="228">
        <v>0</v>
      </c>
      <c r="Y123" s="228">
        <f>X123*K123</f>
        <v>0</v>
      </c>
      <c r="Z123" s="228">
        <v>0</v>
      </c>
      <c r="AA123" s="229">
        <f>Z123*K123</f>
        <v>0</v>
      </c>
      <c r="AR123" s="22" t="s">
        <v>211</v>
      </c>
      <c r="AT123" s="22" t="s">
        <v>207</v>
      </c>
      <c r="AU123" s="22" t="s">
        <v>149</v>
      </c>
      <c r="AY123" s="22" t="s">
        <v>206</v>
      </c>
      <c r="BE123" s="142">
        <f>IF(U123="základní",N123,0)</f>
        <v>0</v>
      </c>
      <c r="BF123" s="142">
        <f>IF(U123="snížená",N123,0)</f>
        <v>0</v>
      </c>
      <c r="BG123" s="142">
        <f>IF(U123="zákl. přenesená",N123,0)</f>
        <v>0</v>
      </c>
      <c r="BH123" s="142">
        <f>IF(U123="sníž. přenesená",N123,0)</f>
        <v>0</v>
      </c>
      <c r="BI123" s="142">
        <f>IF(U123="nulová",N123,0)</f>
        <v>0</v>
      </c>
      <c r="BJ123" s="22" t="s">
        <v>88</v>
      </c>
      <c r="BK123" s="142">
        <f>ROUND(L123*K123,2)</f>
        <v>0</v>
      </c>
      <c r="BL123" s="22" t="s">
        <v>211</v>
      </c>
      <c r="BM123" s="22" t="s">
        <v>4288</v>
      </c>
    </row>
    <row r="124" s="1" customFormat="1" ht="25.5" customHeight="1">
      <c r="B124" s="46"/>
      <c r="C124" s="219" t="s">
        <v>218</v>
      </c>
      <c r="D124" s="219" t="s">
        <v>207</v>
      </c>
      <c r="E124" s="220" t="s">
        <v>4289</v>
      </c>
      <c r="F124" s="221" t="s">
        <v>4290</v>
      </c>
      <c r="G124" s="221"/>
      <c r="H124" s="221"/>
      <c r="I124" s="221"/>
      <c r="J124" s="222" t="s">
        <v>210</v>
      </c>
      <c r="K124" s="223">
        <v>25</v>
      </c>
      <c r="L124" s="224">
        <v>0</v>
      </c>
      <c r="M124" s="225"/>
      <c r="N124" s="226">
        <f>ROUND(L124*K124,2)</f>
        <v>0</v>
      </c>
      <c r="O124" s="226"/>
      <c r="P124" s="226"/>
      <c r="Q124" s="226"/>
      <c r="R124" s="48"/>
      <c r="T124" s="227" t="s">
        <v>22</v>
      </c>
      <c r="U124" s="56" t="s">
        <v>45</v>
      </c>
      <c r="V124" s="47"/>
      <c r="W124" s="228">
        <f>V124*K124</f>
        <v>0</v>
      </c>
      <c r="X124" s="228">
        <v>0</v>
      </c>
      <c r="Y124" s="228">
        <f>X124*K124</f>
        <v>0</v>
      </c>
      <c r="Z124" s="228">
        <v>0</v>
      </c>
      <c r="AA124" s="229">
        <f>Z124*K124</f>
        <v>0</v>
      </c>
      <c r="AR124" s="22" t="s">
        <v>211</v>
      </c>
      <c r="AT124" s="22" t="s">
        <v>207</v>
      </c>
      <c r="AU124" s="22" t="s">
        <v>149</v>
      </c>
      <c r="AY124" s="22" t="s">
        <v>206</v>
      </c>
      <c r="BE124" s="142">
        <f>IF(U124="základní",N124,0)</f>
        <v>0</v>
      </c>
      <c r="BF124" s="142">
        <f>IF(U124="snížená",N124,0)</f>
        <v>0</v>
      </c>
      <c r="BG124" s="142">
        <f>IF(U124="zákl. přenesená",N124,0)</f>
        <v>0</v>
      </c>
      <c r="BH124" s="142">
        <f>IF(U124="sníž. přenesená",N124,0)</f>
        <v>0</v>
      </c>
      <c r="BI124" s="142">
        <f>IF(U124="nulová",N124,0)</f>
        <v>0</v>
      </c>
      <c r="BJ124" s="22" t="s">
        <v>88</v>
      </c>
      <c r="BK124" s="142">
        <f>ROUND(L124*K124,2)</f>
        <v>0</v>
      </c>
      <c r="BL124" s="22" t="s">
        <v>211</v>
      </c>
      <c r="BM124" s="22" t="s">
        <v>4291</v>
      </c>
    </row>
    <row r="125" s="1" customFormat="1" ht="25.5" customHeight="1">
      <c r="B125" s="46"/>
      <c r="C125" s="219" t="s">
        <v>211</v>
      </c>
      <c r="D125" s="219" t="s">
        <v>207</v>
      </c>
      <c r="E125" s="220" t="s">
        <v>227</v>
      </c>
      <c r="F125" s="221" t="s">
        <v>228</v>
      </c>
      <c r="G125" s="221"/>
      <c r="H125" s="221"/>
      <c r="I125" s="221"/>
      <c r="J125" s="222" t="s">
        <v>210</v>
      </c>
      <c r="K125" s="223">
        <v>780</v>
      </c>
      <c r="L125" s="224">
        <v>0</v>
      </c>
      <c r="M125" s="225"/>
      <c r="N125" s="226">
        <f>ROUND(L125*K125,2)</f>
        <v>0</v>
      </c>
      <c r="O125" s="226"/>
      <c r="P125" s="226"/>
      <c r="Q125" s="226"/>
      <c r="R125" s="48"/>
      <c r="T125" s="227" t="s">
        <v>22</v>
      </c>
      <c r="U125" s="56" t="s">
        <v>45</v>
      </c>
      <c r="V125" s="47"/>
      <c r="W125" s="228">
        <f>V125*K125</f>
        <v>0</v>
      </c>
      <c r="X125" s="228">
        <v>0</v>
      </c>
      <c r="Y125" s="228">
        <f>X125*K125</f>
        <v>0</v>
      </c>
      <c r="Z125" s="228">
        <v>0</v>
      </c>
      <c r="AA125" s="229">
        <f>Z125*K125</f>
        <v>0</v>
      </c>
      <c r="AR125" s="22" t="s">
        <v>211</v>
      </c>
      <c r="AT125" s="22" t="s">
        <v>207</v>
      </c>
      <c r="AU125" s="22" t="s">
        <v>149</v>
      </c>
      <c r="AY125" s="22" t="s">
        <v>206</v>
      </c>
      <c r="BE125" s="142">
        <f>IF(U125="základní",N125,0)</f>
        <v>0</v>
      </c>
      <c r="BF125" s="142">
        <f>IF(U125="snížená",N125,0)</f>
        <v>0</v>
      </c>
      <c r="BG125" s="142">
        <f>IF(U125="zákl. přenesená",N125,0)</f>
        <v>0</v>
      </c>
      <c r="BH125" s="142">
        <f>IF(U125="sníž. přenesená",N125,0)</f>
        <v>0</v>
      </c>
      <c r="BI125" s="142">
        <f>IF(U125="nulová",N125,0)</f>
        <v>0</v>
      </c>
      <c r="BJ125" s="22" t="s">
        <v>88</v>
      </c>
      <c r="BK125" s="142">
        <f>ROUND(L125*K125,2)</f>
        <v>0</v>
      </c>
      <c r="BL125" s="22" t="s">
        <v>211</v>
      </c>
      <c r="BM125" s="22" t="s">
        <v>4292</v>
      </c>
    </row>
    <row r="126" s="1" customFormat="1" ht="16.5" customHeight="1">
      <c r="B126" s="46"/>
      <c r="C126" s="219" t="s">
        <v>226</v>
      </c>
      <c r="D126" s="219" t="s">
        <v>207</v>
      </c>
      <c r="E126" s="220" t="s">
        <v>232</v>
      </c>
      <c r="F126" s="221" t="s">
        <v>233</v>
      </c>
      <c r="G126" s="221"/>
      <c r="H126" s="221"/>
      <c r="I126" s="221"/>
      <c r="J126" s="222" t="s">
        <v>210</v>
      </c>
      <c r="K126" s="223">
        <v>780</v>
      </c>
      <c r="L126" s="224">
        <v>0</v>
      </c>
      <c r="M126" s="225"/>
      <c r="N126" s="226">
        <f>ROUND(L126*K126,2)</f>
        <v>0</v>
      </c>
      <c r="O126" s="226"/>
      <c r="P126" s="226"/>
      <c r="Q126" s="226"/>
      <c r="R126" s="48"/>
      <c r="T126" s="227" t="s">
        <v>22</v>
      </c>
      <c r="U126" s="56" t="s">
        <v>45</v>
      </c>
      <c r="V126" s="47"/>
      <c r="W126" s="228">
        <f>V126*K126</f>
        <v>0</v>
      </c>
      <c r="X126" s="228">
        <v>0</v>
      </c>
      <c r="Y126" s="228">
        <f>X126*K126</f>
        <v>0</v>
      </c>
      <c r="Z126" s="228">
        <v>0</v>
      </c>
      <c r="AA126" s="229">
        <f>Z126*K126</f>
        <v>0</v>
      </c>
      <c r="AR126" s="22" t="s">
        <v>211</v>
      </c>
      <c r="AT126" s="22" t="s">
        <v>207</v>
      </c>
      <c r="AU126" s="22" t="s">
        <v>149</v>
      </c>
      <c r="AY126" s="22" t="s">
        <v>206</v>
      </c>
      <c r="BE126" s="142">
        <f>IF(U126="základní",N126,0)</f>
        <v>0</v>
      </c>
      <c r="BF126" s="142">
        <f>IF(U126="snížená",N126,0)</f>
        <v>0</v>
      </c>
      <c r="BG126" s="142">
        <f>IF(U126="zákl. přenesená",N126,0)</f>
        <v>0</v>
      </c>
      <c r="BH126" s="142">
        <f>IF(U126="sníž. přenesená",N126,0)</f>
        <v>0</v>
      </c>
      <c r="BI126" s="142">
        <f>IF(U126="nulová",N126,0)</f>
        <v>0</v>
      </c>
      <c r="BJ126" s="22" t="s">
        <v>88</v>
      </c>
      <c r="BK126" s="142">
        <f>ROUND(L126*K126,2)</f>
        <v>0</v>
      </c>
      <c r="BL126" s="22" t="s">
        <v>211</v>
      </c>
      <c r="BM126" s="22" t="s">
        <v>4293</v>
      </c>
    </row>
    <row r="127" s="1" customFormat="1" ht="25.5" customHeight="1">
      <c r="B127" s="46"/>
      <c r="C127" s="219" t="s">
        <v>231</v>
      </c>
      <c r="D127" s="219" t="s">
        <v>207</v>
      </c>
      <c r="E127" s="220" t="s">
        <v>236</v>
      </c>
      <c r="F127" s="221" t="s">
        <v>237</v>
      </c>
      <c r="G127" s="221"/>
      <c r="H127" s="221"/>
      <c r="I127" s="221"/>
      <c r="J127" s="222" t="s">
        <v>238</v>
      </c>
      <c r="K127" s="223">
        <v>1326</v>
      </c>
      <c r="L127" s="224">
        <v>0</v>
      </c>
      <c r="M127" s="225"/>
      <c r="N127" s="226">
        <f>ROUND(L127*K127,2)</f>
        <v>0</v>
      </c>
      <c r="O127" s="226"/>
      <c r="P127" s="226"/>
      <c r="Q127" s="226"/>
      <c r="R127" s="48"/>
      <c r="T127" s="227" t="s">
        <v>22</v>
      </c>
      <c r="U127" s="56" t="s">
        <v>45</v>
      </c>
      <c r="V127" s="47"/>
      <c r="W127" s="228">
        <f>V127*K127</f>
        <v>0</v>
      </c>
      <c r="X127" s="228">
        <v>0</v>
      </c>
      <c r="Y127" s="228">
        <f>X127*K127</f>
        <v>0</v>
      </c>
      <c r="Z127" s="228">
        <v>0</v>
      </c>
      <c r="AA127" s="229">
        <f>Z127*K127</f>
        <v>0</v>
      </c>
      <c r="AR127" s="22" t="s">
        <v>211</v>
      </c>
      <c r="AT127" s="22" t="s">
        <v>207</v>
      </c>
      <c r="AU127" s="22" t="s">
        <v>149</v>
      </c>
      <c r="AY127" s="22" t="s">
        <v>206</v>
      </c>
      <c r="BE127" s="142">
        <f>IF(U127="základní",N127,0)</f>
        <v>0</v>
      </c>
      <c r="BF127" s="142">
        <f>IF(U127="snížená",N127,0)</f>
        <v>0</v>
      </c>
      <c r="BG127" s="142">
        <f>IF(U127="zákl. přenesená",N127,0)</f>
        <v>0</v>
      </c>
      <c r="BH127" s="142">
        <f>IF(U127="sníž. přenesená",N127,0)</f>
        <v>0</v>
      </c>
      <c r="BI127" s="142">
        <f>IF(U127="nulová",N127,0)</f>
        <v>0</v>
      </c>
      <c r="BJ127" s="22" t="s">
        <v>88</v>
      </c>
      <c r="BK127" s="142">
        <f>ROUND(L127*K127,2)</f>
        <v>0</v>
      </c>
      <c r="BL127" s="22" t="s">
        <v>211</v>
      </c>
      <c r="BM127" s="22" t="s">
        <v>4294</v>
      </c>
    </row>
    <row r="128" s="9" customFormat="1" ht="29.88" customHeight="1">
      <c r="B128" s="205"/>
      <c r="C128" s="206"/>
      <c r="D128" s="216" t="s">
        <v>4281</v>
      </c>
      <c r="E128" s="216"/>
      <c r="F128" s="216"/>
      <c r="G128" s="216"/>
      <c r="H128" s="216"/>
      <c r="I128" s="216"/>
      <c r="J128" s="216"/>
      <c r="K128" s="216"/>
      <c r="L128" s="216"/>
      <c r="M128" s="216"/>
      <c r="N128" s="240">
        <f>BK128</f>
        <v>0</v>
      </c>
      <c r="O128" s="241"/>
      <c r="P128" s="241"/>
      <c r="Q128" s="241"/>
      <c r="R128" s="209"/>
      <c r="T128" s="210"/>
      <c r="U128" s="206"/>
      <c r="V128" s="206"/>
      <c r="W128" s="211">
        <f>SUM(W129:W131)</f>
        <v>0</v>
      </c>
      <c r="X128" s="206"/>
      <c r="Y128" s="211">
        <f>SUM(Y129:Y131)</f>
        <v>0</v>
      </c>
      <c r="Z128" s="206"/>
      <c r="AA128" s="212">
        <f>SUM(AA129:AA131)</f>
        <v>0</v>
      </c>
      <c r="AR128" s="213" t="s">
        <v>88</v>
      </c>
      <c r="AT128" s="214" t="s">
        <v>79</v>
      </c>
      <c r="AU128" s="214" t="s">
        <v>88</v>
      </c>
      <c r="AY128" s="213" t="s">
        <v>206</v>
      </c>
      <c r="BK128" s="215">
        <f>SUM(BK129:BK131)</f>
        <v>0</v>
      </c>
    </row>
    <row r="129" s="1" customFormat="1" ht="25.5" customHeight="1">
      <c r="B129" s="46"/>
      <c r="C129" s="219" t="s">
        <v>235</v>
      </c>
      <c r="D129" s="219" t="s">
        <v>207</v>
      </c>
      <c r="E129" s="220" t="s">
        <v>4295</v>
      </c>
      <c r="F129" s="221" t="s">
        <v>4296</v>
      </c>
      <c r="G129" s="221"/>
      <c r="H129" s="221"/>
      <c r="I129" s="221"/>
      <c r="J129" s="222" t="s">
        <v>238</v>
      </c>
      <c r="K129" s="223">
        <v>100</v>
      </c>
      <c r="L129" s="224">
        <v>0</v>
      </c>
      <c r="M129" s="225"/>
      <c r="N129" s="226">
        <f>ROUND(L129*K129,2)</f>
        <v>0</v>
      </c>
      <c r="O129" s="226"/>
      <c r="P129" s="226"/>
      <c r="Q129" s="226"/>
      <c r="R129" s="48"/>
      <c r="T129" s="227" t="s">
        <v>22</v>
      </c>
      <c r="U129" s="56" t="s">
        <v>45</v>
      </c>
      <c r="V129" s="47"/>
      <c r="W129" s="228">
        <f>V129*K129</f>
        <v>0</v>
      </c>
      <c r="X129" s="228">
        <v>0</v>
      </c>
      <c r="Y129" s="228">
        <f>X129*K129</f>
        <v>0</v>
      </c>
      <c r="Z129" s="228">
        <v>0</v>
      </c>
      <c r="AA129" s="229">
        <f>Z129*K129</f>
        <v>0</v>
      </c>
      <c r="AR129" s="22" t="s">
        <v>211</v>
      </c>
      <c r="AT129" s="22" t="s">
        <v>207</v>
      </c>
      <c r="AU129" s="22" t="s">
        <v>149</v>
      </c>
      <c r="AY129" s="22" t="s">
        <v>206</v>
      </c>
      <c r="BE129" s="142">
        <f>IF(U129="základní",N129,0)</f>
        <v>0</v>
      </c>
      <c r="BF129" s="142">
        <f>IF(U129="snížená",N129,0)</f>
        <v>0</v>
      </c>
      <c r="BG129" s="142">
        <f>IF(U129="zákl. přenesená",N129,0)</f>
        <v>0</v>
      </c>
      <c r="BH129" s="142">
        <f>IF(U129="sníž. přenesená",N129,0)</f>
        <v>0</v>
      </c>
      <c r="BI129" s="142">
        <f>IF(U129="nulová",N129,0)</f>
        <v>0</v>
      </c>
      <c r="BJ129" s="22" t="s">
        <v>88</v>
      </c>
      <c r="BK129" s="142">
        <f>ROUND(L129*K129,2)</f>
        <v>0</v>
      </c>
      <c r="BL129" s="22" t="s">
        <v>211</v>
      </c>
      <c r="BM129" s="22" t="s">
        <v>4297</v>
      </c>
    </row>
    <row r="130" s="1" customFormat="1" ht="38.25" customHeight="1">
      <c r="B130" s="46"/>
      <c r="C130" s="219" t="s">
        <v>240</v>
      </c>
      <c r="D130" s="219" t="s">
        <v>207</v>
      </c>
      <c r="E130" s="220" t="s">
        <v>4298</v>
      </c>
      <c r="F130" s="221" t="s">
        <v>4299</v>
      </c>
      <c r="G130" s="221"/>
      <c r="H130" s="221"/>
      <c r="I130" s="221"/>
      <c r="J130" s="222" t="s">
        <v>238</v>
      </c>
      <c r="K130" s="223">
        <v>50</v>
      </c>
      <c r="L130" s="224">
        <v>0</v>
      </c>
      <c r="M130" s="225"/>
      <c r="N130" s="226">
        <f>ROUND(L130*K130,2)</f>
        <v>0</v>
      </c>
      <c r="O130" s="226"/>
      <c r="P130" s="226"/>
      <c r="Q130" s="226"/>
      <c r="R130" s="48"/>
      <c r="T130" s="227" t="s">
        <v>22</v>
      </c>
      <c r="U130" s="56" t="s">
        <v>45</v>
      </c>
      <c r="V130" s="47"/>
      <c r="W130" s="228">
        <f>V130*K130</f>
        <v>0</v>
      </c>
      <c r="X130" s="228">
        <v>0</v>
      </c>
      <c r="Y130" s="228">
        <f>X130*K130</f>
        <v>0</v>
      </c>
      <c r="Z130" s="228">
        <v>0</v>
      </c>
      <c r="AA130" s="229">
        <f>Z130*K130</f>
        <v>0</v>
      </c>
      <c r="AR130" s="22" t="s">
        <v>211</v>
      </c>
      <c r="AT130" s="22" t="s">
        <v>207</v>
      </c>
      <c r="AU130" s="22" t="s">
        <v>149</v>
      </c>
      <c r="AY130" s="22" t="s">
        <v>206</v>
      </c>
      <c r="BE130" s="142">
        <f>IF(U130="základní",N130,0)</f>
        <v>0</v>
      </c>
      <c r="BF130" s="142">
        <f>IF(U130="snížená",N130,0)</f>
        <v>0</v>
      </c>
      <c r="BG130" s="142">
        <f>IF(U130="zákl. přenesená",N130,0)</f>
        <v>0</v>
      </c>
      <c r="BH130" s="142">
        <f>IF(U130="sníž. přenesená",N130,0)</f>
        <v>0</v>
      </c>
      <c r="BI130" s="142">
        <f>IF(U130="nulová",N130,0)</f>
        <v>0</v>
      </c>
      <c r="BJ130" s="22" t="s">
        <v>88</v>
      </c>
      <c r="BK130" s="142">
        <f>ROUND(L130*K130,2)</f>
        <v>0</v>
      </c>
      <c r="BL130" s="22" t="s">
        <v>211</v>
      </c>
      <c r="BM130" s="22" t="s">
        <v>4300</v>
      </c>
    </row>
    <row r="131" s="1" customFormat="1" ht="25.5" customHeight="1">
      <c r="B131" s="46"/>
      <c r="C131" s="219" t="s">
        <v>245</v>
      </c>
      <c r="D131" s="219" t="s">
        <v>207</v>
      </c>
      <c r="E131" s="220" t="s">
        <v>4301</v>
      </c>
      <c r="F131" s="221" t="s">
        <v>4302</v>
      </c>
      <c r="G131" s="221"/>
      <c r="H131" s="221"/>
      <c r="I131" s="221"/>
      <c r="J131" s="222" t="s">
        <v>238</v>
      </c>
      <c r="K131" s="223">
        <v>50</v>
      </c>
      <c r="L131" s="224">
        <v>0</v>
      </c>
      <c r="M131" s="225"/>
      <c r="N131" s="226">
        <f>ROUND(L131*K131,2)</f>
        <v>0</v>
      </c>
      <c r="O131" s="226"/>
      <c r="P131" s="226"/>
      <c r="Q131" s="226"/>
      <c r="R131" s="48"/>
      <c r="T131" s="227" t="s">
        <v>22</v>
      </c>
      <c r="U131" s="56" t="s">
        <v>45</v>
      </c>
      <c r="V131" s="47"/>
      <c r="W131" s="228">
        <f>V131*K131</f>
        <v>0</v>
      </c>
      <c r="X131" s="228">
        <v>0</v>
      </c>
      <c r="Y131" s="228">
        <f>X131*K131</f>
        <v>0</v>
      </c>
      <c r="Z131" s="228">
        <v>0</v>
      </c>
      <c r="AA131" s="229">
        <f>Z131*K131</f>
        <v>0</v>
      </c>
      <c r="AR131" s="22" t="s">
        <v>211</v>
      </c>
      <c r="AT131" s="22" t="s">
        <v>207</v>
      </c>
      <c r="AU131" s="22" t="s">
        <v>149</v>
      </c>
      <c r="AY131" s="22" t="s">
        <v>206</v>
      </c>
      <c r="BE131" s="142">
        <f>IF(U131="základní",N131,0)</f>
        <v>0</v>
      </c>
      <c r="BF131" s="142">
        <f>IF(U131="snížená",N131,0)</f>
        <v>0</v>
      </c>
      <c r="BG131" s="142">
        <f>IF(U131="zákl. přenesená",N131,0)</f>
        <v>0</v>
      </c>
      <c r="BH131" s="142">
        <f>IF(U131="sníž. přenesená",N131,0)</f>
        <v>0</v>
      </c>
      <c r="BI131" s="142">
        <f>IF(U131="nulová",N131,0)</f>
        <v>0</v>
      </c>
      <c r="BJ131" s="22" t="s">
        <v>88</v>
      </c>
      <c r="BK131" s="142">
        <f>ROUND(L131*K131,2)</f>
        <v>0</v>
      </c>
      <c r="BL131" s="22" t="s">
        <v>211</v>
      </c>
      <c r="BM131" s="22" t="s">
        <v>4303</v>
      </c>
    </row>
    <row r="132" s="1" customFormat="1" ht="49.92" customHeight="1">
      <c r="B132" s="46"/>
      <c r="C132" s="47"/>
      <c r="D132" s="207" t="s">
        <v>1656</v>
      </c>
      <c r="E132" s="47"/>
      <c r="F132" s="47"/>
      <c r="G132" s="47"/>
      <c r="H132" s="47"/>
      <c r="I132" s="47"/>
      <c r="J132" s="47"/>
      <c r="K132" s="47"/>
      <c r="L132" s="47"/>
      <c r="M132" s="47"/>
      <c r="N132" s="261">
        <f>BK132</f>
        <v>0</v>
      </c>
      <c r="O132" s="262"/>
      <c r="P132" s="262"/>
      <c r="Q132" s="262"/>
      <c r="R132" s="48"/>
      <c r="T132" s="193"/>
      <c r="U132" s="72"/>
      <c r="V132" s="72"/>
      <c r="W132" s="72"/>
      <c r="X132" s="72"/>
      <c r="Y132" s="72"/>
      <c r="Z132" s="72"/>
      <c r="AA132" s="74"/>
      <c r="AT132" s="22" t="s">
        <v>79</v>
      </c>
      <c r="AU132" s="22" t="s">
        <v>80</v>
      </c>
      <c r="AY132" s="22" t="s">
        <v>1657</v>
      </c>
      <c r="BK132" s="142">
        <v>0</v>
      </c>
    </row>
    <row r="133" s="1" customFormat="1" ht="6.96" customHeight="1">
      <c r="B133" s="75"/>
      <c r="C133" s="76"/>
      <c r="D133" s="76"/>
      <c r="E133" s="76"/>
      <c r="F133" s="76"/>
      <c r="G133" s="76"/>
      <c r="H133" s="76"/>
      <c r="I133" s="76"/>
      <c r="J133" s="76"/>
      <c r="K133" s="76"/>
      <c r="L133" s="76"/>
      <c r="M133" s="76"/>
      <c r="N133" s="76"/>
      <c r="O133" s="76"/>
      <c r="P133" s="76"/>
      <c r="Q133" s="76"/>
      <c r="R133" s="77"/>
    </row>
  </sheetData>
  <sheetProtection sheet="1" formatColumns="0" formatRows="0" objects="1" scenarios="1" spinCount="10" saltValue="bc85iQqh6da+aqb/nmRPAnsmYyggwveZ4AZxcyVNBCx7Iqpb+ay0JAErxp993AxJH6fWPm4qnxnYpgLIC9Tf9w==" hashValue="aZQ5IVhvs9k6Ui0RJOjBocIU4BMuJHsmyIIEmkQyNAuLkmUnQIKhDU8WQVt5Cx6YZWvNFAEawCOiKeQ1u23+bg==" algorithmName="SHA-512" password="CC35"/>
  <mergeCells count="98">
    <mergeCell ref="D95:H95"/>
    <mergeCell ref="D94:H94"/>
    <mergeCell ref="D96:H96"/>
    <mergeCell ref="D97:H97"/>
    <mergeCell ref="D98:H98"/>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F127:I127"/>
    <mergeCell ref="F126:I126"/>
    <mergeCell ref="F124:I124"/>
    <mergeCell ref="F122:I122"/>
    <mergeCell ref="F123:I123"/>
    <mergeCell ref="F125:I125"/>
    <mergeCell ref="F129:I129"/>
    <mergeCell ref="F130:I130"/>
    <mergeCell ref="F131:I131"/>
    <mergeCell ref="C76:Q76"/>
    <mergeCell ref="F79:P79"/>
    <mergeCell ref="F78:P78"/>
    <mergeCell ref="M81:P81"/>
    <mergeCell ref="M83:Q83"/>
    <mergeCell ref="M84:Q84"/>
    <mergeCell ref="C86:G86"/>
    <mergeCell ref="N86:Q86"/>
    <mergeCell ref="N88:Q88"/>
    <mergeCell ref="N89:Q89"/>
    <mergeCell ref="N90:Q90"/>
    <mergeCell ref="N91:Q91"/>
    <mergeCell ref="N93:Q93"/>
    <mergeCell ref="N97:Q97"/>
    <mergeCell ref="N94:Q94"/>
    <mergeCell ref="N95:Q95"/>
    <mergeCell ref="N96:Q96"/>
    <mergeCell ref="N98:Q98"/>
    <mergeCell ref="N99:Q99"/>
    <mergeCell ref="L101:Q101"/>
    <mergeCell ref="C107:Q107"/>
    <mergeCell ref="F109:P109"/>
    <mergeCell ref="F110:P110"/>
    <mergeCell ref="M112:P112"/>
    <mergeCell ref="M114:Q114"/>
    <mergeCell ref="M115:Q115"/>
    <mergeCell ref="L117:M117"/>
    <mergeCell ref="N117:Q117"/>
    <mergeCell ref="F117:I117"/>
    <mergeCell ref="N126:Q126"/>
    <mergeCell ref="N118:Q118"/>
    <mergeCell ref="N119:Q119"/>
    <mergeCell ref="N120:Q120"/>
    <mergeCell ref="L131:M131"/>
    <mergeCell ref="L123:M123"/>
    <mergeCell ref="L124:M124"/>
    <mergeCell ref="L125:M125"/>
    <mergeCell ref="L126:M126"/>
    <mergeCell ref="L127:M127"/>
    <mergeCell ref="L129:M129"/>
    <mergeCell ref="L130:M130"/>
    <mergeCell ref="F121:I121"/>
    <mergeCell ref="L121:M121"/>
    <mergeCell ref="N121:Q121"/>
    <mergeCell ref="N123:Q123"/>
    <mergeCell ref="N124:Q124"/>
    <mergeCell ref="N125:Q125"/>
    <mergeCell ref="N127:Q127"/>
    <mergeCell ref="N129:Q129"/>
    <mergeCell ref="N130:Q130"/>
    <mergeCell ref="N131:Q131"/>
    <mergeCell ref="N128:Q128"/>
    <mergeCell ref="N132:Q132"/>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s>
  <hyperlinks>
    <hyperlink ref="F1:G1" location="C2" display="1) Krycí list rozpočtu"/>
    <hyperlink ref="H1:K1" location="C86" display="2) Rekapitulace rozpočtu"/>
    <hyperlink ref="L1" location="C117"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125</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4304</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N98</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(SUM(BE98:BE105)+SUM(BE123:BE180))</f>
        <v>0</v>
      </c>
      <c r="I32" s="47"/>
      <c r="J32" s="47"/>
      <c r="K32" s="47"/>
      <c r="L32" s="47"/>
      <c r="M32" s="162">
        <f>ROUND((SUM(BE98:BE105)+SUM(BE123:BE180)), 2)*F32</f>
        <v>0</v>
      </c>
      <c r="N32" s="47"/>
      <c r="O32" s="47"/>
      <c r="P32" s="47"/>
      <c r="Q32" s="47"/>
      <c r="R32" s="48"/>
    </row>
    <row r="33" s="1" customFormat="1" ht="14.4" customHeight="1">
      <c r="B33" s="46"/>
      <c r="C33" s="47"/>
      <c r="D33" s="47"/>
      <c r="E33" s="54" t="s">
        <v>47</v>
      </c>
      <c r="F33" s="55">
        <v>0.14999999999999999</v>
      </c>
      <c r="G33" s="161" t="s">
        <v>46</v>
      </c>
      <c r="H33" s="162">
        <f>(SUM(BF98:BF105)+SUM(BF123:BF180))</f>
        <v>0</v>
      </c>
      <c r="I33" s="47"/>
      <c r="J33" s="47"/>
      <c r="K33" s="47"/>
      <c r="L33" s="47"/>
      <c r="M33" s="162">
        <f>ROUND((SUM(BF98:BF105)+SUM(BF123:BF180)), 2)*F33</f>
        <v>0</v>
      </c>
      <c r="N33" s="47"/>
      <c r="O33" s="47"/>
      <c r="P33" s="47"/>
      <c r="Q33" s="47"/>
      <c r="R33" s="48"/>
    </row>
    <row r="34" hidden="1" s="1" customFormat="1" ht="14.4" customHeight="1">
      <c r="B34" s="46"/>
      <c r="C34" s="47"/>
      <c r="D34" s="47"/>
      <c r="E34" s="54" t="s">
        <v>48</v>
      </c>
      <c r="F34" s="55">
        <v>0.20999999999999999</v>
      </c>
      <c r="G34" s="161" t="s">
        <v>46</v>
      </c>
      <c r="H34" s="162">
        <f>(SUM(BG98:BG105)+SUM(BG123:BG180))</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(SUM(BH98:BH105)+SUM(BH123:BH180))</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(SUM(BI98:BI105)+SUM(BI123:BI180))</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SO03-01 - Komunikace a chodníky</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N123</f>
        <v>0</v>
      </c>
      <c r="O88" s="174"/>
      <c r="P88" s="174"/>
      <c r="Q88" s="174"/>
      <c r="R88" s="48"/>
      <c r="T88" s="171"/>
      <c r="U88" s="171"/>
      <c r="AU88" s="22" t="s">
        <v>158</v>
      </c>
    </row>
    <row r="89" s="6" customFormat="1" ht="24.96" customHeight="1">
      <c r="B89" s="175"/>
      <c r="C89" s="176"/>
      <c r="D89" s="177" t="s">
        <v>159</v>
      </c>
      <c r="E89" s="176"/>
      <c r="F89" s="176"/>
      <c r="G89" s="176"/>
      <c r="H89" s="176"/>
      <c r="I89" s="176"/>
      <c r="J89" s="176"/>
      <c r="K89" s="176"/>
      <c r="L89" s="176"/>
      <c r="M89" s="176"/>
      <c r="N89" s="178">
        <f>N124</f>
        <v>0</v>
      </c>
      <c r="O89" s="176"/>
      <c r="P89" s="176"/>
      <c r="Q89" s="176"/>
      <c r="R89" s="179"/>
      <c r="T89" s="180"/>
      <c r="U89" s="180"/>
    </row>
    <row r="90" s="7" customFormat="1" ht="19.92" customHeight="1">
      <c r="B90" s="181"/>
      <c r="C90" s="182"/>
      <c r="D90" s="136" t="s">
        <v>160</v>
      </c>
      <c r="E90" s="182"/>
      <c r="F90" s="182"/>
      <c r="G90" s="182"/>
      <c r="H90" s="182"/>
      <c r="I90" s="182"/>
      <c r="J90" s="182"/>
      <c r="K90" s="182"/>
      <c r="L90" s="182"/>
      <c r="M90" s="182"/>
      <c r="N90" s="138">
        <f>N125</f>
        <v>0</v>
      </c>
      <c r="O90" s="182"/>
      <c r="P90" s="182"/>
      <c r="Q90" s="182"/>
      <c r="R90" s="183"/>
      <c r="T90" s="184"/>
      <c r="U90" s="184"/>
    </row>
    <row r="91" s="7" customFormat="1" ht="19.92" customHeight="1">
      <c r="B91" s="181"/>
      <c r="C91" s="182"/>
      <c r="D91" s="136" t="s">
        <v>161</v>
      </c>
      <c r="E91" s="182"/>
      <c r="F91" s="182"/>
      <c r="G91" s="182"/>
      <c r="H91" s="182"/>
      <c r="I91" s="182"/>
      <c r="J91" s="182"/>
      <c r="K91" s="182"/>
      <c r="L91" s="182"/>
      <c r="M91" s="182"/>
      <c r="N91" s="138">
        <f>N134</f>
        <v>0</v>
      </c>
      <c r="O91" s="182"/>
      <c r="P91" s="182"/>
      <c r="Q91" s="182"/>
      <c r="R91" s="183"/>
      <c r="T91" s="184"/>
      <c r="U91" s="184"/>
    </row>
    <row r="92" s="7" customFormat="1" ht="19.92" customHeight="1">
      <c r="B92" s="181"/>
      <c r="C92" s="182"/>
      <c r="D92" s="136" t="s">
        <v>162</v>
      </c>
      <c r="E92" s="182"/>
      <c r="F92" s="182"/>
      <c r="G92" s="182"/>
      <c r="H92" s="182"/>
      <c r="I92" s="182"/>
      <c r="J92" s="182"/>
      <c r="K92" s="182"/>
      <c r="L92" s="182"/>
      <c r="M92" s="182"/>
      <c r="N92" s="138">
        <f>N136</f>
        <v>0</v>
      </c>
      <c r="O92" s="182"/>
      <c r="P92" s="182"/>
      <c r="Q92" s="182"/>
      <c r="R92" s="183"/>
      <c r="T92" s="184"/>
      <c r="U92" s="184"/>
    </row>
    <row r="93" s="7" customFormat="1" ht="19.92" customHeight="1">
      <c r="B93" s="181"/>
      <c r="C93" s="182"/>
      <c r="D93" s="136" t="s">
        <v>4305</v>
      </c>
      <c r="E93" s="182"/>
      <c r="F93" s="182"/>
      <c r="G93" s="182"/>
      <c r="H93" s="182"/>
      <c r="I93" s="182"/>
      <c r="J93" s="182"/>
      <c r="K93" s="182"/>
      <c r="L93" s="182"/>
      <c r="M93" s="182"/>
      <c r="N93" s="138">
        <f>N139</f>
        <v>0</v>
      </c>
      <c r="O93" s="182"/>
      <c r="P93" s="182"/>
      <c r="Q93" s="182"/>
      <c r="R93" s="183"/>
      <c r="T93" s="184"/>
      <c r="U93" s="184"/>
    </row>
    <row r="94" s="7" customFormat="1" ht="19.92" customHeight="1">
      <c r="B94" s="181"/>
      <c r="C94" s="182"/>
      <c r="D94" s="136" t="s">
        <v>165</v>
      </c>
      <c r="E94" s="182"/>
      <c r="F94" s="182"/>
      <c r="G94" s="182"/>
      <c r="H94" s="182"/>
      <c r="I94" s="182"/>
      <c r="J94" s="182"/>
      <c r="K94" s="182"/>
      <c r="L94" s="182"/>
      <c r="M94" s="182"/>
      <c r="N94" s="138">
        <f>N159</f>
        <v>0</v>
      </c>
      <c r="O94" s="182"/>
      <c r="P94" s="182"/>
      <c r="Q94" s="182"/>
      <c r="R94" s="183"/>
      <c r="T94" s="184"/>
      <c r="U94" s="184"/>
    </row>
    <row r="95" s="7" customFormat="1" ht="19.92" customHeight="1">
      <c r="B95" s="181"/>
      <c r="C95" s="182"/>
      <c r="D95" s="136" t="s">
        <v>4281</v>
      </c>
      <c r="E95" s="182"/>
      <c r="F95" s="182"/>
      <c r="G95" s="182"/>
      <c r="H95" s="182"/>
      <c r="I95" s="182"/>
      <c r="J95" s="182"/>
      <c r="K95" s="182"/>
      <c r="L95" s="182"/>
      <c r="M95" s="182"/>
      <c r="N95" s="138">
        <f>N174</f>
        <v>0</v>
      </c>
      <c r="O95" s="182"/>
      <c r="P95" s="182"/>
      <c r="Q95" s="182"/>
      <c r="R95" s="183"/>
      <c r="T95" s="184"/>
      <c r="U95" s="184"/>
    </row>
    <row r="96" s="7" customFormat="1" ht="19.92" customHeight="1">
      <c r="B96" s="181"/>
      <c r="C96" s="182"/>
      <c r="D96" s="136" t="s">
        <v>166</v>
      </c>
      <c r="E96" s="182"/>
      <c r="F96" s="182"/>
      <c r="G96" s="182"/>
      <c r="H96" s="182"/>
      <c r="I96" s="182"/>
      <c r="J96" s="182"/>
      <c r="K96" s="182"/>
      <c r="L96" s="182"/>
      <c r="M96" s="182"/>
      <c r="N96" s="138">
        <f>N179</f>
        <v>0</v>
      </c>
      <c r="O96" s="182"/>
      <c r="P96" s="182"/>
      <c r="Q96" s="182"/>
      <c r="R96" s="183"/>
      <c r="T96" s="184"/>
      <c r="U96" s="184"/>
    </row>
    <row r="97" s="1" customFormat="1" ht="21.84" customHeight="1">
      <c r="B97" s="46"/>
      <c r="C97" s="47"/>
      <c r="D97" s="47"/>
      <c r="E97" s="47"/>
      <c r="F97" s="47"/>
      <c r="G97" s="47"/>
      <c r="H97" s="47"/>
      <c r="I97" s="47"/>
      <c r="J97" s="47"/>
      <c r="K97" s="47"/>
      <c r="L97" s="47"/>
      <c r="M97" s="47"/>
      <c r="N97" s="47"/>
      <c r="O97" s="47"/>
      <c r="P97" s="47"/>
      <c r="Q97" s="47"/>
      <c r="R97" s="48"/>
      <c r="T97" s="171"/>
      <c r="U97" s="171"/>
    </row>
    <row r="98" s="1" customFormat="1" ht="29.28" customHeight="1">
      <c r="B98" s="46"/>
      <c r="C98" s="173" t="s">
        <v>184</v>
      </c>
      <c r="D98" s="47"/>
      <c r="E98" s="47"/>
      <c r="F98" s="47"/>
      <c r="G98" s="47"/>
      <c r="H98" s="47"/>
      <c r="I98" s="47"/>
      <c r="J98" s="47"/>
      <c r="K98" s="47"/>
      <c r="L98" s="47"/>
      <c r="M98" s="47"/>
      <c r="N98" s="174">
        <f>ROUND(N99+N100+N101+N102+N103+N104,2)</f>
        <v>0</v>
      </c>
      <c r="O98" s="185"/>
      <c r="P98" s="185"/>
      <c r="Q98" s="185"/>
      <c r="R98" s="48"/>
      <c r="T98" s="186"/>
      <c r="U98" s="187" t="s">
        <v>44</v>
      </c>
    </row>
    <row r="99" s="1" customFormat="1" ht="18" customHeight="1">
      <c r="B99" s="46"/>
      <c r="C99" s="47"/>
      <c r="D99" s="143" t="s">
        <v>185</v>
      </c>
      <c r="E99" s="136"/>
      <c r="F99" s="136"/>
      <c r="G99" s="136"/>
      <c r="H99" s="136"/>
      <c r="I99" s="47"/>
      <c r="J99" s="47"/>
      <c r="K99" s="47"/>
      <c r="L99" s="47"/>
      <c r="M99" s="47"/>
      <c r="N99" s="137">
        <f>ROUND(N88*T99,2)</f>
        <v>0</v>
      </c>
      <c r="O99" s="138"/>
      <c r="P99" s="138"/>
      <c r="Q99" s="138"/>
      <c r="R99" s="48"/>
      <c r="S99" s="188"/>
      <c r="T99" s="189"/>
      <c r="U99" s="190" t="s">
        <v>45</v>
      </c>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91" t="s">
        <v>132</v>
      </c>
      <c r="AZ99" s="188"/>
      <c r="BA99" s="188"/>
      <c r="BB99" s="188"/>
      <c r="BC99" s="188"/>
      <c r="BD99" s="188"/>
      <c r="BE99" s="192">
        <f>IF(U99="základní",N99,0)</f>
        <v>0</v>
      </c>
      <c r="BF99" s="192">
        <f>IF(U99="snížená",N99,0)</f>
        <v>0</v>
      </c>
      <c r="BG99" s="192">
        <f>IF(U99="zákl. přenesená",N99,0)</f>
        <v>0</v>
      </c>
      <c r="BH99" s="192">
        <f>IF(U99="sníž. přenesená",N99,0)</f>
        <v>0</v>
      </c>
      <c r="BI99" s="192">
        <f>IF(U99="nulová",N99,0)</f>
        <v>0</v>
      </c>
      <c r="BJ99" s="191" t="s">
        <v>88</v>
      </c>
      <c r="BK99" s="188"/>
      <c r="BL99" s="188"/>
      <c r="BM99" s="188"/>
    </row>
    <row r="100" s="1" customFormat="1" ht="18" customHeight="1">
      <c r="B100" s="46"/>
      <c r="C100" s="47"/>
      <c r="D100" s="143" t="s">
        <v>186</v>
      </c>
      <c r="E100" s="136"/>
      <c r="F100" s="136"/>
      <c r="G100" s="136"/>
      <c r="H100" s="136"/>
      <c r="I100" s="47"/>
      <c r="J100" s="47"/>
      <c r="K100" s="47"/>
      <c r="L100" s="47"/>
      <c r="M100" s="47"/>
      <c r="N100" s="137">
        <f>ROUND(N88*T100,2)</f>
        <v>0</v>
      </c>
      <c r="O100" s="138"/>
      <c r="P100" s="138"/>
      <c r="Q100" s="138"/>
      <c r="R100" s="48"/>
      <c r="S100" s="188"/>
      <c r="T100" s="189"/>
      <c r="U100" s="190" t="s">
        <v>45</v>
      </c>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91" t="s">
        <v>132</v>
      </c>
      <c r="AZ100" s="188"/>
      <c r="BA100" s="188"/>
      <c r="BB100" s="188"/>
      <c r="BC100" s="188"/>
      <c r="BD100" s="188"/>
      <c r="BE100" s="192">
        <f>IF(U100="základní",N100,0)</f>
        <v>0</v>
      </c>
      <c r="BF100" s="192">
        <f>IF(U100="snížená",N100,0)</f>
        <v>0</v>
      </c>
      <c r="BG100" s="192">
        <f>IF(U100="zákl. přenesená",N100,0)</f>
        <v>0</v>
      </c>
      <c r="BH100" s="192">
        <f>IF(U100="sníž. přenesená",N100,0)</f>
        <v>0</v>
      </c>
      <c r="BI100" s="192">
        <f>IF(U100="nulová",N100,0)</f>
        <v>0</v>
      </c>
      <c r="BJ100" s="191" t="s">
        <v>88</v>
      </c>
      <c r="BK100" s="188"/>
      <c r="BL100" s="188"/>
      <c r="BM100" s="188"/>
    </row>
    <row r="101" s="1" customFormat="1" ht="18" customHeight="1">
      <c r="B101" s="46"/>
      <c r="C101" s="47"/>
      <c r="D101" s="143" t="s">
        <v>187</v>
      </c>
      <c r="E101" s="136"/>
      <c r="F101" s="136"/>
      <c r="G101" s="136"/>
      <c r="H101" s="136"/>
      <c r="I101" s="47"/>
      <c r="J101" s="47"/>
      <c r="K101" s="47"/>
      <c r="L101" s="47"/>
      <c r="M101" s="47"/>
      <c r="N101" s="137">
        <f>ROUND(N88*T101,2)</f>
        <v>0</v>
      </c>
      <c r="O101" s="138"/>
      <c r="P101" s="138"/>
      <c r="Q101" s="138"/>
      <c r="R101" s="48"/>
      <c r="S101" s="188"/>
      <c r="T101" s="189"/>
      <c r="U101" s="190" t="s">
        <v>45</v>
      </c>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91" t="s">
        <v>132</v>
      </c>
      <c r="AZ101" s="188"/>
      <c r="BA101" s="188"/>
      <c r="BB101" s="188"/>
      <c r="BC101" s="188"/>
      <c r="BD101" s="188"/>
      <c r="BE101" s="192">
        <f>IF(U101="základní",N101,0)</f>
        <v>0</v>
      </c>
      <c r="BF101" s="192">
        <f>IF(U101="snížená",N101,0)</f>
        <v>0</v>
      </c>
      <c r="BG101" s="192">
        <f>IF(U101="zákl. přenesená",N101,0)</f>
        <v>0</v>
      </c>
      <c r="BH101" s="192">
        <f>IF(U101="sníž. přenesená",N101,0)</f>
        <v>0</v>
      </c>
      <c r="BI101" s="192">
        <f>IF(U101="nulová",N101,0)</f>
        <v>0</v>
      </c>
      <c r="BJ101" s="191" t="s">
        <v>88</v>
      </c>
      <c r="BK101" s="188"/>
      <c r="BL101" s="188"/>
      <c r="BM101" s="188"/>
    </row>
    <row r="102" s="1" customFormat="1" ht="18" customHeight="1">
      <c r="B102" s="46"/>
      <c r="C102" s="47"/>
      <c r="D102" s="143" t="s">
        <v>188</v>
      </c>
      <c r="E102" s="136"/>
      <c r="F102" s="136"/>
      <c r="G102" s="136"/>
      <c r="H102" s="136"/>
      <c r="I102" s="47"/>
      <c r="J102" s="47"/>
      <c r="K102" s="47"/>
      <c r="L102" s="47"/>
      <c r="M102" s="47"/>
      <c r="N102" s="137">
        <f>ROUND(N88*T102,2)</f>
        <v>0</v>
      </c>
      <c r="O102" s="138"/>
      <c r="P102" s="138"/>
      <c r="Q102" s="138"/>
      <c r="R102" s="48"/>
      <c r="S102" s="188"/>
      <c r="T102" s="189"/>
      <c r="U102" s="190" t="s">
        <v>45</v>
      </c>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91" t="s">
        <v>132</v>
      </c>
      <c r="AZ102" s="188"/>
      <c r="BA102" s="188"/>
      <c r="BB102" s="188"/>
      <c r="BC102" s="188"/>
      <c r="BD102" s="188"/>
      <c r="BE102" s="192">
        <f>IF(U102="základní",N102,0)</f>
        <v>0</v>
      </c>
      <c r="BF102" s="192">
        <f>IF(U102="snížená",N102,0)</f>
        <v>0</v>
      </c>
      <c r="BG102" s="192">
        <f>IF(U102="zákl. přenesená",N102,0)</f>
        <v>0</v>
      </c>
      <c r="BH102" s="192">
        <f>IF(U102="sníž. přenesená",N102,0)</f>
        <v>0</v>
      </c>
      <c r="BI102" s="192">
        <f>IF(U102="nulová",N102,0)</f>
        <v>0</v>
      </c>
      <c r="BJ102" s="191" t="s">
        <v>88</v>
      </c>
      <c r="BK102" s="188"/>
      <c r="BL102" s="188"/>
      <c r="BM102" s="188"/>
    </row>
    <row r="103" s="1" customFormat="1" ht="18" customHeight="1">
      <c r="B103" s="46"/>
      <c r="C103" s="47"/>
      <c r="D103" s="143" t="s">
        <v>189</v>
      </c>
      <c r="E103" s="136"/>
      <c r="F103" s="136"/>
      <c r="G103" s="136"/>
      <c r="H103" s="136"/>
      <c r="I103" s="47"/>
      <c r="J103" s="47"/>
      <c r="K103" s="47"/>
      <c r="L103" s="47"/>
      <c r="M103" s="47"/>
      <c r="N103" s="137">
        <f>ROUND(N88*T103,2)</f>
        <v>0</v>
      </c>
      <c r="O103" s="138"/>
      <c r="P103" s="138"/>
      <c r="Q103" s="138"/>
      <c r="R103" s="48"/>
      <c r="S103" s="188"/>
      <c r="T103" s="189"/>
      <c r="U103" s="190" t="s">
        <v>45</v>
      </c>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91" t="s">
        <v>132</v>
      </c>
      <c r="AZ103" s="188"/>
      <c r="BA103" s="188"/>
      <c r="BB103" s="188"/>
      <c r="BC103" s="188"/>
      <c r="BD103" s="188"/>
      <c r="BE103" s="192">
        <f>IF(U103="základní",N103,0)</f>
        <v>0</v>
      </c>
      <c r="BF103" s="192">
        <f>IF(U103="snížená",N103,0)</f>
        <v>0</v>
      </c>
      <c r="BG103" s="192">
        <f>IF(U103="zákl. přenesená",N103,0)</f>
        <v>0</v>
      </c>
      <c r="BH103" s="192">
        <f>IF(U103="sníž. přenesená",N103,0)</f>
        <v>0</v>
      </c>
      <c r="BI103" s="192">
        <f>IF(U103="nulová",N103,0)</f>
        <v>0</v>
      </c>
      <c r="BJ103" s="191" t="s">
        <v>88</v>
      </c>
      <c r="BK103" s="188"/>
      <c r="BL103" s="188"/>
      <c r="BM103" s="188"/>
    </row>
    <row r="104" s="1" customFormat="1" ht="18" customHeight="1">
      <c r="B104" s="46"/>
      <c r="C104" s="47"/>
      <c r="D104" s="136" t="s">
        <v>190</v>
      </c>
      <c r="E104" s="47"/>
      <c r="F104" s="47"/>
      <c r="G104" s="47"/>
      <c r="H104" s="47"/>
      <c r="I104" s="47"/>
      <c r="J104" s="47"/>
      <c r="K104" s="47"/>
      <c r="L104" s="47"/>
      <c r="M104" s="47"/>
      <c r="N104" s="137">
        <f>ROUND(N88*T104,2)</f>
        <v>0</v>
      </c>
      <c r="O104" s="138"/>
      <c r="P104" s="138"/>
      <c r="Q104" s="138"/>
      <c r="R104" s="48"/>
      <c r="S104" s="188"/>
      <c r="T104" s="193"/>
      <c r="U104" s="194" t="s">
        <v>45</v>
      </c>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91" t="s">
        <v>191</v>
      </c>
      <c r="AZ104" s="188"/>
      <c r="BA104" s="188"/>
      <c r="BB104" s="188"/>
      <c r="BC104" s="188"/>
      <c r="BD104" s="188"/>
      <c r="BE104" s="192">
        <f>IF(U104="základní",N104,0)</f>
        <v>0</v>
      </c>
      <c r="BF104" s="192">
        <f>IF(U104="snížená",N104,0)</f>
        <v>0</v>
      </c>
      <c r="BG104" s="192">
        <f>IF(U104="zákl. přenesená",N104,0)</f>
        <v>0</v>
      </c>
      <c r="BH104" s="192">
        <f>IF(U104="sníž. přenesená",N104,0)</f>
        <v>0</v>
      </c>
      <c r="BI104" s="192">
        <f>IF(U104="nulová",N104,0)</f>
        <v>0</v>
      </c>
      <c r="BJ104" s="191" t="s">
        <v>88</v>
      </c>
      <c r="BK104" s="188"/>
      <c r="BL104" s="188"/>
      <c r="BM104" s="188"/>
    </row>
    <row r="105" s="1" customFormat="1">
      <c r="B105" s="46"/>
      <c r="C105" s="47"/>
      <c r="D105" s="47"/>
      <c r="E105" s="47"/>
      <c r="F105" s="47"/>
      <c r="G105" s="47"/>
      <c r="H105" s="47"/>
      <c r="I105" s="47"/>
      <c r="J105" s="47"/>
      <c r="K105" s="47"/>
      <c r="L105" s="47"/>
      <c r="M105" s="47"/>
      <c r="N105" s="47"/>
      <c r="O105" s="47"/>
      <c r="P105" s="47"/>
      <c r="Q105" s="47"/>
      <c r="R105" s="48"/>
      <c r="T105" s="171"/>
      <c r="U105" s="171"/>
    </row>
    <row r="106" s="1" customFormat="1" ht="29.28" customHeight="1">
      <c r="B106" s="46"/>
      <c r="C106" s="150" t="s">
        <v>143</v>
      </c>
      <c r="D106" s="151"/>
      <c r="E106" s="151"/>
      <c r="F106" s="151"/>
      <c r="G106" s="151"/>
      <c r="H106" s="151"/>
      <c r="I106" s="151"/>
      <c r="J106" s="151"/>
      <c r="K106" s="151"/>
      <c r="L106" s="152">
        <f>ROUND(SUM(N88+N98),2)</f>
        <v>0</v>
      </c>
      <c r="M106" s="152"/>
      <c r="N106" s="152"/>
      <c r="O106" s="152"/>
      <c r="P106" s="152"/>
      <c r="Q106" s="152"/>
      <c r="R106" s="48"/>
      <c r="T106" s="171"/>
      <c r="U106" s="171"/>
    </row>
    <row r="107" s="1" customFormat="1" ht="6.96" customHeight="1">
      <c r="B107" s="75"/>
      <c r="C107" s="76"/>
      <c r="D107" s="76"/>
      <c r="E107" s="76"/>
      <c r="F107" s="76"/>
      <c r="G107" s="76"/>
      <c r="H107" s="76"/>
      <c r="I107" s="76"/>
      <c r="J107" s="76"/>
      <c r="K107" s="76"/>
      <c r="L107" s="76"/>
      <c r="M107" s="76"/>
      <c r="N107" s="76"/>
      <c r="O107" s="76"/>
      <c r="P107" s="76"/>
      <c r="Q107" s="76"/>
      <c r="R107" s="77"/>
      <c r="T107" s="171"/>
      <c r="U107" s="171"/>
    </row>
    <row r="111" s="1" customFormat="1" ht="6.96" customHeight="1">
      <c r="B111" s="78"/>
      <c r="C111" s="79"/>
      <c r="D111" s="79"/>
      <c r="E111" s="79"/>
      <c r="F111" s="79"/>
      <c r="G111" s="79"/>
      <c r="H111" s="79"/>
      <c r="I111" s="79"/>
      <c r="J111" s="79"/>
      <c r="K111" s="79"/>
      <c r="L111" s="79"/>
      <c r="M111" s="79"/>
      <c r="N111" s="79"/>
      <c r="O111" s="79"/>
      <c r="P111" s="79"/>
      <c r="Q111" s="79"/>
      <c r="R111" s="80"/>
    </row>
    <row r="112" s="1" customFormat="1" ht="36.96" customHeight="1">
      <c r="B112" s="46"/>
      <c r="C112" s="27" t="s">
        <v>192</v>
      </c>
      <c r="D112" s="47"/>
      <c r="E112" s="47"/>
      <c r="F112" s="47"/>
      <c r="G112" s="47"/>
      <c r="H112" s="47"/>
      <c r="I112" s="47"/>
      <c r="J112" s="47"/>
      <c r="K112" s="47"/>
      <c r="L112" s="47"/>
      <c r="M112" s="47"/>
      <c r="N112" s="47"/>
      <c r="O112" s="47"/>
      <c r="P112" s="47"/>
      <c r="Q112" s="47"/>
      <c r="R112" s="48"/>
    </row>
    <row r="113" s="1" customFormat="1" ht="6.96" customHeight="1">
      <c r="B113" s="46"/>
      <c r="C113" s="47"/>
      <c r="D113" s="47"/>
      <c r="E113" s="47"/>
      <c r="F113" s="47"/>
      <c r="G113" s="47"/>
      <c r="H113" s="47"/>
      <c r="I113" s="47"/>
      <c r="J113" s="47"/>
      <c r="K113" s="47"/>
      <c r="L113" s="47"/>
      <c r="M113" s="47"/>
      <c r="N113" s="47"/>
      <c r="O113" s="47"/>
      <c r="P113" s="47"/>
      <c r="Q113" s="47"/>
      <c r="R113" s="48"/>
    </row>
    <row r="114" s="1" customFormat="1" ht="30" customHeight="1">
      <c r="B114" s="46"/>
      <c r="C114" s="38" t="s">
        <v>19</v>
      </c>
      <c r="D114" s="47"/>
      <c r="E114" s="47"/>
      <c r="F114" s="155" t="str">
        <f>F6</f>
        <v>ZŠ Waldorfská - provedení nového pavilonu</v>
      </c>
      <c r="G114" s="38"/>
      <c r="H114" s="38"/>
      <c r="I114" s="38"/>
      <c r="J114" s="38"/>
      <c r="K114" s="38"/>
      <c r="L114" s="38"/>
      <c r="M114" s="38"/>
      <c r="N114" s="38"/>
      <c r="O114" s="38"/>
      <c r="P114" s="38"/>
      <c r="Q114" s="47"/>
      <c r="R114" s="48"/>
    </row>
    <row r="115" s="1" customFormat="1" ht="36.96" customHeight="1">
      <c r="B115" s="46"/>
      <c r="C115" s="85" t="s">
        <v>151</v>
      </c>
      <c r="D115" s="47"/>
      <c r="E115" s="47"/>
      <c r="F115" s="87" t="str">
        <f>F7</f>
        <v>SO03-01 - Komunikace a chodníky</v>
      </c>
      <c r="G115" s="47"/>
      <c r="H115" s="47"/>
      <c r="I115" s="47"/>
      <c r="J115" s="47"/>
      <c r="K115" s="47"/>
      <c r="L115" s="47"/>
      <c r="M115" s="47"/>
      <c r="N115" s="47"/>
      <c r="O115" s="47"/>
      <c r="P115" s="47"/>
      <c r="Q115" s="47"/>
      <c r="R115" s="48"/>
    </row>
    <row r="116" s="1" customFormat="1" ht="6.96" customHeight="1">
      <c r="B116" s="46"/>
      <c r="C116" s="47"/>
      <c r="D116" s="47"/>
      <c r="E116" s="47"/>
      <c r="F116" s="47"/>
      <c r="G116" s="47"/>
      <c r="H116" s="47"/>
      <c r="I116" s="47"/>
      <c r="J116" s="47"/>
      <c r="K116" s="47"/>
      <c r="L116" s="47"/>
      <c r="M116" s="47"/>
      <c r="N116" s="47"/>
      <c r="O116" s="47"/>
      <c r="P116" s="47"/>
      <c r="Q116" s="47"/>
      <c r="R116" s="48"/>
    </row>
    <row r="117" s="1" customFormat="1" ht="18" customHeight="1">
      <c r="B117" s="46"/>
      <c r="C117" s="38" t="s">
        <v>24</v>
      </c>
      <c r="D117" s="47"/>
      <c r="E117" s="47"/>
      <c r="F117" s="33" t="str">
        <f>F9</f>
        <v>Praha</v>
      </c>
      <c r="G117" s="47"/>
      <c r="H117" s="47"/>
      <c r="I117" s="47"/>
      <c r="J117" s="47"/>
      <c r="K117" s="38" t="s">
        <v>26</v>
      </c>
      <c r="L117" s="47"/>
      <c r="M117" s="90" t="str">
        <f>IF(O9="","",O9)</f>
        <v>8. 3. 2018</v>
      </c>
      <c r="N117" s="90"/>
      <c r="O117" s="90"/>
      <c r="P117" s="90"/>
      <c r="Q117" s="47"/>
      <c r="R117" s="48"/>
    </row>
    <row r="118" s="1" customFormat="1" ht="6.96" customHeight="1">
      <c r="B118" s="46"/>
      <c r="C118" s="47"/>
      <c r="D118" s="47"/>
      <c r="E118" s="47"/>
      <c r="F118" s="47"/>
      <c r="G118" s="47"/>
      <c r="H118" s="47"/>
      <c r="I118" s="47"/>
      <c r="J118" s="47"/>
      <c r="K118" s="47"/>
      <c r="L118" s="47"/>
      <c r="M118" s="47"/>
      <c r="N118" s="47"/>
      <c r="O118" s="47"/>
      <c r="P118" s="47"/>
      <c r="Q118" s="47"/>
      <c r="R118" s="48"/>
    </row>
    <row r="119" s="1" customFormat="1">
      <c r="B119" s="46"/>
      <c r="C119" s="38" t="s">
        <v>28</v>
      </c>
      <c r="D119" s="47"/>
      <c r="E119" s="47"/>
      <c r="F119" s="33" t="str">
        <f>E12</f>
        <v>Městská část Praha 5</v>
      </c>
      <c r="G119" s="47"/>
      <c r="H119" s="47"/>
      <c r="I119" s="47"/>
      <c r="J119" s="47"/>
      <c r="K119" s="38" t="s">
        <v>34</v>
      </c>
      <c r="L119" s="47"/>
      <c r="M119" s="33" t="str">
        <f>E18</f>
        <v>Karlínblok</v>
      </c>
      <c r="N119" s="33"/>
      <c r="O119" s="33"/>
      <c r="P119" s="33"/>
      <c r="Q119" s="33"/>
      <c r="R119" s="48"/>
    </row>
    <row r="120" s="1" customFormat="1" ht="14.4" customHeight="1">
      <c r="B120" s="46"/>
      <c r="C120" s="38" t="s">
        <v>32</v>
      </c>
      <c r="D120" s="47"/>
      <c r="E120" s="47"/>
      <c r="F120" s="33" t="str">
        <f>IF(E15="","",E15)</f>
        <v>Vyplň údaj</v>
      </c>
      <c r="G120" s="47"/>
      <c r="H120" s="47"/>
      <c r="I120" s="47"/>
      <c r="J120" s="47"/>
      <c r="K120" s="38" t="s">
        <v>37</v>
      </c>
      <c r="L120" s="47"/>
      <c r="M120" s="33" t="str">
        <f>E21</f>
        <v>QSB</v>
      </c>
      <c r="N120" s="33"/>
      <c r="O120" s="33"/>
      <c r="P120" s="33"/>
      <c r="Q120" s="33"/>
      <c r="R120" s="48"/>
    </row>
    <row r="121" s="1" customFormat="1" ht="10.32" customHeight="1">
      <c r="B121" s="46"/>
      <c r="C121" s="47"/>
      <c r="D121" s="47"/>
      <c r="E121" s="47"/>
      <c r="F121" s="47"/>
      <c r="G121" s="47"/>
      <c r="H121" s="47"/>
      <c r="I121" s="47"/>
      <c r="J121" s="47"/>
      <c r="K121" s="47"/>
      <c r="L121" s="47"/>
      <c r="M121" s="47"/>
      <c r="N121" s="47"/>
      <c r="O121" s="47"/>
      <c r="P121" s="47"/>
      <c r="Q121" s="47"/>
      <c r="R121" s="48"/>
    </row>
    <row r="122" s="8" customFormat="1" ht="29.28" customHeight="1">
      <c r="B122" s="195"/>
      <c r="C122" s="196" t="s">
        <v>193</v>
      </c>
      <c r="D122" s="197" t="s">
        <v>194</v>
      </c>
      <c r="E122" s="197" t="s">
        <v>62</v>
      </c>
      <c r="F122" s="197" t="s">
        <v>195</v>
      </c>
      <c r="G122" s="197"/>
      <c r="H122" s="197"/>
      <c r="I122" s="197"/>
      <c r="J122" s="197" t="s">
        <v>196</v>
      </c>
      <c r="K122" s="197" t="s">
        <v>197</v>
      </c>
      <c r="L122" s="197" t="s">
        <v>198</v>
      </c>
      <c r="M122" s="197"/>
      <c r="N122" s="197" t="s">
        <v>156</v>
      </c>
      <c r="O122" s="197"/>
      <c r="P122" s="197"/>
      <c r="Q122" s="198"/>
      <c r="R122" s="199"/>
      <c r="T122" s="106" t="s">
        <v>199</v>
      </c>
      <c r="U122" s="107" t="s">
        <v>44</v>
      </c>
      <c r="V122" s="107" t="s">
        <v>200</v>
      </c>
      <c r="W122" s="107" t="s">
        <v>201</v>
      </c>
      <c r="X122" s="107" t="s">
        <v>202</v>
      </c>
      <c r="Y122" s="107" t="s">
        <v>203</v>
      </c>
      <c r="Z122" s="107" t="s">
        <v>204</v>
      </c>
      <c r="AA122" s="108" t="s">
        <v>205</v>
      </c>
    </row>
    <row r="123" s="1" customFormat="1" ht="29.28" customHeight="1">
      <c r="B123" s="46"/>
      <c r="C123" s="110" t="s">
        <v>153</v>
      </c>
      <c r="D123" s="47"/>
      <c r="E123" s="47"/>
      <c r="F123" s="47"/>
      <c r="G123" s="47"/>
      <c r="H123" s="47"/>
      <c r="I123" s="47"/>
      <c r="J123" s="47"/>
      <c r="K123" s="47"/>
      <c r="L123" s="47"/>
      <c r="M123" s="47"/>
      <c r="N123" s="200">
        <f>BK123</f>
        <v>0</v>
      </c>
      <c r="O123" s="201"/>
      <c r="P123" s="201"/>
      <c r="Q123" s="201"/>
      <c r="R123" s="48"/>
      <c r="T123" s="109"/>
      <c r="U123" s="67"/>
      <c r="V123" s="67"/>
      <c r="W123" s="202">
        <f>W124+W181</f>
        <v>0</v>
      </c>
      <c r="X123" s="67"/>
      <c r="Y123" s="202">
        <f>Y124+Y181</f>
        <v>323.07146447999997</v>
      </c>
      <c r="Z123" s="67"/>
      <c r="AA123" s="203">
        <f>AA124+AA181</f>
        <v>56.669499999999999</v>
      </c>
      <c r="AT123" s="22" t="s">
        <v>79</v>
      </c>
      <c r="AU123" s="22" t="s">
        <v>158</v>
      </c>
      <c r="BK123" s="204">
        <f>BK124+BK181</f>
        <v>0</v>
      </c>
    </row>
    <row r="124" s="9" customFormat="1" ht="37.44001" customHeight="1">
      <c r="B124" s="205"/>
      <c r="C124" s="206"/>
      <c r="D124" s="207" t="s">
        <v>159</v>
      </c>
      <c r="E124" s="207"/>
      <c r="F124" s="207"/>
      <c r="G124" s="207"/>
      <c r="H124" s="207"/>
      <c r="I124" s="207"/>
      <c r="J124" s="207"/>
      <c r="K124" s="207"/>
      <c r="L124" s="207"/>
      <c r="M124" s="207"/>
      <c r="N124" s="208">
        <f>BK124</f>
        <v>0</v>
      </c>
      <c r="O124" s="178"/>
      <c r="P124" s="178"/>
      <c r="Q124" s="178"/>
      <c r="R124" s="209"/>
      <c r="T124" s="210"/>
      <c r="U124" s="206"/>
      <c r="V124" s="206"/>
      <c r="W124" s="211">
        <f>W125+W134+W136+W139+W159+W174+W179</f>
        <v>0</v>
      </c>
      <c r="X124" s="206"/>
      <c r="Y124" s="211">
        <f>Y125+Y134+Y136+Y139+Y159+Y174+Y179</f>
        <v>323.07146447999997</v>
      </c>
      <c r="Z124" s="206"/>
      <c r="AA124" s="212">
        <f>AA125+AA134+AA136+AA139+AA159+AA174+AA179</f>
        <v>56.669499999999999</v>
      </c>
      <c r="AR124" s="213" t="s">
        <v>88</v>
      </c>
      <c r="AT124" s="214" t="s">
        <v>79</v>
      </c>
      <c r="AU124" s="214" t="s">
        <v>80</v>
      </c>
      <c r="AY124" s="213" t="s">
        <v>206</v>
      </c>
      <c r="BK124" s="215">
        <f>BK125+BK134+BK136+BK139+BK159+BK174+BK179</f>
        <v>0</v>
      </c>
    </row>
    <row r="125" s="9" customFormat="1" ht="19.92" customHeight="1">
      <c r="B125" s="205"/>
      <c r="C125" s="206"/>
      <c r="D125" s="216" t="s">
        <v>160</v>
      </c>
      <c r="E125" s="216"/>
      <c r="F125" s="216"/>
      <c r="G125" s="216"/>
      <c r="H125" s="216"/>
      <c r="I125" s="216"/>
      <c r="J125" s="216"/>
      <c r="K125" s="216"/>
      <c r="L125" s="216"/>
      <c r="M125" s="216"/>
      <c r="N125" s="217">
        <f>BK125</f>
        <v>0</v>
      </c>
      <c r="O125" s="218"/>
      <c r="P125" s="218"/>
      <c r="Q125" s="218"/>
      <c r="R125" s="209"/>
      <c r="T125" s="210"/>
      <c r="U125" s="206"/>
      <c r="V125" s="206"/>
      <c r="W125" s="211">
        <f>SUM(W126:W133)</f>
        <v>0</v>
      </c>
      <c r="X125" s="206"/>
      <c r="Y125" s="211">
        <f>SUM(Y126:Y133)</f>
        <v>0</v>
      </c>
      <c r="Z125" s="206"/>
      <c r="AA125" s="212">
        <f>SUM(AA126:AA133)</f>
        <v>56.669499999999999</v>
      </c>
      <c r="AR125" s="213" t="s">
        <v>88</v>
      </c>
      <c r="AT125" s="214" t="s">
        <v>79</v>
      </c>
      <c r="AU125" s="214" t="s">
        <v>88</v>
      </c>
      <c r="AY125" s="213" t="s">
        <v>206</v>
      </c>
      <c r="BK125" s="215">
        <f>SUM(BK126:BK133)</f>
        <v>0</v>
      </c>
    </row>
    <row r="126" s="1" customFormat="1" ht="38.25" customHeight="1">
      <c r="B126" s="46"/>
      <c r="C126" s="219" t="s">
        <v>88</v>
      </c>
      <c r="D126" s="219" t="s">
        <v>207</v>
      </c>
      <c r="E126" s="220" t="s">
        <v>4306</v>
      </c>
      <c r="F126" s="221" t="s">
        <v>4307</v>
      </c>
      <c r="G126" s="221"/>
      <c r="H126" s="221"/>
      <c r="I126" s="221"/>
      <c r="J126" s="222" t="s">
        <v>260</v>
      </c>
      <c r="K126" s="223">
        <v>133.34</v>
      </c>
      <c r="L126" s="224">
        <v>0</v>
      </c>
      <c r="M126" s="225"/>
      <c r="N126" s="226">
        <f>ROUND(L126*K126,2)</f>
        <v>0</v>
      </c>
      <c r="O126" s="226"/>
      <c r="P126" s="226"/>
      <c r="Q126" s="226"/>
      <c r="R126" s="48"/>
      <c r="T126" s="227" t="s">
        <v>22</v>
      </c>
      <c r="U126" s="56" t="s">
        <v>45</v>
      </c>
      <c r="V126" s="47"/>
      <c r="W126" s="228">
        <f>V126*K126</f>
        <v>0</v>
      </c>
      <c r="X126" s="228">
        <v>0</v>
      </c>
      <c r="Y126" s="228">
        <f>X126*K126</f>
        <v>0</v>
      </c>
      <c r="Z126" s="228">
        <v>0.42499999999999999</v>
      </c>
      <c r="AA126" s="229">
        <f>Z126*K126</f>
        <v>56.669499999999999</v>
      </c>
      <c r="AR126" s="22" t="s">
        <v>211</v>
      </c>
      <c r="AT126" s="22" t="s">
        <v>207</v>
      </c>
      <c r="AU126" s="22" t="s">
        <v>149</v>
      </c>
      <c r="AY126" s="22" t="s">
        <v>206</v>
      </c>
      <c r="BE126" s="142">
        <f>IF(U126="základní",N126,0)</f>
        <v>0</v>
      </c>
      <c r="BF126" s="142">
        <f>IF(U126="snížená",N126,0)</f>
        <v>0</v>
      </c>
      <c r="BG126" s="142">
        <f>IF(U126="zákl. přenesená",N126,0)</f>
        <v>0</v>
      </c>
      <c r="BH126" s="142">
        <f>IF(U126="sníž. přenesená",N126,0)</f>
        <v>0</v>
      </c>
      <c r="BI126" s="142">
        <f>IF(U126="nulová",N126,0)</f>
        <v>0</v>
      </c>
      <c r="BJ126" s="22" t="s">
        <v>88</v>
      </c>
      <c r="BK126" s="142">
        <f>ROUND(L126*K126,2)</f>
        <v>0</v>
      </c>
      <c r="BL126" s="22" t="s">
        <v>211</v>
      </c>
      <c r="BM126" s="22" t="s">
        <v>4308</v>
      </c>
    </row>
    <row r="127" s="1" customFormat="1" ht="25.5" customHeight="1">
      <c r="B127" s="46"/>
      <c r="C127" s="219" t="s">
        <v>149</v>
      </c>
      <c r="D127" s="219" t="s">
        <v>207</v>
      </c>
      <c r="E127" s="220" t="s">
        <v>4309</v>
      </c>
      <c r="F127" s="221" t="s">
        <v>4310</v>
      </c>
      <c r="G127" s="221"/>
      <c r="H127" s="221"/>
      <c r="I127" s="221"/>
      <c r="J127" s="222" t="s">
        <v>210</v>
      </c>
      <c r="K127" s="223">
        <v>40.5</v>
      </c>
      <c r="L127" s="224">
        <v>0</v>
      </c>
      <c r="M127" s="225"/>
      <c r="N127" s="226">
        <f>ROUND(L127*K127,2)</f>
        <v>0</v>
      </c>
      <c r="O127" s="226"/>
      <c r="P127" s="226"/>
      <c r="Q127" s="226"/>
      <c r="R127" s="48"/>
      <c r="T127" s="227" t="s">
        <v>22</v>
      </c>
      <c r="U127" s="56" t="s">
        <v>45</v>
      </c>
      <c r="V127" s="47"/>
      <c r="W127" s="228">
        <f>V127*K127</f>
        <v>0</v>
      </c>
      <c r="X127" s="228">
        <v>0</v>
      </c>
      <c r="Y127" s="228">
        <f>X127*K127</f>
        <v>0</v>
      </c>
      <c r="Z127" s="228">
        <v>0</v>
      </c>
      <c r="AA127" s="229">
        <f>Z127*K127</f>
        <v>0</v>
      </c>
      <c r="AR127" s="22" t="s">
        <v>211</v>
      </c>
      <c r="AT127" s="22" t="s">
        <v>207</v>
      </c>
      <c r="AU127" s="22" t="s">
        <v>149</v>
      </c>
      <c r="AY127" s="22" t="s">
        <v>206</v>
      </c>
      <c r="BE127" s="142">
        <f>IF(U127="základní",N127,0)</f>
        <v>0</v>
      </c>
      <c r="BF127" s="142">
        <f>IF(U127="snížená",N127,0)</f>
        <v>0</v>
      </c>
      <c r="BG127" s="142">
        <f>IF(U127="zákl. přenesená",N127,0)</f>
        <v>0</v>
      </c>
      <c r="BH127" s="142">
        <f>IF(U127="sníž. přenesená",N127,0)</f>
        <v>0</v>
      </c>
      <c r="BI127" s="142">
        <f>IF(U127="nulová",N127,0)</f>
        <v>0</v>
      </c>
      <c r="BJ127" s="22" t="s">
        <v>88</v>
      </c>
      <c r="BK127" s="142">
        <f>ROUND(L127*K127,2)</f>
        <v>0</v>
      </c>
      <c r="BL127" s="22" t="s">
        <v>211</v>
      </c>
      <c r="BM127" s="22" t="s">
        <v>4311</v>
      </c>
    </row>
    <row r="128" s="1" customFormat="1" ht="25.5" customHeight="1">
      <c r="B128" s="46"/>
      <c r="C128" s="219" t="s">
        <v>218</v>
      </c>
      <c r="D128" s="219" t="s">
        <v>207</v>
      </c>
      <c r="E128" s="220" t="s">
        <v>4312</v>
      </c>
      <c r="F128" s="221" t="s">
        <v>4313</v>
      </c>
      <c r="G128" s="221"/>
      <c r="H128" s="221"/>
      <c r="I128" s="221"/>
      <c r="J128" s="222" t="s">
        <v>210</v>
      </c>
      <c r="K128" s="223">
        <v>1835</v>
      </c>
      <c r="L128" s="224">
        <v>0</v>
      </c>
      <c r="M128" s="225"/>
      <c r="N128" s="226">
        <f>ROUND(L128*K128,2)</f>
        <v>0</v>
      </c>
      <c r="O128" s="226"/>
      <c r="P128" s="226"/>
      <c r="Q128" s="226"/>
      <c r="R128" s="48"/>
      <c r="T128" s="227" t="s">
        <v>22</v>
      </c>
      <c r="U128" s="56" t="s">
        <v>45</v>
      </c>
      <c r="V128" s="47"/>
      <c r="W128" s="228">
        <f>V128*K128</f>
        <v>0</v>
      </c>
      <c r="X128" s="228">
        <v>0</v>
      </c>
      <c r="Y128" s="228">
        <f>X128*K128</f>
        <v>0</v>
      </c>
      <c r="Z128" s="228">
        <v>0</v>
      </c>
      <c r="AA128" s="229">
        <f>Z128*K128</f>
        <v>0</v>
      </c>
      <c r="AR128" s="22" t="s">
        <v>211</v>
      </c>
      <c r="AT128" s="22" t="s">
        <v>207</v>
      </c>
      <c r="AU128" s="22" t="s">
        <v>149</v>
      </c>
      <c r="AY128" s="22" t="s">
        <v>206</v>
      </c>
      <c r="BE128" s="142">
        <f>IF(U128="základní",N128,0)</f>
        <v>0</v>
      </c>
      <c r="BF128" s="142">
        <f>IF(U128="snížená",N128,0)</f>
        <v>0</v>
      </c>
      <c r="BG128" s="142">
        <f>IF(U128="zákl. přenesená",N128,0)</f>
        <v>0</v>
      </c>
      <c r="BH128" s="142">
        <f>IF(U128="sníž. přenesená",N128,0)</f>
        <v>0</v>
      </c>
      <c r="BI128" s="142">
        <f>IF(U128="nulová",N128,0)</f>
        <v>0</v>
      </c>
      <c r="BJ128" s="22" t="s">
        <v>88</v>
      </c>
      <c r="BK128" s="142">
        <f>ROUND(L128*K128,2)</f>
        <v>0</v>
      </c>
      <c r="BL128" s="22" t="s">
        <v>211</v>
      </c>
      <c r="BM128" s="22" t="s">
        <v>4314</v>
      </c>
    </row>
    <row r="129" s="1" customFormat="1" ht="25.5" customHeight="1">
      <c r="B129" s="46"/>
      <c r="C129" s="219" t="s">
        <v>211</v>
      </c>
      <c r="D129" s="219" t="s">
        <v>207</v>
      </c>
      <c r="E129" s="220" t="s">
        <v>4289</v>
      </c>
      <c r="F129" s="221" t="s">
        <v>4290</v>
      </c>
      <c r="G129" s="221"/>
      <c r="H129" s="221"/>
      <c r="I129" s="221"/>
      <c r="J129" s="222" t="s">
        <v>210</v>
      </c>
      <c r="K129" s="223">
        <v>5</v>
      </c>
      <c r="L129" s="224">
        <v>0</v>
      </c>
      <c r="M129" s="225"/>
      <c r="N129" s="226">
        <f>ROUND(L129*K129,2)</f>
        <v>0</v>
      </c>
      <c r="O129" s="226"/>
      <c r="P129" s="226"/>
      <c r="Q129" s="226"/>
      <c r="R129" s="48"/>
      <c r="T129" s="227" t="s">
        <v>22</v>
      </c>
      <c r="U129" s="56" t="s">
        <v>45</v>
      </c>
      <c r="V129" s="47"/>
      <c r="W129" s="228">
        <f>V129*K129</f>
        <v>0</v>
      </c>
      <c r="X129" s="228">
        <v>0</v>
      </c>
      <c r="Y129" s="228">
        <f>X129*K129</f>
        <v>0</v>
      </c>
      <c r="Z129" s="228">
        <v>0</v>
      </c>
      <c r="AA129" s="229">
        <f>Z129*K129</f>
        <v>0</v>
      </c>
      <c r="AR129" s="22" t="s">
        <v>211</v>
      </c>
      <c r="AT129" s="22" t="s">
        <v>207</v>
      </c>
      <c r="AU129" s="22" t="s">
        <v>149</v>
      </c>
      <c r="AY129" s="22" t="s">
        <v>206</v>
      </c>
      <c r="BE129" s="142">
        <f>IF(U129="základní",N129,0)</f>
        <v>0</v>
      </c>
      <c r="BF129" s="142">
        <f>IF(U129="snížená",N129,0)</f>
        <v>0</v>
      </c>
      <c r="BG129" s="142">
        <f>IF(U129="zákl. přenesená",N129,0)</f>
        <v>0</v>
      </c>
      <c r="BH129" s="142">
        <f>IF(U129="sníž. přenesená",N129,0)</f>
        <v>0</v>
      </c>
      <c r="BI129" s="142">
        <f>IF(U129="nulová",N129,0)</f>
        <v>0</v>
      </c>
      <c r="BJ129" s="22" t="s">
        <v>88</v>
      </c>
      <c r="BK129" s="142">
        <f>ROUND(L129*K129,2)</f>
        <v>0</v>
      </c>
      <c r="BL129" s="22" t="s">
        <v>211</v>
      </c>
      <c r="BM129" s="22" t="s">
        <v>4315</v>
      </c>
    </row>
    <row r="130" s="1" customFormat="1" ht="25.5" customHeight="1">
      <c r="B130" s="46"/>
      <c r="C130" s="219" t="s">
        <v>226</v>
      </c>
      <c r="D130" s="219" t="s">
        <v>207</v>
      </c>
      <c r="E130" s="220" t="s">
        <v>4316</v>
      </c>
      <c r="F130" s="221" t="s">
        <v>4317</v>
      </c>
      <c r="G130" s="221"/>
      <c r="H130" s="221"/>
      <c r="I130" s="221"/>
      <c r="J130" s="222" t="s">
        <v>210</v>
      </c>
      <c r="K130" s="223">
        <v>11.699999999999999</v>
      </c>
      <c r="L130" s="224">
        <v>0</v>
      </c>
      <c r="M130" s="225"/>
      <c r="N130" s="226">
        <f>ROUND(L130*K130,2)</f>
        <v>0</v>
      </c>
      <c r="O130" s="226"/>
      <c r="P130" s="226"/>
      <c r="Q130" s="226"/>
      <c r="R130" s="48"/>
      <c r="T130" s="227" t="s">
        <v>22</v>
      </c>
      <c r="U130" s="56" t="s">
        <v>45</v>
      </c>
      <c r="V130" s="47"/>
      <c r="W130" s="228">
        <f>V130*K130</f>
        <v>0</v>
      </c>
      <c r="X130" s="228">
        <v>0</v>
      </c>
      <c r="Y130" s="228">
        <f>X130*K130</f>
        <v>0</v>
      </c>
      <c r="Z130" s="228">
        <v>0</v>
      </c>
      <c r="AA130" s="229">
        <f>Z130*K130</f>
        <v>0</v>
      </c>
      <c r="AR130" s="22" t="s">
        <v>211</v>
      </c>
      <c r="AT130" s="22" t="s">
        <v>207</v>
      </c>
      <c r="AU130" s="22" t="s">
        <v>149</v>
      </c>
      <c r="AY130" s="22" t="s">
        <v>206</v>
      </c>
      <c r="BE130" s="142">
        <f>IF(U130="základní",N130,0)</f>
        <v>0</v>
      </c>
      <c r="BF130" s="142">
        <f>IF(U130="snížená",N130,0)</f>
        <v>0</v>
      </c>
      <c r="BG130" s="142">
        <f>IF(U130="zákl. přenesená",N130,0)</f>
        <v>0</v>
      </c>
      <c r="BH130" s="142">
        <f>IF(U130="sníž. přenesená",N130,0)</f>
        <v>0</v>
      </c>
      <c r="BI130" s="142">
        <f>IF(U130="nulová",N130,0)</f>
        <v>0</v>
      </c>
      <c r="BJ130" s="22" t="s">
        <v>88</v>
      </c>
      <c r="BK130" s="142">
        <f>ROUND(L130*K130,2)</f>
        <v>0</v>
      </c>
      <c r="BL130" s="22" t="s">
        <v>211</v>
      </c>
      <c r="BM130" s="22" t="s">
        <v>4318</v>
      </c>
    </row>
    <row r="131" s="1" customFormat="1" ht="25.5" customHeight="1">
      <c r="B131" s="46"/>
      <c r="C131" s="219" t="s">
        <v>231</v>
      </c>
      <c r="D131" s="219" t="s">
        <v>207</v>
      </c>
      <c r="E131" s="220" t="s">
        <v>227</v>
      </c>
      <c r="F131" s="221" t="s">
        <v>228</v>
      </c>
      <c r="G131" s="221"/>
      <c r="H131" s="221"/>
      <c r="I131" s="221"/>
      <c r="J131" s="222" t="s">
        <v>210</v>
      </c>
      <c r="K131" s="223">
        <v>1846.5</v>
      </c>
      <c r="L131" s="224">
        <v>0</v>
      </c>
      <c r="M131" s="225"/>
      <c r="N131" s="226">
        <f>ROUND(L131*K131,2)</f>
        <v>0</v>
      </c>
      <c r="O131" s="226"/>
      <c r="P131" s="226"/>
      <c r="Q131" s="226"/>
      <c r="R131" s="48"/>
      <c r="T131" s="227" t="s">
        <v>22</v>
      </c>
      <c r="U131" s="56" t="s">
        <v>45</v>
      </c>
      <c r="V131" s="47"/>
      <c r="W131" s="228">
        <f>V131*K131</f>
        <v>0</v>
      </c>
      <c r="X131" s="228">
        <v>0</v>
      </c>
      <c r="Y131" s="228">
        <f>X131*K131</f>
        <v>0</v>
      </c>
      <c r="Z131" s="228">
        <v>0</v>
      </c>
      <c r="AA131" s="229">
        <f>Z131*K131</f>
        <v>0</v>
      </c>
      <c r="AR131" s="22" t="s">
        <v>211</v>
      </c>
      <c r="AT131" s="22" t="s">
        <v>207</v>
      </c>
      <c r="AU131" s="22" t="s">
        <v>149</v>
      </c>
      <c r="AY131" s="22" t="s">
        <v>206</v>
      </c>
      <c r="BE131" s="142">
        <f>IF(U131="základní",N131,0)</f>
        <v>0</v>
      </c>
      <c r="BF131" s="142">
        <f>IF(U131="snížená",N131,0)</f>
        <v>0</v>
      </c>
      <c r="BG131" s="142">
        <f>IF(U131="zákl. přenesená",N131,0)</f>
        <v>0</v>
      </c>
      <c r="BH131" s="142">
        <f>IF(U131="sníž. přenesená",N131,0)</f>
        <v>0</v>
      </c>
      <c r="BI131" s="142">
        <f>IF(U131="nulová",N131,0)</f>
        <v>0</v>
      </c>
      <c r="BJ131" s="22" t="s">
        <v>88</v>
      </c>
      <c r="BK131" s="142">
        <f>ROUND(L131*K131,2)</f>
        <v>0</v>
      </c>
      <c r="BL131" s="22" t="s">
        <v>211</v>
      </c>
      <c r="BM131" s="22" t="s">
        <v>4319</v>
      </c>
    </row>
    <row r="132" s="1" customFormat="1" ht="16.5" customHeight="1">
      <c r="B132" s="46"/>
      <c r="C132" s="219" t="s">
        <v>235</v>
      </c>
      <c r="D132" s="219" t="s">
        <v>207</v>
      </c>
      <c r="E132" s="220" t="s">
        <v>232</v>
      </c>
      <c r="F132" s="221" t="s">
        <v>233</v>
      </c>
      <c r="G132" s="221"/>
      <c r="H132" s="221"/>
      <c r="I132" s="221"/>
      <c r="J132" s="222" t="s">
        <v>210</v>
      </c>
      <c r="K132" s="223">
        <v>1846.5</v>
      </c>
      <c r="L132" s="224">
        <v>0</v>
      </c>
      <c r="M132" s="225"/>
      <c r="N132" s="226">
        <f>ROUND(L132*K132,2)</f>
        <v>0</v>
      </c>
      <c r="O132" s="226"/>
      <c r="P132" s="226"/>
      <c r="Q132" s="226"/>
      <c r="R132" s="48"/>
      <c r="T132" s="227" t="s">
        <v>22</v>
      </c>
      <c r="U132" s="56" t="s">
        <v>45</v>
      </c>
      <c r="V132" s="47"/>
      <c r="W132" s="228">
        <f>V132*K132</f>
        <v>0</v>
      </c>
      <c r="X132" s="228">
        <v>0</v>
      </c>
      <c r="Y132" s="228">
        <f>X132*K132</f>
        <v>0</v>
      </c>
      <c r="Z132" s="228">
        <v>0</v>
      </c>
      <c r="AA132" s="229">
        <f>Z132*K132</f>
        <v>0</v>
      </c>
      <c r="AR132" s="22" t="s">
        <v>211</v>
      </c>
      <c r="AT132" s="22" t="s">
        <v>207</v>
      </c>
      <c r="AU132" s="22" t="s">
        <v>149</v>
      </c>
      <c r="AY132" s="22" t="s">
        <v>206</v>
      </c>
      <c r="BE132" s="142">
        <f>IF(U132="základní",N132,0)</f>
        <v>0</v>
      </c>
      <c r="BF132" s="142">
        <f>IF(U132="snížená",N132,0)</f>
        <v>0</v>
      </c>
      <c r="BG132" s="142">
        <f>IF(U132="zákl. přenesená",N132,0)</f>
        <v>0</v>
      </c>
      <c r="BH132" s="142">
        <f>IF(U132="sníž. přenesená",N132,0)</f>
        <v>0</v>
      </c>
      <c r="BI132" s="142">
        <f>IF(U132="nulová",N132,0)</f>
        <v>0</v>
      </c>
      <c r="BJ132" s="22" t="s">
        <v>88</v>
      </c>
      <c r="BK132" s="142">
        <f>ROUND(L132*K132,2)</f>
        <v>0</v>
      </c>
      <c r="BL132" s="22" t="s">
        <v>211</v>
      </c>
      <c r="BM132" s="22" t="s">
        <v>4320</v>
      </c>
    </row>
    <row r="133" s="1" customFormat="1" ht="25.5" customHeight="1">
      <c r="B133" s="46"/>
      <c r="C133" s="219" t="s">
        <v>240</v>
      </c>
      <c r="D133" s="219" t="s">
        <v>207</v>
      </c>
      <c r="E133" s="220" t="s">
        <v>236</v>
      </c>
      <c r="F133" s="221" t="s">
        <v>237</v>
      </c>
      <c r="G133" s="221"/>
      <c r="H133" s="221"/>
      <c r="I133" s="221"/>
      <c r="J133" s="222" t="s">
        <v>238</v>
      </c>
      <c r="K133" s="223">
        <v>3139.0500000000002</v>
      </c>
      <c r="L133" s="224">
        <v>0</v>
      </c>
      <c r="M133" s="225"/>
      <c r="N133" s="226">
        <f>ROUND(L133*K133,2)</f>
        <v>0</v>
      </c>
      <c r="O133" s="226"/>
      <c r="P133" s="226"/>
      <c r="Q133" s="226"/>
      <c r="R133" s="48"/>
      <c r="T133" s="227" t="s">
        <v>22</v>
      </c>
      <c r="U133" s="56" t="s">
        <v>45</v>
      </c>
      <c r="V133" s="47"/>
      <c r="W133" s="228">
        <f>V133*K133</f>
        <v>0</v>
      </c>
      <c r="X133" s="228">
        <v>0</v>
      </c>
      <c r="Y133" s="228">
        <f>X133*K133</f>
        <v>0</v>
      </c>
      <c r="Z133" s="228">
        <v>0</v>
      </c>
      <c r="AA133" s="229">
        <f>Z133*K133</f>
        <v>0</v>
      </c>
      <c r="AR133" s="22" t="s">
        <v>211</v>
      </c>
      <c r="AT133" s="22" t="s">
        <v>207</v>
      </c>
      <c r="AU133" s="22" t="s">
        <v>149</v>
      </c>
      <c r="AY133" s="22" t="s">
        <v>206</v>
      </c>
      <c r="BE133" s="142">
        <f>IF(U133="základní",N133,0)</f>
        <v>0</v>
      </c>
      <c r="BF133" s="142">
        <f>IF(U133="snížená",N133,0)</f>
        <v>0</v>
      </c>
      <c r="BG133" s="142">
        <f>IF(U133="zákl. přenesená",N133,0)</f>
        <v>0</v>
      </c>
      <c r="BH133" s="142">
        <f>IF(U133="sníž. přenesená",N133,0)</f>
        <v>0</v>
      </c>
      <c r="BI133" s="142">
        <f>IF(U133="nulová",N133,0)</f>
        <v>0</v>
      </c>
      <c r="BJ133" s="22" t="s">
        <v>88</v>
      </c>
      <c r="BK133" s="142">
        <f>ROUND(L133*K133,2)</f>
        <v>0</v>
      </c>
      <c r="BL133" s="22" t="s">
        <v>211</v>
      </c>
      <c r="BM133" s="22" t="s">
        <v>4321</v>
      </c>
    </row>
    <row r="134" s="9" customFormat="1" ht="29.88" customHeight="1">
      <c r="B134" s="205"/>
      <c r="C134" s="206"/>
      <c r="D134" s="216" t="s">
        <v>161</v>
      </c>
      <c r="E134" s="216"/>
      <c r="F134" s="216"/>
      <c r="G134" s="216"/>
      <c r="H134" s="216"/>
      <c r="I134" s="216"/>
      <c r="J134" s="216"/>
      <c r="K134" s="216"/>
      <c r="L134" s="216"/>
      <c r="M134" s="216"/>
      <c r="N134" s="240">
        <f>BK134</f>
        <v>0</v>
      </c>
      <c r="O134" s="241"/>
      <c r="P134" s="241"/>
      <c r="Q134" s="241"/>
      <c r="R134" s="209"/>
      <c r="T134" s="210"/>
      <c r="U134" s="206"/>
      <c r="V134" s="206"/>
      <c r="W134" s="211">
        <f>W135</f>
        <v>0</v>
      </c>
      <c r="X134" s="206"/>
      <c r="Y134" s="211">
        <f>Y135</f>
        <v>3.34341</v>
      </c>
      <c r="Z134" s="206"/>
      <c r="AA134" s="212">
        <f>AA135</f>
        <v>0</v>
      </c>
      <c r="AR134" s="213" t="s">
        <v>88</v>
      </c>
      <c r="AT134" s="214" t="s">
        <v>79</v>
      </c>
      <c r="AU134" s="214" t="s">
        <v>88</v>
      </c>
      <c r="AY134" s="213" t="s">
        <v>206</v>
      </c>
      <c r="BK134" s="215">
        <f>BK135</f>
        <v>0</v>
      </c>
    </row>
    <row r="135" s="1" customFormat="1" ht="38.25" customHeight="1">
      <c r="B135" s="46"/>
      <c r="C135" s="219" t="s">
        <v>245</v>
      </c>
      <c r="D135" s="219" t="s">
        <v>207</v>
      </c>
      <c r="E135" s="220" t="s">
        <v>4322</v>
      </c>
      <c r="F135" s="221" t="s">
        <v>4323</v>
      </c>
      <c r="G135" s="221"/>
      <c r="H135" s="221"/>
      <c r="I135" s="221"/>
      <c r="J135" s="222" t="s">
        <v>243</v>
      </c>
      <c r="K135" s="223">
        <v>14.5</v>
      </c>
      <c r="L135" s="224">
        <v>0</v>
      </c>
      <c r="M135" s="225"/>
      <c r="N135" s="226">
        <f>ROUND(L135*K135,2)</f>
        <v>0</v>
      </c>
      <c r="O135" s="226"/>
      <c r="P135" s="226"/>
      <c r="Q135" s="226"/>
      <c r="R135" s="48"/>
      <c r="T135" s="227" t="s">
        <v>22</v>
      </c>
      <c r="U135" s="56" t="s">
        <v>45</v>
      </c>
      <c r="V135" s="47"/>
      <c r="W135" s="228">
        <f>V135*K135</f>
        <v>0</v>
      </c>
      <c r="X135" s="228">
        <v>0.23058000000000001</v>
      </c>
      <c r="Y135" s="228">
        <f>X135*K135</f>
        <v>3.34341</v>
      </c>
      <c r="Z135" s="228">
        <v>0</v>
      </c>
      <c r="AA135" s="229">
        <f>Z135*K135</f>
        <v>0</v>
      </c>
      <c r="AR135" s="22" t="s">
        <v>211</v>
      </c>
      <c r="AT135" s="22" t="s">
        <v>207</v>
      </c>
      <c r="AU135" s="22" t="s">
        <v>149</v>
      </c>
      <c r="AY135" s="22" t="s">
        <v>206</v>
      </c>
      <c r="BE135" s="142">
        <f>IF(U135="základní",N135,0)</f>
        <v>0</v>
      </c>
      <c r="BF135" s="142">
        <f>IF(U135="snížená",N135,0)</f>
        <v>0</v>
      </c>
      <c r="BG135" s="142">
        <f>IF(U135="zákl. přenesená",N135,0)</f>
        <v>0</v>
      </c>
      <c r="BH135" s="142">
        <f>IF(U135="sníž. přenesená",N135,0)</f>
        <v>0</v>
      </c>
      <c r="BI135" s="142">
        <f>IF(U135="nulová",N135,0)</f>
        <v>0</v>
      </c>
      <c r="BJ135" s="22" t="s">
        <v>88</v>
      </c>
      <c r="BK135" s="142">
        <f>ROUND(L135*K135,2)</f>
        <v>0</v>
      </c>
      <c r="BL135" s="22" t="s">
        <v>211</v>
      </c>
      <c r="BM135" s="22" t="s">
        <v>4324</v>
      </c>
    </row>
    <row r="136" s="9" customFormat="1" ht="29.88" customHeight="1">
      <c r="B136" s="205"/>
      <c r="C136" s="206"/>
      <c r="D136" s="216" t="s">
        <v>162</v>
      </c>
      <c r="E136" s="216"/>
      <c r="F136" s="216"/>
      <c r="G136" s="216"/>
      <c r="H136" s="216"/>
      <c r="I136" s="216"/>
      <c r="J136" s="216"/>
      <c r="K136" s="216"/>
      <c r="L136" s="216"/>
      <c r="M136" s="216"/>
      <c r="N136" s="240">
        <f>BK136</f>
        <v>0</v>
      </c>
      <c r="O136" s="241"/>
      <c r="P136" s="241"/>
      <c r="Q136" s="241"/>
      <c r="R136" s="209"/>
      <c r="T136" s="210"/>
      <c r="U136" s="206"/>
      <c r="V136" s="206"/>
      <c r="W136" s="211">
        <f>SUM(W137:W138)</f>
        <v>0</v>
      </c>
      <c r="X136" s="206"/>
      <c r="Y136" s="211">
        <f>SUM(Y137:Y138)</f>
        <v>4.5028500000000005</v>
      </c>
      <c r="Z136" s="206"/>
      <c r="AA136" s="212">
        <f>SUM(AA137:AA138)</f>
        <v>0</v>
      </c>
      <c r="AR136" s="213" t="s">
        <v>88</v>
      </c>
      <c r="AT136" s="214" t="s">
        <v>79</v>
      </c>
      <c r="AU136" s="214" t="s">
        <v>88</v>
      </c>
      <c r="AY136" s="213" t="s">
        <v>206</v>
      </c>
      <c r="BK136" s="215">
        <f>SUM(BK137:BK138)</f>
        <v>0</v>
      </c>
    </row>
    <row r="137" s="1" customFormat="1" ht="38.25" customHeight="1">
      <c r="B137" s="46"/>
      <c r="C137" s="219" t="s">
        <v>249</v>
      </c>
      <c r="D137" s="219" t="s">
        <v>207</v>
      </c>
      <c r="E137" s="220" t="s">
        <v>4325</v>
      </c>
      <c r="F137" s="221" t="s">
        <v>4326</v>
      </c>
      <c r="G137" s="221"/>
      <c r="H137" s="221"/>
      <c r="I137" s="221"/>
      <c r="J137" s="222" t="s">
        <v>243</v>
      </c>
      <c r="K137" s="223">
        <v>5</v>
      </c>
      <c r="L137" s="224">
        <v>0</v>
      </c>
      <c r="M137" s="225"/>
      <c r="N137" s="226">
        <f>ROUND(L137*K137,2)</f>
        <v>0</v>
      </c>
      <c r="O137" s="226"/>
      <c r="P137" s="226"/>
      <c r="Q137" s="226"/>
      <c r="R137" s="48"/>
      <c r="T137" s="227" t="s">
        <v>22</v>
      </c>
      <c r="U137" s="56" t="s">
        <v>45</v>
      </c>
      <c r="V137" s="47"/>
      <c r="W137" s="228">
        <f>V137*K137</f>
        <v>0</v>
      </c>
      <c r="X137" s="228">
        <v>0.29757</v>
      </c>
      <c r="Y137" s="228">
        <f>X137*K137</f>
        <v>1.4878499999999999</v>
      </c>
      <c r="Z137" s="228">
        <v>0</v>
      </c>
      <c r="AA137" s="229">
        <f>Z137*K137</f>
        <v>0</v>
      </c>
      <c r="AR137" s="22" t="s">
        <v>211</v>
      </c>
      <c r="AT137" s="22" t="s">
        <v>207</v>
      </c>
      <c r="AU137" s="22" t="s">
        <v>149</v>
      </c>
      <c r="AY137" s="22" t="s">
        <v>206</v>
      </c>
      <c r="BE137" s="142">
        <f>IF(U137="základní",N137,0)</f>
        <v>0</v>
      </c>
      <c r="BF137" s="142">
        <f>IF(U137="snížená",N137,0)</f>
        <v>0</v>
      </c>
      <c r="BG137" s="142">
        <f>IF(U137="zákl. přenesená",N137,0)</f>
        <v>0</v>
      </c>
      <c r="BH137" s="142">
        <f>IF(U137="sníž. přenesená",N137,0)</f>
        <v>0</v>
      </c>
      <c r="BI137" s="142">
        <f>IF(U137="nulová",N137,0)</f>
        <v>0</v>
      </c>
      <c r="BJ137" s="22" t="s">
        <v>88</v>
      </c>
      <c r="BK137" s="142">
        <f>ROUND(L137*K137,2)</f>
        <v>0</v>
      </c>
      <c r="BL137" s="22" t="s">
        <v>211</v>
      </c>
      <c r="BM137" s="22" t="s">
        <v>4327</v>
      </c>
    </row>
    <row r="138" s="1" customFormat="1" ht="25.5" customHeight="1">
      <c r="B138" s="46"/>
      <c r="C138" s="242" t="s">
        <v>253</v>
      </c>
      <c r="D138" s="242" t="s">
        <v>263</v>
      </c>
      <c r="E138" s="243" t="s">
        <v>4328</v>
      </c>
      <c r="F138" s="244" t="s">
        <v>4329</v>
      </c>
      <c r="G138" s="244"/>
      <c r="H138" s="244"/>
      <c r="I138" s="244"/>
      <c r="J138" s="245" t="s">
        <v>321</v>
      </c>
      <c r="K138" s="246">
        <v>30</v>
      </c>
      <c r="L138" s="247">
        <v>0</v>
      </c>
      <c r="M138" s="248"/>
      <c r="N138" s="249">
        <f>ROUND(L138*K138,2)</f>
        <v>0</v>
      </c>
      <c r="O138" s="226"/>
      <c r="P138" s="226"/>
      <c r="Q138" s="226"/>
      <c r="R138" s="48"/>
      <c r="T138" s="227" t="s">
        <v>22</v>
      </c>
      <c r="U138" s="56" t="s">
        <v>45</v>
      </c>
      <c r="V138" s="47"/>
      <c r="W138" s="228">
        <f>V138*K138</f>
        <v>0</v>
      </c>
      <c r="X138" s="228">
        <v>0.10050000000000001</v>
      </c>
      <c r="Y138" s="228">
        <f>X138*K138</f>
        <v>3.0150000000000001</v>
      </c>
      <c r="Z138" s="228">
        <v>0</v>
      </c>
      <c r="AA138" s="229">
        <f>Z138*K138</f>
        <v>0</v>
      </c>
      <c r="AR138" s="22" t="s">
        <v>240</v>
      </c>
      <c r="AT138" s="22" t="s">
        <v>263</v>
      </c>
      <c r="AU138" s="22" t="s">
        <v>149</v>
      </c>
      <c r="AY138" s="22" t="s">
        <v>206</v>
      </c>
      <c r="BE138" s="142">
        <f>IF(U138="základní",N138,0)</f>
        <v>0</v>
      </c>
      <c r="BF138" s="142">
        <f>IF(U138="snížená",N138,0)</f>
        <v>0</v>
      </c>
      <c r="BG138" s="142">
        <f>IF(U138="zákl. přenesená",N138,0)</f>
        <v>0</v>
      </c>
      <c r="BH138" s="142">
        <f>IF(U138="sníž. přenesená",N138,0)</f>
        <v>0</v>
      </c>
      <c r="BI138" s="142">
        <f>IF(U138="nulová",N138,0)</f>
        <v>0</v>
      </c>
      <c r="BJ138" s="22" t="s">
        <v>88</v>
      </c>
      <c r="BK138" s="142">
        <f>ROUND(L138*K138,2)</f>
        <v>0</v>
      </c>
      <c r="BL138" s="22" t="s">
        <v>211</v>
      </c>
      <c r="BM138" s="22" t="s">
        <v>4330</v>
      </c>
    </row>
    <row r="139" s="9" customFormat="1" ht="29.88" customHeight="1">
      <c r="B139" s="205"/>
      <c r="C139" s="206"/>
      <c r="D139" s="216" t="s">
        <v>4305</v>
      </c>
      <c r="E139" s="216"/>
      <c r="F139" s="216"/>
      <c r="G139" s="216"/>
      <c r="H139" s="216"/>
      <c r="I139" s="216"/>
      <c r="J139" s="216"/>
      <c r="K139" s="216"/>
      <c r="L139" s="216"/>
      <c r="M139" s="216"/>
      <c r="N139" s="240">
        <f>BK139</f>
        <v>0</v>
      </c>
      <c r="O139" s="241"/>
      <c r="P139" s="241"/>
      <c r="Q139" s="241"/>
      <c r="R139" s="209"/>
      <c r="T139" s="210"/>
      <c r="U139" s="206"/>
      <c r="V139" s="206"/>
      <c r="W139" s="211">
        <f>SUM(W140:W158)</f>
        <v>0</v>
      </c>
      <c r="X139" s="206"/>
      <c r="Y139" s="211">
        <f>SUM(Y140:Y158)</f>
        <v>265.08326447999997</v>
      </c>
      <c r="Z139" s="206"/>
      <c r="AA139" s="212">
        <f>SUM(AA140:AA158)</f>
        <v>0</v>
      </c>
      <c r="AR139" s="213" t="s">
        <v>88</v>
      </c>
      <c r="AT139" s="214" t="s">
        <v>79</v>
      </c>
      <c r="AU139" s="214" t="s">
        <v>88</v>
      </c>
      <c r="AY139" s="213" t="s">
        <v>206</v>
      </c>
      <c r="BK139" s="215">
        <f>SUM(BK140:BK158)</f>
        <v>0</v>
      </c>
    </row>
    <row r="140" s="1" customFormat="1" ht="16.5" customHeight="1">
      <c r="B140" s="46"/>
      <c r="C140" s="219" t="s">
        <v>257</v>
      </c>
      <c r="D140" s="219" t="s">
        <v>207</v>
      </c>
      <c r="E140" s="220" t="s">
        <v>4331</v>
      </c>
      <c r="F140" s="221" t="s">
        <v>4332</v>
      </c>
      <c r="G140" s="221"/>
      <c r="H140" s="221"/>
      <c r="I140" s="221"/>
      <c r="J140" s="222" t="s">
        <v>260</v>
      </c>
      <c r="K140" s="223">
        <v>432</v>
      </c>
      <c r="L140" s="224">
        <v>0</v>
      </c>
      <c r="M140" s="225"/>
      <c r="N140" s="226">
        <f>ROUND(L140*K140,2)</f>
        <v>0</v>
      </c>
      <c r="O140" s="226"/>
      <c r="P140" s="226"/>
      <c r="Q140" s="226"/>
      <c r="R140" s="48"/>
      <c r="T140" s="227" t="s">
        <v>22</v>
      </c>
      <c r="U140" s="56" t="s">
        <v>45</v>
      </c>
      <c r="V140" s="47"/>
      <c r="W140" s="228">
        <f>V140*K140</f>
        <v>0</v>
      </c>
      <c r="X140" s="228">
        <v>0.378</v>
      </c>
      <c r="Y140" s="228">
        <f>X140*K140</f>
        <v>163.29599999999999</v>
      </c>
      <c r="Z140" s="228">
        <v>0</v>
      </c>
      <c r="AA140" s="229">
        <f>Z140*K140</f>
        <v>0</v>
      </c>
      <c r="AR140" s="22" t="s">
        <v>211</v>
      </c>
      <c r="AT140" s="22" t="s">
        <v>207</v>
      </c>
      <c r="AU140" s="22" t="s">
        <v>149</v>
      </c>
      <c r="AY140" s="22" t="s">
        <v>206</v>
      </c>
      <c r="BE140" s="142">
        <f>IF(U140="základní",N140,0)</f>
        <v>0</v>
      </c>
      <c r="BF140" s="142">
        <f>IF(U140="snížená",N140,0)</f>
        <v>0</v>
      </c>
      <c r="BG140" s="142">
        <f>IF(U140="zákl. přenesená",N140,0)</f>
        <v>0</v>
      </c>
      <c r="BH140" s="142">
        <f>IF(U140="sníž. přenesená",N140,0)</f>
        <v>0</v>
      </c>
      <c r="BI140" s="142">
        <f>IF(U140="nulová",N140,0)</f>
        <v>0</v>
      </c>
      <c r="BJ140" s="22" t="s">
        <v>88</v>
      </c>
      <c r="BK140" s="142">
        <f>ROUND(L140*K140,2)</f>
        <v>0</v>
      </c>
      <c r="BL140" s="22" t="s">
        <v>211</v>
      </c>
      <c r="BM140" s="22" t="s">
        <v>4333</v>
      </c>
    </row>
    <row r="141" s="1" customFormat="1" ht="38.25" customHeight="1">
      <c r="B141" s="46"/>
      <c r="C141" s="219" t="s">
        <v>262</v>
      </c>
      <c r="D141" s="219" t="s">
        <v>207</v>
      </c>
      <c r="E141" s="220" t="s">
        <v>4334</v>
      </c>
      <c r="F141" s="221" t="s">
        <v>4335</v>
      </c>
      <c r="G141" s="221"/>
      <c r="H141" s="221"/>
      <c r="I141" s="221"/>
      <c r="J141" s="222" t="s">
        <v>260</v>
      </c>
      <c r="K141" s="223">
        <v>150</v>
      </c>
      <c r="L141" s="224">
        <v>0</v>
      </c>
      <c r="M141" s="225"/>
      <c r="N141" s="226">
        <f>ROUND(L141*K141,2)</f>
        <v>0</v>
      </c>
      <c r="O141" s="226"/>
      <c r="P141" s="226"/>
      <c r="Q141" s="226"/>
      <c r="R141" s="48"/>
      <c r="T141" s="227" t="s">
        <v>22</v>
      </c>
      <c r="U141" s="56" t="s">
        <v>45</v>
      </c>
      <c r="V141" s="47"/>
      <c r="W141" s="228">
        <f>V141*K141</f>
        <v>0</v>
      </c>
      <c r="X141" s="228">
        <v>0.15826000000000001</v>
      </c>
      <c r="Y141" s="228">
        <f>X141*K141</f>
        <v>23.739000000000001</v>
      </c>
      <c r="Z141" s="228">
        <v>0</v>
      </c>
      <c r="AA141" s="229">
        <f>Z141*K141</f>
        <v>0</v>
      </c>
      <c r="AR141" s="22" t="s">
        <v>211</v>
      </c>
      <c r="AT141" s="22" t="s">
        <v>207</v>
      </c>
      <c r="AU141" s="22" t="s">
        <v>149</v>
      </c>
      <c r="AY141" s="22" t="s">
        <v>206</v>
      </c>
      <c r="BE141" s="142">
        <f>IF(U141="základní",N141,0)</f>
        <v>0</v>
      </c>
      <c r="BF141" s="142">
        <f>IF(U141="snížená",N141,0)</f>
        <v>0</v>
      </c>
      <c r="BG141" s="142">
        <f>IF(U141="zákl. přenesená",N141,0)</f>
        <v>0</v>
      </c>
      <c r="BH141" s="142">
        <f>IF(U141="sníž. přenesená",N141,0)</f>
        <v>0</v>
      </c>
      <c r="BI141" s="142">
        <f>IF(U141="nulová",N141,0)</f>
        <v>0</v>
      </c>
      <c r="BJ141" s="22" t="s">
        <v>88</v>
      </c>
      <c r="BK141" s="142">
        <f>ROUND(L141*K141,2)</f>
        <v>0</v>
      </c>
      <c r="BL141" s="22" t="s">
        <v>211</v>
      </c>
      <c r="BM141" s="22" t="s">
        <v>4336</v>
      </c>
    </row>
    <row r="142" s="1" customFormat="1" ht="38.25" customHeight="1">
      <c r="B142" s="46"/>
      <c r="C142" s="219" t="s">
        <v>269</v>
      </c>
      <c r="D142" s="219" t="s">
        <v>207</v>
      </c>
      <c r="E142" s="220" t="s">
        <v>4337</v>
      </c>
      <c r="F142" s="221" t="s">
        <v>4338</v>
      </c>
      <c r="G142" s="221"/>
      <c r="H142" s="221"/>
      <c r="I142" s="221"/>
      <c r="J142" s="222" t="s">
        <v>260</v>
      </c>
      <c r="K142" s="223">
        <v>27</v>
      </c>
      <c r="L142" s="224">
        <v>0</v>
      </c>
      <c r="M142" s="225"/>
      <c r="N142" s="226">
        <f>ROUND(L142*K142,2)</f>
        <v>0</v>
      </c>
      <c r="O142" s="226"/>
      <c r="P142" s="226"/>
      <c r="Q142" s="226"/>
      <c r="R142" s="48"/>
      <c r="T142" s="227" t="s">
        <v>22</v>
      </c>
      <c r="U142" s="56" t="s">
        <v>45</v>
      </c>
      <c r="V142" s="47"/>
      <c r="W142" s="228">
        <f>V142*K142</f>
        <v>0</v>
      </c>
      <c r="X142" s="228">
        <v>0.18462999999999999</v>
      </c>
      <c r="Y142" s="228">
        <f>X142*K142</f>
        <v>4.9850099999999999</v>
      </c>
      <c r="Z142" s="228">
        <v>0</v>
      </c>
      <c r="AA142" s="229">
        <f>Z142*K142</f>
        <v>0</v>
      </c>
      <c r="AR142" s="22" t="s">
        <v>211</v>
      </c>
      <c r="AT142" s="22" t="s">
        <v>207</v>
      </c>
      <c r="AU142" s="22" t="s">
        <v>149</v>
      </c>
      <c r="AY142" s="22" t="s">
        <v>206</v>
      </c>
      <c r="BE142" s="142">
        <f>IF(U142="základní",N142,0)</f>
        <v>0</v>
      </c>
      <c r="BF142" s="142">
        <f>IF(U142="snížená",N142,0)</f>
        <v>0</v>
      </c>
      <c r="BG142" s="142">
        <f>IF(U142="zákl. přenesená",N142,0)</f>
        <v>0</v>
      </c>
      <c r="BH142" s="142">
        <f>IF(U142="sníž. přenesená",N142,0)</f>
        <v>0</v>
      </c>
      <c r="BI142" s="142">
        <f>IF(U142="nulová",N142,0)</f>
        <v>0</v>
      </c>
      <c r="BJ142" s="22" t="s">
        <v>88</v>
      </c>
      <c r="BK142" s="142">
        <f>ROUND(L142*K142,2)</f>
        <v>0</v>
      </c>
      <c r="BL142" s="22" t="s">
        <v>211</v>
      </c>
      <c r="BM142" s="22" t="s">
        <v>4339</v>
      </c>
    </row>
    <row r="143" s="1" customFormat="1" ht="25.5" customHeight="1">
      <c r="B143" s="46"/>
      <c r="C143" s="219" t="s">
        <v>11</v>
      </c>
      <c r="D143" s="219" t="s">
        <v>207</v>
      </c>
      <c r="E143" s="220" t="s">
        <v>4340</v>
      </c>
      <c r="F143" s="221" t="s">
        <v>4341</v>
      </c>
      <c r="G143" s="221"/>
      <c r="H143" s="221"/>
      <c r="I143" s="221"/>
      <c r="J143" s="222" t="s">
        <v>260</v>
      </c>
      <c r="K143" s="223">
        <v>27</v>
      </c>
      <c r="L143" s="224">
        <v>0</v>
      </c>
      <c r="M143" s="225"/>
      <c r="N143" s="226">
        <f>ROUND(L143*K143,2)</f>
        <v>0</v>
      </c>
      <c r="O143" s="226"/>
      <c r="P143" s="226"/>
      <c r="Q143" s="226"/>
      <c r="R143" s="48"/>
      <c r="T143" s="227" t="s">
        <v>22</v>
      </c>
      <c r="U143" s="56" t="s">
        <v>45</v>
      </c>
      <c r="V143" s="47"/>
      <c r="W143" s="228">
        <f>V143*K143</f>
        <v>0</v>
      </c>
      <c r="X143" s="228">
        <v>0.00071000000000000002</v>
      </c>
      <c r="Y143" s="228">
        <f>X143*K143</f>
        <v>0.01917</v>
      </c>
      <c r="Z143" s="228">
        <v>0</v>
      </c>
      <c r="AA143" s="229">
        <f>Z143*K143</f>
        <v>0</v>
      </c>
      <c r="AR143" s="22" t="s">
        <v>211</v>
      </c>
      <c r="AT143" s="22" t="s">
        <v>207</v>
      </c>
      <c r="AU143" s="22" t="s">
        <v>149</v>
      </c>
      <c r="AY143" s="22" t="s">
        <v>206</v>
      </c>
      <c r="BE143" s="142">
        <f>IF(U143="základní",N143,0)</f>
        <v>0</v>
      </c>
      <c r="BF143" s="142">
        <f>IF(U143="snížená",N143,0)</f>
        <v>0</v>
      </c>
      <c r="BG143" s="142">
        <f>IF(U143="zákl. přenesená",N143,0)</f>
        <v>0</v>
      </c>
      <c r="BH143" s="142">
        <f>IF(U143="sníž. přenesená",N143,0)</f>
        <v>0</v>
      </c>
      <c r="BI143" s="142">
        <f>IF(U143="nulová",N143,0)</f>
        <v>0</v>
      </c>
      <c r="BJ143" s="22" t="s">
        <v>88</v>
      </c>
      <c r="BK143" s="142">
        <f>ROUND(L143*K143,2)</f>
        <v>0</v>
      </c>
      <c r="BL143" s="22" t="s">
        <v>211</v>
      </c>
      <c r="BM143" s="22" t="s">
        <v>4342</v>
      </c>
    </row>
    <row r="144" s="1" customFormat="1" ht="38.25" customHeight="1">
      <c r="B144" s="46"/>
      <c r="C144" s="219" t="s">
        <v>278</v>
      </c>
      <c r="D144" s="219" t="s">
        <v>207</v>
      </c>
      <c r="E144" s="220" t="s">
        <v>4343</v>
      </c>
      <c r="F144" s="221" t="s">
        <v>4344</v>
      </c>
      <c r="G144" s="221"/>
      <c r="H144" s="221"/>
      <c r="I144" s="221"/>
      <c r="J144" s="222" t="s">
        <v>260</v>
      </c>
      <c r="K144" s="223">
        <v>27</v>
      </c>
      <c r="L144" s="224">
        <v>0</v>
      </c>
      <c r="M144" s="225"/>
      <c r="N144" s="226">
        <f>ROUND(L144*K144,2)</f>
        <v>0</v>
      </c>
      <c r="O144" s="226"/>
      <c r="P144" s="226"/>
      <c r="Q144" s="226"/>
      <c r="R144" s="48"/>
      <c r="T144" s="227" t="s">
        <v>22</v>
      </c>
      <c r="U144" s="56" t="s">
        <v>45</v>
      </c>
      <c r="V144" s="47"/>
      <c r="W144" s="228">
        <f>V144*K144</f>
        <v>0</v>
      </c>
      <c r="X144" s="228">
        <v>0.10373</v>
      </c>
      <c r="Y144" s="228">
        <f>X144*K144</f>
        <v>2.80071</v>
      </c>
      <c r="Z144" s="228">
        <v>0</v>
      </c>
      <c r="AA144" s="229">
        <f>Z144*K144</f>
        <v>0</v>
      </c>
      <c r="AR144" s="22" t="s">
        <v>211</v>
      </c>
      <c r="AT144" s="22" t="s">
        <v>207</v>
      </c>
      <c r="AU144" s="22" t="s">
        <v>149</v>
      </c>
      <c r="AY144" s="22" t="s">
        <v>206</v>
      </c>
      <c r="BE144" s="142">
        <f>IF(U144="základní",N144,0)</f>
        <v>0</v>
      </c>
      <c r="BF144" s="142">
        <f>IF(U144="snížená",N144,0)</f>
        <v>0</v>
      </c>
      <c r="BG144" s="142">
        <f>IF(U144="zákl. přenesená",N144,0)</f>
        <v>0</v>
      </c>
      <c r="BH144" s="142">
        <f>IF(U144="sníž. přenesená",N144,0)</f>
        <v>0</v>
      </c>
      <c r="BI144" s="142">
        <f>IF(U144="nulová",N144,0)</f>
        <v>0</v>
      </c>
      <c r="BJ144" s="22" t="s">
        <v>88</v>
      </c>
      <c r="BK144" s="142">
        <f>ROUND(L144*K144,2)</f>
        <v>0</v>
      </c>
      <c r="BL144" s="22" t="s">
        <v>211</v>
      </c>
      <c r="BM144" s="22" t="s">
        <v>4345</v>
      </c>
    </row>
    <row r="145" s="1" customFormat="1" ht="25.5" customHeight="1">
      <c r="B145" s="46"/>
      <c r="C145" s="219" t="s">
        <v>283</v>
      </c>
      <c r="D145" s="219" t="s">
        <v>207</v>
      </c>
      <c r="E145" s="220" t="s">
        <v>4346</v>
      </c>
      <c r="F145" s="221" t="s">
        <v>4347</v>
      </c>
      <c r="G145" s="221"/>
      <c r="H145" s="221"/>
      <c r="I145" s="221"/>
      <c r="J145" s="222" t="s">
        <v>260</v>
      </c>
      <c r="K145" s="223">
        <v>166.667</v>
      </c>
      <c r="L145" s="224">
        <v>0</v>
      </c>
      <c r="M145" s="225"/>
      <c r="N145" s="226">
        <f>ROUND(L145*K145,2)</f>
        <v>0</v>
      </c>
      <c r="O145" s="226"/>
      <c r="P145" s="226"/>
      <c r="Q145" s="226"/>
      <c r="R145" s="48"/>
      <c r="T145" s="227" t="s">
        <v>22</v>
      </c>
      <c r="U145" s="56" t="s">
        <v>45</v>
      </c>
      <c r="V145" s="47"/>
      <c r="W145" s="228">
        <f>V145*K145</f>
        <v>0</v>
      </c>
      <c r="X145" s="228">
        <v>0.073440000000000005</v>
      </c>
      <c r="Y145" s="228">
        <f>X145*K145</f>
        <v>12.240024480000001</v>
      </c>
      <c r="Z145" s="228">
        <v>0</v>
      </c>
      <c r="AA145" s="229">
        <f>Z145*K145</f>
        <v>0</v>
      </c>
      <c r="AR145" s="22" t="s">
        <v>211</v>
      </c>
      <c r="AT145" s="22" t="s">
        <v>207</v>
      </c>
      <c r="AU145" s="22" t="s">
        <v>149</v>
      </c>
      <c r="AY145" s="22" t="s">
        <v>206</v>
      </c>
      <c r="BE145" s="142">
        <f>IF(U145="základní",N145,0)</f>
        <v>0</v>
      </c>
      <c r="BF145" s="142">
        <f>IF(U145="snížená",N145,0)</f>
        <v>0</v>
      </c>
      <c r="BG145" s="142">
        <f>IF(U145="zákl. přenesená",N145,0)</f>
        <v>0</v>
      </c>
      <c r="BH145" s="142">
        <f>IF(U145="sníž. přenesená",N145,0)</f>
        <v>0</v>
      </c>
      <c r="BI145" s="142">
        <f>IF(U145="nulová",N145,0)</f>
        <v>0</v>
      </c>
      <c r="BJ145" s="22" t="s">
        <v>88</v>
      </c>
      <c r="BK145" s="142">
        <f>ROUND(L145*K145,2)</f>
        <v>0</v>
      </c>
      <c r="BL145" s="22" t="s">
        <v>211</v>
      </c>
      <c r="BM145" s="22" t="s">
        <v>4348</v>
      </c>
    </row>
    <row r="146" s="10" customFormat="1" ht="16.5" customHeight="1">
      <c r="B146" s="230"/>
      <c r="C146" s="231"/>
      <c r="D146" s="231"/>
      <c r="E146" s="232" t="s">
        <v>22</v>
      </c>
      <c r="F146" s="233" t="s">
        <v>4349</v>
      </c>
      <c r="G146" s="234"/>
      <c r="H146" s="234"/>
      <c r="I146" s="234"/>
      <c r="J146" s="231"/>
      <c r="K146" s="235">
        <v>166.667</v>
      </c>
      <c r="L146" s="231"/>
      <c r="M146" s="231"/>
      <c r="N146" s="231"/>
      <c r="O146" s="231"/>
      <c r="P146" s="231"/>
      <c r="Q146" s="231"/>
      <c r="R146" s="236"/>
      <c r="T146" s="237"/>
      <c r="U146" s="231"/>
      <c r="V146" s="231"/>
      <c r="W146" s="231"/>
      <c r="X146" s="231"/>
      <c r="Y146" s="231"/>
      <c r="Z146" s="231"/>
      <c r="AA146" s="238"/>
      <c r="AT146" s="239" t="s">
        <v>214</v>
      </c>
      <c r="AU146" s="239" t="s">
        <v>149</v>
      </c>
      <c r="AV146" s="10" t="s">
        <v>149</v>
      </c>
      <c r="AW146" s="10" t="s">
        <v>36</v>
      </c>
      <c r="AX146" s="10" t="s">
        <v>88</v>
      </c>
      <c r="AY146" s="239" t="s">
        <v>206</v>
      </c>
    </row>
    <row r="147" s="1" customFormat="1" ht="25.5" customHeight="1">
      <c r="B147" s="46"/>
      <c r="C147" s="219" t="s">
        <v>290</v>
      </c>
      <c r="D147" s="219" t="s">
        <v>207</v>
      </c>
      <c r="E147" s="220" t="s">
        <v>4350</v>
      </c>
      <c r="F147" s="221" t="s">
        <v>4351</v>
      </c>
      <c r="G147" s="221"/>
      <c r="H147" s="221"/>
      <c r="I147" s="221"/>
      <c r="J147" s="222" t="s">
        <v>260</v>
      </c>
      <c r="K147" s="223">
        <v>5</v>
      </c>
      <c r="L147" s="224">
        <v>0</v>
      </c>
      <c r="M147" s="225"/>
      <c r="N147" s="226">
        <f>ROUND(L147*K147,2)</f>
        <v>0</v>
      </c>
      <c r="O147" s="226"/>
      <c r="P147" s="226"/>
      <c r="Q147" s="226"/>
      <c r="R147" s="48"/>
      <c r="T147" s="227" t="s">
        <v>22</v>
      </c>
      <c r="U147" s="56" t="s">
        <v>45</v>
      </c>
      <c r="V147" s="47"/>
      <c r="W147" s="228">
        <f>V147*K147</f>
        <v>0</v>
      </c>
      <c r="X147" s="228">
        <v>0.084250000000000005</v>
      </c>
      <c r="Y147" s="228">
        <f>X147*K147</f>
        <v>0.42125000000000001</v>
      </c>
      <c r="Z147" s="228">
        <v>0</v>
      </c>
      <c r="AA147" s="229">
        <f>Z147*K147</f>
        <v>0</v>
      </c>
      <c r="AR147" s="22" t="s">
        <v>211</v>
      </c>
      <c r="AT147" s="22" t="s">
        <v>207</v>
      </c>
      <c r="AU147" s="22" t="s">
        <v>149</v>
      </c>
      <c r="AY147" s="22" t="s">
        <v>206</v>
      </c>
      <c r="BE147" s="142">
        <f>IF(U147="základní",N147,0)</f>
        <v>0</v>
      </c>
      <c r="BF147" s="142">
        <f>IF(U147="snížená",N147,0)</f>
        <v>0</v>
      </c>
      <c r="BG147" s="142">
        <f>IF(U147="zákl. přenesená",N147,0)</f>
        <v>0</v>
      </c>
      <c r="BH147" s="142">
        <f>IF(U147="sníž. přenesená",N147,0)</f>
        <v>0</v>
      </c>
      <c r="BI147" s="142">
        <f>IF(U147="nulová",N147,0)</f>
        <v>0</v>
      </c>
      <c r="BJ147" s="22" t="s">
        <v>88</v>
      </c>
      <c r="BK147" s="142">
        <f>ROUND(L147*K147,2)</f>
        <v>0</v>
      </c>
      <c r="BL147" s="22" t="s">
        <v>211</v>
      </c>
      <c r="BM147" s="22" t="s">
        <v>4352</v>
      </c>
    </row>
    <row r="148" s="1" customFormat="1" ht="16.5" customHeight="1">
      <c r="B148" s="46"/>
      <c r="C148" s="242" t="s">
        <v>296</v>
      </c>
      <c r="D148" s="242" t="s">
        <v>263</v>
      </c>
      <c r="E148" s="243" t="s">
        <v>4353</v>
      </c>
      <c r="F148" s="244" t="s">
        <v>4354</v>
      </c>
      <c r="G148" s="244"/>
      <c r="H148" s="244"/>
      <c r="I148" s="244"/>
      <c r="J148" s="245" t="s">
        <v>260</v>
      </c>
      <c r="K148" s="246">
        <v>5</v>
      </c>
      <c r="L148" s="247">
        <v>0</v>
      </c>
      <c r="M148" s="248"/>
      <c r="N148" s="249">
        <f>ROUND(L148*K148,2)</f>
        <v>0</v>
      </c>
      <c r="O148" s="226"/>
      <c r="P148" s="226"/>
      <c r="Q148" s="226"/>
      <c r="R148" s="48"/>
      <c r="T148" s="227" t="s">
        <v>22</v>
      </c>
      <c r="U148" s="56" t="s">
        <v>45</v>
      </c>
      <c r="V148" s="47"/>
      <c r="W148" s="228">
        <f>V148*K148</f>
        <v>0</v>
      </c>
      <c r="X148" s="228">
        <v>0.14000000000000001</v>
      </c>
      <c r="Y148" s="228">
        <f>X148*K148</f>
        <v>0.70000000000000007</v>
      </c>
      <c r="Z148" s="228">
        <v>0</v>
      </c>
      <c r="AA148" s="229">
        <f>Z148*K148</f>
        <v>0</v>
      </c>
      <c r="AR148" s="22" t="s">
        <v>240</v>
      </c>
      <c r="AT148" s="22" t="s">
        <v>263</v>
      </c>
      <c r="AU148" s="22" t="s">
        <v>149</v>
      </c>
      <c r="AY148" s="22" t="s">
        <v>206</v>
      </c>
      <c r="BE148" s="142">
        <f>IF(U148="základní",N148,0)</f>
        <v>0</v>
      </c>
      <c r="BF148" s="142">
        <f>IF(U148="snížená",N148,0)</f>
        <v>0</v>
      </c>
      <c r="BG148" s="142">
        <f>IF(U148="zákl. přenesená",N148,0)</f>
        <v>0</v>
      </c>
      <c r="BH148" s="142">
        <f>IF(U148="sníž. přenesená",N148,0)</f>
        <v>0</v>
      </c>
      <c r="BI148" s="142">
        <f>IF(U148="nulová",N148,0)</f>
        <v>0</v>
      </c>
      <c r="BJ148" s="22" t="s">
        <v>88</v>
      </c>
      <c r="BK148" s="142">
        <f>ROUND(L148*K148,2)</f>
        <v>0</v>
      </c>
      <c r="BL148" s="22" t="s">
        <v>211</v>
      </c>
      <c r="BM148" s="22" t="s">
        <v>4355</v>
      </c>
    </row>
    <row r="149" s="1" customFormat="1" ht="16.5" customHeight="1">
      <c r="B149" s="46"/>
      <c r="C149" s="47"/>
      <c r="D149" s="47"/>
      <c r="E149" s="47"/>
      <c r="F149" s="250" t="s">
        <v>4356</v>
      </c>
      <c r="G149" s="67"/>
      <c r="H149" s="67"/>
      <c r="I149" s="67"/>
      <c r="J149" s="47"/>
      <c r="K149" s="47"/>
      <c r="L149" s="47"/>
      <c r="M149" s="47"/>
      <c r="N149" s="47"/>
      <c r="O149" s="47"/>
      <c r="P149" s="47"/>
      <c r="Q149" s="47"/>
      <c r="R149" s="48"/>
      <c r="T149" s="189"/>
      <c r="U149" s="47"/>
      <c r="V149" s="47"/>
      <c r="W149" s="47"/>
      <c r="X149" s="47"/>
      <c r="Y149" s="47"/>
      <c r="Z149" s="47"/>
      <c r="AA149" s="100"/>
      <c r="AT149" s="22" t="s">
        <v>268</v>
      </c>
      <c r="AU149" s="22" t="s">
        <v>149</v>
      </c>
    </row>
    <row r="150" s="1" customFormat="1" ht="25.5" customHeight="1">
      <c r="B150" s="46"/>
      <c r="C150" s="219" t="s">
        <v>301</v>
      </c>
      <c r="D150" s="219" t="s">
        <v>207</v>
      </c>
      <c r="E150" s="220" t="s">
        <v>4350</v>
      </c>
      <c r="F150" s="221" t="s">
        <v>4351</v>
      </c>
      <c r="G150" s="221"/>
      <c r="H150" s="221"/>
      <c r="I150" s="221"/>
      <c r="J150" s="222" t="s">
        <v>260</v>
      </c>
      <c r="K150" s="223">
        <v>10</v>
      </c>
      <c r="L150" s="224">
        <v>0</v>
      </c>
      <c r="M150" s="225"/>
      <c r="N150" s="226">
        <f>ROUND(L150*K150,2)</f>
        <v>0</v>
      </c>
      <c r="O150" s="226"/>
      <c r="P150" s="226"/>
      <c r="Q150" s="226"/>
      <c r="R150" s="48"/>
      <c r="T150" s="227" t="s">
        <v>22</v>
      </c>
      <c r="U150" s="56" t="s">
        <v>45</v>
      </c>
      <c r="V150" s="47"/>
      <c r="W150" s="228">
        <f>V150*K150</f>
        <v>0</v>
      </c>
      <c r="X150" s="228">
        <v>0.084250000000000005</v>
      </c>
      <c r="Y150" s="228">
        <f>X150*K150</f>
        <v>0.84250000000000003</v>
      </c>
      <c r="Z150" s="228">
        <v>0</v>
      </c>
      <c r="AA150" s="229">
        <f>Z150*K150</f>
        <v>0</v>
      </c>
      <c r="AR150" s="22" t="s">
        <v>211</v>
      </c>
      <c r="AT150" s="22" t="s">
        <v>207</v>
      </c>
      <c r="AU150" s="22" t="s">
        <v>149</v>
      </c>
      <c r="AY150" s="22" t="s">
        <v>206</v>
      </c>
      <c r="BE150" s="142">
        <f>IF(U150="základní",N150,0)</f>
        <v>0</v>
      </c>
      <c r="BF150" s="142">
        <f>IF(U150="snížená",N150,0)</f>
        <v>0</v>
      </c>
      <c r="BG150" s="142">
        <f>IF(U150="zákl. přenesená",N150,0)</f>
        <v>0</v>
      </c>
      <c r="BH150" s="142">
        <f>IF(U150="sníž. přenesená",N150,0)</f>
        <v>0</v>
      </c>
      <c r="BI150" s="142">
        <f>IF(U150="nulová",N150,0)</f>
        <v>0</v>
      </c>
      <c r="BJ150" s="22" t="s">
        <v>88</v>
      </c>
      <c r="BK150" s="142">
        <f>ROUND(L150*K150,2)</f>
        <v>0</v>
      </c>
      <c r="BL150" s="22" t="s">
        <v>211</v>
      </c>
      <c r="BM150" s="22" t="s">
        <v>4357</v>
      </c>
    </row>
    <row r="151" s="1" customFormat="1" ht="16.5" customHeight="1">
      <c r="B151" s="46"/>
      <c r="C151" s="242" t="s">
        <v>10</v>
      </c>
      <c r="D151" s="242" t="s">
        <v>263</v>
      </c>
      <c r="E151" s="243" t="s">
        <v>4358</v>
      </c>
      <c r="F151" s="244" t="s">
        <v>4359</v>
      </c>
      <c r="G151" s="244"/>
      <c r="H151" s="244"/>
      <c r="I151" s="244"/>
      <c r="J151" s="245" t="s">
        <v>260</v>
      </c>
      <c r="K151" s="246">
        <v>10</v>
      </c>
      <c r="L151" s="247">
        <v>0</v>
      </c>
      <c r="M151" s="248"/>
      <c r="N151" s="249">
        <f>ROUND(L151*K151,2)</f>
        <v>0</v>
      </c>
      <c r="O151" s="226"/>
      <c r="P151" s="226"/>
      <c r="Q151" s="226"/>
      <c r="R151" s="48"/>
      <c r="T151" s="227" t="s">
        <v>22</v>
      </c>
      <c r="U151" s="56" t="s">
        <v>45</v>
      </c>
      <c r="V151" s="47"/>
      <c r="W151" s="228">
        <f>V151*K151</f>
        <v>0</v>
      </c>
      <c r="X151" s="228">
        <v>0.13100000000000001</v>
      </c>
      <c r="Y151" s="228">
        <f>X151*K151</f>
        <v>1.3100000000000001</v>
      </c>
      <c r="Z151" s="228">
        <v>0</v>
      </c>
      <c r="AA151" s="229">
        <f>Z151*K151</f>
        <v>0</v>
      </c>
      <c r="AR151" s="22" t="s">
        <v>240</v>
      </c>
      <c r="AT151" s="22" t="s">
        <v>263</v>
      </c>
      <c r="AU151" s="22" t="s">
        <v>149</v>
      </c>
      <c r="AY151" s="22" t="s">
        <v>206</v>
      </c>
      <c r="BE151" s="142">
        <f>IF(U151="základní",N151,0)</f>
        <v>0</v>
      </c>
      <c r="BF151" s="142">
        <f>IF(U151="snížená",N151,0)</f>
        <v>0</v>
      </c>
      <c r="BG151" s="142">
        <f>IF(U151="zákl. přenesená",N151,0)</f>
        <v>0</v>
      </c>
      <c r="BH151" s="142">
        <f>IF(U151="sníž. přenesená",N151,0)</f>
        <v>0</v>
      </c>
      <c r="BI151" s="142">
        <f>IF(U151="nulová",N151,0)</f>
        <v>0</v>
      </c>
      <c r="BJ151" s="22" t="s">
        <v>88</v>
      </c>
      <c r="BK151" s="142">
        <f>ROUND(L151*K151,2)</f>
        <v>0</v>
      </c>
      <c r="BL151" s="22" t="s">
        <v>211</v>
      </c>
      <c r="BM151" s="22" t="s">
        <v>4360</v>
      </c>
    </row>
    <row r="152" s="1" customFormat="1" ht="38.25" customHeight="1">
      <c r="B152" s="46"/>
      <c r="C152" s="219" t="s">
        <v>313</v>
      </c>
      <c r="D152" s="219" t="s">
        <v>207</v>
      </c>
      <c r="E152" s="220" t="s">
        <v>4361</v>
      </c>
      <c r="F152" s="221" t="s">
        <v>4362</v>
      </c>
      <c r="G152" s="221"/>
      <c r="H152" s="221"/>
      <c r="I152" s="221"/>
      <c r="J152" s="222" t="s">
        <v>260</v>
      </c>
      <c r="K152" s="223">
        <v>150</v>
      </c>
      <c r="L152" s="224">
        <v>0</v>
      </c>
      <c r="M152" s="225"/>
      <c r="N152" s="226">
        <f>ROUND(L152*K152,2)</f>
        <v>0</v>
      </c>
      <c r="O152" s="226"/>
      <c r="P152" s="226"/>
      <c r="Q152" s="226"/>
      <c r="R152" s="48"/>
      <c r="T152" s="227" t="s">
        <v>22</v>
      </c>
      <c r="U152" s="56" t="s">
        <v>45</v>
      </c>
      <c r="V152" s="47"/>
      <c r="W152" s="228">
        <f>V152*K152</f>
        <v>0</v>
      </c>
      <c r="X152" s="228">
        <v>0.10362</v>
      </c>
      <c r="Y152" s="228">
        <f>X152*K152</f>
        <v>15.543000000000001</v>
      </c>
      <c r="Z152" s="228">
        <v>0</v>
      </c>
      <c r="AA152" s="229">
        <f>Z152*K152</f>
        <v>0</v>
      </c>
      <c r="AR152" s="22" t="s">
        <v>211</v>
      </c>
      <c r="AT152" s="22" t="s">
        <v>207</v>
      </c>
      <c r="AU152" s="22" t="s">
        <v>149</v>
      </c>
      <c r="AY152" s="22" t="s">
        <v>206</v>
      </c>
      <c r="BE152" s="142">
        <f>IF(U152="základní",N152,0)</f>
        <v>0</v>
      </c>
      <c r="BF152" s="142">
        <f>IF(U152="snížená",N152,0)</f>
        <v>0</v>
      </c>
      <c r="BG152" s="142">
        <f>IF(U152="zákl. přenesená",N152,0)</f>
        <v>0</v>
      </c>
      <c r="BH152" s="142">
        <f>IF(U152="sníž. přenesená",N152,0)</f>
        <v>0</v>
      </c>
      <c r="BI152" s="142">
        <f>IF(U152="nulová",N152,0)</f>
        <v>0</v>
      </c>
      <c r="BJ152" s="22" t="s">
        <v>88</v>
      </c>
      <c r="BK152" s="142">
        <f>ROUND(L152*K152,2)</f>
        <v>0</v>
      </c>
      <c r="BL152" s="22" t="s">
        <v>211</v>
      </c>
      <c r="BM152" s="22" t="s">
        <v>4363</v>
      </c>
    </row>
    <row r="153" s="1" customFormat="1" ht="16.5" customHeight="1">
      <c r="B153" s="46"/>
      <c r="C153" s="242" t="s">
        <v>318</v>
      </c>
      <c r="D153" s="242" t="s">
        <v>263</v>
      </c>
      <c r="E153" s="243" t="s">
        <v>4364</v>
      </c>
      <c r="F153" s="244" t="s">
        <v>4365</v>
      </c>
      <c r="G153" s="244"/>
      <c r="H153" s="244"/>
      <c r="I153" s="244"/>
      <c r="J153" s="245" t="s">
        <v>260</v>
      </c>
      <c r="K153" s="246">
        <v>150</v>
      </c>
      <c r="L153" s="247">
        <v>0</v>
      </c>
      <c r="M153" s="248"/>
      <c r="N153" s="249">
        <f>ROUND(L153*K153,2)</f>
        <v>0</v>
      </c>
      <c r="O153" s="226"/>
      <c r="P153" s="226"/>
      <c r="Q153" s="226"/>
      <c r="R153" s="48"/>
      <c r="T153" s="227" t="s">
        <v>22</v>
      </c>
      <c r="U153" s="56" t="s">
        <v>45</v>
      </c>
      <c r="V153" s="47"/>
      <c r="W153" s="228">
        <f>V153*K153</f>
        <v>0</v>
      </c>
      <c r="X153" s="228">
        <v>0.17999999999999999</v>
      </c>
      <c r="Y153" s="228">
        <f>X153*K153</f>
        <v>27</v>
      </c>
      <c r="Z153" s="228">
        <v>0</v>
      </c>
      <c r="AA153" s="229">
        <f>Z153*K153</f>
        <v>0</v>
      </c>
      <c r="AR153" s="22" t="s">
        <v>240</v>
      </c>
      <c r="AT153" s="22" t="s">
        <v>263</v>
      </c>
      <c r="AU153" s="22" t="s">
        <v>149</v>
      </c>
      <c r="AY153" s="22" t="s">
        <v>206</v>
      </c>
      <c r="BE153" s="142">
        <f>IF(U153="základní",N153,0)</f>
        <v>0</v>
      </c>
      <c r="BF153" s="142">
        <f>IF(U153="snížená",N153,0)</f>
        <v>0</v>
      </c>
      <c r="BG153" s="142">
        <f>IF(U153="zákl. přenesená",N153,0)</f>
        <v>0</v>
      </c>
      <c r="BH153" s="142">
        <f>IF(U153="sníž. přenesená",N153,0)</f>
        <v>0</v>
      </c>
      <c r="BI153" s="142">
        <f>IF(U153="nulová",N153,0)</f>
        <v>0</v>
      </c>
      <c r="BJ153" s="22" t="s">
        <v>88</v>
      </c>
      <c r="BK153" s="142">
        <f>ROUND(L153*K153,2)</f>
        <v>0</v>
      </c>
      <c r="BL153" s="22" t="s">
        <v>211</v>
      </c>
      <c r="BM153" s="22" t="s">
        <v>4366</v>
      </c>
    </row>
    <row r="154" s="1" customFormat="1" ht="16.5" customHeight="1">
      <c r="B154" s="46"/>
      <c r="C154" s="47"/>
      <c r="D154" s="47"/>
      <c r="E154" s="47"/>
      <c r="F154" s="250" t="s">
        <v>4356</v>
      </c>
      <c r="G154" s="67"/>
      <c r="H154" s="67"/>
      <c r="I154" s="67"/>
      <c r="J154" s="47"/>
      <c r="K154" s="47"/>
      <c r="L154" s="47"/>
      <c r="M154" s="47"/>
      <c r="N154" s="47"/>
      <c r="O154" s="47"/>
      <c r="P154" s="47"/>
      <c r="Q154" s="47"/>
      <c r="R154" s="48"/>
      <c r="T154" s="189"/>
      <c r="U154" s="47"/>
      <c r="V154" s="47"/>
      <c r="W154" s="47"/>
      <c r="X154" s="47"/>
      <c r="Y154" s="47"/>
      <c r="Z154" s="47"/>
      <c r="AA154" s="100"/>
      <c r="AT154" s="22" t="s">
        <v>268</v>
      </c>
      <c r="AU154" s="22" t="s">
        <v>149</v>
      </c>
    </row>
    <row r="155" s="1" customFormat="1" ht="38.25" customHeight="1">
      <c r="B155" s="46"/>
      <c r="C155" s="219" t="s">
        <v>323</v>
      </c>
      <c r="D155" s="219" t="s">
        <v>207</v>
      </c>
      <c r="E155" s="220" t="s">
        <v>4367</v>
      </c>
      <c r="F155" s="221" t="s">
        <v>4368</v>
      </c>
      <c r="G155" s="221"/>
      <c r="H155" s="221"/>
      <c r="I155" s="221"/>
      <c r="J155" s="222" t="s">
        <v>260</v>
      </c>
      <c r="K155" s="223">
        <v>150</v>
      </c>
      <c r="L155" s="224">
        <v>0</v>
      </c>
      <c r="M155" s="225"/>
      <c r="N155" s="226">
        <f>ROUND(L155*K155,2)</f>
        <v>0</v>
      </c>
      <c r="O155" s="226"/>
      <c r="P155" s="226"/>
      <c r="Q155" s="226"/>
      <c r="R155" s="48"/>
      <c r="T155" s="227" t="s">
        <v>22</v>
      </c>
      <c r="U155" s="56" t="s">
        <v>45</v>
      </c>
      <c r="V155" s="47"/>
      <c r="W155" s="228">
        <f>V155*K155</f>
        <v>0</v>
      </c>
      <c r="X155" s="228">
        <v>0</v>
      </c>
      <c r="Y155" s="228">
        <f>X155*K155</f>
        <v>0</v>
      </c>
      <c r="Z155" s="228">
        <v>0</v>
      </c>
      <c r="AA155" s="229">
        <f>Z155*K155</f>
        <v>0</v>
      </c>
      <c r="AR155" s="22" t="s">
        <v>211</v>
      </c>
      <c r="AT155" s="22" t="s">
        <v>207</v>
      </c>
      <c r="AU155" s="22" t="s">
        <v>149</v>
      </c>
      <c r="AY155" s="22" t="s">
        <v>206</v>
      </c>
      <c r="BE155" s="142">
        <f>IF(U155="základní",N155,0)</f>
        <v>0</v>
      </c>
      <c r="BF155" s="142">
        <f>IF(U155="snížená",N155,0)</f>
        <v>0</v>
      </c>
      <c r="BG155" s="142">
        <f>IF(U155="zákl. přenesená",N155,0)</f>
        <v>0</v>
      </c>
      <c r="BH155" s="142">
        <f>IF(U155="sníž. přenesená",N155,0)</f>
        <v>0</v>
      </c>
      <c r="BI155" s="142">
        <f>IF(U155="nulová",N155,0)</f>
        <v>0</v>
      </c>
      <c r="BJ155" s="22" t="s">
        <v>88</v>
      </c>
      <c r="BK155" s="142">
        <f>ROUND(L155*K155,2)</f>
        <v>0</v>
      </c>
      <c r="BL155" s="22" t="s">
        <v>211</v>
      </c>
      <c r="BM155" s="22" t="s">
        <v>4369</v>
      </c>
    </row>
    <row r="156" s="1" customFormat="1" ht="25.5" customHeight="1">
      <c r="B156" s="46"/>
      <c r="C156" s="219" t="s">
        <v>327</v>
      </c>
      <c r="D156" s="219" t="s">
        <v>207</v>
      </c>
      <c r="E156" s="220" t="s">
        <v>4370</v>
      </c>
      <c r="F156" s="221" t="s">
        <v>4371</v>
      </c>
      <c r="G156" s="221"/>
      <c r="H156" s="221"/>
      <c r="I156" s="221"/>
      <c r="J156" s="222" t="s">
        <v>260</v>
      </c>
      <c r="K156" s="223">
        <v>55</v>
      </c>
      <c r="L156" s="224">
        <v>0</v>
      </c>
      <c r="M156" s="225"/>
      <c r="N156" s="226">
        <f>ROUND(L156*K156,2)</f>
        <v>0</v>
      </c>
      <c r="O156" s="226"/>
      <c r="P156" s="226"/>
      <c r="Q156" s="226"/>
      <c r="R156" s="48"/>
      <c r="T156" s="227" t="s">
        <v>22</v>
      </c>
      <c r="U156" s="56" t="s">
        <v>45</v>
      </c>
      <c r="V156" s="47"/>
      <c r="W156" s="228">
        <f>V156*K156</f>
        <v>0</v>
      </c>
      <c r="X156" s="228">
        <v>0.098000000000000004</v>
      </c>
      <c r="Y156" s="228">
        <f>X156*K156</f>
        <v>5.3900000000000006</v>
      </c>
      <c r="Z156" s="228">
        <v>0</v>
      </c>
      <c r="AA156" s="229">
        <f>Z156*K156</f>
        <v>0</v>
      </c>
      <c r="AR156" s="22" t="s">
        <v>211</v>
      </c>
      <c r="AT156" s="22" t="s">
        <v>207</v>
      </c>
      <c r="AU156" s="22" t="s">
        <v>149</v>
      </c>
      <c r="AY156" s="22" t="s">
        <v>206</v>
      </c>
      <c r="BE156" s="142">
        <f>IF(U156="základní",N156,0)</f>
        <v>0</v>
      </c>
      <c r="BF156" s="142">
        <f>IF(U156="snížená",N156,0)</f>
        <v>0</v>
      </c>
      <c r="BG156" s="142">
        <f>IF(U156="zákl. přenesená",N156,0)</f>
        <v>0</v>
      </c>
      <c r="BH156" s="142">
        <f>IF(U156="sníž. přenesená",N156,0)</f>
        <v>0</v>
      </c>
      <c r="BI156" s="142">
        <f>IF(U156="nulová",N156,0)</f>
        <v>0</v>
      </c>
      <c r="BJ156" s="22" t="s">
        <v>88</v>
      </c>
      <c r="BK156" s="142">
        <f>ROUND(L156*K156,2)</f>
        <v>0</v>
      </c>
      <c r="BL156" s="22" t="s">
        <v>211</v>
      </c>
      <c r="BM156" s="22" t="s">
        <v>4372</v>
      </c>
    </row>
    <row r="157" s="1" customFormat="1" ht="25.5" customHeight="1">
      <c r="B157" s="46"/>
      <c r="C157" s="242" t="s">
        <v>331</v>
      </c>
      <c r="D157" s="242" t="s">
        <v>263</v>
      </c>
      <c r="E157" s="243" t="s">
        <v>4373</v>
      </c>
      <c r="F157" s="244" t="s">
        <v>4374</v>
      </c>
      <c r="G157" s="244"/>
      <c r="H157" s="244"/>
      <c r="I157" s="244"/>
      <c r="J157" s="245" t="s">
        <v>321</v>
      </c>
      <c r="K157" s="246">
        <v>220</v>
      </c>
      <c r="L157" s="247">
        <v>0</v>
      </c>
      <c r="M157" s="248"/>
      <c r="N157" s="249">
        <f>ROUND(L157*K157,2)</f>
        <v>0</v>
      </c>
      <c r="O157" s="226"/>
      <c r="P157" s="226"/>
      <c r="Q157" s="226"/>
      <c r="R157" s="48"/>
      <c r="T157" s="227" t="s">
        <v>22</v>
      </c>
      <c r="U157" s="56" t="s">
        <v>45</v>
      </c>
      <c r="V157" s="47"/>
      <c r="W157" s="228">
        <f>V157*K157</f>
        <v>0</v>
      </c>
      <c r="X157" s="228">
        <v>0.027</v>
      </c>
      <c r="Y157" s="228">
        <f>X157*K157</f>
        <v>5.9399999999999995</v>
      </c>
      <c r="Z157" s="228">
        <v>0</v>
      </c>
      <c r="AA157" s="229">
        <f>Z157*K157</f>
        <v>0</v>
      </c>
      <c r="AR157" s="22" t="s">
        <v>240</v>
      </c>
      <c r="AT157" s="22" t="s">
        <v>263</v>
      </c>
      <c r="AU157" s="22" t="s">
        <v>149</v>
      </c>
      <c r="AY157" s="22" t="s">
        <v>206</v>
      </c>
      <c r="BE157" s="142">
        <f>IF(U157="základní",N157,0)</f>
        <v>0</v>
      </c>
      <c r="BF157" s="142">
        <f>IF(U157="snížená",N157,0)</f>
        <v>0</v>
      </c>
      <c r="BG157" s="142">
        <f>IF(U157="zákl. přenesená",N157,0)</f>
        <v>0</v>
      </c>
      <c r="BH157" s="142">
        <f>IF(U157="sníž. přenesená",N157,0)</f>
        <v>0</v>
      </c>
      <c r="BI157" s="142">
        <f>IF(U157="nulová",N157,0)</f>
        <v>0</v>
      </c>
      <c r="BJ157" s="22" t="s">
        <v>88</v>
      </c>
      <c r="BK157" s="142">
        <f>ROUND(L157*K157,2)</f>
        <v>0</v>
      </c>
      <c r="BL157" s="22" t="s">
        <v>211</v>
      </c>
      <c r="BM157" s="22" t="s">
        <v>4375</v>
      </c>
    </row>
    <row r="158" s="1" customFormat="1" ht="25.5" customHeight="1">
      <c r="B158" s="46"/>
      <c r="C158" s="219" t="s">
        <v>337</v>
      </c>
      <c r="D158" s="219" t="s">
        <v>207</v>
      </c>
      <c r="E158" s="220" t="s">
        <v>4376</v>
      </c>
      <c r="F158" s="221" t="s">
        <v>4377</v>
      </c>
      <c r="G158" s="221"/>
      <c r="H158" s="221"/>
      <c r="I158" s="221"/>
      <c r="J158" s="222" t="s">
        <v>260</v>
      </c>
      <c r="K158" s="223">
        <v>1</v>
      </c>
      <c r="L158" s="224">
        <v>0</v>
      </c>
      <c r="M158" s="225"/>
      <c r="N158" s="226">
        <f>ROUND(L158*K158,2)</f>
        <v>0</v>
      </c>
      <c r="O158" s="226"/>
      <c r="P158" s="226"/>
      <c r="Q158" s="226"/>
      <c r="R158" s="48"/>
      <c r="T158" s="227" t="s">
        <v>22</v>
      </c>
      <c r="U158" s="56" t="s">
        <v>45</v>
      </c>
      <c r="V158" s="47"/>
      <c r="W158" s="228">
        <f>V158*K158</f>
        <v>0</v>
      </c>
      <c r="X158" s="228">
        <v>0.85660000000000003</v>
      </c>
      <c r="Y158" s="228">
        <f>X158*K158</f>
        <v>0.85660000000000003</v>
      </c>
      <c r="Z158" s="228">
        <v>0</v>
      </c>
      <c r="AA158" s="229">
        <f>Z158*K158</f>
        <v>0</v>
      </c>
      <c r="AR158" s="22" t="s">
        <v>211</v>
      </c>
      <c r="AT158" s="22" t="s">
        <v>207</v>
      </c>
      <c r="AU158" s="22" t="s">
        <v>149</v>
      </c>
      <c r="AY158" s="22" t="s">
        <v>206</v>
      </c>
      <c r="BE158" s="142">
        <f>IF(U158="základní",N158,0)</f>
        <v>0</v>
      </c>
      <c r="BF158" s="142">
        <f>IF(U158="snížená",N158,0)</f>
        <v>0</v>
      </c>
      <c r="BG158" s="142">
        <f>IF(U158="zákl. přenesená",N158,0)</f>
        <v>0</v>
      </c>
      <c r="BH158" s="142">
        <f>IF(U158="sníž. přenesená",N158,0)</f>
        <v>0</v>
      </c>
      <c r="BI158" s="142">
        <f>IF(U158="nulová",N158,0)</f>
        <v>0</v>
      </c>
      <c r="BJ158" s="22" t="s">
        <v>88</v>
      </c>
      <c r="BK158" s="142">
        <f>ROUND(L158*K158,2)</f>
        <v>0</v>
      </c>
      <c r="BL158" s="22" t="s">
        <v>211</v>
      </c>
      <c r="BM158" s="22" t="s">
        <v>4378</v>
      </c>
    </row>
    <row r="159" s="9" customFormat="1" ht="29.88" customHeight="1">
      <c r="B159" s="205"/>
      <c r="C159" s="206"/>
      <c r="D159" s="216" t="s">
        <v>165</v>
      </c>
      <c r="E159" s="216"/>
      <c r="F159" s="216"/>
      <c r="G159" s="216"/>
      <c r="H159" s="216"/>
      <c r="I159" s="216"/>
      <c r="J159" s="216"/>
      <c r="K159" s="216"/>
      <c r="L159" s="216"/>
      <c r="M159" s="216"/>
      <c r="N159" s="240">
        <f>BK159</f>
        <v>0</v>
      </c>
      <c r="O159" s="241"/>
      <c r="P159" s="241"/>
      <c r="Q159" s="241"/>
      <c r="R159" s="209"/>
      <c r="T159" s="210"/>
      <c r="U159" s="206"/>
      <c r="V159" s="206"/>
      <c r="W159" s="211">
        <f>SUM(W160:W173)</f>
        <v>0</v>
      </c>
      <c r="X159" s="206"/>
      <c r="Y159" s="211">
        <f>SUM(Y160:Y173)</f>
        <v>50.141940000000012</v>
      </c>
      <c r="Z159" s="206"/>
      <c r="AA159" s="212">
        <f>SUM(AA160:AA173)</f>
        <v>0</v>
      </c>
      <c r="AR159" s="213" t="s">
        <v>88</v>
      </c>
      <c r="AT159" s="214" t="s">
        <v>79</v>
      </c>
      <c r="AU159" s="214" t="s">
        <v>88</v>
      </c>
      <c r="AY159" s="213" t="s">
        <v>206</v>
      </c>
      <c r="BK159" s="215">
        <f>SUM(BK160:BK173)</f>
        <v>0</v>
      </c>
    </row>
    <row r="160" s="1" customFormat="1" ht="25.5" customHeight="1">
      <c r="B160" s="46"/>
      <c r="C160" s="219" t="s">
        <v>342</v>
      </c>
      <c r="D160" s="219" t="s">
        <v>207</v>
      </c>
      <c r="E160" s="220" t="s">
        <v>4379</v>
      </c>
      <c r="F160" s="221" t="s">
        <v>4380</v>
      </c>
      <c r="G160" s="221"/>
      <c r="H160" s="221"/>
      <c r="I160" s="221"/>
      <c r="J160" s="222" t="s">
        <v>321</v>
      </c>
      <c r="K160" s="223">
        <v>3</v>
      </c>
      <c r="L160" s="224">
        <v>0</v>
      </c>
      <c r="M160" s="225"/>
      <c r="N160" s="226">
        <f>ROUND(L160*K160,2)</f>
        <v>0</v>
      </c>
      <c r="O160" s="226"/>
      <c r="P160" s="226"/>
      <c r="Q160" s="226"/>
      <c r="R160" s="48"/>
      <c r="T160" s="227" t="s">
        <v>22</v>
      </c>
      <c r="U160" s="56" t="s">
        <v>45</v>
      </c>
      <c r="V160" s="47"/>
      <c r="W160" s="228">
        <f>V160*K160</f>
        <v>0</v>
      </c>
      <c r="X160" s="228">
        <v>0.00069999999999999999</v>
      </c>
      <c r="Y160" s="228">
        <f>X160*K160</f>
        <v>0.0020999999999999999</v>
      </c>
      <c r="Z160" s="228">
        <v>0</v>
      </c>
      <c r="AA160" s="229">
        <f>Z160*K160</f>
        <v>0</v>
      </c>
      <c r="AR160" s="22" t="s">
        <v>211</v>
      </c>
      <c r="AT160" s="22" t="s">
        <v>207</v>
      </c>
      <c r="AU160" s="22" t="s">
        <v>149</v>
      </c>
      <c r="AY160" s="22" t="s">
        <v>206</v>
      </c>
      <c r="BE160" s="142">
        <f>IF(U160="základní",N160,0)</f>
        <v>0</v>
      </c>
      <c r="BF160" s="142">
        <f>IF(U160="snížená",N160,0)</f>
        <v>0</v>
      </c>
      <c r="BG160" s="142">
        <f>IF(U160="zákl. přenesená",N160,0)</f>
        <v>0</v>
      </c>
      <c r="BH160" s="142">
        <f>IF(U160="sníž. přenesená",N160,0)</f>
        <v>0</v>
      </c>
      <c r="BI160" s="142">
        <f>IF(U160="nulová",N160,0)</f>
        <v>0</v>
      </c>
      <c r="BJ160" s="22" t="s">
        <v>88</v>
      </c>
      <c r="BK160" s="142">
        <f>ROUND(L160*K160,2)</f>
        <v>0</v>
      </c>
      <c r="BL160" s="22" t="s">
        <v>211</v>
      </c>
      <c r="BM160" s="22" t="s">
        <v>4381</v>
      </c>
    </row>
    <row r="161" s="1" customFormat="1" ht="25.5" customHeight="1">
      <c r="B161" s="46"/>
      <c r="C161" s="242" t="s">
        <v>348</v>
      </c>
      <c r="D161" s="242" t="s">
        <v>263</v>
      </c>
      <c r="E161" s="243" t="s">
        <v>4382</v>
      </c>
      <c r="F161" s="244" t="s">
        <v>4383</v>
      </c>
      <c r="G161" s="244"/>
      <c r="H161" s="244"/>
      <c r="I161" s="244"/>
      <c r="J161" s="245" t="s">
        <v>321</v>
      </c>
      <c r="K161" s="246">
        <v>3</v>
      </c>
      <c r="L161" s="247">
        <v>0</v>
      </c>
      <c r="M161" s="248"/>
      <c r="N161" s="249">
        <f>ROUND(L161*K161,2)</f>
        <v>0</v>
      </c>
      <c r="O161" s="226"/>
      <c r="P161" s="226"/>
      <c r="Q161" s="226"/>
      <c r="R161" s="48"/>
      <c r="T161" s="227" t="s">
        <v>22</v>
      </c>
      <c r="U161" s="56" t="s">
        <v>45</v>
      </c>
      <c r="V161" s="47"/>
      <c r="W161" s="228">
        <f>V161*K161</f>
        <v>0</v>
      </c>
      <c r="X161" s="228">
        <v>0.0020999999999999999</v>
      </c>
      <c r="Y161" s="228">
        <f>X161*K161</f>
        <v>0.0063</v>
      </c>
      <c r="Z161" s="228">
        <v>0</v>
      </c>
      <c r="AA161" s="229">
        <f>Z161*K161</f>
        <v>0</v>
      </c>
      <c r="AR161" s="22" t="s">
        <v>240</v>
      </c>
      <c r="AT161" s="22" t="s">
        <v>263</v>
      </c>
      <c r="AU161" s="22" t="s">
        <v>149</v>
      </c>
      <c r="AY161" s="22" t="s">
        <v>206</v>
      </c>
      <c r="BE161" s="142">
        <f>IF(U161="základní",N161,0)</f>
        <v>0</v>
      </c>
      <c r="BF161" s="142">
        <f>IF(U161="snížená",N161,0)</f>
        <v>0</v>
      </c>
      <c r="BG161" s="142">
        <f>IF(U161="zákl. přenesená",N161,0)</f>
        <v>0</v>
      </c>
      <c r="BH161" s="142">
        <f>IF(U161="sníž. přenesená",N161,0)</f>
        <v>0</v>
      </c>
      <c r="BI161" s="142">
        <f>IF(U161="nulová",N161,0)</f>
        <v>0</v>
      </c>
      <c r="BJ161" s="22" t="s">
        <v>88</v>
      </c>
      <c r="BK161" s="142">
        <f>ROUND(L161*K161,2)</f>
        <v>0</v>
      </c>
      <c r="BL161" s="22" t="s">
        <v>211</v>
      </c>
      <c r="BM161" s="22" t="s">
        <v>4384</v>
      </c>
    </row>
    <row r="162" s="1" customFormat="1" ht="25.5" customHeight="1">
      <c r="B162" s="46"/>
      <c r="C162" s="219" t="s">
        <v>354</v>
      </c>
      <c r="D162" s="219" t="s">
        <v>207</v>
      </c>
      <c r="E162" s="220" t="s">
        <v>4385</v>
      </c>
      <c r="F162" s="221" t="s">
        <v>4386</v>
      </c>
      <c r="G162" s="221"/>
      <c r="H162" s="221"/>
      <c r="I162" s="221"/>
      <c r="J162" s="222" t="s">
        <v>321</v>
      </c>
      <c r="K162" s="223">
        <v>3</v>
      </c>
      <c r="L162" s="224">
        <v>0</v>
      </c>
      <c r="M162" s="225"/>
      <c r="N162" s="226">
        <f>ROUND(L162*K162,2)</f>
        <v>0</v>
      </c>
      <c r="O162" s="226"/>
      <c r="P162" s="226"/>
      <c r="Q162" s="226"/>
      <c r="R162" s="48"/>
      <c r="T162" s="227" t="s">
        <v>22</v>
      </c>
      <c r="U162" s="56" t="s">
        <v>45</v>
      </c>
      <c r="V162" s="47"/>
      <c r="W162" s="228">
        <f>V162*K162</f>
        <v>0</v>
      </c>
      <c r="X162" s="228">
        <v>0.10940999999999999</v>
      </c>
      <c r="Y162" s="228">
        <f>X162*K162</f>
        <v>0.32822999999999997</v>
      </c>
      <c r="Z162" s="228">
        <v>0</v>
      </c>
      <c r="AA162" s="229">
        <f>Z162*K162</f>
        <v>0</v>
      </c>
      <c r="AR162" s="22" t="s">
        <v>211</v>
      </c>
      <c r="AT162" s="22" t="s">
        <v>207</v>
      </c>
      <c r="AU162" s="22" t="s">
        <v>149</v>
      </c>
      <c r="AY162" s="22" t="s">
        <v>206</v>
      </c>
      <c r="BE162" s="142">
        <f>IF(U162="základní",N162,0)</f>
        <v>0</v>
      </c>
      <c r="BF162" s="142">
        <f>IF(U162="snížená",N162,0)</f>
        <v>0</v>
      </c>
      <c r="BG162" s="142">
        <f>IF(U162="zákl. přenesená",N162,0)</f>
        <v>0</v>
      </c>
      <c r="BH162" s="142">
        <f>IF(U162="sníž. přenesená",N162,0)</f>
        <v>0</v>
      </c>
      <c r="BI162" s="142">
        <f>IF(U162="nulová",N162,0)</f>
        <v>0</v>
      </c>
      <c r="BJ162" s="22" t="s">
        <v>88</v>
      </c>
      <c r="BK162" s="142">
        <f>ROUND(L162*K162,2)</f>
        <v>0</v>
      </c>
      <c r="BL162" s="22" t="s">
        <v>211</v>
      </c>
      <c r="BM162" s="22" t="s">
        <v>4387</v>
      </c>
    </row>
    <row r="163" s="1" customFormat="1" ht="16.5" customHeight="1">
      <c r="B163" s="46"/>
      <c r="C163" s="242" t="s">
        <v>362</v>
      </c>
      <c r="D163" s="242" t="s">
        <v>263</v>
      </c>
      <c r="E163" s="243" t="s">
        <v>4388</v>
      </c>
      <c r="F163" s="244" t="s">
        <v>4389</v>
      </c>
      <c r="G163" s="244"/>
      <c r="H163" s="244"/>
      <c r="I163" s="244"/>
      <c r="J163" s="245" t="s">
        <v>321</v>
      </c>
      <c r="K163" s="246">
        <v>3</v>
      </c>
      <c r="L163" s="247">
        <v>0</v>
      </c>
      <c r="M163" s="248"/>
      <c r="N163" s="249">
        <f>ROUND(L163*K163,2)</f>
        <v>0</v>
      </c>
      <c r="O163" s="226"/>
      <c r="P163" s="226"/>
      <c r="Q163" s="226"/>
      <c r="R163" s="48"/>
      <c r="T163" s="227" t="s">
        <v>22</v>
      </c>
      <c r="U163" s="56" t="s">
        <v>45</v>
      </c>
      <c r="V163" s="47"/>
      <c r="W163" s="228">
        <f>V163*K163</f>
        <v>0</v>
      </c>
      <c r="X163" s="228">
        <v>0.0064999999999999997</v>
      </c>
      <c r="Y163" s="228">
        <f>X163*K163</f>
        <v>0.0195</v>
      </c>
      <c r="Z163" s="228">
        <v>0</v>
      </c>
      <c r="AA163" s="229">
        <f>Z163*K163</f>
        <v>0</v>
      </c>
      <c r="AR163" s="22" t="s">
        <v>240</v>
      </c>
      <c r="AT163" s="22" t="s">
        <v>263</v>
      </c>
      <c r="AU163" s="22" t="s">
        <v>149</v>
      </c>
      <c r="AY163" s="22" t="s">
        <v>206</v>
      </c>
      <c r="BE163" s="142">
        <f>IF(U163="základní",N163,0)</f>
        <v>0</v>
      </c>
      <c r="BF163" s="142">
        <f>IF(U163="snížená",N163,0)</f>
        <v>0</v>
      </c>
      <c r="BG163" s="142">
        <f>IF(U163="zákl. přenesená",N163,0)</f>
        <v>0</v>
      </c>
      <c r="BH163" s="142">
        <f>IF(U163="sníž. přenesená",N163,0)</f>
        <v>0</v>
      </c>
      <c r="BI163" s="142">
        <f>IF(U163="nulová",N163,0)</f>
        <v>0</v>
      </c>
      <c r="BJ163" s="22" t="s">
        <v>88</v>
      </c>
      <c r="BK163" s="142">
        <f>ROUND(L163*K163,2)</f>
        <v>0</v>
      </c>
      <c r="BL163" s="22" t="s">
        <v>211</v>
      </c>
      <c r="BM163" s="22" t="s">
        <v>4390</v>
      </c>
    </row>
    <row r="164" s="1" customFormat="1" ht="38.25" customHeight="1">
      <c r="B164" s="46"/>
      <c r="C164" s="219" t="s">
        <v>367</v>
      </c>
      <c r="D164" s="219" t="s">
        <v>207</v>
      </c>
      <c r="E164" s="220" t="s">
        <v>4391</v>
      </c>
      <c r="F164" s="221" t="s">
        <v>4392</v>
      </c>
      <c r="G164" s="221"/>
      <c r="H164" s="221"/>
      <c r="I164" s="221"/>
      <c r="J164" s="222" t="s">
        <v>260</v>
      </c>
      <c r="K164" s="223">
        <v>12</v>
      </c>
      <c r="L164" s="224">
        <v>0</v>
      </c>
      <c r="M164" s="225"/>
      <c r="N164" s="226">
        <f>ROUND(L164*K164,2)</f>
        <v>0</v>
      </c>
      <c r="O164" s="226"/>
      <c r="P164" s="226"/>
      <c r="Q164" s="226"/>
      <c r="R164" s="48"/>
      <c r="T164" s="227" t="s">
        <v>22</v>
      </c>
      <c r="U164" s="56" t="s">
        <v>45</v>
      </c>
      <c r="V164" s="47"/>
      <c r="W164" s="228">
        <f>V164*K164</f>
        <v>0</v>
      </c>
      <c r="X164" s="228">
        <v>0.00084999999999999995</v>
      </c>
      <c r="Y164" s="228">
        <f>X164*K164</f>
        <v>0.010199999999999999</v>
      </c>
      <c r="Z164" s="228">
        <v>0</v>
      </c>
      <c r="AA164" s="229">
        <f>Z164*K164</f>
        <v>0</v>
      </c>
      <c r="AR164" s="22" t="s">
        <v>211</v>
      </c>
      <c r="AT164" s="22" t="s">
        <v>207</v>
      </c>
      <c r="AU164" s="22" t="s">
        <v>149</v>
      </c>
      <c r="AY164" s="22" t="s">
        <v>206</v>
      </c>
      <c r="BE164" s="142">
        <f>IF(U164="základní",N164,0)</f>
        <v>0</v>
      </c>
      <c r="BF164" s="142">
        <f>IF(U164="snížená",N164,0)</f>
        <v>0</v>
      </c>
      <c r="BG164" s="142">
        <f>IF(U164="zákl. přenesená",N164,0)</f>
        <v>0</v>
      </c>
      <c r="BH164" s="142">
        <f>IF(U164="sníž. přenesená",N164,0)</f>
        <v>0</v>
      </c>
      <c r="BI164" s="142">
        <f>IF(U164="nulová",N164,0)</f>
        <v>0</v>
      </c>
      <c r="BJ164" s="22" t="s">
        <v>88</v>
      </c>
      <c r="BK164" s="142">
        <f>ROUND(L164*K164,2)</f>
        <v>0</v>
      </c>
      <c r="BL164" s="22" t="s">
        <v>211</v>
      </c>
      <c r="BM164" s="22" t="s">
        <v>4393</v>
      </c>
    </row>
    <row r="165" s="1" customFormat="1" ht="38.25" customHeight="1">
      <c r="B165" s="46"/>
      <c r="C165" s="219" t="s">
        <v>373</v>
      </c>
      <c r="D165" s="219" t="s">
        <v>207</v>
      </c>
      <c r="E165" s="220" t="s">
        <v>4394</v>
      </c>
      <c r="F165" s="221" t="s">
        <v>4395</v>
      </c>
      <c r="G165" s="221"/>
      <c r="H165" s="221"/>
      <c r="I165" s="221"/>
      <c r="J165" s="222" t="s">
        <v>243</v>
      </c>
      <c r="K165" s="223">
        <v>145</v>
      </c>
      <c r="L165" s="224">
        <v>0</v>
      </c>
      <c r="M165" s="225"/>
      <c r="N165" s="226">
        <f>ROUND(L165*K165,2)</f>
        <v>0</v>
      </c>
      <c r="O165" s="226"/>
      <c r="P165" s="226"/>
      <c r="Q165" s="226"/>
      <c r="R165" s="48"/>
      <c r="T165" s="227" t="s">
        <v>22</v>
      </c>
      <c r="U165" s="56" t="s">
        <v>45</v>
      </c>
      <c r="V165" s="47"/>
      <c r="W165" s="228">
        <f>V165*K165</f>
        <v>0</v>
      </c>
      <c r="X165" s="228">
        <v>0.15540000000000001</v>
      </c>
      <c r="Y165" s="228">
        <f>X165*K165</f>
        <v>22.533000000000001</v>
      </c>
      <c r="Z165" s="228">
        <v>0</v>
      </c>
      <c r="AA165" s="229">
        <f>Z165*K165</f>
        <v>0</v>
      </c>
      <c r="AR165" s="22" t="s">
        <v>211</v>
      </c>
      <c r="AT165" s="22" t="s">
        <v>207</v>
      </c>
      <c r="AU165" s="22" t="s">
        <v>149</v>
      </c>
      <c r="AY165" s="22" t="s">
        <v>206</v>
      </c>
      <c r="BE165" s="142">
        <f>IF(U165="základní",N165,0)</f>
        <v>0</v>
      </c>
      <c r="BF165" s="142">
        <f>IF(U165="snížená",N165,0)</f>
        <v>0</v>
      </c>
      <c r="BG165" s="142">
        <f>IF(U165="zákl. přenesená",N165,0)</f>
        <v>0</v>
      </c>
      <c r="BH165" s="142">
        <f>IF(U165="sníž. přenesená",N165,0)</f>
        <v>0</v>
      </c>
      <c r="BI165" s="142">
        <f>IF(U165="nulová",N165,0)</f>
        <v>0</v>
      </c>
      <c r="BJ165" s="22" t="s">
        <v>88</v>
      </c>
      <c r="BK165" s="142">
        <f>ROUND(L165*K165,2)</f>
        <v>0</v>
      </c>
      <c r="BL165" s="22" t="s">
        <v>211</v>
      </c>
      <c r="BM165" s="22" t="s">
        <v>4396</v>
      </c>
    </row>
    <row r="166" s="1" customFormat="1" ht="25.5" customHeight="1">
      <c r="B166" s="46"/>
      <c r="C166" s="242" t="s">
        <v>378</v>
      </c>
      <c r="D166" s="242" t="s">
        <v>263</v>
      </c>
      <c r="E166" s="243" t="s">
        <v>4397</v>
      </c>
      <c r="F166" s="244" t="s">
        <v>4398</v>
      </c>
      <c r="G166" s="244"/>
      <c r="H166" s="244"/>
      <c r="I166" s="244"/>
      <c r="J166" s="245" t="s">
        <v>321</v>
      </c>
      <c r="K166" s="246">
        <v>145</v>
      </c>
      <c r="L166" s="247">
        <v>0</v>
      </c>
      <c r="M166" s="248"/>
      <c r="N166" s="249">
        <f>ROUND(L166*K166,2)</f>
        <v>0</v>
      </c>
      <c r="O166" s="226"/>
      <c r="P166" s="226"/>
      <c r="Q166" s="226"/>
      <c r="R166" s="48"/>
      <c r="T166" s="227" t="s">
        <v>22</v>
      </c>
      <c r="U166" s="56" t="s">
        <v>45</v>
      </c>
      <c r="V166" s="47"/>
      <c r="W166" s="228">
        <f>V166*K166</f>
        <v>0</v>
      </c>
      <c r="X166" s="228">
        <v>0.058000000000000003</v>
      </c>
      <c r="Y166" s="228">
        <f>X166*K166</f>
        <v>8.4100000000000001</v>
      </c>
      <c r="Z166" s="228">
        <v>0</v>
      </c>
      <c r="AA166" s="229">
        <f>Z166*K166</f>
        <v>0</v>
      </c>
      <c r="AR166" s="22" t="s">
        <v>240</v>
      </c>
      <c r="AT166" s="22" t="s">
        <v>263</v>
      </c>
      <c r="AU166" s="22" t="s">
        <v>149</v>
      </c>
      <c r="AY166" s="22" t="s">
        <v>206</v>
      </c>
      <c r="BE166" s="142">
        <f>IF(U166="základní",N166,0)</f>
        <v>0</v>
      </c>
      <c r="BF166" s="142">
        <f>IF(U166="snížená",N166,0)</f>
        <v>0</v>
      </c>
      <c r="BG166" s="142">
        <f>IF(U166="zákl. přenesená",N166,0)</f>
        <v>0</v>
      </c>
      <c r="BH166" s="142">
        <f>IF(U166="sníž. přenesená",N166,0)</f>
        <v>0</v>
      </c>
      <c r="BI166" s="142">
        <f>IF(U166="nulová",N166,0)</f>
        <v>0</v>
      </c>
      <c r="BJ166" s="22" t="s">
        <v>88</v>
      </c>
      <c r="BK166" s="142">
        <f>ROUND(L166*K166,2)</f>
        <v>0</v>
      </c>
      <c r="BL166" s="22" t="s">
        <v>211</v>
      </c>
      <c r="BM166" s="22" t="s">
        <v>4399</v>
      </c>
    </row>
    <row r="167" s="1" customFormat="1" ht="38.25" customHeight="1">
      <c r="B167" s="46"/>
      <c r="C167" s="219" t="s">
        <v>384</v>
      </c>
      <c r="D167" s="219" t="s">
        <v>207</v>
      </c>
      <c r="E167" s="220" t="s">
        <v>4400</v>
      </c>
      <c r="F167" s="221" t="s">
        <v>4401</v>
      </c>
      <c r="G167" s="221"/>
      <c r="H167" s="221"/>
      <c r="I167" s="221"/>
      <c r="J167" s="222" t="s">
        <v>243</v>
      </c>
      <c r="K167" s="223">
        <v>145</v>
      </c>
      <c r="L167" s="224">
        <v>0</v>
      </c>
      <c r="M167" s="225"/>
      <c r="N167" s="226">
        <f>ROUND(L167*K167,2)</f>
        <v>0</v>
      </c>
      <c r="O167" s="226"/>
      <c r="P167" s="226"/>
      <c r="Q167" s="226"/>
      <c r="R167" s="48"/>
      <c r="T167" s="227" t="s">
        <v>22</v>
      </c>
      <c r="U167" s="56" t="s">
        <v>45</v>
      </c>
      <c r="V167" s="47"/>
      <c r="W167" s="228">
        <f>V167*K167</f>
        <v>0</v>
      </c>
      <c r="X167" s="228">
        <v>0.095990000000000006</v>
      </c>
      <c r="Y167" s="228">
        <f>X167*K167</f>
        <v>13.918550000000002</v>
      </c>
      <c r="Z167" s="228">
        <v>0</v>
      </c>
      <c r="AA167" s="229">
        <f>Z167*K167</f>
        <v>0</v>
      </c>
      <c r="AR167" s="22" t="s">
        <v>211</v>
      </c>
      <c r="AT167" s="22" t="s">
        <v>207</v>
      </c>
      <c r="AU167" s="22" t="s">
        <v>149</v>
      </c>
      <c r="AY167" s="22" t="s">
        <v>206</v>
      </c>
      <c r="BE167" s="142">
        <f>IF(U167="základní",N167,0)</f>
        <v>0</v>
      </c>
      <c r="BF167" s="142">
        <f>IF(U167="snížená",N167,0)</f>
        <v>0</v>
      </c>
      <c r="BG167" s="142">
        <f>IF(U167="zákl. přenesená",N167,0)</f>
        <v>0</v>
      </c>
      <c r="BH167" s="142">
        <f>IF(U167="sníž. přenesená",N167,0)</f>
        <v>0</v>
      </c>
      <c r="BI167" s="142">
        <f>IF(U167="nulová",N167,0)</f>
        <v>0</v>
      </c>
      <c r="BJ167" s="22" t="s">
        <v>88</v>
      </c>
      <c r="BK167" s="142">
        <f>ROUND(L167*K167,2)</f>
        <v>0</v>
      </c>
      <c r="BL167" s="22" t="s">
        <v>211</v>
      </c>
      <c r="BM167" s="22" t="s">
        <v>4402</v>
      </c>
    </row>
    <row r="168" s="1" customFormat="1" ht="25.5" customHeight="1">
      <c r="B168" s="46"/>
      <c r="C168" s="242" t="s">
        <v>388</v>
      </c>
      <c r="D168" s="242" t="s">
        <v>263</v>
      </c>
      <c r="E168" s="243" t="s">
        <v>4403</v>
      </c>
      <c r="F168" s="244" t="s">
        <v>4404</v>
      </c>
      <c r="G168" s="244"/>
      <c r="H168" s="244"/>
      <c r="I168" s="244"/>
      <c r="J168" s="245" t="s">
        <v>321</v>
      </c>
      <c r="K168" s="246">
        <v>290</v>
      </c>
      <c r="L168" s="247">
        <v>0</v>
      </c>
      <c r="M168" s="248"/>
      <c r="N168" s="249">
        <f>ROUND(L168*K168,2)</f>
        <v>0</v>
      </c>
      <c r="O168" s="226"/>
      <c r="P168" s="226"/>
      <c r="Q168" s="226"/>
      <c r="R168" s="48"/>
      <c r="T168" s="227" t="s">
        <v>22</v>
      </c>
      <c r="U168" s="56" t="s">
        <v>45</v>
      </c>
      <c r="V168" s="47"/>
      <c r="W168" s="228">
        <f>V168*K168</f>
        <v>0</v>
      </c>
      <c r="X168" s="228">
        <v>0.0089999999999999993</v>
      </c>
      <c r="Y168" s="228">
        <f>X168*K168</f>
        <v>2.6099999999999999</v>
      </c>
      <c r="Z168" s="228">
        <v>0</v>
      </c>
      <c r="AA168" s="229">
        <f>Z168*K168</f>
        <v>0</v>
      </c>
      <c r="AR168" s="22" t="s">
        <v>240</v>
      </c>
      <c r="AT168" s="22" t="s">
        <v>263</v>
      </c>
      <c r="AU168" s="22" t="s">
        <v>149</v>
      </c>
      <c r="AY168" s="22" t="s">
        <v>206</v>
      </c>
      <c r="BE168" s="142">
        <f>IF(U168="základní",N168,0)</f>
        <v>0</v>
      </c>
      <c r="BF168" s="142">
        <f>IF(U168="snížená",N168,0)</f>
        <v>0</v>
      </c>
      <c r="BG168" s="142">
        <f>IF(U168="zákl. přenesená",N168,0)</f>
        <v>0</v>
      </c>
      <c r="BH168" s="142">
        <f>IF(U168="sníž. přenesená",N168,0)</f>
        <v>0</v>
      </c>
      <c r="BI168" s="142">
        <f>IF(U168="nulová",N168,0)</f>
        <v>0</v>
      </c>
      <c r="BJ168" s="22" t="s">
        <v>88</v>
      </c>
      <c r="BK168" s="142">
        <f>ROUND(L168*K168,2)</f>
        <v>0</v>
      </c>
      <c r="BL168" s="22" t="s">
        <v>211</v>
      </c>
      <c r="BM168" s="22" t="s">
        <v>4405</v>
      </c>
    </row>
    <row r="169" s="1" customFormat="1" ht="38.25" customHeight="1">
      <c r="B169" s="46"/>
      <c r="C169" s="219" t="s">
        <v>394</v>
      </c>
      <c r="D169" s="219" t="s">
        <v>207</v>
      </c>
      <c r="E169" s="220" t="s">
        <v>4406</v>
      </c>
      <c r="F169" s="221" t="s">
        <v>4407</v>
      </c>
      <c r="G169" s="221"/>
      <c r="H169" s="221"/>
      <c r="I169" s="221"/>
      <c r="J169" s="222" t="s">
        <v>243</v>
      </c>
      <c r="K169" s="223">
        <v>54</v>
      </c>
      <c r="L169" s="224">
        <v>0</v>
      </c>
      <c r="M169" s="225"/>
      <c r="N169" s="226">
        <f>ROUND(L169*K169,2)</f>
        <v>0</v>
      </c>
      <c r="O169" s="226"/>
      <c r="P169" s="226"/>
      <c r="Q169" s="226"/>
      <c r="R169" s="48"/>
      <c r="T169" s="227" t="s">
        <v>22</v>
      </c>
      <c r="U169" s="56" t="s">
        <v>45</v>
      </c>
      <c r="V169" s="47"/>
      <c r="W169" s="228">
        <f>V169*K169</f>
        <v>0</v>
      </c>
      <c r="X169" s="228">
        <v>0.00034000000000000002</v>
      </c>
      <c r="Y169" s="228">
        <f>X169*K169</f>
        <v>0.018360000000000001</v>
      </c>
      <c r="Z169" s="228">
        <v>0</v>
      </c>
      <c r="AA169" s="229">
        <f>Z169*K169</f>
        <v>0</v>
      </c>
      <c r="AR169" s="22" t="s">
        <v>211</v>
      </c>
      <c r="AT169" s="22" t="s">
        <v>207</v>
      </c>
      <c r="AU169" s="22" t="s">
        <v>149</v>
      </c>
      <c r="AY169" s="22" t="s">
        <v>206</v>
      </c>
      <c r="BE169" s="142">
        <f>IF(U169="základní",N169,0)</f>
        <v>0</v>
      </c>
      <c r="BF169" s="142">
        <f>IF(U169="snížená",N169,0)</f>
        <v>0</v>
      </c>
      <c r="BG169" s="142">
        <f>IF(U169="zákl. přenesená",N169,0)</f>
        <v>0</v>
      </c>
      <c r="BH169" s="142">
        <f>IF(U169="sníž. přenesená",N169,0)</f>
        <v>0</v>
      </c>
      <c r="BI169" s="142">
        <f>IF(U169="nulová",N169,0)</f>
        <v>0</v>
      </c>
      <c r="BJ169" s="22" t="s">
        <v>88</v>
      </c>
      <c r="BK169" s="142">
        <f>ROUND(L169*K169,2)</f>
        <v>0</v>
      </c>
      <c r="BL169" s="22" t="s">
        <v>211</v>
      </c>
      <c r="BM169" s="22" t="s">
        <v>4408</v>
      </c>
    </row>
    <row r="170" s="1" customFormat="1" ht="25.5" customHeight="1">
      <c r="B170" s="46"/>
      <c r="C170" s="219" t="s">
        <v>401</v>
      </c>
      <c r="D170" s="219" t="s">
        <v>207</v>
      </c>
      <c r="E170" s="220" t="s">
        <v>4409</v>
      </c>
      <c r="F170" s="221" t="s">
        <v>4410</v>
      </c>
      <c r="G170" s="221"/>
      <c r="H170" s="221"/>
      <c r="I170" s="221"/>
      <c r="J170" s="222" t="s">
        <v>243</v>
      </c>
      <c r="K170" s="223">
        <v>57</v>
      </c>
      <c r="L170" s="224">
        <v>0</v>
      </c>
      <c r="M170" s="225"/>
      <c r="N170" s="226">
        <f>ROUND(L170*K170,2)</f>
        <v>0</v>
      </c>
      <c r="O170" s="226"/>
      <c r="P170" s="226"/>
      <c r="Q170" s="226"/>
      <c r="R170" s="48"/>
      <c r="T170" s="227" t="s">
        <v>22</v>
      </c>
      <c r="U170" s="56" t="s">
        <v>45</v>
      </c>
      <c r="V170" s="47"/>
      <c r="W170" s="228">
        <f>V170*K170</f>
        <v>0</v>
      </c>
      <c r="X170" s="228">
        <v>0</v>
      </c>
      <c r="Y170" s="228">
        <f>X170*K170</f>
        <v>0</v>
      </c>
      <c r="Z170" s="228">
        <v>0</v>
      </c>
      <c r="AA170" s="229">
        <f>Z170*K170</f>
        <v>0</v>
      </c>
      <c r="AR170" s="22" t="s">
        <v>211</v>
      </c>
      <c r="AT170" s="22" t="s">
        <v>207</v>
      </c>
      <c r="AU170" s="22" t="s">
        <v>149</v>
      </c>
      <c r="AY170" s="22" t="s">
        <v>206</v>
      </c>
      <c r="BE170" s="142">
        <f>IF(U170="základní",N170,0)</f>
        <v>0</v>
      </c>
      <c r="BF170" s="142">
        <f>IF(U170="snížená",N170,0)</f>
        <v>0</v>
      </c>
      <c r="BG170" s="142">
        <f>IF(U170="zákl. přenesená",N170,0)</f>
        <v>0</v>
      </c>
      <c r="BH170" s="142">
        <f>IF(U170="sníž. přenesená",N170,0)</f>
        <v>0</v>
      </c>
      <c r="BI170" s="142">
        <f>IF(U170="nulová",N170,0)</f>
        <v>0</v>
      </c>
      <c r="BJ170" s="22" t="s">
        <v>88</v>
      </c>
      <c r="BK170" s="142">
        <f>ROUND(L170*K170,2)</f>
        <v>0</v>
      </c>
      <c r="BL170" s="22" t="s">
        <v>211</v>
      </c>
      <c r="BM170" s="22" t="s">
        <v>4411</v>
      </c>
    </row>
    <row r="171" s="1" customFormat="1" ht="25.5" customHeight="1">
      <c r="B171" s="46"/>
      <c r="C171" s="219" t="s">
        <v>405</v>
      </c>
      <c r="D171" s="219" t="s">
        <v>207</v>
      </c>
      <c r="E171" s="220" t="s">
        <v>4412</v>
      </c>
      <c r="F171" s="221" t="s">
        <v>4413</v>
      </c>
      <c r="G171" s="221"/>
      <c r="H171" s="221"/>
      <c r="I171" s="221"/>
      <c r="J171" s="222" t="s">
        <v>243</v>
      </c>
      <c r="K171" s="223">
        <v>5</v>
      </c>
      <c r="L171" s="224">
        <v>0</v>
      </c>
      <c r="M171" s="225"/>
      <c r="N171" s="226">
        <f>ROUND(L171*K171,2)</f>
        <v>0</v>
      </c>
      <c r="O171" s="226"/>
      <c r="P171" s="226"/>
      <c r="Q171" s="226"/>
      <c r="R171" s="48"/>
      <c r="T171" s="227" t="s">
        <v>22</v>
      </c>
      <c r="U171" s="56" t="s">
        <v>45</v>
      </c>
      <c r="V171" s="47"/>
      <c r="W171" s="228">
        <f>V171*K171</f>
        <v>0</v>
      </c>
      <c r="X171" s="228">
        <v>0.43819000000000002</v>
      </c>
      <c r="Y171" s="228">
        <f>X171*K171</f>
        <v>2.19095</v>
      </c>
      <c r="Z171" s="228">
        <v>0</v>
      </c>
      <c r="AA171" s="229">
        <f>Z171*K171</f>
        <v>0</v>
      </c>
      <c r="AR171" s="22" t="s">
        <v>211</v>
      </c>
      <c r="AT171" s="22" t="s">
        <v>207</v>
      </c>
      <c r="AU171" s="22" t="s">
        <v>149</v>
      </c>
      <c r="AY171" s="22" t="s">
        <v>206</v>
      </c>
      <c r="BE171" s="142">
        <f>IF(U171="základní",N171,0)</f>
        <v>0</v>
      </c>
      <c r="BF171" s="142">
        <f>IF(U171="snížená",N171,0)</f>
        <v>0</v>
      </c>
      <c r="BG171" s="142">
        <f>IF(U171="zákl. přenesená",N171,0)</f>
        <v>0</v>
      </c>
      <c r="BH171" s="142">
        <f>IF(U171="sníž. přenesená",N171,0)</f>
        <v>0</v>
      </c>
      <c r="BI171" s="142">
        <f>IF(U171="nulová",N171,0)</f>
        <v>0</v>
      </c>
      <c r="BJ171" s="22" t="s">
        <v>88</v>
      </c>
      <c r="BK171" s="142">
        <f>ROUND(L171*K171,2)</f>
        <v>0</v>
      </c>
      <c r="BL171" s="22" t="s">
        <v>211</v>
      </c>
      <c r="BM171" s="22" t="s">
        <v>4414</v>
      </c>
    </row>
    <row r="172" s="1" customFormat="1" ht="25.5" customHeight="1">
      <c r="B172" s="46"/>
      <c r="C172" s="242" t="s">
        <v>407</v>
      </c>
      <c r="D172" s="242" t="s">
        <v>263</v>
      </c>
      <c r="E172" s="243" t="s">
        <v>4415</v>
      </c>
      <c r="F172" s="244" t="s">
        <v>4416</v>
      </c>
      <c r="G172" s="244"/>
      <c r="H172" s="244"/>
      <c r="I172" s="244"/>
      <c r="J172" s="245" t="s">
        <v>321</v>
      </c>
      <c r="K172" s="246">
        <v>5</v>
      </c>
      <c r="L172" s="247">
        <v>0</v>
      </c>
      <c r="M172" s="248"/>
      <c r="N172" s="249">
        <f>ROUND(L172*K172,2)</f>
        <v>0</v>
      </c>
      <c r="O172" s="226"/>
      <c r="P172" s="226"/>
      <c r="Q172" s="226"/>
      <c r="R172" s="48"/>
      <c r="T172" s="227" t="s">
        <v>22</v>
      </c>
      <c r="U172" s="56" t="s">
        <v>45</v>
      </c>
      <c r="V172" s="47"/>
      <c r="W172" s="228">
        <f>V172*K172</f>
        <v>0</v>
      </c>
      <c r="X172" s="228">
        <v>0.016799999999999999</v>
      </c>
      <c r="Y172" s="228">
        <f>X172*K172</f>
        <v>0.083999999999999991</v>
      </c>
      <c r="Z172" s="228">
        <v>0</v>
      </c>
      <c r="AA172" s="229">
        <f>Z172*K172</f>
        <v>0</v>
      </c>
      <c r="AR172" s="22" t="s">
        <v>240</v>
      </c>
      <c r="AT172" s="22" t="s">
        <v>263</v>
      </c>
      <c r="AU172" s="22" t="s">
        <v>149</v>
      </c>
      <c r="AY172" s="22" t="s">
        <v>206</v>
      </c>
      <c r="BE172" s="142">
        <f>IF(U172="základní",N172,0)</f>
        <v>0</v>
      </c>
      <c r="BF172" s="142">
        <f>IF(U172="snížená",N172,0)</f>
        <v>0</v>
      </c>
      <c r="BG172" s="142">
        <f>IF(U172="zákl. přenesená",N172,0)</f>
        <v>0</v>
      </c>
      <c r="BH172" s="142">
        <f>IF(U172="sníž. přenesená",N172,0)</f>
        <v>0</v>
      </c>
      <c r="BI172" s="142">
        <f>IF(U172="nulová",N172,0)</f>
        <v>0</v>
      </c>
      <c r="BJ172" s="22" t="s">
        <v>88</v>
      </c>
      <c r="BK172" s="142">
        <f>ROUND(L172*K172,2)</f>
        <v>0</v>
      </c>
      <c r="BL172" s="22" t="s">
        <v>211</v>
      </c>
      <c r="BM172" s="22" t="s">
        <v>4417</v>
      </c>
    </row>
    <row r="173" s="1" customFormat="1" ht="25.5" customHeight="1">
      <c r="B173" s="46"/>
      <c r="C173" s="242" t="s">
        <v>412</v>
      </c>
      <c r="D173" s="242" t="s">
        <v>263</v>
      </c>
      <c r="E173" s="243" t="s">
        <v>4418</v>
      </c>
      <c r="F173" s="244" t="s">
        <v>4419</v>
      </c>
      <c r="G173" s="244"/>
      <c r="H173" s="244"/>
      <c r="I173" s="244"/>
      <c r="J173" s="245" t="s">
        <v>321</v>
      </c>
      <c r="K173" s="246">
        <v>5</v>
      </c>
      <c r="L173" s="247">
        <v>0</v>
      </c>
      <c r="M173" s="248"/>
      <c r="N173" s="249">
        <f>ROUND(L173*K173,2)</f>
        <v>0</v>
      </c>
      <c r="O173" s="226"/>
      <c r="P173" s="226"/>
      <c r="Q173" s="226"/>
      <c r="R173" s="48"/>
      <c r="T173" s="227" t="s">
        <v>22</v>
      </c>
      <c r="U173" s="56" t="s">
        <v>45</v>
      </c>
      <c r="V173" s="47"/>
      <c r="W173" s="228">
        <f>V173*K173</f>
        <v>0</v>
      </c>
      <c r="X173" s="228">
        <v>0.00215</v>
      </c>
      <c r="Y173" s="228">
        <f>X173*K173</f>
        <v>0.010749999999999999</v>
      </c>
      <c r="Z173" s="228">
        <v>0</v>
      </c>
      <c r="AA173" s="229">
        <f>Z173*K173</f>
        <v>0</v>
      </c>
      <c r="AR173" s="22" t="s">
        <v>240</v>
      </c>
      <c r="AT173" s="22" t="s">
        <v>263</v>
      </c>
      <c r="AU173" s="22" t="s">
        <v>149</v>
      </c>
      <c r="AY173" s="22" t="s">
        <v>206</v>
      </c>
      <c r="BE173" s="142">
        <f>IF(U173="základní",N173,0)</f>
        <v>0</v>
      </c>
      <c r="BF173" s="142">
        <f>IF(U173="snížená",N173,0)</f>
        <v>0</v>
      </c>
      <c r="BG173" s="142">
        <f>IF(U173="zákl. přenesená",N173,0)</f>
        <v>0</v>
      </c>
      <c r="BH173" s="142">
        <f>IF(U173="sníž. přenesená",N173,0)</f>
        <v>0</v>
      </c>
      <c r="BI173" s="142">
        <f>IF(U173="nulová",N173,0)</f>
        <v>0</v>
      </c>
      <c r="BJ173" s="22" t="s">
        <v>88</v>
      </c>
      <c r="BK173" s="142">
        <f>ROUND(L173*K173,2)</f>
        <v>0</v>
      </c>
      <c r="BL173" s="22" t="s">
        <v>211</v>
      </c>
      <c r="BM173" s="22" t="s">
        <v>4420</v>
      </c>
    </row>
    <row r="174" s="9" customFormat="1" ht="29.88" customHeight="1">
      <c r="B174" s="205"/>
      <c r="C174" s="206"/>
      <c r="D174" s="216" t="s">
        <v>4281</v>
      </c>
      <c r="E174" s="216"/>
      <c r="F174" s="216"/>
      <c r="G174" s="216"/>
      <c r="H174" s="216"/>
      <c r="I174" s="216"/>
      <c r="J174" s="216"/>
      <c r="K174" s="216"/>
      <c r="L174" s="216"/>
      <c r="M174" s="216"/>
      <c r="N174" s="240">
        <f>BK174</f>
        <v>0</v>
      </c>
      <c r="O174" s="241"/>
      <c r="P174" s="241"/>
      <c r="Q174" s="241"/>
      <c r="R174" s="209"/>
      <c r="T174" s="210"/>
      <c r="U174" s="206"/>
      <c r="V174" s="206"/>
      <c r="W174" s="211">
        <f>SUM(W175:W178)</f>
        <v>0</v>
      </c>
      <c r="X174" s="206"/>
      <c r="Y174" s="211">
        <f>SUM(Y175:Y178)</f>
        <v>0</v>
      </c>
      <c r="Z174" s="206"/>
      <c r="AA174" s="212">
        <f>SUM(AA175:AA178)</f>
        <v>0</v>
      </c>
      <c r="AR174" s="213" t="s">
        <v>88</v>
      </c>
      <c r="AT174" s="214" t="s">
        <v>79</v>
      </c>
      <c r="AU174" s="214" t="s">
        <v>88</v>
      </c>
      <c r="AY174" s="213" t="s">
        <v>206</v>
      </c>
      <c r="BK174" s="215">
        <f>SUM(BK175:BK178)</f>
        <v>0</v>
      </c>
    </row>
    <row r="175" s="1" customFormat="1" ht="25.5" customHeight="1">
      <c r="B175" s="46"/>
      <c r="C175" s="219" t="s">
        <v>416</v>
      </c>
      <c r="D175" s="219" t="s">
        <v>207</v>
      </c>
      <c r="E175" s="220" t="s">
        <v>4421</v>
      </c>
      <c r="F175" s="221" t="s">
        <v>4422</v>
      </c>
      <c r="G175" s="221"/>
      <c r="H175" s="221"/>
      <c r="I175" s="221"/>
      <c r="J175" s="222" t="s">
        <v>238</v>
      </c>
      <c r="K175" s="223">
        <v>56.670000000000002</v>
      </c>
      <c r="L175" s="224">
        <v>0</v>
      </c>
      <c r="M175" s="225"/>
      <c r="N175" s="226">
        <f>ROUND(L175*K175,2)</f>
        <v>0</v>
      </c>
      <c r="O175" s="226"/>
      <c r="P175" s="226"/>
      <c r="Q175" s="226"/>
      <c r="R175" s="48"/>
      <c r="T175" s="227" t="s">
        <v>22</v>
      </c>
      <c r="U175" s="56" t="s">
        <v>45</v>
      </c>
      <c r="V175" s="47"/>
      <c r="W175" s="228">
        <f>V175*K175</f>
        <v>0</v>
      </c>
      <c r="X175" s="228">
        <v>0</v>
      </c>
      <c r="Y175" s="228">
        <f>X175*K175</f>
        <v>0</v>
      </c>
      <c r="Z175" s="228">
        <v>0</v>
      </c>
      <c r="AA175" s="229">
        <f>Z175*K175</f>
        <v>0</v>
      </c>
      <c r="AR175" s="22" t="s">
        <v>211</v>
      </c>
      <c r="AT175" s="22" t="s">
        <v>207</v>
      </c>
      <c r="AU175" s="22" t="s">
        <v>149</v>
      </c>
      <c r="AY175" s="22" t="s">
        <v>206</v>
      </c>
      <c r="BE175" s="142">
        <f>IF(U175="základní",N175,0)</f>
        <v>0</v>
      </c>
      <c r="BF175" s="142">
        <f>IF(U175="snížená",N175,0)</f>
        <v>0</v>
      </c>
      <c r="BG175" s="142">
        <f>IF(U175="zákl. přenesená",N175,0)</f>
        <v>0</v>
      </c>
      <c r="BH175" s="142">
        <f>IF(U175="sníž. přenesená",N175,0)</f>
        <v>0</v>
      </c>
      <c r="BI175" s="142">
        <f>IF(U175="nulová",N175,0)</f>
        <v>0</v>
      </c>
      <c r="BJ175" s="22" t="s">
        <v>88</v>
      </c>
      <c r="BK175" s="142">
        <f>ROUND(L175*K175,2)</f>
        <v>0</v>
      </c>
      <c r="BL175" s="22" t="s">
        <v>211</v>
      </c>
      <c r="BM175" s="22" t="s">
        <v>4423</v>
      </c>
    </row>
    <row r="176" s="1" customFormat="1" ht="25.5" customHeight="1">
      <c r="B176" s="46"/>
      <c r="C176" s="219" t="s">
        <v>420</v>
      </c>
      <c r="D176" s="219" t="s">
        <v>207</v>
      </c>
      <c r="E176" s="220" t="s">
        <v>4424</v>
      </c>
      <c r="F176" s="221" t="s">
        <v>4425</v>
      </c>
      <c r="G176" s="221"/>
      <c r="H176" s="221"/>
      <c r="I176" s="221"/>
      <c r="J176" s="222" t="s">
        <v>238</v>
      </c>
      <c r="K176" s="223">
        <v>566.70000000000005</v>
      </c>
      <c r="L176" s="224">
        <v>0</v>
      </c>
      <c r="M176" s="225"/>
      <c r="N176" s="226">
        <f>ROUND(L176*K176,2)</f>
        <v>0</v>
      </c>
      <c r="O176" s="226"/>
      <c r="P176" s="226"/>
      <c r="Q176" s="226"/>
      <c r="R176" s="48"/>
      <c r="T176" s="227" t="s">
        <v>22</v>
      </c>
      <c r="U176" s="56" t="s">
        <v>45</v>
      </c>
      <c r="V176" s="47"/>
      <c r="W176" s="228">
        <f>V176*K176</f>
        <v>0</v>
      </c>
      <c r="X176" s="228">
        <v>0</v>
      </c>
      <c r="Y176" s="228">
        <f>X176*K176</f>
        <v>0</v>
      </c>
      <c r="Z176" s="228">
        <v>0</v>
      </c>
      <c r="AA176" s="229">
        <f>Z176*K176</f>
        <v>0</v>
      </c>
      <c r="AR176" s="22" t="s">
        <v>211</v>
      </c>
      <c r="AT176" s="22" t="s">
        <v>207</v>
      </c>
      <c r="AU176" s="22" t="s">
        <v>149</v>
      </c>
      <c r="AY176" s="22" t="s">
        <v>206</v>
      </c>
      <c r="BE176" s="142">
        <f>IF(U176="základní",N176,0)</f>
        <v>0</v>
      </c>
      <c r="BF176" s="142">
        <f>IF(U176="snížená",N176,0)</f>
        <v>0</v>
      </c>
      <c r="BG176" s="142">
        <f>IF(U176="zákl. přenesená",N176,0)</f>
        <v>0</v>
      </c>
      <c r="BH176" s="142">
        <f>IF(U176="sníž. přenesená",N176,0)</f>
        <v>0</v>
      </c>
      <c r="BI176" s="142">
        <f>IF(U176="nulová",N176,0)</f>
        <v>0</v>
      </c>
      <c r="BJ176" s="22" t="s">
        <v>88</v>
      </c>
      <c r="BK176" s="142">
        <f>ROUND(L176*K176,2)</f>
        <v>0</v>
      </c>
      <c r="BL176" s="22" t="s">
        <v>211</v>
      </c>
      <c r="BM176" s="22" t="s">
        <v>4426</v>
      </c>
    </row>
    <row r="177" s="1" customFormat="1" ht="25.5" customHeight="1">
      <c r="B177" s="46"/>
      <c r="C177" s="219" t="s">
        <v>424</v>
      </c>
      <c r="D177" s="219" t="s">
        <v>207</v>
      </c>
      <c r="E177" s="220" t="s">
        <v>4427</v>
      </c>
      <c r="F177" s="221" t="s">
        <v>4428</v>
      </c>
      <c r="G177" s="221"/>
      <c r="H177" s="221"/>
      <c r="I177" s="221"/>
      <c r="J177" s="222" t="s">
        <v>238</v>
      </c>
      <c r="K177" s="223">
        <v>56.670000000000002</v>
      </c>
      <c r="L177" s="224">
        <v>0</v>
      </c>
      <c r="M177" s="225"/>
      <c r="N177" s="226">
        <f>ROUND(L177*K177,2)</f>
        <v>0</v>
      </c>
      <c r="O177" s="226"/>
      <c r="P177" s="226"/>
      <c r="Q177" s="226"/>
      <c r="R177" s="48"/>
      <c r="T177" s="227" t="s">
        <v>22</v>
      </c>
      <c r="U177" s="56" t="s">
        <v>45</v>
      </c>
      <c r="V177" s="47"/>
      <c r="W177" s="228">
        <f>V177*K177</f>
        <v>0</v>
      </c>
      <c r="X177" s="228">
        <v>0</v>
      </c>
      <c r="Y177" s="228">
        <f>X177*K177</f>
        <v>0</v>
      </c>
      <c r="Z177" s="228">
        <v>0</v>
      </c>
      <c r="AA177" s="229">
        <f>Z177*K177</f>
        <v>0</v>
      </c>
      <c r="AR177" s="22" t="s">
        <v>211</v>
      </c>
      <c r="AT177" s="22" t="s">
        <v>207</v>
      </c>
      <c r="AU177" s="22" t="s">
        <v>149</v>
      </c>
      <c r="AY177" s="22" t="s">
        <v>206</v>
      </c>
      <c r="BE177" s="142">
        <f>IF(U177="základní",N177,0)</f>
        <v>0</v>
      </c>
      <c r="BF177" s="142">
        <f>IF(U177="snížená",N177,0)</f>
        <v>0</v>
      </c>
      <c r="BG177" s="142">
        <f>IF(U177="zákl. přenesená",N177,0)</f>
        <v>0</v>
      </c>
      <c r="BH177" s="142">
        <f>IF(U177="sníž. přenesená",N177,0)</f>
        <v>0</v>
      </c>
      <c r="BI177" s="142">
        <f>IF(U177="nulová",N177,0)</f>
        <v>0</v>
      </c>
      <c r="BJ177" s="22" t="s">
        <v>88</v>
      </c>
      <c r="BK177" s="142">
        <f>ROUND(L177*K177,2)</f>
        <v>0</v>
      </c>
      <c r="BL177" s="22" t="s">
        <v>211</v>
      </c>
      <c r="BM177" s="22" t="s">
        <v>4429</v>
      </c>
    </row>
    <row r="178" s="1" customFormat="1" ht="25.5" customHeight="1">
      <c r="B178" s="46"/>
      <c r="C178" s="219" t="s">
        <v>428</v>
      </c>
      <c r="D178" s="219" t="s">
        <v>207</v>
      </c>
      <c r="E178" s="220" t="s">
        <v>4430</v>
      </c>
      <c r="F178" s="221" t="s">
        <v>4431</v>
      </c>
      <c r="G178" s="221"/>
      <c r="H178" s="221"/>
      <c r="I178" s="221"/>
      <c r="J178" s="222" t="s">
        <v>238</v>
      </c>
      <c r="K178" s="223">
        <v>56.670000000000002</v>
      </c>
      <c r="L178" s="224">
        <v>0</v>
      </c>
      <c r="M178" s="225"/>
      <c r="N178" s="226">
        <f>ROUND(L178*K178,2)</f>
        <v>0</v>
      </c>
      <c r="O178" s="226"/>
      <c r="P178" s="226"/>
      <c r="Q178" s="226"/>
      <c r="R178" s="48"/>
      <c r="T178" s="227" t="s">
        <v>22</v>
      </c>
      <c r="U178" s="56" t="s">
        <v>45</v>
      </c>
      <c r="V178" s="47"/>
      <c r="W178" s="228">
        <f>V178*K178</f>
        <v>0</v>
      </c>
      <c r="X178" s="228">
        <v>0</v>
      </c>
      <c r="Y178" s="228">
        <f>X178*K178</f>
        <v>0</v>
      </c>
      <c r="Z178" s="228">
        <v>0</v>
      </c>
      <c r="AA178" s="229">
        <f>Z178*K178</f>
        <v>0</v>
      </c>
      <c r="AR178" s="22" t="s">
        <v>211</v>
      </c>
      <c r="AT178" s="22" t="s">
        <v>207</v>
      </c>
      <c r="AU178" s="22" t="s">
        <v>149</v>
      </c>
      <c r="AY178" s="22" t="s">
        <v>206</v>
      </c>
      <c r="BE178" s="142">
        <f>IF(U178="základní",N178,0)</f>
        <v>0</v>
      </c>
      <c r="BF178" s="142">
        <f>IF(U178="snížená",N178,0)</f>
        <v>0</v>
      </c>
      <c r="BG178" s="142">
        <f>IF(U178="zákl. přenesená",N178,0)</f>
        <v>0</v>
      </c>
      <c r="BH178" s="142">
        <f>IF(U178="sníž. přenesená",N178,0)</f>
        <v>0</v>
      </c>
      <c r="BI178" s="142">
        <f>IF(U178="nulová",N178,0)</f>
        <v>0</v>
      </c>
      <c r="BJ178" s="22" t="s">
        <v>88</v>
      </c>
      <c r="BK178" s="142">
        <f>ROUND(L178*K178,2)</f>
        <v>0</v>
      </c>
      <c r="BL178" s="22" t="s">
        <v>211</v>
      </c>
      <c r="BM178" s="22" t="s">
        <v>4432</v>
      </c>
    </row>
    <row r="179" s="9" customFormat="1" ht="29.88" customHeight="1">
      <c r="B179" s="205"/>
      <c r="C179" s="206"/>
      <c r="D179" s="216" t="s">
        <v>166</v>
      </c>
      <c r="E179" s="216"/>
      <c r="F179" s="216"/>
      <c r="G179" s="216"/>
      <c r="H179" s="216"/>
      <c r="I179" s="216"/>
      <c r="J179" s="216"/>
      <c r="K179" s="216"/>
      <c r="L179" s="216"/>
      <c r="M179" s="216"/>
      <c r="N179" s="240">
        <f>BK179</f>
        <v>0</v>
      </c>
      <c r="O179" s="241"/>
      <c r="P179" s="241"/>
      <c r="Q179" s="241"/>
      <c r="R179" s="209"/>
      <c r="T179" s="210"/>
      <c r="U179" s="206"/>
      <c r="V179" s="206"/>
      <c r="W179" s="211">
        <f>W180</f>
        <v>0</v>
      </c>
      <c r="X179" s="206"/>
      <c r="Y179" s="211">
        <f>Y180</f>
        <v>0</v>
      </c>
      <c r="Z179" s="206"/>
      <c r="AA179" s="212">
        <f>AA180</f>
        <v>0</v>
      </c>
      <c r="AR179" s="213" t="s">
        <v>88</v>
      </c>
      <c r="AT179" s="214" t="s">
        <v>79</v>
      </c>
      <c r="AU179" s="214" t="s">
        <v>88</v>
      </c>
      <c r="AY179" s="213" t="s">
        <v>206</v>
      </c>
      <c r="BK179" s="215">
        <f>BK180</f>
        <v>0</v>
      </c>
    </row>
    <row r="180" s="1" customFormat="1" ht="25.5" customHeight="1">
      <c r="B180" s="46"/>
      <c r="C180" s="219" t="s">
        <v>433</v>
      </c>
      <c r="D180" s="219" t="s">
        <v>207</v>
      </c>
      <c r="E180" s="220" t="s">
        <v>4433</v>
      </c>
      <c r="F180" s="221" t="s">
        <v>4434</v>
      </c>
      <c r="G180" s="221"/>
      <c r="H180" s="221"/>
      <c r="I180" s="221"/>
      <c r="J180" s="222" t="s">
        <v>238</v>
      </c>
      <c r="K180" s="223">
        <v>323.07100000000003</v>
      </c>
      <c r="L180" s="224">
        <v>0</v>
      </c>
      <c r="M180" s="225"/>
      <c r="N180" s="226">
        <f>ROUND(L180*K180,2)</f>
        <v>0</v>
      </c>
      <c r="O180" s="226"/>
      <c r="P180" s="226"/>
      <c r="Q180" s="226"/>
      <c r="R180" s="48"/>
      <c r="T180" s="227" t="s">
        <v>22</v>
      </c>
      <c r="U180" s="56" t="s">
        <v>45</v>
      </c>
      <c r="V180" s="47"/>
      <c r="W180" s="228">
        <f>V180*K180</f>
        <v>0</v>
      </c>
      <c r="X180" s="228">
        <v>0</v>
      </c>
      <c r="Y180" s="228">
        <f>X180*K180</f>
        <v>0</v>
      </c>
      <c r="Z180" s="228">
        <v>0</v>
      </c>
      <c r="AA180" s="229">
        <f>Z180*K180</f>
        <v>0</v>
      </c>
      <c r="AR180" s="22" t="s">
        <v>211</v>
      </c>
      <c r="AT180" s="22" t="s">
        <v>207</v>
      </c>
      <c r="AU180" s="22" t="s">
        <v>149</v>
      </c>
      <c r="AY180" s="22" t="s">
        <v>206</v>
      </c>
      <c r="BE180" s="142">
        <f>IF(U180="základní",N180,0)</f>
        <v>0</v>
      </c>
      <c r="BF180" s="142">
        <f>IF(U180="snížená",N180,0)</f>
        <v>0</v>
      </c>
      <c r="BG180" s="142">
        <f>IF(U180="zákl. přenesená",N180,0)</f>
        <v>0</v>
      </c>
      <c r="BH180" s="142">
        <f>IF(U180="sníž. přenesená",N180,0)</f>
        <v>0</v>
      </c>
      <c r="BI180" s="142">
        <f>IF(U180="nulová",N180,0)</f>
        <v>0</v>
      </c>
      <c r="BJ180" s="22" t="s">
        <v>88</v>
      </c>
      <c r="BK180" s="142">
        <f>ROUND(L180*K180,2)</f>
        <v>0</v>
      </c>
      <c r="BL180" s="22" t="s">
        <v>211</v>
      </c>
      <c r="BM180" s="22" t="s">
        <v>4435</v>
      </c>
    </row>
    <row r="181" s="1" customFormat="1" ht="49.92" customHeight="1">
      <c r="B181" s="46"/>
      <c r="C181" s="47"/>
      <c r="D181" s="207" t="s">
        <v>1656</v>
      </c>
      <c r="E181" s="47"/>
      <c r="F181" s="47"/>
      <c r="G181" s="47"/>
      <c r="H181" s="47"/>
      <c r="I181" s="47"/>
      <c r="J181" s="47"/>
      <c r="K181" s="47"/>
      <c r="L181" s="47"/>
      <c r="M181" s="47"/>
      <c r="N181" s="261">
        <f>BK181</f>
        <v>0</v>
      </c>
      <c r="O181" s="262"/>
      <c r="P181" s="262"/>
      <c r="Q181" s="262"/>
      <c r="R181" s="48"/>
      <c r="T181" s="193"/>
      <c r="U181" s="72"/>
      <c r="V181" s="72"/>
      <c r="W181" s="72"/>
      <c r="X181" s="72"/>
      <c r="Y181" s="72"/>
      <c r="Z181" s="72"/>
      <c r="AA181" s="74"/>
      <c r="AT181" s="22" t="s">
        <v>79</v>
      </c>
      <c r="AU181" s="22" t="s">
        <v>80</v>
      </c>
      <c r="AY181" s="22" t="s">
        <v>1657</v>
      </c>
      <c r="BK181" s="142">
        <v>0</v>
      </c>
    </row>
    <row r="182" s="1" customFormat="1" ht="6.96" customHeight="1">
      <c r="B182" s="75"/>
      <c r="C182" s="76"/>
      <c r="D182" s="76"/>
      <c r="E182" s="76"/>
      <c r="F182" s="76"/>
      <c r="G182" s="76"/>
      <c r="H182" s="76"/>
      <c r="I182" s="76"/>
      <c r="J182" s="76"/>
      <c r="K182" s="76"/>
      <c r="L182" s="76"/>
      <c r="M182" s="76"/>
      <c r="N182" s="76"/>
      <c r="O182" s="76"/>
      <c r="P182" s="76"/>
      <c r="Q182" s="76"/>
      <c r="R182" s="77"/>
    </row>
  </sheetData>
  <sheetProtection sheet="1" formatColumns="0" formatRows="0" objects="1" scenarios="1" spinCount="10" saltValue="YbGLtUQKzp82rhxwt0C2jJqJxVOfEs3CsrjZvzc+pyHEFuycx0H1sZ02V46TBVt2iYIt8tck3llzXBcctQEaQg==" hashValue="KM2XsxJs1lquwFeXPG/X5jFzpDqIpjIG2zeWa1erkj5G4e9ja+0UWE4y6bqAweAtlcGxgsN706PWjUTS8UDmvQ==" algorithmName="SHA-512" password="CC35"/>
  <mergeCells count="221">
    <mergeCell ref="F180:I180"/>
    <mergeCell ref="F178:I178"/>
    <mergeCell ref="L166:M166"/>
    <mergeCell ref="L165:M165"/>
    <mergeCell ref="L167:M167"/>
    <mergeCell ref="L168:M168"/>
    <mergeCell ref="L169:M169"/>
    <mergeCell ref="L170:M170"/>
    <mergeCell ref="L171:M171"/>
    <mergeCell ref="L172:M172"/>
    <mergeCell ref="L173:M173"/>
    <mergeCell ref="L175:M175"/>
    <mergeCell ref="L176:M176"/>
    <mergeCell ref="L177:M177"/>
    <mergeCell ref="L178:M178"/>
    <mergeCell ref="L180:M180"/>
    <mergeCell ref="N172:Q172"/>
    <mergeCell ref="N171:Q171"/>
    <mergeCell ref="N173:Q173"/>
    <mergeCell ref="N175:Q175"/>
    <mergeCell ref="N176:Q176"/>
    <mergeCell ref="N177:Q177"/>
    <mergeCell ref="N178:Q178"/>
    <mergeCell ref="N180:Q180"/>
    <mergeCell ref="N174:Q174"/>
    <mergeCell ref="N179:Q179"/>
    <mergeCell ref="N181:Q181"/>
    <mergeCell ref="F162:I162"/>
    <mergeCell ref="F163:I163"/>
    <mergeCell ref="F164:I164"/>
    <mergeCell ref="F165:I165"/>
    <mergeCell ref="F166:I166"/>
    <mergeCell ref="F167:I167"/>
    <mergeCell ref="F168:I168"/>
    <mergeCell ref="F169:I169"/>
    <mergeCell ref="F170:I170"/>
    <mergeCell ref="F171:I171"/>
    <mergeCell ref="F172:I172"/>
    <mergeCell ref="F173:I173"/>
    <mergeCell ref="F175:I175"/>
    <mergeCell ref="F176:I176"/>
    <mergeCell ref="F177:I177"/>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6:Q96"/>
    <mergeCell ref="N94:Q94"/>
    <mergeCell ref="N95:Q95"/>
    <mergeCell ref="N98:Q98"/>
    <mergeCell ref="D99:H99"/>
    <mergeCell ref="N99:Q99"/>
    <mergeCell ref="D100:H100"/>
    <mergeCell ref="N100:Q100"/>
    <mergeCell ref="D101:H101"/>
    <mergeCell ref="N101:Q101"/>
    <mergeCell ref="D102:H102"/>
    <mergeCell ref="N102:Q102"/>
    <mergeCell ref="D103:H103"/>
    <mergeCell ref="N103:Q103"/>
    <mergeCell ref="N104:Q104"/>
    <mergeCell ref="L106:Q106"/>
    <mergeCell ref="C112:Q112"/>
    <mergeCell ref="F114:P114"/>
    <mergeCell ref="F115:P115"/>
    <mergeCell ref="M117:P117"/>
    <mergeCell ref="M119:Q119"/>
    <mergeCell ref="M120:Q120"/>
    <mergeCell ref="F122:I122"/>
    <mergeCell ref="L122:M122"/>
    <mergeCell ref="N122:Q122"/>
    <mergeCell ref="N123:Q123"/>
    <mergeCell ref="N124:Q124"/>
    <mergeCell ref="N125:Q125"/>
    <mergeCell ref="F126:I126"/>
    <mergeCell ref="F127:I127"/>
    <mergeCell ref="L126:M126"/>
    <mergeCell ref="N126:Q126"/>
    <mergeCell ref="L127:M127"/>
    <mergeCell ref="N127:Q127"/>
    <mergeCell ref="N128:Q128"/>
    <mergeCell ref="N129:Q129"/>
    <mergeCell ref="N130:Q130"/>
    <mergeCell ref="N131:Q131"/>
    <mergeCell ref="N132:Q132"/>
    <mergeCell ref="N133:Q133"/>
    <mergeCell ref="F128:I128"/>
    <mergeCell ref="F131:I131"/>
    <mergeCell ref="F130:I130"/>
    <mergeCell ref="F129:I129"/>
    <mergeCell ref="F132:I132"/>
    <mergeCell ref="F133:I133"/>
    <mergeCell ref="F135:I135"/>
    <mergeCell ref="F137:I137"/>
    <mergeCell ref="F138:I138"/>
    <mergeCell ref="F140:I140"/>
    <mergeCell ref="F141:I141"/>
    <mergeCell ref="F142:I142"/>
    <mergeCell ref="F143:I143"/>
    <mergeCell ref="F144:I144"/>
    <mergeCell ref="F145:I145"/>
    <mergeCell ref="L128:M128"/>
    <mergeCell ref="L133:M133"/>
    <mergeCell ref="L129:M129"/>
    <mergeCell ref="L130:M130"/>
    <mergeCell ref="L131:M131"/>
    <mergeCell ref="L132:M132"/>
    <mergeCell ref="L135:M135"/>
    <mergeCell ref="L137:M137"/>
    <mergeCell ref="L138:M138"/>
    <mergeCell ref="L140:M140"/>
    <mergeCell ref="L141:M141"/>
    <mergeCell ref="L142:M142"/>
    <mergeCell ref="L143:M143"/>
    <mergeCell ref="L144:M144"/>
    <mergeCell ref="L145:M145"/>
    <mergeCell ref="N153:Q153"/>
    <mergeCell ref="N152:Q152"/>
    <mergeCell ref="F146:I146"/>
    <mergeCell ref="F147:I147"/>
    <mergeCell ref="F148:I148"/>
    <mergeCell ref="F149:I149"/>
    <mergeCell ref="F150:I150"/>
    <mergeCell ref="F151:I151"/>
    <mergeCell ref="F152:I152"/>
    <mergeCell ref="F153:I153"/>
    <mergeCell ref="F154:I154"/>
    <mergeCell ref="F155:I155"/>
    <mergeCell ref="F156:I156"/>
    <mergeCell ref="F157:I157"/>
    <mergeCell ref="F158:I158"/>
    <mergeCell ref="F160:I160"/>
    <mergeCell ref="F161:I161"/>
    <mergeCell ref="L147:M147"/>
    <mergeCell ref="L148:M148"/>
    <mergeCell ref="L150:M150"/>
    <mergeCell ref="L151:M151"/>
    <mergeCell ref="L152:M152"/>
    <mergeCell ref="L153:M153"/>
    <mergeCell ref="L155:M155"/>
    <mergeCell ref="L156:M156"/>
    <mergeCell ref="L157:M157"/>
    <mergeCell ref="L158:M158"/>
    <mergeCell ref="L160:M160"/>
    <mergeCell ref="L161:M161"/>
    <mergeCell ref="L162:M162"/>
    <mergeCell ref="L163:M163"/>
    <mergeCell ref="L164:M164"/>
    <mergeCell ref="N155:Q155"/>
    <mergeCell ref="N156:Q156"/>
    <mergeCell ref="N157:Q157"/>
    <mergeCell ref="N158:Q158"/>
    <mergeCell ref="N160:Q160"/>
    <mergeCell ref="N161:Q161"/>
    <mergeCell ref="N162:Q162"/>
    <mergeCell ref="N163:Q163"/>
    <mergeCell ref="N164:Q164"/>
    <mergeCell ref="N165:Q165"/>
    <mergeCell ref="N166:Q166"/>
    <mergeCell ref="N167:Q167"/>
    <mergeCell ref="N168:Q168"/>
    <mergeCell ref="N169:Q169"/>
    <mergeCell ref="N170:Q170"/>
    <mergeCell ref="N159:Q159"/>
    <mergeCell ref="N134:Q134"/>
    <mergeCell ref="N135:Q135"/>
    <mergeCell ref="N141:Q141"/>
    <mergeCell ref="N137:Q137"/>
    <mergeCell ref="N138:Q138"/>
    <mergeCell ref="N140:Q140"/>
    <mergeCell ref="N142:Q142"/>
    <mergeCell ref="N143:Q143"/>
    <mergeCell ref="N144:Q144"/>
    <mergeCell ref="N145:Q145"/>
    <mergeCell ref="N147:Q147"/>
    <mergeCell ref="N148:Q148"/>
    <mergeCell ref="N150:Q150"/>
    <mergeCell ref="N151:Q151"/>
    <mergeCell ref="N136:Q136"/>
    <mergeCell ref="N139:Q139"/>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s>
  <hyperlinks>
    <hyperlink ref="F1:G1" location="C2" display="1) Krycí list rozpočtu"/>
    <hyperlink ref="H1:K1" location="C86" display="2) Rekapitulace rozpočtu"/>
    <hyperlink ref="L1" location="C122"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128</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4436</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N100</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(SUM(BE100:BE107)+SUM(BE125:BE280))</f>
        <v>0</v>
      </c>
      <c r="I32" s="47"/>
      <c r="J32" s="47"/>
      <c r="K32" s="47"/>
      <c r="L32" s="47"/>
      <c r="M32" s="162">
        <f>ROUND((SUM(BE100:BE107)+SUM(BE125:BE280)), 2)*F32</f>
        <v>0</v>
      </c>
      <c r="N32" s="47"/>
      <c r="O32" s="47"/>
      <c r="P32" s="47"/>
      <c r="Q32" s="47"/>
      <c r="R32" s="48"/>
    </row>
    <row r="33" s="1" customFormat="1" ht="14.4" customHeight="1">
      <c r="B33" s="46"/>
      <c r="C33" s="47"/>
      <c r="D33" s="47"/>
      <c r="E33" s="54" t="s">
        <v>47</v>
      </c>
      <c r="F33" s="55">
        <v>0.14999999999999999</v>
      </c>
      <c r="G33" s="161" t="s">
        <v>46</v>
      </c>
      <c r="H33" s="162">
        <f>(SUM(BF100:BF107)+SUM(BF125:BF280))</f>
        <v>0</v>
      </c>
      <c r="I33" s="47"/>
      <c r="J33" s="47"/>
      <c r="K33" s="47"/>
      <c r="L33" s="47"/>
      <c r="M33" s="162">
        <f>ROUND((SUM(BF100:BF107)+SUM(BF125:BF280)), 2)*F33</f>
        <v>0</v>
      </c>
      <c r="N33" s="47"/>
      <c r="O33" s="47"/>
      <c r="P33" s="47"/>
      <c r="Q33" s="47"/>
      <c r="R33" s="48"/>
    </row>
    <row r="34" hidden="1" s="1" customFormat="1" ht="14.4" customHeight="1">
      <c r="B34" s="46"/>
      <c r="C34" s="47"/>
      <c r="D34" s="47"/>
      <c r="E34" s="54" t="s">
        <v>48</v>
      </c>
      <c r="F34" s="55">
        <v>0.20999999999999999</v>
      </c>
      <c r="G34" s="161" t="s">
        <v>46</v>
      </c>
      <c r="H34" s="162">
        <f>(SUM(BG100:BG107)+SUM(BG125:BG280))</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(SUM(BH100:BH107)+SUM(BH125:BH280))</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(SUM(BI100:BI107)+SUM(BI125:BI280))</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SO04-01 - Opěrné a zárubní zdi</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N125</f>
        <v>0</v>
      </c>
      <c r="O88" s="174"/>
      <c r="P88" s="174"/>
      <c r="Q88" s="174"/>
      <c r="R88" s="48"/>
      <c r="T88" s="171"/>
      <c r="U88" s="171"/>
      <c r="AU88" s="22" t="s">
        <v>158</v>
      </c>
    </row>
    <row r="89" s="6" customFormat="1" ht="24.96" customHeight="1">
      <c r="B89" s="175"/>
      <c r="C89" s="176"/>
      <c r="D89" s="177" t="s">
        <v>159</v>
      </c>
      <c r="E89" s="176"/>
      <c r="F89" s="176"/>
      <c r="G89" s="176"/>
      <c r="H89" s="176"/>
      <c r="I89" s="176"/>
      <c r="J89" s="176"/>
      <c r="K89" s="176"/>
      <c r="L89" s="176"/>
      <c r="M89" s="176"/>
      <c r="N89" s="178">
        <f>N126</f>
        <v>0</v>
      </c>
      <c r="O89" s="176"/>
      <c r="P89" s="176"/>
      <c r="Q89" s="176"/>
      <c r="R89" s="179"/>
      <c r="T89" s="180"/>
      <c r="U89" s="180"/>
    </row>
    <row r="90" s="7" customFormat="1" ht="19.92" customHeight="1">
      <c r="B90" s="181"/>
      <c r="C90" s="182"/>
      <c r="D90" s="136" t="s">
        <v>160</v>
      </c>
      <c r="E90" s="182"/>
      <c r="F90" s="182"/>
      <c r="G90" s="182"/>
      <c r="H90" s="182"/>
      <c r="I90" s="182"/>
      <c r="J90" s="182"/>
      <c r="K90" s="182"/>
      <c r="L90" s="182"/>
      <c r="M90" s="182"/>
      <c r="N90" s="138">
        <f>N127</f>
        <v>0</v>
      </c>
      <c r="O90" s="182"/>
      <c r="P90" s="182"/>
      <c r="Q90" s="182"/>
      <c r="R90" s="183"/>
      <c r="T90" s="184"/>
      <c r="U90" s="184"/>
    </row>
    <row r="91" s="7" customFormat="1" ht="19.92" customHeight="1">
      <c r="B91" s="181"/>
      <c r="C91" s="182"/>
      <c r="D91" s="136" t="s">
        <v>161</v>
      </c>
      <c r="E91" s="182"/>
      <c r="F91" s="182"/>
      <c r="G91" s="182"/>
      <c r="H91" s="182"/>
      <c r="I91" s="182"/>
      <c r="J91" s="182"/>
      <c r="K91" s="182"/>
      <c r="L91" s="182"/>
      <c r="M91" s="182"/>
      <c r="N91" s="138">
        <f>N152</f>
        <v>0</v>
      </c>
      <c r="O91" s="182"/>
      <c r="P91" s="182"/>
      <c r="Q91" s="182"/>
      <c r="R91" s="183"/>
      <c r="T91" s="184"/>
      <c r="U91" s="184"/>
    </row>
    <row r="92" s="7" customFormat="1" ht="19.92" customHeight="1">
      <c r="B92" s="181"/>
      <c r="C92" s="182"/>
      <c r="D92" s="136" t="s">
        <v>162</v>
      </c>
      <c r="E92" s="182"/>
      <c r="F92" s="182"/>
      <c r="G92" s="182"/>
      <c r="H92" s="182"/>
      <c r="I92" s="182"/>
      <c r="J92" s="182"/>
      <c r="K92" s="182"/>
      <c r="L92" s="182"/>
      <c r="M92" s="182"/>
      <c r="N92" s="138">
        <f>N169</f>
        <v>0</v>
      </c>
      <c r="O92" s="182"/>
      <c r="P92" s="182"/>
      <c r="Q92" s="182"/>
      <c r="R92" s="183"/>
      <c r="T92" s="184"/>
      <c r="U92" s="184"/>
    </row>
    <row r="93" s="7" customFormat="1" ht="19.92" customHeight="1">
      <c r="B93" s="181"/>
      <c r="C93" s="182"/>
      <c r="D93" s="136" t="s">
        <v>165</v>
      </c>
      <c r="E93" s="182"/>
      <c r="F93" s="182"/>
      <c r="G93" s="182"/>
      <c r="H93" s="182"/>
      <c r="I93" s="182"/>
      <c r="J93" s="182"/>
      <c r="K93" s="182"/>
      <c r="L93" s="182"/>
      <c r="M93" s="182"/>
      <c r="N93" s="138">
        <f>N206</f>
        <v>0</v>
      </c>
      <c r="O93" s="182"/>
      <c r="P93" s="182"/>
      <c r="Q93" s="182"/>
      <c r="R93" s="183"/>
      <c r="T93" s="184"/>
      <c r="U93" s="184"/>
    </row>
    <row r="94" s="7" customFormat="1" ht="19.92" customHeight="1">
      <c r="B94" s="181"/>
      <c r="C94" s="182"/>
      <c r="D94" s="136" t="s">
        <v>166</v>
      </c>
      <c r="E94" s="182"/>
      <c r="F94" s="182"/>
      <c r="G94" s="182"/>
      <c r="H94" s="182"/>
      <c r="I94" s="182"/>
      <c r="J94" s="182"/>
      <c r="K94" s="182"/>
      <c r="L94" s="182"/>
      <c r="M94" s="182"/>
      <c r="N94" s="138">
        <f>N212</f>
        <v>0</v>
      </c>
      <c r="O94" s="182"/>
      <c r="P94" s="182"/>
      <c r="Q94" s="182"/>
      <c r="R94" s="183"/>
      <c r="T94" s="184"/>
      <c r="U94" s="184"/>
    </row>
    <row r="95" s="6" customFormat="1" ht="24.96" customHeight="1">
      <c r="B95" s="175"/>
      <c r="C95" s="176"/>
      <c r="D95" s="177" t="s">
        <v>167</v>
      </c>
      <c r="E95" s="176"/>
      <c r="F95" s="176"/>
      <c r="G95" s="176"/>
      <c r="H95" s="176"/>
      <c r="I95" s="176"/>
      <c r="J95" s="176"/>
      <c r="K95" s="176"/>
      <c r="L95" s="176"/>
      <c r="M95" s="176"/>
      <c r="N95" s="178">
        <f>N214</f>
        <v>0</v>
      </c>
      <c r="O95" s="176"/>
      <c r="P95" s="176"/>
      <c r="Q95" s="176"/>
      <c r="R95" s="179"/>
      <c r="T95" s="180"/>
      <c r="U95" s="180"/>
    </row>
    <row r="96" s="7" customFormat="1" ht="19.92" customHeight="1">
      <c r="B96" s="181"/>
      <c r="C96" s="182"/>
      <c r="D96" s="136" t="s">
        <v>168</v>
      </c>
      <c r="E96" s="182"/>
      <c r="F96" s="182"/>
      <c r="G96" s="182"/>
      <c r="H96" s="182"/>
      <c r="I96" s="182"/>
      <c r="J96" s="182"/>
      <c r="K96" s="182"/>
      <c r="L96" s="182"/>
      <c r="M96" s="182"/>
      <c r="N96" s="138">
        <f>N215</f>
        <v>0</v>
      </c>
      <c r="O96" s="182"/>
      <c r="P96" s="182"/>
      <c r="Q96" s="182"/>
      <c r="R96" s="183"/>
      <c r="T96" s="184"/>
      <c r="U96" s="184"/>
    </row>
    <row r="97" s="7" customFormat="1" ht="19.92" customHeight="1">
      <c r="B97" s="181"/>
      <c r="C97" s="182"/>
      <c r="D97" s="136" t="s">
        <v>174</v>
      </c>
      <c r="E97" s="182"/>
      <c r="F97" s="182"/>
      <c r="G97" s="182"/>
      <c r="H97" s="182"/>
      <c r="I97" s="182"/>
      <c r="J97" s="182"/>
      <c r="K97" s="182"/>
      <c r="L97" s="182"/>
      <c r="M97" s="182"/>
      <c r="N97" s="138">
        <f>N248</f>
        <v>0</v>
      </c>
      <c r="O97" s="182"/>
      <c r="P97" s="182"/>
      <c r="Q97" s="182"/>
      <c r="R97" s="183"/>
      <c r="T97" s="184"/>
      <c r="U97" s="184"/>
    </row>
    <row r="98" s="7" customFormat="1" ht="19.92" customHeight="1">
      <c r="B98" s="181"/>
      <c r="C98" s="182"/>
      <c r="D98" s="136" t="s">
        <v>180</v>
      </c>
      <c r="E98" s="182"/>
      <c r="F98" s="182"/>
      <c r="G98" s="182"/>
      <c r="H98" s="182"/>
      <c r="I98" s="182"/>
      <c r="J98" s="182"/>
      <c r="K98" s="182"/>
      <c r="L98" s="182"/>
      <c r="M98" s="182"/>
      <c r="N98" s="138">
        <f>N265</f>
        <v>0</v>
      </c>
      <c r="O98" s="182"/>
      <c r="P98" s="182"/>
      <c r="Q98" s="182"/>
      <c r="R98" s="183"/>
      <c r="T98" s="184"/>
      <c r="U98" s="184"/>
    </row>
    <row r="99" s="1" customFormat="1" ht="21.84" customHeight="1">
      <c r="B99" s="46"/>
      <c r="C99" s="47"/>
      <c r="D99" s="47"/>
      <c r="E99" s="47"/>
      <c r="F99" s="47"/>
      <c r="G99" s="47"/>
      <c r="H99" s="47"/>
      <c r="I99" s="47"/>
      <c r="J99" s="47"/>
      <c r="K99" s="47"/>
      <c r="L99" s="47"/>
      <c r="M99" s="47"/>
      <c r="N99" s="47"/>
      <c r="O99" s="47"/>
      <c r="P99" s="47"/>
      <c r="Q99" s="47"/>
      <c r="R99" s="48"/>
      <c r="T99" s="171"/>
      <c r="U99" s="171"/>
    </row>
    <row r="100" s="1" customFormat="1" ht="29.28" customHeight="1">
      <c r="B100" s="46"/>
      <c r="C100" s="173" t="s">
        <v>184</v>
      </c>
      <c r="D100" s="47"/>
      <c r="E100" s="47"/>
      <c r="F100" s="47"/>
      <c r="G100" s="47"/>
      <c r="H100" s="47"/>
      <c r="I100" s="47"/>
      <c r="J100" s="47"/>
      <c r="K100" s="47"/>
      <c r="L100" s="47"/>
      <c r="M100" s="47"/>
      <c r="N100" s="174">
        <f>ROUND(N101+N102+N103+N104+N105+N106,2)</f>
        <v>0</v>
      </c>
      <c r="O100" s="185"/>
      <c r="P100" s="185"/>
      <c r="Q100" s="185"/>
      <c r="R100" s="48"/>
      <c r="T100" s="186"/>
      <c r="U100" s="187" t="s">
        <v>44</v>
      </c>
    </row>
    <row r="101" s="1" customFormat="1" ht="18" customHeight="1">
      <c r="B101" s="46"/>
      <c r="C101" s="47"/>
      <c r="D101" s="143" t="s">
        <v>185</v>
      </c>
      <c r="E101" s="136"/>
      <c r="F101" s="136"/>
      <c r="G101" s="136"/>
      <c r="H101" s="136"/>
      <c r="I101" s="47"/>
      <c r="J101" s="47"/>
      <c r="K101" s="47"/>
      <c r="L101" s="47"/>
      <c r="M101" s="47"/>
      <c r="N101" s="137">
        <f>ROUND(N88*T101,2)</f>
        <v>0</v>
      </c>
      <c r="O101" s="138"/>
      <c r="P101" s="138"/>
      <c r="Q101" s="138"/>
      <c r="R101" s="48"/>
      <c r="S101" s="188"/>
      <c r="T101" s="189"/>
      <c r="U101" s="190" t="s">
        <v>45</v>
      </c>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91" t="s">
        <v>132</v>
      </c>
      <c r="AZ101" s="188"/>
      <c r="BA101" s="188"/>
      <c r="BB101" s="188"/>
      <c r="BC101" s="188"/>
      <c r="BD101" s="188"/>
      <c r="BE101" s="192">
        <f>IF(U101="základní",N101,0)</f>
        <v>0</v>
      </c>
      <c r="BF101" s="192">
        <f>IF(U101="snížená",N101,0)</f>
        <v>0</v>
      </c>
      <c r="BG101" s="192">
        <f>IF(U101="zákl. přenesená",N101,0)</f>
        <v>0</v>
      </c>
      <c r="BH101" s="192">
        <f>IF(U101="sníž. přenesená",N101,0)</f>
        <v>0</v>
      </c>
      <c r="BI101" s="192">
        <f>IF(U101="nulová",N101,0)</f>
        <v>0</v>
      </c>
      <c r="BJ101" s="191" t="s">
        <v>88</v>
      </c>
      <c r="BK101" s="188"/>
      <c r="BL101" s="188"/>
      <c r="BM101" s="188"/>
    </row>
    <row r="102" s="1" customFormat="1" ht="18" customHeight="1">
      <c r="B102" s="46"/>
      <c r="C102" s="47"/>
      <c r="D102" s="143" t="s">
        <v>186</v>
      </c>
      <c r="E102" s="136"/>
      <c r="F102" s="136"/>
      <c r="G102" s="136"/>
      <c r="H102" s="136"/>
      <c r="I102" s="47"/>
      <c r="J102" s="47"/>
      <c r="K102" s="47"/>
      <c r="L102" s="47"/>
      <c r="M102" s="47"/>
      <c r="N102" s="137">
        <f>ROUND(N88*T102,2)</f>
        <v>0</v>
      </c>
      <c r="O102" s="138"/>
      <c r="P102" s="138"/>
      <c r="Q102" s="138"/>
      <c r="R102" s="48"/>
      <c r="S102" s="188"/>
      <c r="T102" s="189"/>
      <c r="U102" s="190" t="s">
        <v>45</v>
      </c>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91" t="s">
        <v>132</v>
      </c>
      <c r="AZ102" s="188"/>
      <c r="BA102" s="188"/>
      <c r="BB102" s="188"/>
      <c r="BC102" s="188"/>
      <c r="BD102" s="188"/>
      <c r="BE102" s="192">
        <f>IF(U102="základní",N102,0)</f>
        <v>0</v>
      </c>
      <c r="BF102" s="192">
        <f>IF(U102="snížená",N102,0)</f>
        <v>0</v>
      </c>
      <c r="BG102" s="192">
        <f>IF(U102="zákl. přenesená",N102,0)</f>
        <v>0</v>
      </c>
      <c r="BH102" s="192">
        <f>IF(U102="sníž. přenesená",N102,0)</f>
        <v>0</v>
      </c>
      <c r="BI102" s="192">
        <f>IF(U102="nulová",N102,0)</f>
        <v>0</v>
      </c>
      <c r="BJ102" s="191" t="s">
        <v>88</v>
      </c>
      <c r="BK102" s="188"/>
      <c r="BL102" s="188"/>
      <c r="BM102" s="188"/>
    </row>
    <row r="103" s="1" customFormat="1" ht="18" customHeight="1">
      <c r="B103" s="46"/>
      <c r="C103" s="47"/>
      <c r="D103" s="143" t="s">
        <v>187</v>
      </c>
      <c r="E103" s="136"/>
      <c r="F103" s="136"/>
      <c r="G103" s="136"/>
      <c r="H103" s="136"/>
      <c r="I103" s="47"/>
      <c r="J103" s="47"/>
      <c r="K103" s="47"/>
      <c r="L103" s="47"/>
      <c r="M103" s="47"/>
      <c r="N103" s="137">
        <f>ROUND(N88*T103,2)</f>
        <v>0</v>
      </c>
      <c r="O103" s="138"/>
      <c r="P103" s="138"/>
      <c r="Q103" s="138"/>
      <c r="R103" s="48"/>
      <c r="S103" s="188"/>
      <c r="T103" s="189"/>
      <c r="U103" s="190" t="s">
        <v>45</v>
      </c>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91" t="s">
        <v>132</v>
      </c>
      <c r="AZ103" s="188"/>
      <c r="BA103" s="188"/>
      <c r="BB103" s="188"/>
      <c r="BC103" s="188"/>
      <c r="BD103" s="188"/>
      <c r="BE103" s="192">
        <f>IF(U103="základní",N103,0)</f>
        <v>0</v>
      </c>
      <c r="BF103" s="192">
        <f>IF(U103="snížená",N103,0)</f>
        <v>0</v>
      </c>
      <c r="BG103" s="192">
        <f>IF(U103="zákl. přenesená",N103,0)</f>
        <v>0</v>
      </c>
      <c r="BH103" s="192">
        <f>IF(U103="sníž. přenesená",N103,0)</f>
        <v>0</v>
      </c>
      <c r="BI103" s="192">
        <f>IF(U103="nulová",N103,0)</f>
        <v>0</v>
      </c>
      <c r="BJ103" s="191" t="s">
        <v>88</v>
      </c>
      <c r="BK103" s="188"/>
      <c r="BL103" s="188"/>
      <c r="BM103" s="188"/>
    </row>
    <row r="104" s="1" customFormat="1" ht="18" customHeight="1">
      <c r="B104" s="46"/>
      <c r="C104" s="47"/>
      <c r="D104" s="143" t="s">
        <v>188</v>
      </c>
      <c r="E104" s="136"/>
      <c r="F104" s="136"/>
      <c r="G104" s="136"/>
      <c r="H104" s="136"/>
      <c r="I104" s="47"/>
      <c r="J104" s="47"/>
      <c r="K104" s="47"/>
      <c r="L104" s="47"/>
      <c r="M104" s="47"/>
      <c r="N104" s="137">
        <f>ROUND(N88*T104,2)</f>
        <v>0</v>
      </c>
      <c r="O104" s="138"/>
      <c r="P104" s="138"/>
      <c r="Q104" s="138"/>
      <c r="R104" s="48"/>
      <c r="S104" s="188"/>
      <c r="T104" s="189"/>
      <c r="U104" s="190" t="s">
        <v>45</v>
      </c>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91" t="s">
        <v>132</v>
      </c>
      <c r="AZ104" s="188"/>
      <c r="BA104" s="188"/>
      <c r="BB104" s="188"/>
      <c r="BC104" s="188"/>
      <c r="BD104" s="188"/>
      <c r="BE104" s="192">
        <f>IF(U104="základní",N104,0)</f>
        <v>0</v>
      </c>
      <c r="BF104" s="192">
        <f>IF(U104="snížená",N104,0)</f>
        <v>0</v>
      </c>
      <c r="BG104" s="192">
        <f>IF(U104="zákl. přenesená",N104,0)</f>
        <v>0</v>
      </c>
      <c r="BH104" s="192">
        <f>IF(U104="sníž. přenesená",N104,0)</f>
        <v>0</v>
      </c>
      <c r="BI104" s="192">
        <f>IF(U104="nulová",N104,0)</f>
        <v>0</v>
      </c>
      <c r="BJ104" s="191" t="s">
        <v>88</v>
      </c>
      <c r="BK104" s="188"/>
      <c r="BL104" s="188"/>
      <c r="BM104" s="188"/>
    </row>
    <row r="105" s="1" customFormat="1" ht="18" customHeight="1">
      <c r="B105" s="46"/>
      <c r="C105" s="47"/>
      <c r="D105" s="143" t="s">
        <v>189</v>
      </c>
      <c r="E105" s="136"/>
      <c r="F105" s="136"/>
      <c r="G105" s="136"/>
      <c r="H105" s="136"/>
      <c r="I105" s="47"/>
      <c r="J105" s="47"/>
      <c r="K105" s="47"/>
      <c r="L105" s="47"/>
      <c r="M105" s="47"/>
      <c r="N105" s="137">
        <f>ROUND(N88*T105,2)</f>
        <v>0</v>
      </c>
      <c r="O105" s="138"/>
      <c r="P105" s="138"/>
      <c r="Q105" s="138"/>
      <c r="R105" s="48"/>
      <c r="S105" s="188"/>
      <c r="T105" s="189"/>
      <c r="U105" s="190" t="s">
        <v>45</v>
      </c>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91" t="s">
        <v>132</v>
      </c>
      <c r="AZ105" s="188"/>
      <c r="BA105" s="188"/>
      <c r="BB105" s="188"/>
      <c r="BC105" s="188"/>
      <c r="BD105" s="188"/>
      <c r="BE105" s="192">
        <f>IF(U105="základní",N105,0)</f>
        <v>0</v>
      </c>
      <c r="BF105" s="192">
        <f>IF(U105="snížená",N105,0)</f>
        <v>0</v>
      </c>
      <c r="BG105" s="192">
        <f>IF(U105="zákl. přenesená",N105,0)</f>
        <v>0</v>
      </c>
      <c r="BH105" s="192">
        <f>IF(U105="sníž. přenesená",N105,0)</f>
        <v>0</v>
      </c>
      <c r="BI105" s="192">
        <f>IF(U105="nulová",N105,0)</f>
        <v>0</v>
      </c>
      <c r="BJ105" s="191" t="s">
        <v>88</v>
      </c>
      <c r="BK105" s="188"/>
      <c r="BL105" s="188"/>
      <c r="BM105" s="188"/>
    </row>
    <row r="106" s="1" customFormat="1" ht="18" customHeight="1">
      <c r="B106" s="46"/>
      <c r="C106" s="47"/>
      <c r="D106" s="136" t="s">
        <v>190</v>
      </c>
      <c r="E106" s="47"/>
      <c r="F106" s="47"/>
      <c r="G106" s="47"/>
      <c r="H106" s="47"/>
      <c r="I106" s="47"/>
      <c r="J106" s="47"/>
      <c r="K106" s="47"/>
      <c r="L106" s="47"/>
      <c r="M106" s="47"/>
      <c r="N106" s="137">
        <f>ROUND(N88*T106,2)</f>
        <v>0</v>
      </c>
      <c r="O106" s="138"/>
      <c r="P106" s="138"/>
      <c r="Q106" s="138"/>
      <c r="R106" s="48"/>
      <c r="S106" s="188"/>
      <c r="T106" s="193"/>
      <c r="U106" s="194" t="s">
        <v>45</v>
      </c>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91" t="s">
        <v>191</v>
      </c>
      <c r="AZ106" s="188"/>
      <c r="BA106" s="188"/>
      <c r="BB106" s="188"/>
      <c r="BC106" s="188"/>
      <c r="BD106" s="188"/>
      <c r="BE106" s="192">
        <f>IF(U106="základní",N106,0)</f>
        <v>0</v>
      </c>
      <c r="BF106" s="192">
        <f>IF(U106="snížená",N106,0)</f>
        <v>0</v>
      </c>
      <c r="BG106" s="192">
        <f>IF(U106="zákl. přenesená",N106,0)</f>
        <v>0</v>
      </c>
      <c r="BH106" s="192">
        <f>IF(U106="sníž. přenesená",N106,0)</f>
        <v>0</v>
      </c>
      <c r="BI106" s="192">
        <f>IF(U106="nulová",N106,0)</f>
        <v>0</v>
      </c>
      <c r="BJ106" s="191" t="s">
        <v>88</v>
      </c>
      <c r="BK106" s="188"/>
      <c r="BL106" s="188"/>
      <c r="BM106" s="188"/>
    </row>
    <row r="107" s="1" customFormat="1">
      <c r="B107" s="46"/>
      <c r="C107" s="47"/>
      <c r="D107" s="47"/>
      <c r="E107" s="47"/>
      <c r="F107" s="47"/>
      <c r="G107" s="47"/>
      <c r="H107" s="47"/>
      <c r="I107" s="47"/>
      <c r="J107" s="47"/>
      <c r="K107" s="47"/>
      <c r="L107" s="47"/>
      <c r="M107" s="47"/>
      <c r="N107" s="47"/>
      <c r="O107" s="47"/>
      <c r="P107" s="47"/>
      <c r="Q107" s="47"/>
      <c r="R107" s="48"/>
      <c r="T107" s="171"/>
      <c r="U107" s="171"/>
    </row>
    <row r="108" s="1" customFormat="1" ht="29.28" customHeight="1">
      <c r="B108" s="46"/>
      <c r="C108" s="150" t="s">
        <v>143</v>
      </c>
      <c r="D108" s="151"/>
      <c r="E108" s="151"/>
      <c r="F108" s="151"/>
      <c r="G108" s="151"/>
      <c r="H108" s="151"/>
      <c r="I108" s="151"/>
      <c r="J108" s="151"/>
      <c r="K108" s="151"/>
      <c r="L108" s="152">
        <f>ROUND(SUM(N88+N100),2)</f>
        <v>0</v>
      </c>
      <c r="M108" s="152"/>
      <c r="N108" s="152"/>
      <c r="O108" s="152"/>
      <c r="P108" s="152"/>
      <c r="Q108" s="152"/>
      <c r="R108" s="48"/>
      <c r="T108" s="171"/>
      <c r="U108" s="171"/>
    </row>
    <row r="109" s="1" customFormat="1" ht="6.96" customHeight="1">
      <c r="B109" s="75"/>
      <c r="C109" s="76"/>
      <c r="D109" s="76"/>
      <c r="E109" s="76"/>
      <c r="F109" s="76"/>
      <c r="G109" s="76"/>
      <c r="H109" s="76"/>
      <c r="I109" s="76"/>
      <c r="J109" s="76"/>
      <c r="K109" s="76"/>
      <c r="L109" s="76"/>
      <c r="M109" s="76"/>
      <c r="N109" s="76"/>
      <c r="O109" s="76"/>
      <c r="P109" s="76"/>
      <c r="Q109" s="76"/>
      <c r="R109" s="77"/>
      <c r="T109" s="171"/>
      <c r="U109" s="171"/>
    </row>
    <row r="113" s="1" customFormat="1" ht="6.96" customHeight="1">
      <c r="B113" s="78"/>
      <c r="C113" s="79"/>
      <c r="D113" s="79"/>
      <c r="E113" s="79"/>
      <c r="F113" s="79"/>
      <c r="G113" s="79"/>
      <c r="H113" s="79"/>
      <c r="I113" s="79"/>
      <c r="J113" s="79"/>
      <c r="K113" s="79"/>
      <c r="L113" s="79"/>
      <c r="M113" s="79"/>
      <c r="N113" s="79"/>
      <c r="O113" s="79"/>
      <c r="P113" s="79"/>
      <c r="Q113" s="79"/>
      <c r="R113" s="80"/>
    </row>
    <row r="114" s="1" customFormat="1" ht="36.96" customHeight="1">
      <c r="B114" s="46"/>
      <c r="C114" s="27" t="s">
        <v>192</v>
      </c>
      <c r="D114" s="47"/>
      <c r="E114" s="47"/>
      <c r="F114" s="47"/>
      <c r="G114" s="47"/>
      <c r="H114" s="47"/>
      <c r="I114" s="47"/>
      <c r="J114" s="47"/>
      <c r="K114" s="47"/>
      <c r="L114" s="47"/>
      <c r="M114" s="47"/>
      <c r="N114" s="47"/>
      <c r="O114" s="47"/>
      <c r="P114" s="47"/>
      <c r="Q114" s="47"/>
      <c r="R114" s="48"/>
    </row>
    <row r="115" s="1" customFormat="1" ht="6.96" customHeight="1">
      <c r="B115" s="46"/>
      <c r="C115" s="47"/>
      <c r="D115" s="47"/>
      <c r="E115" s="47"/>
      <c r="F115" s="47"/>
      <c r="G115" s="47"/>
      <c r="H115" s="47"/>
      <c r="I115" s="47"/>
      <c r="J115" s="47"/>
      <c r="K115" s="47"/>
      <c r="L115" s="47"/>
      <c r="M115" s="47"/>
      <c r="N115" s="47"/>
      <c r="O115" s="47"/>
      <c r="P115" s="47"/>
      <c r="Q115" s="47"/>
      <c r="R115" s="48"/>
    </row>
    <row r="116" s="1" customFormat="1" ht="30" customHeight="1">
      <c r="B116" s="46"/>
      <c r="C116" s="38" t="s">
        <v>19</v>
      </c>
      <c r="D116" s="47"/>
      <c r="E116" s="47"/>
      <c r="F116" s="155" t="str">
        <f>F6</f>
        <v>ZŠ Waldorfská - provedení nového pavilonu</v>
      </c>
      <c r="G116" s="38"/>
      <c r="H116" s="38"/>
      <c r="I116" s="38"/>
      <c r="J116" s="38"/>
      <c r="K116" s="38"/>
      <c r="L116" s="38"/>
      <c r="M116" s="38"/>
      <c r="N116" s="38"/>
      <c r="O116" s="38"/>
      <c r="P116" s="38"/>
      <c r="Q116" s="47"/>
      <c r="R116" s="48"/>
    </row>
    <row r="117" s="1" customFormat="1" ht="36.96" customHeight="1">
      <c r="B117" s="46"/>
      <c r="C117" s="85" t="s">
        <v>151</v>
      </c>
      <c r="D117" s="47"/>
      <c r="E117" s="47"/>
      <c r="F117" s="87" t="str">
        <f>F7</f>
        <v>SO04-01 - Opěrné a zárubní zdi</v>
      </c>
      <c r="G117" s="47"/>
      <c r="H117" s="47"/>
      <c r="I117" s="47"/>
      <c r="J117" s="47"/>
      <c r="K117" s="47"/>
      <c r="L117" s="47"/>
      <c r="M117" s="47"/>
      <c r="N117" s="47"/>
      <c r="O117" s="47"/>
      <c r="P117" s="47"/>
      <c r="Q117" s="47"/>
      <c r="R117" s="48"/>
    </row>
    <row r="118" s="1" customFormat="1" ht="6.96" customHeight="1">
      <c r="B118" s="46"/>
      <c r="C118" s="47"/>
      <c r="D118" s="47"/>
      <c r="E118" s="47"/>
      <c r="F118" s="47"/>
      <c r="G118" s="47"/>
      <c r="H118" s="47"/>
      <c r="I118" s="47"/>
      <c r="J118" s="47"/>
      <c r="K118" s="47"/>
      <c r="L118" s="47"/>
      <c r="M118" s="47"/>
      <c r="N118" s="47"/>
      <c r="O118" s="47"/>
      <c r="P118" s="47"/>
      <c r="Q118" s="47"/>
      <c r="R118" s="48"/>
    </row>
    <row r="119" s="1" customFormat="1" ht="18" customHeight="1">
      <c r="B119" s="46"/>
      <c r="C119" s="38" t="s">
        <v>24</v>
      </c>
      <c r="D119" s="47"/>
      <c r="E119" s="47"/>
      <c r="F119" s="33" t="str">
        <f>F9</f>
        <v>Praha</v>
      </c>
      <c r="G119" s="47"/>
      <c r="H119" s="47"/>
      <c r="I119" s="47"/>
      <c r="J119" s="47"/>
      <c r="K119" s="38" t="s">
        <v>26</v>
      </c>
      <c r="L119" s="47"/>
      <c r="M119" s="90" t="str">
        <f>IF(O9="","",O9)</f>
        <v>8. 3. 2018</v>
      </c>
      <c r="N119" s="90"/>
      <c r="O119" s="90"/>
      <c r="P119" s="90"/>
      <c r="Q119" s="47"/>
      <c r="R119" s="48"/>
    </row>
    <row r="120" s="1" customFormat="1" ht="6.96" customHeight="1">
      <c r="B120" s="46"/>
      <c r="C120" s="47"/>
      <c r="D120" s="47"/>
      <c r="E120" s="47"/>
      <c r="F120" s="47"/>
      <c r="G120" s="47"/>
      <c r="H120" s="47"/>
      <c r="I120" s="47"/>
      <c r="J120" s="47"/>
      <c r="K120" s="47"/>
      <c r="L120" s="47"/>
      <c r="M120" s="47"/>
      <c r="N120" s="47"/>
      <c r="O120" s="47"/>
      <c r="P120" s="47"/>
      <c r="Q120" s="47"/>
      <c r="R120" s="48"/>
    </row>
    <row r="121" s="1" customFormat="1">
      <c r="B121" s="46"/>
      <c r="C121" s="38" t="s">
        <v>28</v>
      </c>
      <c r="D121" s="47"/>
      <c r="E121" s="47"/>
      <c r="F121" s="33" t="str">
        <f>E12</f>
        <v>Městská část Praha 5</v>
      </c>
      <c r="G121" s="47"/>
      <c r="H121" s="47"/>
      <c r="I121" s="47"/>
      <c r="J121" s="47"/>
      <c r="K121" s="38" t="s">
        <v>34</v>
      </c>
      <c r="L121" s="47"/>
      <c r="M121" s="33" t="str">
        <f>E18</f>
        <v>Karlínblok</v>
      </c>
      <c r="N121" s="33"/>
      <c r="O121" s="33"/>
      <c r="P121" s="33"/>
      <c r="Q121" s="33"/>
      <c r="R121" s="48"/>
    </row>
    <row r="122" s="1" customFormat="1" ht="14.4" customHeight="1">
      <c r="B122" s="46"/>
      <c r="C122" s="38" t="s">
        <v>32</v>
      </c>
      <c r="D122" s="47"/>
      <c r="E122" s="47"/>
      <c r="F122" s="33" t="str">
        <f>IF(E15="","",E15)</f>
        <v>Vyplň údaj</v>
      </c>
      <c r="G122" s="47"/>
      <c r="H122" s="47"/>
      <c r="I122" s="47"/>
      <c r="J122" s="47"/>
      <c r="K122" s="38" t="s">
        <v>37</v>
      </c>
      <c r="L122" s="47"/>
      <c r="M122" s="33" t="str">
        <f>E21</f>
        <v>QSB</v>
      </c>
      <c r="N122" s="33"/>
      <c r="O122" s="33"/>
      <c r="P122" s="33"/>
      <c r="Q122" s="33"/>
      <c r="R122" s="48"/>
    </row>
    <row r="123" s="1" customFormat="1" ht="10.32" customHeight="1">
      <c r="B123" s="46"/>
      <c r="C123" s="47"/>
      <c r="D123" s="47"/>
      <c r="E123" s="47"/>
      <c r="F123" s="47"/>
      <c r="G123" s="47"/>
      <c r="H123" s="47"/>
      <c r="I123" s="47"/>
      <c r="J123" s="47"/>
      <c r="K123" s="47"/>
      <c r="L123" s="47"/>
      <c r="M123" s="47"/>
      <c r="N123" s="47"/>
      <c r="O123" s="47"/>
      <c r="P123" s="47"/>
      <c r="Q123" s="47"/>
      <c r="R123" s="48"/>
    </row>
    <row r="124" s="8" customFormat="1" ht="29.28" customHeight="1">
      <c r="B124" s="195"/>
      <c r="C124" s="196" t="s">
        <v>193</v>
      </c>
      <c r="D124" s="197" t="s">
        <v>194</v>
      </c>
      <c r="E124" s="197" t="s">
        <v>62</v>
      </c>
      <c r="F124" s="197" t="s">
        <v>195</v>
      </c>
      <c r="G124" s="197"/>
      <c r="H124" s="197"/>
      <c r="I124" s="197"/>
      <c r="J124" s="197" t="s">
        <v>196</v>
      </c>
      <c r="K124" s="197" t="s">
        <v>197</v>
      </c>
      <c r="L124" s="197" t="s">
        <v>198</v>
      </c>
      <c r="M124" s="197"/>
      <c r="N124" s="197" t="s">
        <v>156</v>
      </c>
      <c r="O124" s="197"/>
      <c r="P124" s="197"/>
      <c r="Q124" s="198"/>
      <c r="R124" s="199"/>
      <c r="T124" s="106" t="s">
        <v>199</v>
      </c>
      <c r="U124" s="107" t="s">
        <v>44</v>
      </c>
      <c r="V124" s="107" t="s">
        <v>200</v>
      </c>
      <c r="W124" s="107" t="s">
        <v>201</v>
      </c>
      <c r="X124" s="107" t="s">
        <v>202</v>
      </c>
      <c r="Y124" s="107" t="s">
        <v>203</v>
      </c>
      <c r="Z124" s="107" t="s">
        <v>204</v>
      </c>
      <c r="AA124" s="108" t="s">
        <v>205</v>
      </c>
    </row>
    <row r="125" s="1" customFormat="1" ht="29.28" customHeight="1">
      <c r="B125" s="46"/>
      <c r="C125" s="110" t="s">
        <v>153</v>
      </c>
      <c r="D125" s="47"/>
      <c r="E125" s="47"/>
      <c r="F125" s="47"/>
      <c r="G125" s="47"/>
      <c r="H125" s="47"/>
      <c r="I125" s="47"/>
      <c r="J125" s="47"/>
      <c r="K125" s="47"/>
      <c r="L125" s="47"/>
      <c r="M125" s="47"/>
      <c r="N125" s="200">
        <f>BK125</f>
        <v>0</v>
      </c>
      <c r="O125" s="201"/>
      <c r="P125" s="201"/>
      <c r="Q125" s="201"/>
      <c r="R125" s="48"/>
      <c r="T125" s="109"/>
      <c r="U125" s="67"/>
      <c r="V125" s="67"/>
      <c r="W125" s="202">
        <f>W126+W214+W281</f>
        <v>0</v>
      </c>
      <c r="X125" s="67"/>
      <c r="Y125" s="202">
        <f>Y126+Y214+Y281</f>
        <v>644.31456558000002</v>
      </c>
      <c r="Z125" s="67"/>
      <c r="AA125" s="203">
        <f>AA126+AA214+AA281</f>
        <v>0</v>
      </c>
      <c r="AT125" s="22" t="s">
        <v>79</v>
      </c>
      <c r="AU125" s="22" t="s">
        <v>158</v>
      </c>
      <c r="BK125" s="204">
        <f>BK126+BK214+BK281</f>
        <v>0</v>
      </c>
    </row>
    <row r="126" s="9" customFormat="1" ht="37.44001" customHeight="1">
      <c r="B126" s="205"/>
      <c r="C126" s="206"/>
      <c r="D126" s="207" t="s">
        <v>159</v>
      </c>
      <c r="E126" s="207"/>
      <c r="F126" s="207"/>
      <c r="G126" s="207"/>
      <c r="H126" s="207"/>
      <c r="I126" s="207"/>
      <c r="J126" s="207"/>
      <c r="K126" s="207"/>
      <c r="L126" s="207"/>
      <c r="M126" s="207"/>
      <c r="N126" s="208">
        <f>BK126</f>
        <v>0</v>
      </c>
      <c r="O126" s="178"/>
      <c r="P126" s="178"/>
      <c r="Q126" s="178"/>
      <c r="R126" s="209"/>
      <c r="T126" s="210"/>
      <c r="U126" s="206"/>
      <c r="V126" s="206"/>
      <c r="W126" s="211">
        <f>W127+W152+W169+W206+W212</f>
        <v>0</v>
      </c>
      <c r="X126" s="206"/>
      <c r="Y126" s="211">
        <f>Y127+Y152+Y169+Y206+Y212</f>
        <v>640.66548738000006</v>
      </c>
      <c r="Z126" s="206"/>
      <c r="AA126" s="212">
        <f>AA127+AA152+AA169+AA206+AA212</f>
        <v>0</v>
      </c>
      <c r="AR126" s="213" t="s">
        <v>88</v>
      </c>
      <c r="AT126" s="214" t="s">
        <v>79</v>
      </c>
      <c r="AU126" s="214" t="s">
        <v>80</v>
      </c>
      <c r="AY126" s="213" t="s">
        <v>206</v>
      </c>
      <c r="BK126" s="215">
        <f>BK127+BK152+BK169+BK206+BK212</f>
        <v>0</v>
      </c>
    </row>
    <row r="127" s="9" customFormat="1" ht="19.92" customHeight="1">
      <c r="B127" s="205"/>
      <c r="C127" s="206"/>
      <c r="D127" s="216" t="s">
        <v>160</v>
      </c>
      <c r="E127" s="216"/>
      <c r="F127" s="216"/>
      <c r="G127" s="216"/>
      <c r="H127" s="216"/>
      <c r="I127" s="216"/>
      <c r="J127" s="216"/>
      <c r="K127" s="216"/>
      <c r="L127" s="216"/>
      <c r="M127" s="216"/>
      <c r="N127" s="217">
        <f>BK127</f>
        <v>0</v>
      </c>
      <c r="O127" s="218"/>
      <c r="P127" s="218"/>
      <c r="Q127" s="218"/>
      <c r="R127" s="209"/>
      <c r="T127" s="210"/>
      <c r="U127" s="206"/>
      <c r="V127" s="206"/>
      <c r="W127" s="211">
        <f>SUM(W128:W151)</f>
        <v>0</v>
      </c>
      <c r="X127" s="206"/>
      <c r="Y127" s="211">
        <f>SUM(Y128:Y151)</f>
        <v>0</v>
      </c>
      <c r="Z127" s="206"/>
      <c r="AA127" s="212">
        <f>SUM(AA128:AA151)</f>
        <v>0</v>
      </c>
      <c r="AR127" s="213" t="s">
        <v>88</v>
      </c>
      <c r="AT127" s="214" t="s">
        <v>79</v>
      </c>
      <c r="AU127" s="214" t="s">
        <v>88</v>
      </c>
      <c r="AY127" s="213" t="s">
        <v>206</v>
      </c>
      <c r="BK127" s="215">
        <f>SUM(BK128:BK151)</f>
        <v>0</v>
      </c>
    </row>
    <row r="128" s="1" customFormat="1" ht="25.5" customHeight="1">
      <c r="B128" s="46"/>
      <c r="C128" s="219" t="s">
        <v>88</v>
      </c>
      <c r="D128" s="219" t="s">
        <v>207</v>
      </c>
      <c r="E128" s="220" t="s">
        <v>4282</v>
      </c>
      <c r="F128" s="221" t="s">
        <v>4283</v>
      </c>
      <c r="G128" s="221"/>
      <c r="H128" s="221"/>
      <c r="I128" s="221"/>
      <c r="J128" s="222" t="s">
        <v>210</v>
      </c>
      <c r="K128" s="223">
        <v>477</v>
      </c>
      <c r="L128" s="224">
        <v>0</v>
      </c>
      <c r="M128" s="225"/>
      <c r="N128" s="226">
        <f>ROUND(L128*K128,2)</f>
        <v>0</v>
      </c>
      <c r="O128" s="226"/>
      <c r="P128" s="226"/>
      <c r="Q128" s="226"/>
      <c r="R128" s="48"/>
      <c r="T128" s="227" t="s">
        <v>22</v>
      </c>
      <c r="U128" s="56" t="s">
        <v>45</v>
      </c>
      <c r="V128" s="47"/>
      <c r="W128" s="228">
        <f>V128*K128</f>
        <v>0</v>
      </c>
      <c r="X128" s="228">
        <v>0</v>
      </c>
      <c r="Y128" s="228">
        <f>X128*K128</f>
        <v>0</v>
      </c>
      <c r="Z128" s="228">
        <v>0</v>
      </c>
      <c r="AA128" s="229">
        <f>Z128*K128</f>
        <v>0</v>
      </c>
      <c r="AR128" s="22" t="s">
        <v>211</v>
      </c>
      <c r="AT128" s="22" t="s">
        <v>207</v>
      </c>
      <c r="AU128" s="22" t="s">
        <v>149</v>
      </c>
      <c r="AY128" s="22" t="s">
        <v>206</v>
      </c>
      <c r="BE128" s="142">
        <f>IF(U128="základní",N128,0)</f>
        <v>0</v>
      </c>
      <c r="BF128" s="142">
        <f>IF(U128="snížená",N128,0)</f>
        <v>0</v>
      </c>
      <c r="BG128" s="142">
        <f>IF(U128="zákl. přenesená",N128,0)</f>
        <v>0</v>
      </c>
      <c r="BH128" s="142">
        <f>IF(U128="sníž. přenesená",N128,0)</f>
        <v>0</v>
      </c>
      <c r="BI128" s="142">
        <f>IF(U128="nulová",N128,0)</f>
        <v>0</v>
      </c>
      <c r="BJ128" s="22" t="s">
        <v>88</v>
      </c>
      <c r="BK128" s="142">
        <f>ROUND(L128*K128,2)</f>
        <v>0</v>
      </c>
      <c r="BL128" s="22" t="s">
        <v>211</v>
      </c>
      <c r="BM128" s="22" t="s">
        <v>4437</v>
      </c>
    </row>
    <row r="129" s="10" customFormat="1" ht="16.5" customHeight="1">
      <c r="B129" s="230"/>
      <c r="C129" s="231"/>
      <c r="D129" s="231"/>
      <c r="E129" s="232" t="s">
        <v>22</v>
      </c>
      <c r="F129" s="233" t="s">
        <v>4438</v>
      </c>
      <c r="G129" s="234"/>
      <c r="H129" s="234"/>
      <c r="I129" s="234"/>
      <c r="J129" s="231"/>
      <c r="K129" s="235">
        <v>247.5</v>
      </c>
      <c r="L129" s="231"/>
      <c r="M129" s="231"/>
      <c r="N129" s="231"/>
      <c r="O129" s="231"/>
      <c r="P129" s="231"/>
      <c r="Q129" s="231"/>
      <c r="R129" s="236"/>
      <c r="T129" s="237"/>
      <c r="U129" s="231"/>
      <c r="V129" s="231"/>
      <c r="W129" s="231"/>
      <c r="X129" s="231"/>
      <c r="Y129" s="231"/>
      <c r="Z129" s="231"/>
      <c r="AA129" s="238"/>
      <c r="AT129" s="239" t="s">
        <v>214</v>
      </c>
      <c r="AU129" s="239" t="s">
        <v>149</v>
      </c>
      <c r="AV129" s="10" t="s">
        <v>149</v>
      </c>
      <c r="AW129" s="10" t="s">
        <v>36</v>
      </c>
      <c r="AX129" s="10" t="s">
        <v>80</v>
      </c>
      <c r="AY129" s="239" t="s">
        <v>206</v>
      </c>
    </row>
    <row r="130" s="10" customFormat="1" ht="16.5" customHeight="1">
      <c r="B130" s="230"/>
      <c r="C130" s="231"/>
      <c r="D130" s="231"/>
      <c r="E130" s="232" t="s">
        <v>22</v>
      </c>
      <c r="F130" s="251" t="s">
        <v>4439</v>
      </c>
      <c r="G130" s="231"/>
      <c r="H130" s="231"/>
      <c r="I130" s="231"/>
      <c r="J130" s="231"/>
      <c r="K130" s="235">
        <v>48</v>
      </c>
      <c r="L130" s="231"/>
      <c r="M130" s="231"/>
      <c r="N130" s="231"/>
      <c r="O130" s="231"/>
      <c r="P130" s="231"/>
      <c r="Q130" s="231"/>
      <c r="R130" s="236"/>
      <c r="T130" s="237"/>
      <c r="U130" s="231"/>
      <c r="V130" s="231"/>
      <c r="W130" s="231"/>
      <c r="X130" s="231"/>
      <c r="Y130" s="231"/>
      <c r="Z130" s="231"/>
      <c r="AA130" s="238"/>
      <c r="AT130" s="239" t="s">
        <v>214</v>
      </c>
      <c r="AU130" s="239" t="s">
        <v>149</v>
      </c>
      <c r="AV130" s="10" t="s">
        <v>149</v>
      </c>
      <c r="AW130" s="10" t="s">
        <v>36</v>
      </c>
      <c r="AX130" s="10" t="s">
        <v>80</v>
      </c>
      <c r="AY130" s="239" t="s">
        <v>206</v>
      </c>
    </row>
    <row r="131" s="10" customFormat="1" ht="16.5" customHeight="1">
      <c r="B131" s="230"/>
      <c r="C131" s="231"/>
      <c r="D131" s="231"/>
      <c r="E131" s="232" t="s">
        <v>22</v>
      </c>
      <c r="F131" s="251" t="s">
        <v>4440</v>
      </c>
      <c r="G131" s="231"/>
      <c r="H131" s="231"/>
      <c r="I131" s="231"/>
      <c r="J131" s="231"/>
      <c r="K131" s="235">
        <v>50</v>
      </c>
      <c r="L131" s="231"/>
      <c r="M131" s="231"/>
      <c r="N131" s="231"/>
      <c r="O131" s="231"/>
      <c r="P131" s="231"/>
      <c r="Q131" s="231"/>
      <c r="R131" s="236"/>
      <c r="T131" s="237"/>
      <c r="U131" s="231"/>
      <c r="V131" s="231"/>
      <c r="W131" s="231"/>
      <c r="X131" s="231"/>
      <c r="Y131" s="231"/>
      <c r="Z131" s="231"/>
      <c r="AA131" s="238"/>
      <c r="AT131" s="239" t="s">
        <v>214</v>
      </c>
      <c r="AU131" s="239" t="s">
        <v>149</v>
      </c>
      <c r="AV131" s="10" t="s">
        <v>149</v>
      </c>
      <c r="AW131" s="10" t="s">
        <v>36</v>
      </c>
      <c r="AX131" s="10" t="s">
        <v>80</v>
      </c>
      <c r="AY131" s="239" t="s">
        <v>206</v>
      </c>
    </row>
    <row r="132" s="10" customFormat="1" ht="16.5" customHeight="1">
      <c r="B132" s="230"/>
      <c r="C132" s="231"/>
      <c r="D132" s="231"/>
      <c r="E132" s="232" t="s">
        <v>22</v>
      </c>
      <c r="F132" s="251" t="s">
        <v>4441</v>
      </c>
      <c r="G132" s="231"/>
      <c r="H132" s="231"/>
      <c r="I132" s="231"/>
      <c r="J132" s="231"/>
      <c r="K132" s="235">
        <v>45.399999999999999</v>
      </c>
      <c r="L132" s="231"/>
      <c r="M132" s="231"/>
      <c r="N132" s="231"/>
      <c r="O132" s="231"/>
      <c r="P132" s="231"/>
      <c r="Q132" s="231"/>
      <c r="R132" s="236"/>
      <c r="T132" s="237"/>
      <c r="U132" s="231"/>
      <c r="V132" s="231"/>
      <c r="W132" s="231"/>
      <c r="X132" s="231"/>
      <c r="Y132" s="231"/>
      <c r="Z132" s="231"/>
      <c r="AA132" s="238"/>
      <c r="AT132" s="239" t="s">
        <v>214</v>
      </c>
      <c r="AU132" s="239" t="s">
        <v>149</v>
      </c>
      <c r="AV132" s="10" t="s">
        <v>149</v>
      </c>
      <c r="AW132" s="10" t="s">
        <v>36</v>
      </c>
      <c r="AX132" s="10" t="s">
        <v>80</v>
      </c>
      <c r="AY132" s="239" t="s">
        <v>206</v>
      </c>
    </row>
    <row r="133" s="10" customFormat="1" ht="16.5" customHeight="1">
      <c r="B133" s="230"/>
      <c r="C133" s="231"/>
      <c r="D133" s="231"/>
      <c r="E133" s="232" t="s">
        <v>22</v>
      </c>
      <c r="F133" s="251" t="s">
        <v>4442</v>
      </c>
      <c r="G133" s="231"/>
      <c r="H133" s="231"/>
      <c r="I133" s="231"/>
      <c r="J133" s="231"/>
      <c r="K133" s="235">
        <v>17.5</v>
      </c>
      <c r="L133" s="231"/>
      <c r="M133" s="231"/>
      <c r="N133" s="231"/>
      <c r="O133" s="231"/>
      <c r="P133" s="231"/>
      <c r="Q133" s="231"/>
      <c r="R133" s="236"/>
      <c r="T133" s="237"/>
      <c r="U133" s="231"/>
      <c r="V133" s="231"/>
      <c r="W133" s="231"/>
      <c r="X133" s="231"/>
      <c r="Y133" s="231"/>
      <c r="Z133" s="231"/>
      <c r="AA133" s="238"/>
      <c r="AT133" s="239" t="s">
        <v>214</v>
      </c>
      <c r="AU133" s="239" t="s">
        <v>149</v>
      </c>
      <c r="AV133" s="10" t="s">
        <v>149</v>
      </c>
      <c r="AW133" s="10" t="s">
        <v>36</v>
      </c>
      <c r="AX133" s="10" t="s">
        <v>80</v>
      </c>
      <c r="AY133" s="239" t="s">
        <v>206</v>
      </c>
    </row>
    <row r="134" s="10" customFormat="1" ht="16.5" customHeight="1">
      <c r="B134" s="230"/>
      <c r="C134" s="231"/>
      <c r="D134" s="231"/>
      <c r="E134" s="232" t="s">
        <v>22</v>
      </c>
      <c r="F134" s="251" t="s">
        <v>4443</v>
      </c>
      <c r="G134" s="231"/>
      <c r="H134" s="231"/>
      <c r="I134" s="231"/>
      <c r="J134" s="231"/>
      <c r="K134" s="235">
        <v>68.599999999999994</v>
      </c>
      <c r="L134" s="231"/>
      <c r="M134" s="231"/>
      <c r="N134" s="231"/>
      <c r="O134" s="231"/>
      <c r="P134" s="231"/>
      <c r="Q134" s="231"/>
      <c r="R134" s="236"/>
      <c r="T134" s="237"/>
      <c r="U134" s="231"/>
      <c r="V134" s="231"/>
      <c r="W134" s="231"/>
      <c r="X134" s="231"/>
      <c r="Y134" s="231"/>
      <c r="Z134" s="231"/>
      <c r="AA134" s="238"/>
      <c r="AT134" s="239" t="s">
        <v>214</v>
      </c>
      <c r="AU134" s="239" t="s">
        <v>149</v>
      </c>
      <c r="AV134" s="10" t="s">
        <v>149</v>
      </c>
      <c r="AW134" s="10" t="s">
        <v>36</v>
      </c>
      <c r="AX134" s="10" t="s">
        <v>80</v>
      </c>
      <c r="AY134" s="239" t="s">
        <v>206</v>
      </c>
    </row>
    <row r="135" s="11" customFormat="1" ht="16.5" customHeight="1">
      <c r="B135" s="252"/>
      <c r="C135" s="253"/>
      <c r="D135" s="253"/>
      <c r="E135" s="254" t="s">
        <v>22</v>
      </c>
      <c r="F135" s="255" t="s">
        <v>289</v>
      </c>
      <c r="G135" s="253"/>
      <c r="H135" s="253"/>
      <c r="I135" s="253"/>
      <c r="J135" s="253"/>
      <c r="K135" s="256">
        <v>477</v>
      </c>
      <c r="L135" s="253"/>
      <c r="M135" s="253"/>
      <c r="N135" s="253"/>
      <c r="O135" s="253"/>
      <c r="P135" s="253"/>
      <c r="Q135" s="253"/>
      <c r="R135" s="257"/>
      <c r="T135" s="258"/>
      <c r="U135" s="253"/>
      <c r="V135" s="253"/>
      <c r="W135" s="253"/>
      <c r="X135" s="253"/>
      <c r="Y135" s="253"/>
      <c r="Z135" s="253"/>
      <c r="AA135" s="259"/>
      <c r="AT135" s="260" t="s">
        <v>214</v>
      </c>
      <c r="AU135" s="260" t="s">
        <v>149</v>
      </c>
      <c r="AV135" s="11" t="s">
        <v>211</v>
      </c>
      <c r="AW135" s="11" t="s">
        <v>36</v>
      </c>
      <c r="AX135" s="11" t="s">
        <v>88</v>
      </c>
      <c r="AY135" s="260" t="s">
        <v>206</v>
      </c>
    </row>
    <row r="136" s="1" customFormat="1" ht="25.5" customHeight="1">
      <c r="B136" s="46"/>
      <c r="C136" s="219" t="s">
        <v>149</v>
      </c>
      <c r="D136" s="219" t="s">
        <v>207</v>
      </c>
      <c r="E136" s="220" t="s">
        <v>4286</v>
      </c>
      <c r="F136" s="221" t="s">
        <v>4287</v>
      </c>
      <c r="G136" s="221"/>
      <c r="H136" s="221"/>
      <c r="I136" s="221"/>
      <c r="J136" s="222" t="s">
        <v>210</v>
      </c>
      <c r="K136" s="223">
        <v>477</v>
      </c>
      <c r="L136" s="224">
        <v>0</v>
      </c>
      <c r="M136" s="225"/>
      <c r="N136" s="226">
        <f>ROUND(L136*K136,2)</f>
        <v>0</v>
      </c>
      <c r="O136" s="226"/>
      <c r="P136" s="226"/>
      <c r="Q136" s="226"/>
      <c r="R136" s="48"/>
      <c r="T136" s="227" t="s">
        <v>22</v>
      </c>
      <c r="U136" s="56" t="s">
        <v>45</v>
      </c>
      <c r="V136" s="47"/>
      <c r="W136" s="228">
        <f>V136*K136</f>
        <v>0</v>
      </c>
      <c r="X136" s="228">
        <v>0</v>
      </c>
      <c r="Y136" s="228">
        <f>X136*K136</f>
        <v>0</v>
      </c>
      <c r="Z136" s="228">
        <v>0</v>
      </c>
      <c r="AA136" s="229">
        <f>Z136*K136</f>
        <v>0</v>
      </c>
      <c r="AR136" s="22" t="s">
        <v>211</v>
      </c>
      <c r="AT136" s="22" t="s">
        <v>207</v>
      </c>
      <c r="AU136" s="22" t="s">
        <v>149</v>
      </c>
      <c r="AY136" s="22" t="s">
        <v>206</v>
      </c>
      <c r="BE136" s="142">
        <f>IF(U136="základní",N136,0)</f>
        <v>0</v>
      </c>
      <c r="BF136" s="142">
        <f>IF(U136="snížená",N136,0)</f>
        <v>0</v>
      </c>
      <c r="BG136" s="142">
        <f>IF(U136="zákl. přenesená",N136,0)</f>
        <v>0</v>
      </c>
      <c r="BH136" s="142">
        <f>IF(U136="sníž. přenesená",N136,0)</f>
        <v>0</v>
      </c>
      <c r="BI136" s="142">
        <f>IF(U136="nulová",N136,0)</f>
        <v>0</v>
      </c>
      <c r="BJ136" s="22" t="s">
        <v>88</v>
      </c>
      <c r="BK136" s="142">
        <f>ROUND(L136*K136,2)</f>
        <v>0</v>
      </c>
      <c r="BL136" s="22" t="s">
        <v>211</v>
      </c>
      <c r="BM136" s="22" t="s">
        <v>4444</v>
      </c>
    </row>
    <row r="137" s="1" customFormat="1" ht="25.5" customHeight="1">
      <c r="B137" s="46"/>
      <c r="C137" s="219" t="s">
        <v>218</v>
      </c>
      <c r="D137" s="219" t="s">
        <v>207</v>
      </c>
      <c r="E137" s="220" t="s">
        <v>4445</v>
      </c>
      <c r="F137" s="221" t="s">
        <v>4446</v>
      </c>
      <c r="G137" s="221"/>
      <c r="H137" s="221"/>
      <c r="I137" s="221"/>
      <c r="J137" s="222" t="s">
        <v>210</v>
      </c>
      <c r="K137" s="223">
        <v>157.5</v>
      </c>
      <c r="L137" s="224">
        <v>0</v>
      </c>
      <c r="M137" s="225"/>
      <c r="N137" s="226">
        <f>ROUND(L137*K137,2)</f>
        <v>0</v>
      </c>
      <c r="O137" s="226"/>
      <c r="P137" s="226"/>
      <c r="Q137" s="226"/>
      <c r="R137" s="48"/>
      <c r="T137" s="227" t="s">
        <v>22</v>
      </c>
      <c r="U137" s="56" t="s">
        <v>45</v>
      </c>
      <c r="V137" s="47"/>
      <c r="W137" s="228">
        <f>V137*K137</f>
        <v>0</v>
      </c>
      <c r="X137" s="228">
        <v>0</v>
      </c>
      <c r="Y137" s="228">
        <f>X137*K137</f>
        <v>0</v>
      </c>
      <c r="Z137" s="228">
        <v>0</v>
      </c>
      <c r="AA137" s="229">
        <f>Z137*K137</f>
        <v>0</v>
      </c>
      <c r="AR137" s="22" t="s">
        <v>211</v>
      </c>
      <c r="AT137" s="22" t="s">
        <v>207</v>
      </c>
      <c r="AU137" s="22" t="s">
        <v>149</v>
      </c>
      <c r="AY137" s="22" t="s">
        <v>206</v>
      </c>
      <c r="BE137" s="142">
        <f>IF(U137="základní",N137,0)</f>
        <v>0</v>
      </c>
      <c r="BF137" s="142">
        <f>IF(U137="snížená",N137,0)</f>
        <v>0</v>
      </c>
      <c r="BG137" s="142">
        <f>IF(U137="zákl. přenesená",N137,0)</f>
        <v>0</v>
      </c>
      <c r="BH137" s="142">
        <f>IF(U137="sníž. přenesená",N137,0)</f>
        <v>0</v>
      </c>
      <c r="BI137" s="142">
        <f>IF(U137="nulová",N137,0)</f>
        <v>0</v>
      </c>
      <c r="BJ137" s="22" t="s">
        <v>88</v>
      </c>
      <c r="BK137" s="142">
        <f>ROUND(L137*K137,2)</f>
        <v>0</v>
      </c>
      <c r="BL137" s="22" t="s">
        <v>211</v>
      </c>
      <c r="BM137" s="22" t="s">
        <v>4447</v>
      </c>
    </row>
    <row r="138" s="10" customFormat="1" ht="16.5" customHeight="1">
      <c r="B138" s="230"/>
      <c r="C138" s="231"/>
      <c r="D138" s="231"/>
      <c r="E138" s="232" t="s">
        <v>22</v>
      </c>
      <c r="F138" s="233" t="s">
        <v>4448</v>
      </c>
      <c r="G138" s="234"/>
      <c r="H138" s="234"/>
      <c r="I138" s="234"/>
      <c r="J138" s="231"/>
      <c r="K138" s="235">
        <v>157.5</v>
      </c>
      <c r="L138" s="231"/>
      <c r="M138" s="231"/>
      <c r="N138" s="231"/>
      <c r="O138" s="231"/>
      <c r="P138" s="231"/>
      <c r="Q138" s="231"/>
      <c r="R138" s="236"/>
      <c r="T138" s="237"/>
      <c r="U138" s="231"/>
      <c r="V138" s="231"/>
      <c r="W138" s="231"/>
      <c r="X138" s="231"/>
      <c r="Y138" s="231"/>
      <c r="Z138" s="231"/>
      <c r="AA138" s="238"/>
      <c r="AT138" s="239" t="s">
        <v>214</v>
      </c>
      <c r="AU138" s="239" t="s">
        <v>149</v>
      </c>
      <c r="AV138" s="10" t="s">
        <v>149</v>
      </c>
      <c r="AW138" s="10" t="s">
        <v>36</v>
      </c>
      <c r="AX138" s="10" t="s">
        <v>88</v>
      </c>
      <c r="AY138" s="239" t="s">
        <v>206</v>
      </c>
    </row>
    <row r="139" s="1" customFormat="1" ht="25.5" customHeight="1">
      <c r="B139" s="46"/>
      <c r="C139" s="219" t="s">
        <v>211</v>
      </c>
      <c r="D139" s="219" t="s">
        <v>207</v>
      </c>
      <c r="E139" s="220" t="s">
        <v>4449</v>
      </c>
      <c r="F139" s="221" t="s">
        <v>4450</v>
      </c>
      <c r="G139" s="221"/>
      <c r="H139" s="221"/>
      <c r="I139" s="221"/>
      <c r="J139" s="222" t="s">
        <v>210</v>
      </c>
      <c r="K139" s="223">
        <v>157.5</v>
      </c>
      <c r="L139" s="224">
        <v>0</v>
      </c>
      <c r="M139" s="225"/>
      <c r="N139" s="226">
        <f>ROUND(L139*K139,2)</f>
        <v>0</v>
      </c>
      <c r="O139" s="226"/>
      <c r="P139" s="226"/>
      <c r="Q139" s="226"/>
      <c r="R139" s="48"/>
      <c r="T139" s="227" t="s">
        <v>22</v>
      </c>
      <c r="U139" s="56" t="s">
        <v>45</v>
      </c>
      <c r="V139" s="47"/>
      <c r="W139" s="228">
        <f>V139*K139</f>
        <v>0</v>
      </c>
      <c r="X139" s="228">
        <v>0</v>
      </c>
      <c r="Y139" s="228">
        <f>X139*K139</f>
        <v>0</v>
      </c>
      <c r="Z139" s="228">
        <v>0</v>
      </c>
      <c r="AA139" s="229">
        <f>Z139*K139</f>
        <v>0</v>
      </c>
      <c r="AR139" s="22" t="s">
        <v>211</v>
      </c>
      <c r="AT139" s="22" t="s">
        <v>207</v>
      </c>
      <c r="AU139" s="22" t="s">
        <v>149</v>
      </c>
      <c r="AY139" s="22" t="s">
        <v>206</v>
      </c>
      <c r="BE139" s="142">
        <f>IF(U139="základní",N139,0)</f>
        <v>0</v>
      </c>
      <c r="BF139" s="142">
        <f>IF(U139="snížená",N139,0)</f>
        <v>0</v>
      </c>
      <c r="BG139" s="142">
        <f>IF(U139="zákl. přenesená",N139,0)</f>
        <v>0</v>
      </c>
      <c r="BH139" s="142">
        <f>IF(U139="sníž. přenesená",N139,0)</f>
        <v>0</v>
      </c>
      <c r="BI139" s="142">
        <f>IF(U139="nulová",N139,0)</f>
        <v>0</v>
      </c>
      <c r="BJ139" s="22" t="s">
        <v>88</v>
      </c>
      <c r="BK139" s="142">
        <f>ROUND(L139*K139,2)</f>
        <v>0</v>
      </c>
      <c r="BL139" s="22" t="s">
        <v>211</v>
      </c>
      <c r="BM139" s="22" t="s">
        <v>4451</v>
      </c>
    </row>
    <row r="140" s="1" customFormat="1" ht="25.5" customHeight="1">
      <c r="B140" s="46"/>
      <c r="C140" s="219" t="s">
        <v>226</v>
      </c>
      <c r="D140" s="219" t="s">
        <v>207</v>
      </c>
      <c r="E140" s="220" t="s">
        <v>4452</v>
      </c>
      <c r="F140" s="221" t="s">
        <v>4453</v>
      </c>
      <c r="G140" s="221"/>
      <c r="H140" s="221"/>
      <c r="I140" s="221"/>
      <c r="J140" s="222" t="s">
        <v>210</v>
      </c>
      <c r="K140" s="223">
        <v>12.640000000000001</v>
      </c>
      <c r="L140" s="224">
        <v>0</v>
      </c>
      <c r="M140" s="225"/>
      <c r="N140" s="226">
        <f>ROUND(L140*K140,2)</f>
        <v>0</v>
      </c>
      <c r="O140" s="226"/>
      <c r="P140" s="226"/>
      <c r="Q140" s="226"/>
      <c r="R140" s="48"/>
      <c r="T140" s="227" t="s">
        <v>22</v>
      </c>
      <c r="U140" s="56" t="s">
        <v>45</v>
      </c>
      <c r="V140" s="47"/>
      <c r="W140" s="228">
        <f>V140*K140</f>
        <v>0</v>
      </c>
      <c r="X140" s="228">
        <v>0</v>
      </c>
      <c r="Y140" s="228">
        <f>X140*K140</f>
        <v>0</v>
      </c>
      <c r="Z140" s="228">
        <v>0</v>
      </c>
      <c r="AA140" s="229">
        <f>Z140*K140</f>
        <v>0</v>
      </c>
      <c r="AR140" s="22" t="s">
        <v>211</v>
      </c>
      <c r="AT140" s="22" t="s">
        <v>207</v>
      </c>
      <c r="AU140" s="22" t="s">
        <v>149</v>
      </c>
      <c r="AY140" s="22" t="s">
        <v>206</v>
      </c>
      <c r="BE140" s="142">
        <f>IF(U140="základní",N140,0)</f>
        <v>0</v>
      </c>
      <c r="BF140" s="142">
        <f>IF(U140="snížená",N140,0)</f>
        <v>0</v>
      </c>
      <c r="BG140" s="142">
        <f>IF(U140="zákl. přenesená",N140,0)</f>
        <v>0</v>
      </c>
      <c r="BH140" s="142">
        <f>IF(U140="sníž. přenesená",N140,0)</f>
        <v>0</v>
      </c>
      <c r="BI140" s="142">
        <f>IF(U140="nulová",N140,0)</f>
        <v>0</v>
      </c>
      <c r="BJ140" s="22" t="s">
        <v>88</v>
      </c>
      <c r="BK140" s="142">
        <f>ROUND(L140*K140,2)</f>
        <v>0</v>
      </c>
      <c r="BL140" s="22" t="s">
        <v>211</v>
      </c>
      <c r="BM140" s="22" t="s">
        <v>4454</v>
      </c>
    </row>
    <row r="141" s="10" customFormat="1" ht="16.5" customHeight="1">
      <c r="B141" s="230"/>
      <c r="C141" s="231"/>
      <c r="D141" s="231"/>
      <c r="E141" s="232" t="s">
        <v>22</v>
      </c>
      <c r="F141" s="233" t="s">
        <v>4455</v>
      </c>
      <c r="G141" s="234"/>
      <c r="H141" s="234"/>
      <c r="I141" s="234"/>
      <c r="J141" s="231"/>
      <c r="K141" s="235">
        <v>12.640000000000001</v>
      </c>
      <c r="L141" s="231"/>
      <c r="M141" s="231"/>
      <c r="N141" s="231"/>
      <c r="O141" s="231"/>
      <c r="P141" s="231"/>
      <c r="Q141" s="231"/>
      <c r="R141" s="236"/>
      <c r="T141" s="237"/>
      <c r="U141" s="231"/>
      <c r="V141" s="231"/>
      <c r="W141" s="231"/>
      <c r="X141" s="231"/>
      <c r="Y141" s="231"/>
      <c r="Z141" s="231"/>
      <c r="AA141" s="238"/>
      <c r="AT141" s="239" t="s">
        <v>214</v>
      </c>
      <c r="AU141" s="239" t="s">
        <v>149</v>
      </c>
      <c r="AV141" s="10" t="s">
        <v>149</v>
      </c>
      <c r="AW141" s="10" t="s">
        <v>36</v>
      </c>
      <c r="AX141" s="10" t="s">
        <v>88</v>
      </c>
      <c r="AY141" s="239" t="s">
        <v>206</v>
      </c>
    </row>
    <row r="142" s="1" customFormat="1" ht="25.5" customHeight="1">
      <c r="B142" s="46"/>
      <c r="C142" s="219" t="s">
        <v>231</v>
      </c>
      <c r="D142" s="219" t="s">
        <v>207</v>
      </c>
      <c r="E142" s="220" t="s">
        <v>4456</v>
      </c>
      <c r="F142" s="221" t="s">
        <v>4457</v>
      </c>
      <c r="G142" s="221"/>
      <c r="H142" s="221"/>
      <c r="I142" s="221"/>
      <c r="J142" s="222" t="s">
        <v>210</v>
      </c>
      <c r="K142" s="223">
        <v>33.390000000000001</v>
      </c>
      <c r="L142" s="224">
        <v>0</v>
      </c>
      <c r="M142" s="225"/>
      <c r="N142" s="226">
        <f>ROUND(L142*K142,2)</f>
        <v>0</v>
      </c>
      <c r="O142" s="226"/>
      <c r="P142" s="226"/>
      <c r="Q142" s="226"/>
      <c r="R142" s="48"/>
      <c r="T142" s="227" t="s">
        <v>22</v>
      </c>
      <c r="U142" s="56" t="s">
        <v>45</v>
      </c>
      <c r="V142" s="47"/>
      <c r="W142" s="228">
        <f>V142*K142</f>
        <v>0</v>
      </c>
      <c r="X142" s="228">
        <v>0</v>
      </c>
      <c r="Y142" s="228">
        <f>X142*K142</f>
        <v>0</v>
      </c>
      <c r="Z142" s="228">
        <v>0</v>
      </c>
      <c r="AA142" s="229">
        <f>Z142*K142</f>
        <v>0</v>
      </c>
      <c r="AR142" s="22" t="s">
        <v>211</v>
      </c>
      <c r="AT142" s="22" t="s">
        <v>207</v>
      </c>
      <c r="AU142" s="22" t="s">
        <v>149</v>
      </c>
      <c r="AY142" s="22" t="s">
        <v>206</v>
      </c>
      <c r="BE142" s="142">
        <f>IF(U142="základní",N142,0)</f>
        <v>0</v>
      </c>
      <c r="BF142" s="142">
        <f>IF(U142="snížená",N142,0)</f>
        <v>0</v>
      </c>
      <c r="BG142" s="142">
        <f>IF(U142="zákl. přenesená",N142,0)</f>
        <v>0</v>
      </c>
      <c r="BH142" s="142">
        <f>IF(U142="sníž. přenesená",N142,0)</f>
        <v>0</v>
      </c>
      <c r="BI142" s="142">
        <f>IF(U142="nulová",N142,0)</f>
        <v>0</v>
      </c>
      <c r="BJ142" s="22" t="s">
        <v>88</v>
      </c>
      <c r="BK142" s="142">
        <f>ROUND(L142*K142,2)</f>
        <v>0</v>
      </c>
      <c r="BL142" s="22" t="s">
        <v>211</v>
      </c>
      <c r="BM142" s="22" t="s">
        <v>4458</v>
      </c>
    </row>
    <row r="143" s="10" customFormat="1" ht="16.5" customHeight="1">
      <c r="B143" s="230"/>
      <c r="C143" s="231"/>
      <c r="D143" s="231"/>
      <c r="E143" s="232" t="s">
        <v>22</v>
      </c>
      <c r="F143" s="233" t="s">
        <v>4459</v>
      </c>
      <c r="G143" s="234"/>
      <c r="H143" s="234"/>
      <c r="I143" s="234"/>
      <c r="J143" s="231"/>
      <c r="K143" s="235">
        <v>33.390000000000001</v>
      </c>
      <c r="L143" s="231"/>
      <c r="M143" s="231"/>
      <c r="N143" s="231"/>
      <c r="O143" s="231"/>
      <c r="P143" s="231"/>
      <c r="Q143" s="231"/>
      <c r="R143" s="236"/>
      <c r="T143" s="237"/>
      <c r="U143" s="231"/>
      <c r="V143" s="231"/>
      <c r="W143" s="231"/>
      <c r="X143" s="231"/>
      <c r="Y143" s="231"/>
      <c r="Z143" s="231"/>
      <c r="AA143" s="238"/>
      <c r="AT143" s="239" t="s">
        <v>214</v>
      </c>
      <c r="AU143" s="239" t="s">
        <v>149</v>
      </c>
      <c r="AV143" s="10" t="s">
        <v>149</v>
      </c>
      <c r="AW143" s="10" t="s">
        <v>36</v>
      </c>
      <c r="AX143" s="10" t="s">
        <v>88</v>
      </c>
      <c r="AY143" s="239" t="s">
        <v>206</v>
      </c>
    </row>
    <row r="144" s="1" customFormat="1" ht="25.5" customHeight="1">
      <c r="B144" s="46"/>
      <c r="C144" s="219" t="s">
        <v>235</v>
      </c>
      <c r="D144" s="219" t="s">
        <v>207</v>
      </c>
      <c r="E144" s="220" t="s">
        <v>227</v>
      </c>
      <c r="F144" s="221" t="s">
        <v>228</v>
      </c>
      <c r="G144" s="221"/>
      <c r="H144" s="221"/>
      <c r="I144" s="221"/>
      <c r="J144" s="222" t="s">
        <v>210</v>
      </c>
      <c r="K144" s="223">
        <v>166.02000000000001</v>
      </c>
      <c r="L144" s="224">
        <v>0</v>
      </c>
      <c r="M144" s="225"/>
      <c r="N144" s="226">
        <f>ROUND(L144*K144,2)</f>
        <v>0</v>
      </c>
      <c r="O144" s="226"/>
      <c r="P144" s="226"/>
      <c r="Q144" s="226"/>
      <c r="R144" s="48"/>
      <c r="T144" s="227" t="s">
        <v>22</v>
      </c>
      <c r="U144" s="56" t="s">
        <v>45</v>
      </c>
      <c r="V144" s="47"/>
      <c r="W144" s="228">
        <f>V144*K144</f>
        <v>0</v>
      </c>
      <c r="X144" s="228">
        <v>0</v>
      </c>
      <c r="Y144" s="228">
        <f>X144*K144</f>
        <v>0</v>
      </c>
      <c r="Z144" s="228">
        <v>0</v>
      </c>
      <c r="AA144" s="229">
        <f>Z144*K144</f>
        <v>0</v>
      </c>
      <c r="AR144" s="22" t="s">
        <v>211</v>
      </c>
      <c r="AT144" s="22" t="s">
        <v>207</v>
      </c>
      <c r="AU144" s="22" t="s">
        <v>149</v>
      </c>
      <c r="AY144" s="22" t="s">
        <v>206</v>
      </c>
      <c r="BE144" s="142">
        <f>IF(U144="základní",N144,0)</f>
        <v>0</v>
      </c>
      <c r="BF144" s="142">
        <f>IF(U144="snížená",N144,0)</f>
        <v>0</v>
      </c>
      <c r="BG144" s="142">
        <f>IF(U144="zákl. přenesená",N144,0)</f>
        <v>0</v>
      </c>
      <c r="BH144" s="142">
        <f>IF(U144="sníž. přenesená",N144,0)</f>
        <v>0</v>
      </c>
      <c r="BI144" s="142">
        <f>IF(U144="nulová",N144,0)</f>
        <v>0</v>
      </c>
      <c r="BJ144" s="22" t="s">
        <v>88</v>
      </c>
      <c r="BK144" s="142">
        <f>ROUND(L144*K144,2)</f>
        <v>0</v>
      </c>
      <c r="BL144" s="22" t="s">
        <v>211</v>
      </c>
      <c r="BM144" s="22" t="s">
        <v>4460</v>
      </c>
    </row>
    <row r="145" s="10" customFormat="1" ht="16.5" customHeight="1">
      <c r="B145" s="230"/>
      <c r="C145" s="231"/>
      <c r="D145" s="231"/>
      <c r="E145" s="232" t="s">
        <v>22</v>
      </c>
      <c r="F145" s="233" t="s">
        <v>4461</v>
      </c>
      <c r="G145" s="234"/>
      <c r="H145" s="234"/>
      <c r="I145" s="234"/>
      <c r="J145" s="231"/>
      <c r="K145" s="235">
        <v>166.02000000000001</v>
      </c>
      <c r="L145" s="231"/>
      <c r="M145" s="231"/>
      <c r="N145" s="231"/>
      <c r="O145" s="231"/>
      <c r="P145" s="231"/>
      <c r="Q145" s="231"/>
      <c r="R145" s="236"/>
      <c r="T145" s="237"/>
      <c r="U145" s="231"/>
      <c r="V145" s="231"/>
      <c r="W145" s="231"/>
      <c r="X145" s="231"/>
      <c r="Y145" s="231"/>
      <c r="Z145" s="231"/>
      <c r="AA145" s="238"/>
      <c r="AT145" s="239" t="s">
        <v>214</v>
      </c>
      <c r="AU145" s="239" t="s">
        <v>149</v>
      </c>
      <c r="AV145" s="10" t="s">
        <v>149</v>
      </c>
      <c r="AW145" s="10" t="s">
        <v>36</v>
      </c>
      <c r="AX145" s="10" t="s">
        <v>88</v>
      </c>
      <c r="AY145" s="239" t="s">
        <v>206</v>
      </c>
    </row>
    <row r="146" s="1" customFormat="1" ht="16.5" customHeight="1">
      <c r="B146" s="46"/>
      <c r="C146" s="219" t="s">
        <v>240</v>
      </c>
      <c r="D146" s="219" t="s">
        <v>207</v>
      </c>
      <c r="E146" s="220" t="s">
        <v>232</v>
      </c>
      <c r="F146" s="221" t="s">
        <v>233</v>
      </c>
      <c r="G146" s="221"/>
      <c r="H146" s="221"/>
      <c r="I146" s="221"/>
      <c r="J146" s="222" t="s">
        <v>210</v>
      </c>
      <c r="K146" s="223">
        <v>166.02000000000001</v>
      </c>
      <c r="L146" s="224">
        <v>0</v>
      </c>
      <c r="M146" s="225"/>
      <c r="N146" s="226">
        <f>ROUND(L146*K146,2)</f>
        <v>0</v>
      </c>
      <c r="O146" s="226"/>
      <c r="P146" s="226"/>
      <c r="Q146" s="226"/>
      <c r="R146" s="48"/>
      <c r="T146" s="227" t="s">
        <v>22</v>
      </c>
      <c r="U146" s="56" t="s">
        <v>45</v>
      </c>
      <c r="V146" s="47"/>
      <c r="W146" s="228">
        <f>V146*K146</f>
        <v>0</v>
      </c>
      <c r="X146" s="228">
        <v>0</v>
      </c>
      <c r="Y146" s="228">
        <f>X146*K146</f>
        <v>0</v>
      </c>
      <c r="Z146" s="228">
        <v>0</v>
      </c>
      <c r="AA146" s="229">
        <f>Z146*K146</f>
        <v>0</v>
      </c>
      <c r="AR146" s="22" t="s">
        <v>211</v>
      </c>
      <c r="AT146" s="22" t="s">
        <v>207</v>
      </c>
      <c r="AU146" s="22" t="s">
        <v>149</v>
      </c>
      <c r="AY146" s="22" t="s">
        <v>206</v>
      </c>
      <c r="BE146" s="142">
        <f>IF(U146="základní",N146,0)</f>
        <v>0</v>
      </c>
      <c r="BF146" s="142">
        <f>IF(U146="snížená",N146,0)</f>
        <v>0</v>
      </c>
      <c r="BG146" s="142">
        <f>IF(U146="zákl. přenesená",N146,0)</f>
        <v>0</v>
      </c>
      <c r="BH146" s="142">
        <f>IF(U146="sníž. přenesená",N146,0)</f>
        <v>0</v>
      </c>
      <c r="BI146" s="142">
        <f>IF(U146="nulová",N146,0)</f>
        <v>0</v>
      </c>
      <c r="BJ146" s="22" t="s">
        <v>88</v>
      </c>
      <c r="BK146" s="142">
        <f>ROUND(L146*K146,2)</f>
        <v>0</v>
      </c>
      <c r="BL146" s="22" t="s">
        <v>211</v>
      </c>
      <c r="BM146" s="22" t="s">
        <v>4462</v>
      </c>
    </row>
    <row r="147" s="1" customFormat="1" ht="25.5" customHeight="1">
      <c r="B147" s="46"/>
      <c r="C147" s="219" t="s">
        <v>245</v>
      </c>
      <c r="D147" s="219" t="s">
        <v>207</v>
      </c>
      <c r="E147" s="220" t="s">
        <v>236</v>
      </c>
      <c r="F147" s="221" t="s">
        <v>237</v>
      </c>
      <c r="G147" s="221"/>
      <c r="H147" s="221"/>
      <c r="I147" s="221"/>
      <c r="J147" s="222" t="s">
        <v>238</v>
      </c>
      <c r="K147" s="223">
        <v>282.23399999999998</v>
      </c>
      <c r="L147" s="224">
        <v>0</v>
      </c>
      <c r="M147" s="225"/>
      <c r="N147" s="226">
        <f>ROUND(L147*K147,2)</f>
        <v>0</v>
      </c>
      <c r="O147" s="226"/>
      <c r="P147" s="226"/>
      <c r="Q147" s="226"/>
      <c r="R147" s="48"/>
      <c r="T147" s="227" t="s">
        <v>22</v>
      </c>
      <c r="U147" s="56" t="s">
        <v>45</v>
      </c>
      <c r="V147" s="47"/>
      <c r="W147" s="228">
        <f>V147*K147</f>
        <v>0</v>
      </c>
      <c r="X147" s="228">
        <v>0</v>
      </c>
      <c r="Y147" s="228">
        <f>X147*K147</f>
        <v>0</v>
      </c>
      <c r="Z147" s="228">
        <v>0</v>
      </c>
      <c r="AA147" s="229">
        <f>Z147*K147</f>
        <v>0</v>
      </c>
      <c r="AR147" s="22" t="s">
        <v>211</v>
      </c>
      <c r="AT147" s="22" t="s">
        <v>207</v>
      </c>
      <c r="AU147" s="22" t="s">
        <v>149</v>
      </c>
      <c r="AY147" s="22" t="s">
        <v>206</v>
      </c>
      <c r="BE147" s="142">
        <f>IF(U147="základní",N147,0)</f>
        <v>0</v>
      </c>
      <c r="BF147" s="142">
        <f>IF(U147="snížená",N147,0)</f>
        <v>0</v>
      </c>
      <c r="BG147" s="142">
        <f>IF(U147="zákl. přenesená",N147,0)</f>
        <v>0</v>
      </c>
      <c r="BH147" s="142">
        <f>IF(U147="sníž. přenesená",N147,0)</f>
        <v>0</v>
      </c>
      <c r="BI147" s="142">
        <f>IF(U147="nulová",N147,0)</f>
        <v>0</v>
      </c>
      <c r="BJ147" s="22" t="s">
        <v>88</v>
      </c>
      <c r="BK147" s="142">
        <f>ROUND(L147*K147,2)</f>
        <v>0</v>
      </c>
      <c r="BL147" s="22" t="s">
        <v>211</v>
      </c>
      <c r="BM147" s="22" t="s">
        <v>4463</v>
      </c>
    </row>
    <row r="148" s="1" customFormat="1" ht="25.5" customHeight="1">
      <c r="B148" s="46"/>
      <c r="C148" s="219" t="s">
        <v>249</v>
      </c>
      <c r="D148" s="219" t="s">
        <v>207</v>
      </c>
      <c r="E148" s="220" t="s">
        <v>4464</v>
      </c>
      <c r="F148" s="221" t="s">
        <v>4465</v>
      </c>
      <c r="G148" s="221"/>
      <c r="H148" s="221"/>
      <c r="I148" s="221"/>
      <c r="J148" s="222" t="s">
        <v>210</v>
      </c>
      <c r="K148" s="223">
        <v>94.480000000000004</v>
      </c>
      <c r="L148" s="224">
        <v>0</v>
      </c>
      <c r="M148" s="225"/>
      <c r="N148" s="226">
        <f>ROUND(L148*K148,2)</f>
        <v>0</v>
      </c>
      <c r="O148" s="226"/>
      <c r="P148" s="226"/>
      <c r="Q148" s="226"/>
      <c r="R148" s="48"/>
      <c r="T148" s="227" t="s">
        <v>22</v>
      </c>
      <c r="U148" s="56" t="s">
        <v>45</v>
      </c>
      <c r="V148" s="47"/>
      <c r="W148" s="228">
        <f>V148*K148</f>
        <v>0</v>
      </c>
      <c r="X148" s="228">
        <v>0</v>
      </c>
      <c r="Y148" s="228">
        <f>X148*K148</f>
        <v>0</v>
      </c>
      <c r="Z148" s="228">
        <v>0</v>
      </c>
      <c r="AA148" s="229">
        <f>Z148*K148</f>
        <v>0</v>
      </c>
      <c r="AR148" s="22" t="s">
        <v>211</v>
      </c>
      <c r="AT148" s="22" t="s">
        <v>207</v>
      </c>
      <c r="AU148" s="22" t="s">
        <v>149</v>
      </c>
      <c r="AY148" s="22" t="s">
        <v>206</v>
      </c>
      <c r="BE148" s="142">
        <f>IF(U148="základní",N148,0)</f>
        <v>0</v>
      </c>
      <c r="BF148" s="142">
        <f>IF(U148="snížená",N148,0)</f>
        <v>0</v>
      </c>
      <c r="BG148" s="142">
        <f>IF(U148="zákl. přenesená",N148,0)</f>
        <v>0</v>
      </c>
      <c r="BH148" s="142">
        <f>IF(U148="sníž. přenesená",N148,0)</f>
        <v>0</v>
      </c>
      <c r="BI148" s="142">
        <f>IF(U148="nulová",N148,0)</f>
        <v>0</v>
      </c>
      <c r="BJ148" s="22" t="s">
        <v>88</v>
      </c>
      <c r="BK148" s="142">
        <f>ROUND(L148*K148,2)</f>
        <v>0</v>
      </c>
      <c r="BL148" s="22" t="s">
        <v>211</v>
      </c>
      <c r="BM148" s="22" t="s">
        <v>4466</v>
      </c>
    </row>
    <row r="149" s="10" customFormat="1" ht="16.5" customHeight="1">
      <c r="B149" s="230"/>
      <c r="C149" s="231"/>
      <c r="D149" s="231"/>
      <c r="E149" s="232" t="s">
        <v>22</v>
      </c>
      <c r="F149" s="233" t="s">
        <v>4467</v>
      </c>
      <c r="G149" s="234"/>
      <c r="H149" s="234"/>
      <c r="I149" s="234"/>
      <c r="J149" s="231"/>
      <c r="K149" s="235">
        <v>94.480000000000004</v>
      </c>
      <c r="L149" s="231"/>
      <c r="M149" s="231"/>
      <c r="N149" s="231"/>
      <c r="O149" s="231"/>
      <c r="P149" s="231"/>
      <c r="Q149" s="231"/>
      <c r="R149" s="236"/>
      <c r="T149" s="237"/>
      <c r="U149" s="231"/>
      <c r="V149" s="231"/>
      <c r="W149" s="231"/>
      <c r="X149" s="231"/>
      <c r="Y149" s="231"/>
      <c r="Z149" s="231"/>
      <c r="AA149" s="238"/>
      <c r="AT149" s="239" t="s">
        <v>214</v>
      </c>
      <c r="AU149" s="239" t="s">
        <v>149</v>
      </c>
      <c r="AV149" s="10" t="s">
        <v>149</v>
      </c>
      <c r="AW149" s="10" t="s">
        <v>36</v>
      </c>
      <c r="AX149" s="10" t="s">
        <v>88</v>
      </c>
      <c r="AY149" s="239" t="s">
        <v>206</v>
      </c>
    </row>
    <row r="150" s="1" customFormat="1" ht="25.5" customHeight="1">
      <c r="B150" s="46"/>
      <c r="C150" s="219" t="s">
        <v>253</v>
      </c>
      <c r="D150" s="219" t="s">
        <v>207</v>
      </c>
      <c r="E150" s="220" t="s">
        <v>4468</v>
      </c>
      <c r="F150" s="221" t="s">
        <v>4469</v>
      </c>
      <c r="G150" s="221"/>
      <c r="H150" s="221"/>
      <c r="I150" s="221"/>
      <c r="J150" s="222" t="s">
        <v>210</v>
      </c>
      <c r="K150" s="223">
        <v>374</v>
      </c>
      <c r="L150" s="224">
        <v>0</v>
      </c>
      <c r="M150" s="225"/>
      <c r="N150" s="226">
        <f>ROUND(L150*K150,2)</f>
        <v>0</v>
      </c>
      <c r="O150" s="226"/>
      <c r="P150" s="226"/>
      <c r="Q150" s="226"/>
      <c r="R150" s="48"/>
      <c r="T150" s="227" t="s">
        <v>22</v>
      </c>
      <c r="U150" s="56" t="s">
        <v>45</v>
      </c>
      <c r="V150" s="47"/>
      <c r="W150" s="228">
        <f>V150*K150</f>
        <v>0</v>
      </c>
      <c r="X150" s="228">
        <v>0</v>
      </c>
      <c r="Y150" s="228">
        <f>X150*K150</f>
        <v>0</v>
      </c>
      <c r="Z150" s="228">
        <v>0</v>
      </c>
      <c r="AA150" s="229">
        <f>Z150*K150</f>
        <v>0</v>
      </c>
      <c r="AR150" s="22" t="s">
        <v>211</v>
      </c>
      <c r="AT150" s="22" t="s">
        <v>207</v>
      </c>
      <c r="AU150" s="22" t="s">
        <v>149</v>
      </c>
      <c r="AY150" s="22" t="s">
        <v>206</v>
      </c>
      <c r="BE150" s="142">
        <f>IF(U150="základní",N150,0)</f>
        <v>0</v>
      </c>
      <c r="BF150" s="142">
        <f>IF(U150="snížená",N150,0)</f>
        <v>0</v>
      </c>
      <c r="BG150" s="142">
        <f>IF(U150="zákl. přenesená",N150,0)</f>
        <v>0</v>
      </c>
      <c r="BH150" s="142">
        <f>IF(U150="sníž. přenesená",N150,0)</f>
        <v>0</v>
      </c>
      <c r="BI150" s="142">
        <f>IF(U150="nulová",N150,0)</f>
        <v>0</v>
      </c>
      <c r="BJ150" s="22" t="s">
        <v>88</v>
      </c>
      <c r="BK150" s="142">
        <f>ROUND(L150*K150,2)</f>
        <v>0</v>
      </c>
      <c r="BL150" s="22" t="s">
        <v>211</v>
      </c>
      <c r="BM150" s="22" t="s">
        <v>4470</v>
      </c>
    </row>
    <row r="151" s="10" customFormat="1" ht="16.5" customHeight="1">
      <c r="B151" s="230"/>
      <c r="C151" s="231"/>
      <c r="D151" s="231"/>
      <c r="E151" s="232" t="s">
        <v>22</v>
      </c>
      <c r="F151" s="233" t="s">
        <v>4471</v>
      </c>
      <c r="G151" s="234"/>
      <c r="H151" s="234"/>
      <c r="I151" s="234"/>
      <c r="J151" s="231"/>
      <c r="K151" s="235">
        <v>374</v>
      </c>
      <c r="L151" s="231"/>
      <c r="M151" s="231"/>
      <c r="N151" s="231"/>
      <c r="O151" s="231"/>
      <c r="P151" s="231"/>
      <c r="Q151" s="231"/>
      <c r="R151" s="236"/>
      <c r="T151" s="237"/>
      <c r="U151" s="231"/>
      <c r="V151" s="231"/>
      <c r="W151" s="231"/>
      <c r="X151" s="231"/>
      <c r="Y151" s="231"/>
      <c r="Z151" s="231"/>
      <c r="AA151" s="238"/>
      <c r="AT151" s="239" t="s">
        <v>214</v>
      </c>
      <c r="AU151" s="239" t="s">
        <v>149</v>
      </c>
      <c r="AV151" s="10" t="s">
        <v>149</v>
      </c>
      <c r="AW151" s="10" t="s">
        <v>36</v>
      </c>
      <c r="AX151" s="10" t="s">
        <v>88</v>
      </c>
      <c r="AY151" s="239" t="s">
        <v>206</v>
      </c>
    </row>
    <row r="152" s="9" customFormat="1" ht="29.88" customHeight="1">
      <c r="B152" s="205"/>
      <c r="C152" s="206"/>
      <c r="D152" s="216" t="s">
        <v>161</v>
      </c>
      <c r="E152" s="216"/>
      <c r="F152" s="216"/>
      <c r="G152" s="216"/>
      <c r="H152" s="216"/>
      <c r="I152" s="216"/>
      <c r="J152" s="216"/>
      <c r="K152" s="216"/>
      <c r="L152" s="216"/>
      <c r="M152" s="216"/>
      <c r="N152" s="217">
        <f>BK152</f>
        <v>0</v>
      </c>
      <c r="O152" s="218"/>
      <c r="P152" s="218"/>
      <c r="Q152" s="218"/>
      <c r="R152" s="209"/>
      <c r="T152" s="210"/>
      <c r="U152" s="206"/>
      <c r="V152" s="206"/>
      <c r="W152" s="211">
        <f>SUM(W153:W168)</f>
        <v>0</v>
      </c>
      <c r="X152" s="206"/>
      <c r="Y152" s="211">
        <f>SUM(Y153:Y168)</f>
        <v>52.113848739999995</v>
      </c>
      <c r="Z152" s="206"/>
      <c r="AA152" s="212">
        <f>SUM(AA153:AA168)</f>
        <v>0</v>
      </c>
      <c r="AR152" s="213" t="s">
        <v>88</v>
      </c>
      <c r="AT152" s="214" t="s">
        <v>79</v>
      </c>
      <c r="AU152" s="214" t="s">
        <v>88</v>
      </c>
      <c r="AY152" s="213" t="s">
        <v>206</v>
      </c>
      <c r="BK152" s="215">
        <f>SUM(BK153:BK168)</f>
        <v>0</v>
      </c>
    </row>
    <row r="153" s="1" customFormat="1" ht="38.25" customHeight="1">
      <c r="B153" s="46"/>
      <c r="C153" s="219" t="s">
        <v>257</v>
      </c>
      <c r="D153" s="219" t="s">
        <v>207</v>
      </c>
      <c r="E153" s="220" t="s">
        <v>4472</v>
      </c>
      <c r="F153" s="221" t="s">
        <v>4473</v>
      </c>
      <c r="G153" s="221"/>
      <c r="H153" s="221"/>
      <c r="I153" s="221"/>
      <c r="J153" s="222" t="s">
        <v>243</v>
      </c>
      <c r="K153" s="223">
        <v>26</v>
      </c>
      <c r="L153" s="224">
        <v>0</v>
      </c>
      <c r="M153" s="225"/>
      <c r="N153" s="226">
        <f>ROUND(L153*K153,2)</f>
        <v>0</v>
      </c>
      <c r="O153" s="226"/>
      <c r="P153" s="226"/>
      <c r="Q153" s="226"/>
      <c r="R153" s="48"/>
      <c r="T153" s="227" t="s">
        <v>22</v>
      </c>
      <c r="U153" s="56" t="s">
        <v>45</v>
      </c>
      <c r="V153" s="47"/>
      <c r="W153" s="228">
        <f>V153*K153</f>
        <v>0</v>
      </c>
      <c r="X153" s="228">
        <v>0.22656999999999999</v>
      </c>
      <c r="Y153" s="228">
        <f>X153*K153</f>
        <v>5.8908199999999997</v>
      </c>
      <c r="Z153" s="228">
        <v>0</v>
      </c>
      <c r="AA153" s="229">
        <f>Z153*K153</f>
        <v>0</v>
      </c>
      <c r="AR153" s="22" t="s">
        <v>211</v>
      </c>
      <c r="AT153" s="22" t="s">
        <v>207</v>
      </c>
      <c r="AU153" s="22" t="s">
        <v>149</v>
      </c>
      <c r="AY153" s="22" t="s">
        <v>206</v>
      </c>
      <c r="BE153" s="142">
        <f>IF(U153="základní",N153,0)</f>
        <v>0</v>
      </c>
      <c r="BF153" s="142">
        <f>IF(U153="snížená",N153,0)</f>
        <v>0</v>
      </c>
      <c r="BG153" s="142">
        <f>IF(U153="zákl. přenesená",N153,0)</f>
        <v>0</v>
      </c>
      <c r="BH153" s="142">
        <f>IF(U153="sníž. přenesená",N153,0)</f>
        <v>0</v>
      </c>
      <c r="BI153" s="142">
        <f>IF(U153="nulová",N153,0)</f>
        <v>0</v>
      </c>
      <c r="BJ153" s="22" t="s">
        <v>88</v>
      </c>
      <c r="BK153" s="142">
        <f>ROUND(L153*K153,2)</f>
        <v>0</v>
      </c>
      <c r="BL153" s="22" t="s">
        <v>211</v>
      </c>
      <c r="BM153" s="22" t="s">
        <v>4474</v>
      </c>
    </row>
    <row r="154" s="1" customFormat="1" ht="25.5" customHeight="1">
      <c r="B154" s="46"/>
      <c r="C154" s="219" t="s">
        <v>262</v>
      </c>
      <c r="D154" s="219" t="s">
        <v>207</v>
      </c>
      <c r="E154" s="220" t="s">
        <v>4475</v>
      </c>
      <c r="F154" s="221" t="s">
        <v>4476</v>
      </c>
      <c r="G154" s="221"/>
      <c r="H154" s="221"/>
      <c r="I154" s="221"/>
      <c r="J154" s="222" t="s">
        <v>243</v>
      </c>
      <c r="K154" s="223">
        <v>20</v>
      </c>
      <c r="L154" s="224">
        <v>0</v>
      </c>
      <c r="M154" s="225"/>
      <c r="N154" s="226">
        <f>ROUND(L154*K154,2)</f>
        <v>0</v>
      </c>
      <c r="O154" s="226"/>
      <c r="P154" s="226"/>
      <c r="Q154" s="226"/>
      <c r="R154" s="48"/>
      <c r="T154" s="227" t="s">
        <v>22</v>
      </c>
      <c r="U154" s="56" t="s">
        <v>45</v>
      </c>
      <c r="V154" s="47"/>
      <c r="W154" s="228">
        <f>V154*K154</f>
        <v>0</v>
      </c>
      <c r="X154" s="228">
        <v>0.00092000000000000003</v>
      </c>
      <c r="Y154" s="228">
        <f>X154*K154</f>
        <v>0.0184</v>
      </c>
      <c r="Z154" s="228">
        <v>0</v>
      </c>
      <c r="AA154" s="229">
        <f>Z154*K154</f>
        <v>0</v>
      </c>
      <c r="AR154" s="22" t="s">
        <v>211</v>
      </c>
      <c r="AT154" s="22" t="s">
        <v>207</v>
      </c>
      <c r="AU154" s="22" t="s">
        <v>149</v>
      </c>
      <c r="AY154" s="22" t="s">
        <v>206</v>
      </c>
      <c r="BE154" s="142">
        <f>IF(U154="základní",N154,0)</f>
        <v>0</v>
      </c>
      <c r="BF154" s="142">
        <f>IF(U154="snížená",N154,0)</f>
        <v>0</v>
      </c>
      <c r="BG154" s="142">
        <f>IF(U154="zákl. přenesená",N154,0)</f>
        <v>0</v>
      </c>
      <c r="BH154" s="142">
        <f>IF(U154="sníž. přenesená",N154,0)</f>
        <v>0</v>
      </c>
      <c r="BI154" s="142">
        <f>IF(U154="nulová",N154,0)</f>
        <v>0</v>
      </c>
      <c r="BJ154" s="22" t="s">
        <v>88</v>
      </c>
      <c r="BK154" s="142">
        <f>ROUND(L154*K154,2)</f>
        <v>0</v>
      </c>
      <c r="BL154" s="22" t="s">
        <v>211</v>
      </c>
      <c r="BM154" s="22" t="s">
        <v>4477</v>
      </c>
    </row>
    <row r="155" s="1" customFormat="1" ht="25.5" customHeight="1">
      <c r="B155" s="46"/>
      <c r="C155" s="219" t="s">
        <v>269</v>
      </c>
      <c r="D155" s="219" t="s">
        <v>207</v>
      </c>
      <c r="E155" s="220" t="s">
        <v>254</v>
      </c>
      <c r="F155" s="221" t="s">
        <v>255</v>
      </c>
      <c r="G155" s="221"/>
      <c r="H155" s="221"/>
      <c r="I155" s="221"/>
      <c r="J155" s="222" t="s">
        <v>243</v>
      </c>
      <c r="K155" s="223">
        <v>26</v>
      </c>
      <c r="L155" s="224">
        <v>0</v>
      </c>
      <c r="M155" s="225"/>
      <c r="N155" s="226">
        <f>ROUND(L155*K155,2)</f>
        <v>0</v>
      </c>
      <c r="O155" s="226"/>
      <c r="P155" s="226"/>
      <c r="Q155" s="226"/>
      <c r="R155" s="48"/>
      <c r="T155" s="227" t="s">
        <v>22</v>
      </c>
      <c r="U155" s="56" t="s">
        <v>45</v>
      </c>
      <c r="V155" s="47"/>
      <c r="W155" s="228">
        <f>V155*K155</f>
        <v>0</v>
      </c>
      <c r="X155" s="228">
        <v>5.0000000000000002E-05</v>
      </c>
      <c r="Y155" s="228">
        <f>X155*K155</f>
        <v>0.0013000000000000002</v>
      </c>
      <c r="Z155" s="228">
        <v>0</v>
      </c>
      <c r="AA155" s="229">
        <f>Z155*K155</f>
        <v>0</v>
      </c>
      <c r="AR155" s="22" t="s">
        <v>211</v>
      </c>
      <c r="AT155" s="22" t="s">
        <v>207</v>
      </c>
      <c r="AU155" s="22" t="s">
        <v>149</v>
      </c>
      <c r="AY155" s="22" t="s">
        <v>206</v>
      </c>
      <c r="BE155" s="142">
        <f>IF(U155="základní",N155,0)</f>
        <v>0</v>
      </c>
      <c r="BF155" s="142">
        <f>IF(U155="snížená",N155,0)</f>
        <v>0</v>
      </c>
      <c r="BG155" s="142">
        <f>IF(U155="zákl. přenesená",N155,0)</f>
        <v>0</v>
      </c>
      <c r="BH155" s="142">
        <f>IF(U155="sníž. přenesená",N155,0)</f>
        <v>0</v>
      </c>
      <c r="BI155" s="142">
        <f>IF(U155="nulová",N155,0)</f>
        <v>0</v>
      </c>
      <c r="BJ155" s="22" t="s">
        <v>88</v>
      </c>
      <c r="BK155" s="142">
        <f>ROUND(L155*K155,2)</f>
        <v>0</v>
      </c>
      <c r="BL155" s="22" t="s">
        <v>211</v>
      </c>
      <c r="BM155" s="22" t="s">
        <v>4478</v>
      </c>
    </row>
    <row r="156" s="1" customFormat="1" ht="38.25" customHeight="1">
      <c r="B156" s="46"/>
      <c r="C156" s="219" t="s">
        <v>11</v>
      </c>
      <c r="D156" s="219" t="s">
        <v>207</v>
      </c>
      <c r="E156" s="220" t="s">
        <v>270</v>
      </c>
      <c r="F156" s="221" t="s">
        <v>271</v>
      </c>
      <c r="G156" s="221"/>
      <c r="H156" s="221"/>
      <c r="I156" s="221"/>
      <c r="J156" s="222" t="s">
        <v>210</v>
      </c>
      <c r="K156" s="223">
        <v>10.555999999999999</v>
      </c>
      <c r="L156" s="224">
        <v>0</v>
      </c>
      <c r="M156" s="225"/>
      <c r="N156" s="226">
        <f>ROUND(L156*K156,2)</f>
        <v>0</v>
      </c>
      <c r="O156" s="226"/>
      <c r="P156" s="226"/>
      <c r="Q156" s="226"/>
      <c r="R156" s="48"/>
      <c r="T156" s="227" t="s">
        <v>22</v>
      </c>
      <c r="U156" s="56" t="s">
        <v>45</v>
      </c>
      <c r="V156" s="47"/>
      <c r="W156" s="228">
        <f>V156*K156</f>
        <v>0</v>
      </c>
      <c r="X156" s="228">
        <v>2.43065</v>
      </c>
      <c r="Y156" s="228">
        <f>X156*K156</f>
        <v>25.657941399999999</v>
      </c>
      <c r="Z156" s="228">
        <v>0</v>
      </c>
      <c r="AA156" s="229">
        <f>Z156*K156</f>
        <v>0</v>
      </c>
      <c r="AR156" s="22" t="s">
        <v>211</v>
      </c>
      <c r="AT156" s="22" t="s">
        <v>207</v>
      </c>
      <c r="AU156" s="22" t="s">
        <v>149</v>
      </c>
      <c r="AY156" s="22" t="s">
        <v>206</v>
      </c>
      <c r="BE156" s="142">
        <f>IF(U156="základní",N156,0)</f>
        <v>0</v>
      </c>
      <c r="BF156" s="142">
        <f>IF(U156="snížená",N156,0)</f>
        <v>0</v>
      </c>
      <c r="BG156" s="142">
        <f>IF(U156="zákl. přenesená",N156,0)</f>
        <v>0</v>
      </c>
      <c r="BH156" s="142">
        <f>IF(U156="sníž. přenesená",N156,0)</f>
        <v>0</v>
      </c>
      <c r="BI156" s="142">
        <f>IF(U156="nulová",N156,0)</f>
        <v>0</v>
      </c>
      <c r="BJ156" s="22" t="s">
        <v>88</v>
      </c>
      <c r="BK156" s="142">
        <f>ROUND(L156*K156,2)</f>
        <v>0</v>
      </c>
      <c r="BL156" s="22" t="s">
        <v>211</v>
      </c>
      <c r="BM156" s="22" t="s">
        <v>4479</v>
      </c>
    </row>
    <row r="157" s="10" customFormat="1" ht="16.5" customHeight="1">
      <c r="B157" s="230"/>
      <c r="C157" s="231"/>
      <c r="D157" s="231"/>
      <c r="E157" s="232" t="s">
        <v>22</v>
      </c>
      <c r="F157" s="233" t="s">
        <v>4480</v>
      </c>
      <c r="G157" s="234"/>
      <c r="H157" s="234"/>
      <c r="I157" s="234"/>
      <c r="J157" s="231"/>
      <c r="K157" s="235">
        <v>2.625</v>
      </c>
      <c r="L157" s="231"/>
      <c r="M157" s="231"/>
      <c r="N157" s="231"/>
      <c r="O157" s="231"/>
      <c r="P157" s="231"/>
      <c r="Q157" s="231"/>
      <c r="R157" s="236"/>
      <c r="T157" s="237"/>
      <c r="U157" s="231"/>
      <c r="V157" s="231"/>
      <c r="W157" s="231"/>
      <c r="X157" s="231"/>
      <c r="Y157" s="231"/>
      <c r="Z157" s="231"/>
      <c r="AA157" s="238"/>
      <c r="AT157" s="239" t="s">
        <v>214</v>
      </c>
      <c r="AU157" s="239" t="s">
        <v>149</v>
      </c>
      <c r="AV157" s="10" t="s">
        <v>149</v>
      </c>
      <c r="AW157" s="10" t="s">
        <v>36</v>
      </c>
      <c r="AX157" s="10" t="s">
        <v>80</v>
      </c>
      <c r="AY157" s="239" t="s">
        <v>206</v>
      </c>
    </row>
    <row r="158" s="10" customFormat="1" ht="16.5" customHeight="1">
      <c r="B158" s="230"/>
      <c r="C158" s="231"/>
      <c r="D158" s="231"/>
      <c r="E158" s="232" t="s">
        <v>22</v>
      </c>
      <c r="F158" s="251" t="s">
        <v>4481</v>
      </c>
      <c r="G158" s="231"/>
      <c r="H158" s="231"/>
      <c r="I158" s="231"/>
      <c r="J158" s="231"/>
      <c r="K158" s="235">
        <v>0.69999999999999996</v>
      </c>
      <c r="L158" s="231"/>
      <c r="M158" s="231"/>
      <c r="N158" s="231"/>
      <c r="O158" s="231"/>
      <c r="P158" s="231"/>
      <c r="Q158" s="231"/>
      <c r="R158" s="236"/>
      <c r="T158" s="237"/>
      <c r="U158" s="231"/>
      <c r="V158" s="231"/>
      <c r="W158" s="231"/>
      <c r="X158" s="231"/>
      <c r="Y158" s="231"/>
      <c r="Z158" s="231"/>
      <c r="AA158" s="238"/>
      <c r="AT158" s="239" t="s">
        <v>214</v>
      </c>
      <c r="AU158" s="239" t="s">
        <v>149</v>
      </c>
      <c r="AV158" s="10" t="s">
        <v>149</v>
      </c>
      <c r="AW158" s="10" t="s">
        <v>36</v>
      </c>
      <c r="AX158" s="10" t="s">
        <v>80</v>
      </c>
      <c r="AY158" s="239" t="s">
        <v>206</v>
      </c>
    </row>
    <row r="159" s="10" customFormat="1" ht="16.5" customHeight="1">
      <c r="B159" s="230"/>
      <c r="C159" s="231"/>
      <c r="D159" s="231"/>
      <c r="E159" s="232" t="s">
        <v>22</v>
      </c>
      <c r="F159" s="251" t="s">
        <v>4482</v>
      </c>
      <c r="G159" s="231"/>
      <c r="H159" s="231"/>
      <c r="I159" s="231"/>
      <c r="J159" s="231"/>
      <c r="K159" s="235">
        <v>0.55000000000000004</v>
      </c>
      <c r="L159" s="231"/>
      <c r="M159" s="231"/>
      <c r="N159" s="231"/>
      <c r="O159" s="231"/>
      <c r="P159" s="231"/>
      <c r="Q159" s="231"/>
      <c r="R159" s="236"/>
      <c r="T159" s="237"/>
      <c r="U159" s="231"/>
      <c r="V159" s="231"/>
      <c r="W159" s="231"/>
      <c r="X159" s="231"/>
      <c r="Y159" s="231"/>
      <c r="Z159" s="231"/>
      <c r="AA159" s="238"/>
      <c r="AT159" s="239" t="s">
        <v>214</v>
      </c>
      <c r="AU159" s="239" t="s">
        <v>149</v>
      </c>
      <c r="AV159" s="10" t="s">
        <v>149</v>
      </c>
      <c r="AW159" s="10" t="s">
        <v>36</v>
      </c>
      <c r="AX159" s="10" t="s">
        <v>80</v>
      </c>
      <c r="AY159" s="239" t="s">
        <v>206</v>
      </c>
    </row>
    <row r="160" s="10" customFormat="1" ht="16.5" customHeight="1">
      <c r="B160" s="230"/>
      <c r="C160" s="231"/>
      <c r="D160" s="231"/>
      <c r="E160" s="232" t="s">
        <v>22</v>
      </c>
      <c r="F160" s="251" t="s">
        <v>4483</v>
      </c>
      <c r="G160" s="231"/>
      <c r="H160" s="231"/>
      <c r="I160" s="231"/>
      <c r="J160" s="231"/>
      <c r="K160" s="235">
        <v>0.55000000000000004</v>
      </c>
      <c r="L160" s="231"/>
      <c r="M160" s="231"/>
      <c r="N160" s="231"/>
      <c r="O160" s="231"/>
      <c r="P160" s="231"/>
      <c r="Q160" s="231"/>
      <c r="R160" s="236"/>
      <c r="T160" s="237"/>
      <c r="U160" s="231"/>
      <c r="V160" s="231"/>
      <c r="W160" s="231"/>
      <c r="X160" s="231"/>
      <c r="Y160" s="231"/>
      <c r="Z160" s="231"/>
      <c r="AA160" s="238"/>
      <c r="AT160" s="239" t="s">
        <v>214</v>
      </c>
      <c r="AU160" s="239" t="s">
        <v>149</v>
      </c>
      <c r="AV160" s="10" t="s">
        <v>149</v>
      </c>
      <c r="AW160" s="10" t="s">
        <v>36</v>
      </c>
      <c r="AX160" s="10" t="s">
        <v>80</v>
      </c>
      <c r="AY160" s="239" t="s">
        <v>206</v>
      </c>
    </row>
    <row r="161" s="10" customFormat="1" ht="16.5" customHeight="1">
      <c r="B161" s="230"/>
      <c r="C161" s="231"/>
      <c r="D161" s="231"/>
      <c r="E161" s="232" t="s">
        <v>22</v>
      </c>
      <c r="F161" s="251" t="s">
        <v>4484</v>
      </c>
      <c r="G161" s="231"/>
      <c r="H161" s="231"/>
      <c r="I161" s="231"/>
      <c r="J161" s="231"/>
      <c r="K161" s="235">
        <v>0.55000000000000004</v>
      </c>
      <c r="L161" s="231"/>
      <c r="M161" s="231"/>
      <c r="N161" s="231"/>
      <c r="O161" s="231"/>
      <c r="P161" s="231"/>
      <c r="Q161" s="231"/>
      <c r="R161" s="236"/>
      <c r="T161" s="237"/>
      <c r="U161" s="231"/>
      <c r="V161" s="231"/>
      <c r="W161" s="231"/>
      <c r="X161" s="231"/>
      <c r="Y161" s="231"/>
      <c r="Z161" s="231"/>
      <c r="AA161" s="238"/>
      <c r="AT161" s="239" t="s">
        <v>214</v>
      </c>
      <c r="AU161" s="239" t="s">
        <v>149</v>
      </c>
      <c r="AV161" s="10" t="s">
        <v>149</v>
      </c>
      <c r="AW161" s="10" t="s">
        <v>36</v>
      </c>
      <c r="AX161" s="10" t="s">
        <v>80</v>
      </c>
      <c r="AY161" s="239" t="s">
        <v>206</v>
      </c>
    </row>
    <row r="162" s="10" customFormat="1" ht="16.5" customHeight="1">
      <c r="B162" s="230"/>
      <c r="C162" s="231"/>
      <c r="D162" s="231"/>
      <c r="E162" s="232" t="s">
        <v>22</v>
      </c>
      <c r="F162" s="251" t="s">
        <v>4485</v>
      </c>
      <c r="G162" s="231"/>
      <c r="H162" s="231"/>
      <c r="I162" s="231"/>
      <c r="J162" s="231"/>
      <c r="K162" s="235">
        <v>1.05</v>
      </c>
      <c r="L162" s="231"/>
      <c r="M162" s="231"/>
      <c r="N162" s="231"/>
      <c r="O162" s="231"/>
      <c r="P162" s="231"/>
      <c r="Q162" s="231"/>
      <c r="R162" s="236"/>
      <c r="T162" s="237"/>
      <c r="U162" s="231"/>
      <c r="V162" s="231"/>
      <c r="W162" s="231"/>
      <c r="X162" s="231"/>
      <c r="Y162" s="231"/>
      <c r="Z162" s="231"/>
      <c r="AA162" s="238"/>
      <c r="AT162" s="239" t="s">
        <v>214</v>
      </c>
      <c r="AU162" s="239" t="s">
        <v>149</v>
      </c>
      <c r="AV162" s="10" t="s">
        <v>149</v>
      </c>
      <c r="AW162" s="10" t="s">
        <v>36</v>
      </c>
      <c r="AX162" s="10" t="s">
        <v>80</v>
      </c>
      <c r="AY162" s="239" t="s">
        <v>206</v>
      </c>
    </row>
    <row r="163" s="10" customFormat="1" ht="16.5" customHeight="1">
      <c r="B163" s="230"/>
      <c r="C163" s="231"/>
      <c r="D163" s="231"/>
      <c r="E163" s="232" t="s">
        <v>22</v>
      </c>
      <c r="F163" s="251" t="s">
        <v>4486</v>
      </c>
      <c r="G163" s="231"/>
      <c r="H163" s="231"/>
      <c r="I163" s="231"/>
      <c r="J163" s="231"/>
      <c r="K163" s="235">
        <v>4.5309999999999997</v>
      </c>
      <c r="L163" s="231"/>
      <c r="M163" s="231"/>
      <c r="N163" s="231"/>
      <c r="O163" s="231"/>
      <c r="P163" s="231"/>
      <c r="Q163" s="231"/>
      <c r="R163" s="236"/>
      <c r="T163" s="237"/>
      <c r="U163" s="231"/>
      <c r="V163" s="231"/>
      <c r="W163" s="231"/>
      <c r="X163" s="231"/>
      <c r="Y163" s="231"/>
      <c r="Z163" s="231"/>
      <c r="AA163" s="238"/>
      <c r="AT163" s="239" t="s">
        <v>214</v>
      </c>
      <c r="AU163" s="239" t="s">
        <v>149</v>
      </c>
      <c r="AV163" s="10" t="s">
        <v>149</v>
      </c>
      <c r="AW163" s="10" t="s">
        <v>36</v>
      </c>
      <c r="AX163" s="10" t="s">
        <v>80</v>
      </c>
      <c r="AY163" s="239" t="s">
        <v>206</v>
      </c>
    </row>
    <row r="164" s="11" customFormat="1" ht="16.5" customHeight="1">
      <c r="B164" s="252"/>
      <c r="C164" s="253"/>
      <c r="D164" s="253"/>
      <c r="E164" s="254" t="s">
        <v>22</v>
      </c>
      <c r="F164" s="255" t="s">
        <v>289</v>
      </c>
      <c r="G164" s="253"/>
      <c r="H164" s="253"/>
      <c r="I164" s="253"/>
      <c r="J164" s="253"/>
      <c r="K164" s="256">
        <v>10.555999999999999</v>
      </c>
      <c r="L164" s="253"/>
      <c r="M164" s="253"/>
      <c r="N164" s="253"/>
      <c r="O164" s="253"/>
      <c r="P164" s="253"/>
      <c r="Q164" s="253"/>
      <c r="R164" s="257"/>
      <c r="T164" s="258"/>
      <c r="U164" s="253"/>
      <c r="V164" s="253"/>
      <c r="W164" s="253"/>
      <c r="X164" s="253"/>
      <c r="Y164" s="253"/>
      <c r="Z164" s="253"/>
      <c r="AA164" s="259"/>
      <c r="AT164" s="260" t="s">
        <v>214</v>
      </c>
      <c r="AU164" s="260" t="s">
        <v>149</v>
      </c>
      <c r="AV164" s="11" t="s">
        <v>211</v>
      </c>
      <c r="AW164" s="11" t="s">
        <v>36</v>
      </c>
      <c r="AX164" s="11" t="s">
        <v>88</v>
      </c>
      <c r="AY164" s="260" t="s">
        <v>206</v>
      </c>
    </row>
    <row r="165" s="1" customFormat="1" ht="38.25" customHeight="1">
      <c r="B165" s="46"/>
      <c r="C165" s="219" t="s">
        <v>278</v>
      </c>
      <c r="D165" s="219" t="s">
        <v>207</v>
      </c>
      <c r="E165" s="220" t="s">
        <v>4487</v>
      </c>
      <c r="F165" s="221" t="s">
        <v>4488</v>
      </c>
      <c r="G165" s="221"/>
      <c r="H165" s="221"/>
      <c r="I165" s="221"/>
      <c r="J165" s="222" t="s">
        <v>260</v>
      </c>
      <c r="K165" s="223">
        <v>55.659999999999997</v>
      </c>
      <c r="L165" s="224">
        <v>0</v>
      </c>
      <c r="M165" s="225"/>
      <c r="N165" s="226">
        <f>ROUND(L165*K165,2)</f>
        <v>0</v>
      </c>
      <c r="O165" s="226"/>
      <c r="P165" s="226"/>
      <c r="Q165" s="226"/>
      <c r="R165" s="48"/>
      <c r="T165" s="227" t="s">
        <v>22</v>
      </c>
      <c r="U165" s="56" t="s">
        <v>45</v>
      </c>
      <c r="V165" s="47"/>
      <c r="W165" s="228">
        <f>V165*K165</f>
        <v>0</v>
      </c>
      <c r="X165" s="228">
        <v>0.36276999999999998</v>
      </c>
      <c r="Y165" s="228">
        <f>X165*K165</f>
        <v>20.191778199999998</v>
      </c>
      <c r="Z165" s="228">
        <v>0</v>
      </c>
      <c r="AA165" s="229">
        <f>Z165*K165</f>
        <v>0</v>
      </c>
      <c r="AR165" s="22" t="s">
        <v>211</v>
      </c>
      <c r="AT165" s="22" t="s">
        <v>207</v>
      </c>
      <c r="AU165" s="22" t="s">
        <v>149</v>
      </c>
      <c r="AY165" s="22" t="s">
        <v>206</v>
      </c>
      <c r="BE165" s="142">
        <f>IF(U165="základní",N165,0)</f>
        <v>0</v>
      </c>
      <c r="BF165" s="142">
        <f>IF(U165="snížená",N165,0)</f>
        <v>0</v>
      </c>
      <c r="BG165" s="142">
        <f>IF(U165="zákl. přenesená",N165,0)</f>
        <v>0</v>
      </c>
      <c r="BH165" s="142">
        <f>IF(U165="sníž. přenesená",N165,0)</f>
        <v>0</v>
      </c>
      <c r="BI165" s="142">
        <f>IF(U165="nulová",N165,0)</f>
        <v>0</v>
      </c>
      <c r="BJ165" s="22" t="s">
        <v>88</v>
      </c>
      <c r="BK165" s="142">
        <f>ROUND(L165*K165,2)</f>
        <v>0</v>
      </c>
      <c r="BL165" s="22" t="s">
        <v>211</v>
      </c>
      <c r="BM165" s="22" t="s">
        <v>4489</v>
      </c>
    </row>
    <row r="166" s="10" customFormat="1" ht="16.5" customHeight="1">
      <c r="B166" s="230"/>
      <c r="C166" s="231"/>
      <c r="D166" s="231"/>
      <c r="E166" s="232" t="s">
        <v>22</v>
      </c>
      <c r="F166" s="233" t="s">
        <v>4490</v>
      </c>
      <c r="G166" s="234"/>
      <c r="H166" s="234"/>
      <c r="I166" s="234"/>
      <c r="J166" s="231"/>
      <c r="K166" s="235">
        <v>55.659999999999997</v>
      </c>
      <c r="L166" s="231"/>
      <c r="M166" s="231"/>
      <c r="N166" s="231"/>
      <c r="O166" s="231"/>
      <c r="P166" s="231"/>
      <c r="Q166" s="231"/>
      <c r="R166" s="236"/>
      <c r="T166" s="237"/>
      <c r="U166" s="231"/>
      <c r="V166" s="231"/>
      <c r="W166" s="231"/>
      <c r="X166" s="231"/>
      <c r="Y166" s="231"/>
      <c r="Z166" s="231"/>
      <c r="AA166" s="238"/>
      <c r="AT166" s="239" t="s">
        <v>214</v>
      </c>
      <c r="AU166" s="239" t="s">
        <v>149</v>
      </c>
      <c r="AV166" s="10" t="s">
        <v>149</v>
      </c>
      <c r="AW166" s="10" t="s">
        <v>36</v>
      </c>
      <c r="AX166" s="10" t="s">
        <v>88</v>
      </c>
      <c r="AY166" s="239" t="s">
        <v>206</v>
      </c>
    </row>
    <row r="167" s="1" customFormat="1" ht="25.5" customHeight="1">
      <c r="B167" s="46"/>
      <c r="C167" s="219" t="s">
        <v>283</v>
      </c>
      <c r="D167" s="219" t="s">
        <v>207</v>
      </c>
      <c r="E167" s="220" t="s">
        <v>1708</v>
      </c>
      <c r="F167" s="221" t="s">
        <v>1709</v>
      </c>
      <c r="G167" s="221"/>
      <c r="H167" s="221"/>
      <c r="I167" s="221"/>
      <c r="J167" s="222" t="s">
        <v>238</v>
      </c>
      <c r="K167" s="223">
        <v>0.33400000000000002</v>
      </c>
      <c r="L167" s="224">
        <v>0</v>
      </c>
      <c r="M167" s="225"/>
      <c r="N167" s="226">
        <f>ROUND(L167*K167,2)</f>
        <v>0</v>
      </c>
      <c r="O167" s="226"/>
      <c r="P167" s="226"/>
      <c r="Q167" s="226"/>
      <c r="R167" s="48"/>
      <c r="T167" s="227" t="s">
        <v>22</v>
      </c>
      <c r="U167" s="56" t="s">
        <v>45</v>
      </c>
      <c r="V167" s="47"/>
      <c r="W167" s="228">
        <f>V167*K167</f>
        <v>0</v>
      </c>
      <c r="X167" s="228">
        <v>1.05871</v>
      </c>
      <c r="Y167" s="228">
        <f>X167*K167</f>
        <v>0.35360914000000004</v>
      </c>
      <c r="Z167" s="228">
        <v>0</v>
      </c>
      <c r="AA167" s="229">
        <f>Z167*K167</f>
        <v>0</v>
      </c>
      <c r="AR167" s="22" t="s">
        <v>211</v>
      </c>
      <c r="AT167" s="22" t="s">
        <v>207</v>
      </c>
      <c r="AU167" s="22" t="s">
        <v>149</v>
      </c>
      <c r="AY167" s="22" t="s">
        <v>206</v>
      </c>
      <c r="BE167" s="142">
        <f>IF(U167="základní",N167,0)</f>
        <v>0</v>
      </c>
      <c r="BF167" s="142">
        <f>IF(U167="snížená",N167,0)</f>
        <v>0</v>
      </c>
      <c r="BG167" s="142">
        <f>IF(U167="zákl. přenesená",N167,0)</f>
        <v>0</v>
      </c>
      <c r="BH167" s="142">
        <f>IF(U167="sníž. přenesená",N167,0)</f>
        <v>0</v>
      </c>
      <c r="BI167" s="142">
        <f>IF(U167="nulová",N167,0)</f>
        <v>0</v>
      </c>
      <c r="BJ167" s="22" t="s">
        <v>88</v>
      </c>
      <c r="BK167" s="142">
        <f>ROUND(L167*K167,2)</f>
        <v>0</v>
      </c>
      <c r="BL167" s="22" t="s">
        <v>211</v>
      </c>
      <c r="BM167" s="22" t="s">
        <v>4491</v>
      </c>
    </row>
    <row r="168" s="10" customFormat="1" ht="16.5" customHeight="1">
      <c r="B168" s="230"/>
      <c r="C168" s="231"/>
      <c r="D168" s="231"/>
      <c r="E168" s="232" t="s">
        <v>22</v>
      </c>
      <c r="F168" s="233" t="s">
        <v>4492</v>
      </c>
      <c r="G168" s="234"/>
      <c r="H168" s="234"/>
      <c r="I168" s="234"/>
      <c r="J168" s="231"/>
      <c r="K168" s="235">
        <v>0.33400000000000002</v>
      </c>
      <c r="L168" s="231"/>
      <c r="M168" s="231"/>
      <c r="N168" s="231"/>
      <c r="O168" s="231"/>
      <c r="P168" s="231"/>
      <c r="Q168" s="231"/>
      <c r="R168" s="236"/>
      <c r="T168" s="237"/>
      <c r="U168" s="231"/>
      <c r="V168" s="231"/>
      <c r="W168" s="231"/>
      <c r="X168" s="231"/>
      <c r="Y168" s="231"/>
      <c r="Z168" s="231"/>
      <c r="AA168" s="238"/>
      <c r="AT168" s="239" t="s">
        <v>214</v>
      </c>
      <c r="AU168" s="239" t="s">
        <v>149</v>
      </c>
      <c r="AV168" s="10" t="s">
        <v>149</v>
      </c>
      <c r="AW168" s="10" t="s">
        <v>36</v>
      </c>
      <c r="AX168" s="10" t="s">
        <v>88</v>
      </c>
      <c r="AY168" s="239" t="s">
        <v>206</v>
      </c>
    </row>
    <row r="169" s="9" customFormat="1" ht="29.88" customHeight="1">
      <c r="B169" s="205"/>
      <c r="C169" s="206"/>
      <c r="D169" s="216" t="s">
        <v>162</v>
      </c>
      <c r="E169" s="216"/>
      <c r="F169" s="216"/>
      <c r="G169" s="216"/>
      <c r="H169" s="216"/>
      <c r="I169" s="216"/>
      <c r="J169" s="216"/>
      <c r="K169" s="216"/>
      <c r="L169" s="216"/>
      <c r="M169" s="216"/>
      <c r="N169" s="217">
        <f>BK169</f>
        <v>0</v>
      </c>
      <c r="O169" s="218"/>
      <c r="P169" s="218"/>
      <c r="Q169" s="218"/>
      <c r="R169" s="209"/>
      <c r="T169" s="210"/>
      <c r="U169" s="206"/>
      <c r="V169" s="206"/>
      <c r="W169" s="211">
        <f>SUM(W170:W205)</f>
        <v>0</v>
      </c>
      <c r="X169" s="206"/>
      <c r="Y169" s="211">
        <f>SUM(Y170:Y205)</f>
        <v>587.87617864000003</v>
      </c>
      <c r="Z169" s="206"/>
      <c r="AA169" s="212">
        <f>SUM(AA170:AA205)</f>
        <v>0</v>
      </c>
      <c r="AR169" s="213" t="s">
        <v>88</v>
      </c>
      <c r="AT169" s="214" t="s">
        <v>79</v>
      </c>
      <c r="AU169" s="214" t="s">
        <v>88</v>
      </c>
      <c r="AY169" s="213" t="s">
        <v>206</v>
      </c>
      <c r="BK169" s="215">
        <f>SUM(BK170:BK205)</f>
        <v>0</v>
      </c>
    </row>
    <row r="170" s="1" customFormat="1" ht="25.5" customHeight="1">
      <c r="B170" s="46"/>
      <c r="C170" s="219" t="s">
        <v>290</v>
      </c>
      <c r="D170" s="219" t="s">
        <v>207</v>
      </c>
      <c r="E170" s="220" t="s">
        <v>4493</v>
      </c>
      <c r="F170" s="221" t="s">
        <v>4494</v>
      </c>
      <c r="G170" s="221"/>
      <c r="H170" s="221"/>
      <c r="I170" s="221"/>
      <c r="J170" s="222" t="s">
        <v>210</v>
      </c>
      <c r="K170" s="223">
        <v>105.16</v>
      </c>
      <c r="L170" s="224">
        <v>0</v>
      </c>
      <c r="M170" s="225"/>
      <c r="N170" s="226">
        <f>ROUND(L170*K170,2)</f>
        <v>0</v>
      </c>
      <c r="O170" s="226"/>
      <c r="P170" s="226"/>
      <c r="Q170" s="226"/>
      <c r="R170" s="48"/>
      <c r="T170" s="227" t="s">
        <v>22</v>
      </c>
      <c r="U170" s="56" t="s">
        <v>45</v>
      </c>
      <c r="V170" s="47"/>
      <c r="W170" s="228">
        <f>V170*K170</f>
        <v>0</v>
      </c>
      <c r="X170" s="228">
        <v>2.45329</v>
      </c>
      <c r="Y170" s="228">
        <f>X170*K170</f>
        <v>257.98797639999998</v>
      </c>
      <c r="Z170" s="228">
        <v>0</v>
      </c>
      <c r="AA170" s="229">
        <f>Z170*K170</f>
        <v>0</v>
      </c>
      <c r="AR170" s="22" t="s">
        <v>211</v>
      </c>
      <c r="AT170" s="22" t="s">
        <v>207</v>
      </c>
      <c r="AU170" s="22" t="s">
        <v>149</v>
      </c>
      <c r="AY170" s="22" t="s">
        <v>206</v>
      </c>
      <c r="BE170" s="142">
        <f>IF(U170="základní",N170,0)</f>
        <v>0</v>
      </c>
      <c r="BF170" s="142">
        <f>IF(U170="snížená",N170,0)</f>
        <v>0</v>
      </c>
      <c r="BG170" s="142">
        <f>IF(U170="zákl. přenesená",N170,0)</f>
        <v>0</v>
      </c>
      <c r="BH170" s="142">
        <f>IF(U170="sníž. přenesená",N170,0)</f>
        <v>0</v>
      </c>
      <c r="BI170" s="142">
        <f>IF(U170="nulová",N170,0)</f>
        <v>0</v>
      </c>
      <c r="BJ170" s="22" t="s">
        <v>88</v>
      </c>
      <c r="BK170" s="142">
        <f>ROUND(L170*K170,2)</f>
        <v>0</v>
      </c>
      <c r="BL170" s="22" t="s">
        <v>211</v>
      </c>
      <c r="BM170" s="22" t="s">
        <v>4495</v>
      </c>
    </row>
    <row r="171" s="10" customFormat="1" ht="16.5" customHeight="1">
      <c r="B171" s="230"/>
      <c r="C171" s="231"/>
      <c r="D171" s="231"/>
      <c r="E171" s="232" t="s">
        <v>22</v>
      </c>
      <c r="F171" s="233" t="s">
        <v>4496</v>
      </c>
      <c r="G171" s="234"/>
      <c r="H171" s="234"/>
      <c r="I171" s="234"/>
      <c r="J171" s="231"/>
      <c r="K171" s="235">
        <v>54</v>
      </c>
      <c r="L171" s="231"/>
      <c r="M171" s="231"/>
      <c r="N171" s="231"/>
      <c r="O171" s="231"/>
      <c r="P171" s="231"/>
      <c r="Q171" s="231"/>
      <c r="R171" s="236"/>
      <c r="T171" s="237"/>
      <c r="U171" s="231"/>
      <c r="V171" s="231"/>
      <c r="W171" s="231"/>
      <c r="X171" s="231"/>
      <c r="Y171" s="231"/>
      <c r="Z171" s="231"/>
      <c r="AA171" s="238"/>
      <c r="AT171" s="239" t="s">
        <v>214</v>
      </c>
      <c r="AU171" s="239" t="s">
        <v>149</v>
      </c>
      <c r="AV171" s="10" t="s">
        <v>149</v>
      </c>
      <c r="AW171" s="10" t="s">
        <v>36</v>
      </c>
      <c r="AX171" s="10" t="s">
        <v>80</v>
      </c>
      <c r="AY171" s="239" t="s">
        <v>206</v>
      </c>
    </row>
    <row r="172" s="10" customFormat="1" ht="16.5" customHeight="1">
      <c r="B172" s="230"/>
      <c r="C172" s="231"/>
      <c r="D172" s="231"/>
      <c r="E172" s="232" t="s">
        <v>22</v>
      </c>
      <c r="F172" s="251" t="s">
        <v>4497</v>
      </c>
      <c r="G172" s="231"/>
      <c r="H172" s="231"/>
      <c r="I172" s="231"/>
      <c r="J172" s="231"/>
      <c r="K172" s="235">
        <v>8.1500000000000004</v>
      </c>
      <c r="L172" s="231"/>
      <c r="M172" s="231"/>
      <c r="N172" s="231"/>
      <c r="O172" s="231"/>
      <c r="P172" s="231"/>
      <c r="Q172" s="231"/>
      <c r="R172" s="236"/>
      <c r="T172" s="237"/>
      <c r="U172" s="231"/>
      <c r="V172" s="231"/>
      <c r="W172" s="231"/>
      <c r="X172" s="231"/>
      <c r="Y172" s="231"/>
      <c r="Z172" s="231"/>
      <c r="AA172" s="238"/>
      <c r="AT172" s="239" t="s">
        <v>214</v>
      </c>
      <c r="AU172" s="239" t="s">
        <v>149</v>
      </c>
      <c r="AV172" s="10" t="s">
        <v>149</v>
      </c>
      <c r="AW172" s="10" t="s">
        <v>36</v>
      </c>
      <c r="AX172" s="10" t="s">
        <v>80</v>
      </c>
      <c r="AY172" s="239" t="s">
        <v>206</v>
      </c>
    </row>
    <row r="173" s="10" customFormat="1" ht="16.5" customHeight="1">
      <c r="B173" s="230"/>
      <c r="C173" s="231"/>
      <c r="D173" s="231"/>
      <c r="E173" s="232" t="s">
        <v>22</v>
      </c>
      <c r="F173" s="251" t="s">
        <v>4498</v>
      </c>
      <c r="G173" s="231"/>
      <c r="H173" s="231"/>
      <c r="I173" s="231"/>
      <c r="J173" s="231"/>
      <c r="K173" s="235">
        <v>9</v>
      </c>
      <c r="L173" s="231"/>
      <c r="M173" s="231"/>
      <c r="N173" s="231"/>
      <c r="O173" s="231"/>
      <c r="P173" s="231"/>
      <c r="Q173" s="231"/>
      <c r="R173" s="236"/>
      <c r="T173" s="237"/>
      <c r="U173" s="231"/>
      <c r="V173" s="231"/>
      <c r="W173" s="231"/>
      <c r="X173" s="231"/>
      <c r="Y173" s="231"/>
      <c r="Z173" s="231"/>
      <c r="AA173" s="238"/>
      <c r="AT173" s="239" t="s">
        <v>214</v>
      </c>
      <c r="AU173" s="239" t="s">
        <v>149</v>
      </c>
      <c r="AV173" s="10" t="s">
        <v>149</v>
      </c>
      <c r="AW173" s="10" t="s">
        <v>36</v>
      </c>
      <c r="AX173" s="10" t="s">
        <v>80</v>
      </c>
      <c r="AY173" s="239" t="s">
        <v>206</v>
      </c>
    </row>
    <row r="174" s="10" customFormat="1" ht="16.5" customHeight="1">
      <c r="B174" s="230"/>
      <c r="C174" s="231"/>
      <c r="D174" s="231"/>
      <c r="E174" s="232" t="s">
        <v>22</v>
      </c>
      <c r="F174" s="251" t="s">
        <v>4499</v>
      </c>
      <c r="G174" s="231"/>
      <c r="H174" s="231"/>
      <c r="I174" s="231"/>
      <c r="J174" s="231"/>
      <c r="K174" s="235">
        <v>9.4250000000000007</v>
      </c>
      <c r="L174" s="231"/>
      <c r="M174" s="231"/>
      <c r="N174" s="231"/>
      <c r="O174" s="231"/>
      <c r="P174" s="231"/>
      <c r="Q174" s="231"/>
      <c r="R174" s="236"/>
      <c r="T174" s="237"/>
      <c r="U174" s="231"/>
      <c r="V174" s="231"/>
      <c r="W174" s="231"/>
      <c r="X174" s="231"/>
      <c r="Y174" s="231"/>
      <c r="Z174" s="231"/>
      <c r="AA174" s="238"/>
      <c r="AT174" s="239" t="s">
        <v>214</v>
      </c>
      <c r="AU174" s="239" t="s">
        <v>149</v>
      </c>
      <c r="AV174" s="10" t="s">
        <v>149</v>
      </c>
      <c r="AW174" s="10" t="s">
        <v>36</v>
      </c>
      <c r="AX174" s="10" t="s">
        <v>80</v>
      </c>
      <c r="AY174" s="239" t="s">
        <v>206</v>
      </c>
    </row>
    <row r="175" s="10" customFormat="1" ht="16.5" customHeight="1">
      <c r="B175" s="230"/>
      <c r="C175" s="231"/>
      <c r="D175" s="231"/>
      <c r="E175" s="232" t="s">
        <v>22</v>
      </c>
      <c r="F175" s="251" t="s">
        <v>4500</v>
      </c>
      <c r="G175" s="231"/>
      <c r="H175" s="231"/>
      <c r="I175" s="231"/>
      <c r="J175" s="231"/>
      <c r="K175" s="235">
        <v>7.875</v>
      </c>
      <c r="L175" s="231"/>
      <c r="M175" s="231"/>
      <c r="N175" s="231"/>
      <c r="O175" s="231"/>
      <c r="P175" s="231"/>
      <c r="Q175" s="231"/>
      <c r="R175" s="236"/>
      <c r="T175" s="237"/>
      <c r="U175" s="231"/>
      <c r="V175" s="231"/>
      <c r="W175" s="231"/>
      <c r="X175" s="231"/>
      <c r="Y175" s="231"/>
      <c r="Z175" s="231"/>
      <c r="AA175" s="238"/>
      <c r="AT175" s="239" t="s">
        <v>214</v>
      </c>
      <c r="AU175" s="239" t="s">
        <v>149</v>
      </c>
      <c r="AV175" s="10" t="s">
        <v>149</v>
      </c>
      <c r="AW175" s="10" t="s">
        <v>36</v>
      </c>
      <c r="AX175" s="10" t="s">
        <v>80</v>
      </c>
      <c r="AY175" s="239" t="s">
        <v>206</v>
      </c>
    </row>
    <row r="176" s="10" customFormat="1" ht="16.5" customHeight="1">
      <c r="B176" s="230"/>
      <c r="C176" s="231"/>
      <c r="D176" s="231"/>
      <c r="E176" s="232" t="s">
        <v>22</v>
      </c>
      <c r="F176" s="251" t="s">
        <v>4501</v>
      </c>
      <c r="G176" s="231"/>
      <c r="H176" s="231"/>
      <c r="I176" s="231"/>
      <c r="J176" s="231"/>
      <c r="K176" s="235">
        <v>16.710000000000001</v>
      </c>
      <c r="L176" s="231"/>
      <c r="M176" s="231"/>
      <c r="N176" s="231"/>
      <c r="O176" s="231"/>
      <c r="P176" s="231"/>
      <c r="Q176" s="231"/>
      <c r="R176" s="236"/>
      <c r="T176" s="237"/>
      <c r="U176" s="231"/>
      <c r="V176" s="231"/>
      <c r="W176" s="231"/>
      <c r="X176" s="231"/>
      <c r="Y176" s="231"/>
      <c r="Z176" s="231"/>
      <c r="AA176" s="238"/>
      <c r="AT176" s="239" t="s">
        <v>214</v>
      </c>
      <c r="AU176" s="239" t="s">
        <v>149</v>
      </c>
      <c r="AV176" s="10" t="s">
        <v>149</v>
      </c>
      <c r="AW176" s="10" t="s">
        <v>36</v>
      </c>
      <c r="AX176" s="10" t="s">
        <v>80</v>
      </c>
      <c r="AY176" s="239" t="s">
        <v>206</v>
      </c>
    </row>
    <row r="177" s="11" customFormat="1" ht="16.5" customHeight="1">
      <c r="B177" s="252"/>
      <c r="C177" s="253"/>
      <c r="D177" s="253"/>
      <c r="E177" s="254" t="s">
        <v>22</v>
      </c>
      <c r="F177" s="255" t="s">
        <v>289</v>
      </c>
      <c r="G177" s="253"/>
      <c r="H177" s="253"/>
      <c r="I177" s="253"/>
      <c r="J177" s="253"/>
      <c r="K177" s="256">
        <v>105.16</v>
      </c>
      <c r="L177" s="253"/>
      <c r="M177" s="253"/>
      <c r="N177" s="253"/>
      <c r="O177" s="253"/>
      <c r="P177" s="253"/>
      <c r="Q177" s="253"/>
      <c r="R177" s="257"/>
      <c r="T177" s="258"/>
      <c r="U177" s="253"/>
      <c r="V177" s="253"/>
      <c r="W177" s="253"/>
      <c r="X177" s="253"/>
      <c r="Y177" s="253"/>
      <c r="Z177" s="253"/>
      <c r="AA177" s="259"/>
      <c r="AT177" s="260" t="s">
        <v>214</v>
      </c>
      <c r="AU177" s="260" t="s">
        <v>149</v>
      </c>
      <c r="AV177" s="11" t="s">
        <v>211</v>
      </c>
      <c r="AW177" s="11" t="s">
        <v>36</v>
      </c>
      <c r="AX177" s="11" t="s">
        <v>88</v>
      </c>
      <c r="AY177" s="260" t="s">
        <v>206</v>
      </c>
    </row>
    <row r="178" s="1" customFormat="1" ht="25.5" customHeight="1">
      <c r="B178" s="46"/>
      <c r="C178" s="219" t="s">
        <v>296</v>
      </c>
      <c r="D178" s="219" t="s">
        <v>207</v>
      </c>
      <c r="E178" s="220" t="s">
        <v>4502</v>
      </c>
      <c r="F178" s="221" t="s">
        <v>4503</v>
      </c>
      <c r="G178" s="221"/>
      <c r="H178" s="221"/>
      <c r="I178" s="221"/>
      <c r="J178" s="222" t="s">
        <v>260</v>
      </c>
      <c r="K178" s="223">
        <v>462.98500000000001</v>
      </c>
      <c r="L178" s="224">
        <v>0</v>
      </c>
      <c r="M178" s="225"/>
      <c r="N178" s="226">
        <f>ROUND(L178*K178,2)</f>
        <v>0</v>
      </c>
      <c r="O178" s="226"/>
      <c r="P178" s="226"/>
      <c r="Q178" s="226"/>
      <c r="R178" s="48"/>
      <c r="T178" s="227" t="s">
        <v>22</v>
      </c>
      <c r="U178" s="56" t="s">
        <v>45</v>
      </c>
      <c r="V178" s="47"/>
      <c r="W178" s="228">
        <f>V178*K178</f>
        <v>0</v>
      </c>
      <c r="X178" s="228">
        <v>0.0025100000000000001</v>
      </c>
      <c r="Y178" s="228">
        <f>X178*K178</f>
        <v>1.16209235</v>
      </c>
      <c r="Z178" s="228">
        <v>0</v>
      </c>
      <c r="AA178" s="229">
        <f>Z178*K178</f>
        <v>0</v>
      </c>
      <c r="AR178" s="22" t="s">
        <v>211</v>
      </c>
      <c r="AT178" s="22" t="s">
        <v>207</v>
      </c>
      <c r="AU178" s="22" t="s">
        <v>149</v>
      </c>
      <c r="AY178" s="22" t="s">
        <v>206</v>
      </c>
      <c r="BE178" s="142">
        <f>IF(U178="základní",N178,0)</f>
        <v>0</v>
      </c>
      <c r="BF178" s="142">
        <f>IF(U178="snížená",N178,0)</f>
        <v>0</v>
      </c>
      <c r="BG178" s="142">
        <f>IF(U178="zákl. přenesená",N178,0)</f>
        <v>0</v>
      </c>
      <c r="BH178" s="142">
        <f>IF(U178="sníž. přenesená",N178,0)</f>
        <v>0</v>
      </c>
      <c r="BI178" s="142">
        <f>IF(U178="nulová",N178,0)</f>
        <v>0</v>
      </c>
      <c r="BJ178" s="22" t="s">
        <v>88</v>
      </c>
      <c r="BK178" s="142">
        <f>ROUND(L178*K178,2)</f>
        <v>0</v>
      </c>
      <c r="BL178" s="22" t="s">
        <v>211</v>
      </c>
      <c r="BM178" s="22" t="s">
        <v>4504</v>
      </c>
    </row>
    <row r="179" s="10" customFormat="1" ht="16.5" customHeight="1">
      <c r="B179" s="230"/>
      <c r="C179" s="231"/>
      <c r="D179" s="231"/>
      <c r="E179" s="232" t="s">
        <v>22</v>
      </c>
      <c r="F179" s="233" t="s">
        <v>4505</v>
      </c>
      <c r="G179" s="234"/>
      <c r="H179" s="234"/>
      <c r="I179" s="234"/>
      <c r="J179" s="231"/>
      <c r="K179" s="235">
        <v>186.36000000000001</v>
      </c>
      <c r="L179" s="231"/>
      <c r="M179" s="231"/>
      <c r="N179" s="231"/>
      <c r="O179" s="231"/>
      <c r="P179" s="231"/>
      <c r="Q179" s="231"/>
      <c r="R179" s="236"/>
      <c r="T179" s="237"/>
      <c r="U179" s="231"/>
      <c r="V179" s="231"/>
      <c r="W179" s="231"/>
      <c r="X179" s="231"/>
      <c r="Y179" s="231"/>
      <c r="Z179" s="231"/>
      <c r="AA179" s="238"/>
      <c r="AT179" s="239" t="s">
        <v>214</v>
      </c>
      <c r="AU179" s="239" t="s">
        <v>149</v>
      </c>
      <c r="AV179" s="10" t="s">
        <v>149</v>
      </c>
      <c r="AW179" s="10" t="s">
        <v>36</v>
      </c>
      <c r="AX179" s="10" t="s">
        <v>80</v>
      </c>
      <c r="AY179" s="239" t="s">
        <v>206</v>
      </c>
    </row>
    <row r="180" s="10" customFormat="1" ht="16.5" customHeight="1">
      <c r="B180" s="230"/>
      <c r="C180" s="231"/>
      <c r="D180" s="231"/>
      <c r="E180" s="232" t="s">
        <v>22</v>
      </c>
      <c r="F180" s="251" t="s">
        <v>4506</v>
      </c>
      <c r="G180" s="231"/>
      <c r="H180" s="231"/>
      <c r="I180" s="231"/>
      <c r="J180" s="231"/>
      <c r="K180" s="235">
        <v>51.875</v>
      </c>
      <c r="L180" s="231"/>
      <c r="M180" s="231"/>
      <c r="N180" s="231"/>
      <c r="O180" s="231"/>
      <c r="P180" s="231"/>
      <c r="Q180" s="231"/>
      <c r="R180" s="236"/>
      <c r="T180" s="237"/>
      <c r="U180" s="231"/>
      <c r="V180" s="231"/>
      <c r="W180" s="231"/>
      <c r="X180" s="231"/>
      <c r="Y180" s="231"/>
      <c r="Z180" s="231"/>
      <c r="AA180" s="238"/>
      <c r="AT180" s="239" t="s">
        <v>214</v>
      </c>
      <c r="AU180" s="239" t="s">
        <v>149</v>
      </c>
      <c r="AV180" s="10" t="s">
        <v>149</v>
      </c>
      <c r="AW180" s="10" t="s">
        <v>36</v>
      </c>
      <c r="AX180" s="10" t="s">
        <v>80</v>
      </c>
      <c r="AY180" s="239" t="s">
        <v>206</v>
      </c>
    </row>
    <row r="181" s="10" customFormat="1" ht="16.5" customHeight="1">
      <c r="B181" s="230"/>
      <c r="C181" s="231"/>
      <c r="D181" s="231"/>
      <c r="E181" s="232" t="s">
        <v>22</v>
      </c>
      <c r="F181" s="251" t="s">
        <v>4507</v>
      </c>
      <c r="G181" s="231"/>
      <c r="H181" s="231"/>
      <c r="I181" s="231"/>
      <c r="J181" s="231"/>
      <c r="K181" s="235">
        <v>54.5</v>
      </c>
      <c r="L181" s="231"/>
      <c r="M181" s="231"/>
      <c r="N181" s="231"/>
      <c r="O181" s="231"/>
      <c r="P181" s="231"/>
      <c r="Q181" s="231"/>
      <c r="R181" s="236"/>
      <c r="T181" s="237"/>
      <c r="U181" s="231"/>
      <c r="V181" s="231"/>
      <c r="W181" s="231"/>
      <c r="X181" s="231"/>
      <c r="Y181" s="231"/>
      <c r="Z181" s="231"/>
      <c r="AA181" s="238"/>
      <c r="AT181" s="239" t="s">
        <v>214</v>
      </c>
      <c r="AU181" s="239" t="s">
        <v>149</v>
      </c>
      <c r="AV181" s="10" t="s">
        <v>149</v>
      </c>
      <c r="AW181" s="10" t="s">
        <v>36</v>
      </c>
      <c r="AX181" s="10" t="s">
        <v>80</v>
      </c>
      <c r="AY181" s="239" t="s">
        <v>206</v>
      </c>
    </row>
    <row r="182" s="10" customFormat="1" ht="16.5" customHeight="1">
      <c r="B182" s="230"/>
      <c r="C182" s="231"/>
      <c r="D182" s="231"/>
      <c r="E182" s="232" t="s">
        <v>22</v>
      </c>
      <c r="F182" s="251" t="s">
        <v>4508</v>
      </c>
      <c r="G182" s="231"/>
      <c r="H182" s="231"/>
      <c r="I182" s="231"/>
      <c r="J182" s="231"/>
      <c r="K182" s="235">
        <v>51.649999999999999</v>
      </c>
      <c r="L182" s="231"/>
      <c r="M182" s="231"/>
      <c r="N182" s="231"/>
      <c r="O182" s="231"/>
      <c r="P182" s="231"/>
      <c r="Q182" s="231"/>
      <c r="R182" s="236"/>
      <c r="T182" s="237"/>
      <c r="U182" s="231"/>
      <c r="V182" s="231"/>
      <c r="W182" s="231"/>
      <c r="X182" s="231"/>
      <c r="Y182" s="231"/>
      <c r="Z182" s="231"/>
      <c r="AA182" s="238"/>
      <c r="AT182" s="239" t="s">
        <v>214</v>
      </c>
      <c r="AU182" s="239" t="s">
        <v>149</v>
      </c>
      <c r="AV182" s="10" t="s">
        <v>149</v>
      </c>
      <c r="AW182" s="10" t="s">
        <v>36</v>
      </c>
      <c r="AX182" s="10" t="s">
        <v>80</v>
      </c>
      <c r="AY182" s="239" t="s">
        <v>206</v>
      </c>
    </row>
    <row r="183" s="10" customFormat="1" ht="16.5" customHeight="1">
      <c r="B183" s="230"/>
      <c r="C183" s="231"/>
      <c r="D183" s="231"/>
      <c r="E183" s="232" t="s">
        <v>22</v>
      </c>
      <c r="F183" s="251" t="s">
        <v>4509</v>
      </c>
      <c r="G183" s="231"/>
      <c r="H183" s="231"/>
      <c r="I183" s="231"/>
      <c r="J183" s="231"/>
      <c r="K183" s="235">
        <v>41</v>
      </c>
      <c r="L183" s="231"/>
      <c r="M183" s="231"/>
      <c r="N183" s="231"/>
      <c r="O183" s="231"/>
      <c r="P183" s="231"/>
      <c r="Q183" s="231"/>
      <c r="R183" s="236"/>
      <c r="T183" s="237"/>
      <c r="U183" s="231"/>
      <c r="V183" s="231"/>
      <c r="W183" s="231"/>
      <c r="X183" s="231"/>
      <c r="Y183" s="231"/>
      <c r="Z183" s="231"/>
      <c r="AA183" s="238"/>
      <c r="AT183" s="239" t="s">
        <v>214</v>
      </c>
      <c r="AU183" s="239" t="s">
        <v>149</v>
      </c>
      <c r="AV183" s="10" t="s">
        <v>149</v>
      </c>
      <c r="AW183" s="10" t="s">
        <v>36</v>
      </c>
      <c r="AX183" s="10" t="s">
        <v>80</v>
      </c>
      <c r="AY183" s="239" t="s">
        <v>206</v>
      </c>
    </row>
    <row r="184" s="10" customFormat="1" ht="16.5" customHeight="1">
      <c r="B184" s="230"/>
      <c r="C184" s="231"/>
      <c r="D184" s="231"/>
      <c r="E184" s="232" t="s">
        <v>22</v>
      </c>
      <c r="F184" s="251" t="s">
        <v>4510</v>
      </c>
      <c r="G184" s="231"/>
      <c r="H184" s="231"/>
      <c r="I184" s="231"/>
      <c r="J184" s="231"/>
      <c r="K184" s="235">
        <v>77.599999999999994</v>
      </c>
      <c r="L184" s="231"/>
      <c r="M184" s="231"/>
      <c r="N184" s="231"/>
      <c r="O184" s="231"/>
      <c r="P184" s="231"/>
      <c r="Q184" s="231"/>
      <c r="R184" s="236"/>
      <c r="T184" s="237"/>
      <c r="U184" s="231"/>
      <c r="V184" s="231"/>
      <c r="W184" s="231"/>
      <c r="X184" s="231"/>
      <c r="Y184" s="231"/>
      <c r="Z184" s="231"/>
      <c r="AA184" s="238"/>
      <c r="AT184" s="239" t="s">
        <v>214</v>
      </c>
      <c r="AU184" s="239" t="s">
        <v>149</v>
      </c>
      <c r="AV184" s="10" t="s">
        <v>149</v>
      </c>
      <c r="AW184" s="10" t="s">
        <v>36</v>
      </c>
      <c r="AX184" s="10" t="s">
        <v>80</v>
      </c>
      <c r="AY184" s="239" t="s">
        <v>206</v>
      </c>
    </row>
    <row r="185" s="11" customFormat="1" ht="16.5" customHeight="1">
      <c r="B185" s="252"/>
      <c r="C185" s="253"/>
      <c r="D185" s="253"/>
      <c r="E185" s="254" t="s">
        <v>22</v>
      </c>
      <c r="F185" s="255" t="s">
        <v>289</v>
      </c>
      <c r="G185" s="253"/>
      <c r="H185" s="253"/>
      <c r="I185" s="253"/>
      <c r="J185" s="253"/>
      <c r="K185" s="256">
        <v>462.98500000000001</v>
      </c>
      <c r="L185" s="253"/>
      <c r="M185" s="253"/>
      <c r="N185" s="253"/>
      <c r="O185" s="253"/>
      <c r="P185" s="253"/>
      <c r="Q185" s="253"/>
      <c r="R185" s="257"/>
      <c r="T185" s="258"/>
      <c r="U185" s="253"/>
      <c r="V185" s="253"/>
      <c r="W185" s="253"/>
      <c r="X185" s="253"/>
      <c r="Y185" s="253"/>
      <c r="Z185" s="253"/>
      <c r="AA185" s="259"/>
      <c r="AT185" s="260" t="s">
        <v>214</v>
      </c>
      <c r="AU185" s="260" t="s">
        <v>149</v>
      </c>
      <c r="AV185" s="11" t="s">
        <v>211</v>
      </c>
      <c r="AW185" s="11" t="s">
        <v>36</v>
      </c>
      <c r="AX185" s="11" t="s">
        <v>88</v>
      </c>
      <c r="AY185" s="260" t="s">
        <v>206</v>
      </c>
    </row>
    <row r="186" s="1" customFormat="1" ht="25.5" customHeight="1">
      <c r="B186" s="46"/>
      <c r="C186" s="219" t="s">
        <v>301</v>
      </c>
      <c r="D186" s="219" t="s">
        <v>207</v>
      </c>
      <c r="E186" s="220" t="s">
        <v>4511</v>
      </c>
      <c r="F186" s="221" t="s">
        <v>4512</v>
      </c>
      <c r="G186" s="221"/>
      <c r="H186" s="221"/>
      <c r="I186" s="221"/>
      <c r="J186" s="222" t="s">
        <v>260</v>
      </c>
      <c r="K186" s="223">
        <v>462.98500000000001</v>
      </c>
      <c r="L186" s="224">
        <v>0</v>
      </c>
      <c r="M186" s="225"/>
      <c r="N186" s="226">
        <f>ROUND(L186*K186,2)</f>
        <v>0</v>
      </c>
      <c r="O186" s="226"/>
      <c r="P186" s="226"/>
      <c r="Q186" s="226"/>
      <c r="R186" s="48"/>
      <c r="T186" s="227" t="s">
        <v>22</v>
      </c>
      <c r="U186" s="56" t="s">
        <v>45</v>
      </c>
      <c r="V186" s="47"/>
      <c r="W186" s="228">
        <f>V186*K186</f>
        <v>0</v>
      </c>
      <c r="X186" s="228">
        <v>0</v>
      </c>
      <c r="Y186" s="228">
        <f>X186*K186</f>
        <v>0</v>
      </c>
      <c r="Z186" s="228">
        <v>0</v>
      </c>
      <c r="AA186" s="229">
        <f>Z186*K186</f>
        <v>0</v>
      </c>
      <c r="AR186" s="22" t="s">
        <v>211</v>
      </c>
      <c r="AT186" s="22" t="s">
        <v>207</v>
      </c>
      <c r="AU186" s="22" t="s">
        <v>149</v>
      </c>
      <c r="AY186" s="22" t="s">
        <v>206</v>
      </c>
      <c r="BE186" s="142">
        <f>IF(U186="základní",N186,0)</f>
        <v>0</v>
      </c>
      <c r="BF186" s="142">
        <f>IF(U186="snížená",N186,0)</f>
        <v>0</v>
      </c>
      <c r="BG186" s="142">
        <f>IF(U186="zákl. přenesená",N186,0)</f>
        <v>0</v>
      </c>
      <c r="BH186" s="142">
        <f>IF(U186="sníž. přenesená",N186,0)</f>
        <v>0</v>
      </c>
      <c r="BI186" s="142">
        <f>IF(U186="nulová",N186,0)</f>
        <v>0</v>
      </c>
      <c r="BJ186" s="22" t="s">
        <v>88</v>
      </c>
      <c r="BK186" s="142">
        <f>ROUND(L186*K186,2)</f>
        <v>0</v>
      </c>
      <c r="BL186" s="22" t="s">
        <v>211</v>
      </c>
      <c r="BM186" s="22" t="s">
        <v>4513</v>
      </c>
    </row>
    <row r="187" s="1" customFormat="1" ht="25.5" customHeight="1">
      <c r="B187" s="46"/>
      <c r="C187" s="219" t="s">
        <v>10</v>
      </c>
      <c r="D187" s="219" t="s">
        <v>207</v>
      </c>
      <c r="E187" s="220" t="s">
        <v>4514</v>
      </c>
      <c r="F187" s="221" t="s">
        <v>4515</v>
      </c>
      <c r="G187" s="221"/>
      <c r="H187" s="221"/>
      <c r="I187" s="221"/>
      <c r="J187" s="222" t="s">
        <v>238</v>
      </c>
      <c r="K187" s="223">
        <v>11.738</v>
      </c>
      <c r="L187" s="224">
        <v>0</v>
      </c>
      <c r="M187" s="225"/>
      <c r="N187" s="226">
        <f>ROUND(L187*K187,2)</f>
        <v>0</v>
      </c>
      <c r="O187" s="226"/>
      <c r="P187" s="226"/>
      <c r="Q187" s="226"/>
      <c r="R187" s="48"/>
      <c r="T187" s="227" t="s">
        <v>22</v>
      </c>
      <c r="U187" s="56" t="s">
        <v>45</v>
      </c>
      <c r="V187" s="47"/>
      <c r="W187" s="228">
        <f>V187*K187</f>
        <v>0</v>
      </c>
      <c r="X187" s="228">
        <v>1.0538799999999999</v>
      </c>
      <c r="Y187" s="228">
        <f>X187*K187</f>
        <v>12.370443439999999</v>
      </c>
      <c r="Z187" s="228">
        <v>0</v>
      </c>
      <c r="AA187" s="229">
        <f>Z187*K187</f>
        <v>0</v>
      </c>
      <c r="AR187" s="22" t="s">
        <v>211</v>
      </c>
      <c r="AT187" s="22" t="s">
        <v>207</v>
      </c>
      <c r="AU187" s="22" t="s">
        <v>149</v>
      </c>
      <c r="AY187" s="22" t="s">
        <v>206</v>
      </c>
      <c r="BE187" s="142">
        <f>IF(U187="základní",N187,0)</f>
        <v>0</v>
      </c>
      <c r="BF187" s="142">
        <f>IF(U187="snížená",N187,0)</f>
        <v>0</v>
      </c>
      <c r="BG187" s="142">
        <f>IF(U187="zákl. přenesená",N187,0)</f>
        <v>0</v>
      </c>
      <c r="BH187" s="142">
        <f>IF(U187="sníž. přenesená",N187,0)</f>
        <v>0</v>
      </c>
      <c r="BI187" s="142">
        <f>IF(U187="nulová",N187,0)</f>
        <v>0</v>
      </c>
      <c r="BJ187" s="22" t="s">
        <v>88</v>
      </c>
      <c r="BK187" s="142">
        <f>ROUND(L187*K187,2)</f>
        <v>0</v>
      </c>
      <c r="BL187" s="22" t="s">
        <v>211</v>
      </c>
      <c r="BM187" s="22" t="s">
        <v>4516</v>
      </c>
    </row>
    <row r="188" s="1" customFormat="1" ht="25.5" customHeight="1">
      <c r="B188" s="46"/>
      <c r="C188" s="219" t="s">
        <v>313</v>
      </c>
      <c r="D188" s="219" t="s">
        <v>207</v>
      </c>
      <c r="E188" s="220" t="s">
        <v>4517</v>
      </c>
      <c r="F188" s="221" t="s">
        <v>4518</v>
      </c>
      <c r="G188" s="221"/>
      <c r="H188" s="221"/>
      <c r="I188" s="221"/>
      <c r="J188" s="222" t="s">
        <v>210</v>
      </c>
      <c r="K188" s="223">
        <v>103</v>
      </c>
      <c r="L188" s="224">
        <v>0</v>
      </c>
      <c r="M188" s="225"/>
      <c r="N188" s="226">
        <f>ROUND(L188*K188,2)</f>
        <v>0</v>
      </c>
      <c r="O188" s="226"/>
      <c r="P188" s="226"/>
      <c r="Q188" s="226"/>
      <c r="R188" s="48"/>
      <c r="T188" s="227" t="s">
        <v>22</v>
      </c>
      <c r="U188" s="56" t="s">
        <v>45</v>
      </c>
      <c r="V188" s="47"/>
      <c r="W188" s="228">
        <f>V188*K188</f>
        <v>0</v>
      </c>
      <c r="X188" s="228">
        <v>2.0874999999999999</v>
      </c>
      <c r="Y188" s="228">
        <f>X188*K188</f>
        <v>215.01249999999999</v>
      </c>
      <c r="Z188" s="228">
        <v>0</v>
      </c>
      <c r="AA188" s="229">
        <f>Z188*K188</f>
        <v>0</v>
      </c>
      <c r="AR188" s="22" t="s">
        <v>211</v>
      </c>
      <c r="AT188" s="22" t="s">
        <v>207</v>
      </c>
      <c r="AU188" s="22" t="s">
        <v>149</v>
      </c>
      <c r="AY188" s="22" t="s">
        <v>206</v>
      </c>
      <c r="BE188" s="142">
        <f>IF(U188="základní",N188,0)</f>
        <v>0</v>
      </c>
      <c r="BF188" s="142">
        <f>IF(U188="snížená",N188,0)</f>
        <v>0</v>
      </c>
      <c r="BG188" s="142">
        <f>IF(U188="zákl. přenesená",N188,0)</f>
        <v>0</v>
      </c>
      <c r="BH188" s="142">
        <f>IF(U188="sníž. přenesená",N188,0)</f>
        <v>0</v>
      </c>
      <c r="BI188" s="142">
        <f>IF(U188="nulová",N188,0)</f>
        <v>0</v>
      </c>
      <c r="BJ188" s="22" t="s">
        <v>88</v>
      </c>
      <c r="BK188" s="142">
        <f>ROUND(L188*K188,2)</f>
        <v>0</v>
      </c>
      <c r="BL188" s="22" t="s">
        <v>211</v>
      </c>
      <c r="BM188" s="22" t="s">
        <v>4519</v>
      </c>
    </row>
    <row r="189" s="10" customFormat="1" ht="16.5" customHeight="1">
      <c r="B189" s="230"/>
      <c r="C189" s="231"/>
      <c r="D189" s="231"/>
      <c r="E189" s="232" t="s">
        <v>22</v>
      </c>
      <c r="F189" s="233" t="s">
        <v>4520</v>
      </c>
      <c r="G189" s="234"/>
      <c r="H189" s="234"/>
      <c r="I189" s="234"/>
      <c r="J189" s="231"/>
      <c r="K189" s="235">
        <v>41.25</v>
      </c>
      <c r="L189" s="231"/>
      <c r="M189" s="231"/>
      <c r="N189" s="231"/>
      <c r="O189" s="231"/>
      <c r="P189" s="231"/>
      <c r="Q189" s="231"/>
      <c r="R189" s="236"/>
      <c r="T189" s="237"/>
      <c r="U189" s="231"/>
      <c r="V189" s="231"/>
      <c r="W189" s="231"/>
      <c r="X189" s="231"/>
      <c r="Y189" s="231"/>
      <c r="Z189" s="231"/>
      <c r="AA189" s="238"/>
      <c r="AT189" s="239" t="s">
        <v>214</v>
      </c>
      <c r="AU189" s="239" t="s">
        <v>149</v>
      </c>
      <c r="AV189" s="10" t="s">
        <v>149</v>
      </c>
      <c r="AW189" s="10" t="s">
        <v>36</v>
      </c>
      <c r="AX189" s="10" t="s">
        <v>80</v>
      </c>
      <c r="AY189" s="239" t="s">
        <v>206</v>
      </c>
    </row>
    <row r="190" s="10" customFormat="1" ht="16.5" customHeight="1">
      <c r="B190" s="230"/>
      <c r="C190" s="231"/>
      <c r="D190" s="231"/>
      <c r="E190" s="232" t="s">
        <v>22</v>
      </c>
      <c r="F190" s="251" t="s">
        <v>4521</v>
      </c>
      <c r="G190" s="231"/>
      <c r="H190" s="231"/>
      <c r="I190" s="231"/>
      <c r="J190" s="231"/>
      <c r="K190" s="235">
        <v>12</v>
      </c>
      <c r="L190" s="231"/>
      <c r="M190" s="231"/>
      <c r="N190" s="231"/>
      <c r="O190" s="231"/>
      <c r="P190" s="231"/>
      <c r="Q190" s="231"/>
      <c r="R190" s="236"/>
      <c r="T190" s="237"/>
      <c r="U190" s="231"/>
      <c r="V190" s="231"/>
      <c r="W190" s="231"/>
      <c r="X190" s="231"/>
      <c r="Y190" s="231"/>
      <c r="Z190" s="231"/>
      <c r="AA190" s="238"/>
      <c r="AT190" s="239" t="s">
        <v>214</v>
      </c>
      <c r="AU190" s="239" t="s">
        <v>149</v>
      </c>
      <c r="AV190" s="10" t="s">
        <v>149</v>
      </c>
      <c r="AW190" s="10" t="s">
        <v>36</v>
      </c>
      <c r="AX190" s="10" t="s">
        <v>80</v>
      </c>
      <c r="AY190" s="239" t="s">
        <v>206</v>
      </c>
    </row>
    <row r="191" s="10" customFormat="1" ht="16.5" customHeight="1">
      <c r="B191" s="230"/>
      <c r="C191" s="231"/>
      <c r="D191" s="231"/>
      <c r="E191" s="232" t="s">
        <v>22</v>
      </c>
      <c r="F191" s="251" t="s">
        <v>4522</v>
      </c>
      <c r="G191" s="231"/>
      <c r="H191" s="231"/>
      <c r="I191" s="231"/>
      <c r="J191" s="231"/>
      <c r="K191" s="235">
        <v>12.5</v>
      </c>
      <c r="L191" s="231"/>
      <c r="M191" s="231"/>
      <c r="N191" s="231"/>
      <c r="O191" s="231"/>
      <c r="P191" s="231"/>
      <c r="Q191" s="231"/>
      <c r="R191" s="236"/>
      <c r="T191" s="237"/>
      <c r="U191" s="231"/>
      <c r="V191" s="231"/>
      <c r="W191" s="231"/>
      <c r="X191" s="231"/>
      <c r="Y191" s="231"/>
      <c r="Z191" s="231"/>
      <c r="AA191" s="238"/>
      <c r="AT191" s="239" t="s">
        <v>214</v>
      </c>
      <c r="AU191" s="239" t="s">
        <v>149</v>
      </c>
      <c r="AV191" s="10" t="s">
        <v>149</v>
      </c>
      <c r="AW191" s="10" t="s">
        <v>36</v>
      </c>
      <c r="AX191" s="10" t="s">
        <v>80</v>
      </c>
      <c r="AY191" s="239" t="s">
        <v>206</v>
      </c>
    </row>
    <row r="192" s="10" customFormat="1" ht="16.5" customHeight="1">
      <c r="B192" s="230"/>
      <c r="C192" s="231"/>
      <c r="D192" s="231"/>
      <c r="E192" s="232" t="s">
        <v>22</v>
      </c>
      <c r="F192" s="251" t="s">
        <v>4523</v>
      </c>
      <c r="G192" s="231"/>
      <c r="H192" s="231"/>
      <c r="I192" s="231"/>
      <c r="J192" s="231"/>
      <c r="K192" s="235">
        <v>11.35</v>
      </c>
      <c r="L192" s="231"/>
      <c r="M192" s="231"/>
      <c r="N192" s="231"/>
      <c r="O192" s="231"/>
      <c r="P192" s="231"/>
      <c r="Q192" s="231"/>
      <c r="R192" s="236"/>
      <c r="T192" s="237"/>
      <c r="U192" s="231"/>
      <c r="V192" s="231"/>
      <c r="W192" s="231"/>
      <c r="X192" s="231"/>
      <c r="Y192" s="231"/>
      <c r="Z192" s="231"/>
      <c r="AA192" s="238"/>
      <c r="AT192" s="239" t="s">
        <v>214</v>
      </c>
      <c r="AU192" s="239" t="s">
        <v>149</v>
      </c>
      <c r="AV192" s="10" t="s">
        <v>149</v>
      </c>
      <c r="AW192" s="10" t="s">
        <v>36</v>
      </c>
      <c r="AX192" s="10" t="s">
        <v>80</v>
      </c>
      <c r="AY192" s="239" t="s">
        <v>206</v>
      </c>
    </row>
    <row r="193" s="10" customFormat="1" ht="16.5" customHeight="1">
      <c r="B193" s="230"/>
      <c r="C193" s="231"/>
      <c r="D193" s="231"/>
      <c r="E193" s="232" t="s">
        <v>22</v>
      </c>
      <c r="F193" s="251" t="s">
        <v>4524</v>
      </c>
      <c r="G193" s="231"/>
      <c r="H193" s="231"/>
      <c r="I193" s="231"/>
      <c r="J193" s="231"/>
      <c r="K193" s="235">
        <v>8.75</v>
      </c>
      <c r="L193" s="231"/>
      <c r="M193" s="231"/>
      <c r="N193" s="231"/>
      <c r="O193" s="231"/>
      <c r="P193" s="231"/>
      <c r="Q193" s="231"/>
      <c r="R193" s="236"/>
      <c r="T193" s="237"/>
      <c r="U193" s="231"/>
      <c r="V193" s="231"/>
      <c r="W193" s="231"/>
      <c r="X193" s="231"/>
      <c r="Y193" s="231"/>
      <c r="Z193" s="231"/>
      <c r="AA193" s="238"/>
      <c r="AT193" s="239" t="s">
        <v>214</v>
      </c>
      <c r="AU193" s="239" t="s">
        <v>149</v>
      </c>
      <c r="AV193" s="10" t="s">
        <v>149</v>
      </c>
      <c r="AW193" s="10" t="s">
        <v>36</v>
      </c>
      <c r="AX193" s="10" t="s">
        <v>80</v>
      </c>
      <c r="AY193" s="239" t="s">
        <v>206</v>
      </c>
    </row>
    <row r="194" s="10" customFormat="1" ht="16.5" customHeight="1">
      <c r="B194" s="230"/>
      <c r="C194" s="231"/>
      <c r="D194" s="231"/>
      <c r="E194" s="232" t="s">
        <v>22</v>
      </c>
      <c r="F194" s="251" t="s">
        <v>4525</v>
      </c>
      <c r="G194" s="231"/>
      <c r="H194" s="231"/>
      <c r="I194" s="231"/>
      <c r="J194" s="231"/>
      <c r="K194" s="235">
        <v>17.149999999999999</v>
      </c>
      <c r="L194" s="231"/>
      <c r="M194" s="231"/>
      <c r="N194" s="231"/>
      <c r="O194" s="231"/>
      <c r="P194" s="231"/>
      <c r="Q194" s="231"/>
      <c r="R194" s="236"/>
      <c r="T194" s="237"/>
      <c r="U194" s="231"/>
      <c r="V194" s="231"/>
      <c r="W194" s="231"/>
      <c r="X194" s="231"/>
      <c r="Y194" s="231"/>
      <c r="Z194" s="231"/>
      <c r="AA194" s="238"/>
      <c r="AT194" s="239" t="s">
        <v>214</v>
      </c>
      <c r="AU194" s="239" t="s">
        <v>149</v>
      </c>
      <c r="AV194" s="10" t="s">
        <v>149</v>
      </c>
      <c r="AW194" s="10" t="s">
        <v>36</v>
      </c>
      <c r="AX194" s="10" t="s">
        <v>80</v>
      </c>
      <c r="AY194" s="239" t="s">
        <v>206</v>
      </c>
    </row>
    <row r="195" s="11" customFormat="1" ht="16.5" customHeight="1">
      <c r="B195" s="252"/>
      <c r="C195" s="253"/>
      <c r="D195" s="253"/>
      <c r="E195" s="254" t="s">
        <v>22</v>
      </c>
      <c r="F195" s="255" t="s">
        <v>289</v>
      </c>
      <c r="G195" s="253"/>
      <c r="H195" s="253"/>
      <c r="I195" s="253"/>
      <c r="J195" s="253"/>
      <c r="K195" s="256">
        <v>103</v>
      </c>
      <c r="L195" s="253"/>
      <c r="M195" s="253"/>
      <c r="N195" s="253"/>
      <c r="O195" s="253"/>
      <c r="P195" s="253"/>
      <c r="Q195" s="253"/>
      <c r="R195" s="257"/>
      <c r="T195" s="258"/>
      <c r="U195" s="253"/>
      <c r="V195" s="253"/>
      <c r="W195" s="253"/>
      <c r="X195" s="253"/>
      <c r="Y195" s="253"/>
      <c r="Z195" s="253"/>
      <c r="AA195" s="259"/>
      <c r="AT195" s="260" t="s">
        <v>214</v>
      </c>
      <c r="AU195" s="260" t="s">
        <v>149</v>
      </c>
      <c r="AV195" s="11" t="s">
        <v>211</v>
      </c>
      <c r="AW195" s="11" t="s">
        <v>36</v>
      </c>
      <c r="AX195" s="11" t="s">
        <v>88</v>
      </c>
      <c r="AY195" s="260" t="s">
        <v>206</v>
      </c>
    </row>
    <row r="196" s="1" customFormat="1" ht="38.25" customHeight="1">
      <c r="B196" s="46"/>
      <c r="C196" s="219" t="s">
        <v>318</v>
      </c>
      <c r="D196" s="219" t="s">
        <v>207</v>
      </c>
      <c r="E196" s="220" t="s">
        <v>4526</v>
      </c>
      <c r="F196" s="221" t="s">
        <v>4527</v>
      </c>
      <c r="G196" s="221"/>
      <c r="H196" s="221"/>
      <c r="I196" s="221"/>
      <c r="J196" s="222" t="s">
        <v>210</v>
      </c>
      <c r="K196" s="223">
        <v>37.953000000000003</v>
      </c>
      <c r="L196" s="224">
        <v>0</v>
      </c>
      <c r="M196" s="225"/>
      <c r="N196" s="226">
        <f>ROUND(L196*K196,2)</f>
        <v>0</v>
      </c>
      <c r="O196" s="226"/>
      <c r="P196" s="226"/>
      <c r="Q196" s="226"/>
      <c r="R196" s="48"/>
      <c r="T196" s="227" t="s">
        <v>22</v>
      </c>
      <c r="U196" s="56" t="s">
        <v>45</v>
      </c>
      <c r="V196" s="47"/>
      <c r="W196" s="228">
        <f>V196*K196</f>
        <v>0</v>
      </c>
      <c r="X196" s="228">
        <v>2.5143</v>
      </c>
      <c r="Y196" s="228">
        <f>X196*K196</f>
        <v>95.42522790000001</v>
      </c>
      <c r="Z196" s="228">
        <v>0</v>
      </c>
      <c r="AA196" s="229">
        <f>Z196*K196</f>
        <v>0</v>
      </c>
      <c r="AR196" s="22" t="s">
        <v>211</v>
      </c>
      <c r="AT196" s="22" t="s">
        <v>207</v>
      </c>
      <c r="AU196" s="22" t="s">
        <v>149</v>
      </c>
      <c r="AY196" s="22" t="s">
        <v>206</v>
      </c>
      <c r="BE196" s="142">
        <f>IF(U196="základní",N196,0)</f>
        <v>0</v>
      </c>
      <c r="BF196" s="142">
        <f>IF(U196="snížená",N196,0)</f>
        <v>0</v>
      </c>
      <c r="BG196" s="142">
        <f>IF(U196="zákl. přenesená",N196,0)</f>
        <v>0</v>
      </c>
      <c r="BH196" s="142">
        <f>IF(U196="sníž. přenesená",N196,0)</f>
        <v>0</v>
      </c>
      <c r="BI196" s="142">
        <f>IF(U196="nulová",N196,0)</f>
        <v>0</v>
      </c>
      <c r="BJ196" s="22" t="s">
        <v>88</v>
      </c>
      <c r="BK196" s="142">
        <f>ROUND(L196*K196,2)</f>
        <v>0</v>
      </c>
      <c r="BL196" s="22" t="s">
        <v>211</v>
      </c>
      <c r="BM196" s="22" t="s">
        <v>4528</v>
      </c>
    </row>
    <row r="197" s="10" customFormat="1" ht="25.5" customHeight="1">
      <c r="B197" s="230"/>
      <c r="C197" s="231"/>
      <c r="D197" s="231"/>
      <c r="E197" s="232" t="s">
        <v>22</v>
      </c>
      <c r="F197" s="233" t="s">
        <v>4529</v>
      </c>
      <c r="G197" s="234"/>
      <c r="H197" s="234"/>
      <c r="I197" s="234"/>
      <c r="J197" s="231"/>
      <c r="K197" s="235">
        <v>30.873000000000001</v>
      </c>
      <c r="L197" s="231"/>
      <c r="M197" s="231"/>
      <c r="N197" s="231"/>
      <c r="O197" s="231"/>
      <c r="P197" s="231"/>
      <c r="Q197" s="231"/>
      <c r="R197" s="236"/>
      <c r="T197" s="237"/>
      <c r="U197" s="231"/>
      <c r="V197" s="231"/>
      <c r="W197" s="231"/>
      <c r="X197" s="231"/>
      <c r="Y197" s="231"/>
      <c r="Z197" s="231"/>
      <c r="AA197" s="238"/>
      <c r="AT197" s="239" t="s">
        <v>214</v>
      </c>
      <c r="AU197" s="239" t="s">
        <v>149</v>
      </c>
      <c r="AV197" s="10" t="s">
        <v>149</v>
      </c>
      <c r="AW197" s="10" t="s">
        <v>36</v>
      </c>
      <c r="AX197" s="10" t="s">
        <v>80</v>
      </c>
      <c r="AY197" s="239" t="s">
        <v>206</v>
      </c>
    </row>
    <row r="198" s="10" customFormat="1" ht="16.5" customHeight="1">
      <c r="B198" s="230"/>
      <c r="C198" s="231"/>
      <c r="D198" s="231"/>
      <c r="E198" s="232" t="s">
        <v>22</v>
      </c>
      <c r="F198" s="251" t="s">
        <v>4530</v>
      </c>
      <c r="G198" s="231"/>
      <c r="H198" s="231"/>
      <c r="I198" s="231"/>
      <c r="J198" s="231"/>
      <c r="K198" s="235">
        <v>7.0800000000000001</v>
      </c>
      <c r="L198" s="231"/>
      <c r="M198" s="231"/>
      <c r="N198" s="231"/>
      <c r="O198" s="231"/>
      <c r="P198" s="231"/>
      <c r="Q198" s="231"/>
      <c r="R198" s="236"/>
      <c r="T198" s="237"/>
      <c r="U198" s="231"/>
      <c r="V198" s="231"/>
      <c r="W198" s="231"/>
      <c r="X198" s="231"/>
      <c r="Y198" s="231"/>
      <c r="Z198" s="231"/>
      <c r="AA198" s="238"/>
      <c r="AT198" s="239" t="s">
        <v>214</v>
      </c>
      <c r="AU198" s="239" t="s">
        <v>149</v>
      </c>
      <c r="AV198" s="10" t="s">
        <v>149</v>
      </c>
      <c r="AW198" s="10" t="s">
        <v>36</v>
      </c>
      <c r="AX198" s="10" t="s">
        <v>80</v>
      </c>
      <c r="AY198" s="239" t="s">
        <v>206</v>
      </c>
    </row>
    <row r="199" s="11" customFormat="1" ht="16.5" customHeight="1">
      <c r="B199" s="252"/>
      <c r="C199" s="253"/>
      <c r="D199" s="253"/>
      <c r="E199" s="254" t="s">
        <v>22</v>
      </c>
      <c r="F199" s="255" t="s">
        <v>289</v>
      </c>
      <c r="G199" s="253"/>
      <c r="H199" s="253"/>
      <c r="I199" s="253"/>
      <c r="J199" s="253"/>
      <c r="K199" s="256">
        <v>37.953000000000003</v>
      </c>
      <c r="L199" s="253"/>
      <c r="M199" s="253"/>
      <c r="N199" s="253"/>
      <c r="O199" s="253"/>
      <c r="P199" s="253"/>
      <c r="Q199" s="253"/>
      <c r="R199" s="257"/>
      <c r="T199" s="258"/>
      <c r="U199" s="253"/>
      <c r="V199" s="253"/>
      <c r="W199" s="253"/>
      <c r="X199" s="253"/>
      <c r="Y199" s="253"/>
      <c r="Z199" s="253"/>
      <c r="AA199" s="259"/>
      <c r="AT199" s="260" t="s">
        <v>214</v>
      </c>
      <c r="AU199" s="260" t="s">
        <v>149</v>
      </c>
      <c r="AV199" s="11" t="s">
        <v>211</v>
      </c>
      <c r="AW199" s="11" t="s">
        <v>36</v>
      </c>
      <c r="AX199" s="11" t="s">
        <v>88</v>
      </c>
      <c r="AY199" s="260" t="s">
        <v>206</v>
      </c>
    </row>
    <row r="200" s="1" customFormat="1" ht="38.25" customHeight="1">
      <c r="B200" s="46"/>
      <c r="C200" s="219" t="s">
        <v>323</v>
      </c>
      <c r="D200" s="219" t="s">
        <v>207</v>
      </c>
      <c r="E200" s="220" t="s">
        <v>4531</v>
      </c>
      <c r="F200" s="221" t="s">
        <v>4532</v>
      </c>
      <c r="G200" s="221"/>
      <c r="H200" s="221"/>
      <c r="I200" s="221"/>
      <c r="J200" s="222" t="s">
        <v>260</v>
      </c>
      <c r="K200" s="223">
        <v>158.61000000000001</v>
      </c>
      <c r="L200" s="224">
        <v>0</v>
      </c>
      <c r="M200" s="225"/>
      <c r="N200" s="226">
        <f>ROUND(L200*K200,2)</f>
        <v>0</v>
      </c>
      <c r="O200" s="226"/>
      <c r="P200" s="226"/>
      <c r="Q200" s="226"/>
      <c r="R200" s="48"/>
      <c r="T200" s="227" t="s">
        <v>22</v>
      </c>
      <c r="U200" s="56" t="s">
        <v>45</v>
      </c>
      <c r="V200" s="47"/>
      <c r="W200" s="228">
        <f>V200*K200</f>
        <v>0</v>
      </c>
      <c r="X200" s="228">
        <v>0.00265</v>
      </c>
      <c r="Y200" s="228">
        <f>X200*K200</f>
        <v>0.42031650000000004</v>
      </c>
      <c r="Z200" s="228">
        <v>0</v>
      </c>
      <c r="AA200" s="229">
        <f>Z200*K200</f>
        <v>0</v>
      </c>
      <c r="AR200" s="22" t="s">
        <v>211</v>
      </c>
      <c r="AT200" s="22" t="s">
        <v>207</v>
      </c>
      <c r="AU200" s="22" t="s">
        <v>149</v>
      </c>
      <c r="AY200" s="22" t="s">
        <v>206</v>
      </c>
      <c r="BE200" s="142">
        <f>IF(U200="základní",N200,0)</f>
        <v>0</v>
      </c>
      <c r="BF200" s="142">
        <f>IF(U200="snížená",N200,0)</f>
        <v>0</v>
      </c>
      <c r="BG200" s="142">
        <f>IF(U200="zákl. přenesená",N200,0)</f>
        <v>0</v>
      </c>
      <c r="BH200" s="142">
        <f>IF(U200="sníž. přenesená",N200,0)</f>
        <v>0</v>
      </c>
      <c r="BI200" s="142">
        <f>IF(U200="nulová",N200,0)</f>
        <v>0</v>
      </c>
      <c r="BJ200" s="22" t="s">
        <v>88</v>
      </c>
      <c r="BK200" s="142">
        <f>ROUND(L200*K200,2)</f>
        <v>0</v>
      </c>
      <c r="BL200" s="22" t="s">
        <v>211</v>
      </c>
      <c r="BM200" s="22" t="s">
        <v>4533</v>
      </c>
    </row>
    <row r="201" s="10" customFormat="1" ht="38.25" customHeight="1">
      <c r="B201" s="230"/>
      <c r="C201" s="231"/>
      <c r="D201" s="231"/>
      <c r="E201" s="232" t="s">
        <v>22</v>
      </c>
      <c r="F201" s="233" t="s">
        <v>4534</v>
      </c>
      <c r="G201" s="234"/>
      <c r="H201" s="234"/>
      <c r="I201" s="234"/>
      <c r="J201" s="231"/>
      <c r="K201" s="235">
        <v>112.63</v>
      </c>
      <c r="L201" s="231"/>
      <c r="M201" s="231"/>
      <c r="N201" s="231"/>
      <c r="O201" s="231"/>
      <c r="P201" s="231"/>
      <c r="Q201" s="231"/>
      <c r="R201" s="236"/>
      <c r="T201" s="237"/>
      <c r="U201" s="231"/>
      <c r="V201" s="231"/>
      <c r="W201" s="231"/>
      <c r="X201" s="231"/>
      <c r="Y201" s="231"/>
      <c r="Z201" s="231"/>
      <c r="AA201" s="238"/>
      <c r="AT201" s="239" t="s">
        <v>214</v>
      </c>
      <c r="AU201" s="239" t="s">
        <v>149</v>
      </c>
      <c r="AV201" s="10" t="s">
        <v>149</v>
      </c>
      <c r="AW201" s="10" t="s">
        <v>36</v>
      </c>
      <c r="AX201" s="10" t="s">
        <v>80</v>
      </c>
      <c r="AY201" s="239" t="s">
        <v>206</v>
      </c>
    </row>
    <row r="202" s="10" customFormat="1" ht="16.5" customHeight="1">
      <c r="B202" s="230"/>
      <c r="C202" s="231"/>
      <c r="D202" s="231"/>
      <c r="E202" s="232" t="s">
        <v>22</v>
      </c>
      <c r="F202" s="251" t="s">
        <v>4535</v>
      </c>
      <c r="G202" s="231"/>
      <c r="H202" s="231"/>
      <c r="I202" s="231"/>
      <c r="J202" s="231"/>
      <c r="K202" s="235">
        <v>45.979999999999997</v>
      </c>
      <c r="L202" s="231"/>
      <c r="M202" s="231"/>
      <c r="N202" s="231"/>
      <c r="O202" s="231"/>
      <c r="P202" s="231"/>
      <c r="Q202" s="231"/>
      <c r="R202" s="236"/>
      <c r="T202" s="237"/>
      <c r="U202" s="231"/>
      <c r="V202" s="231"/>
      <c r="W202" s="231"/>
      <c r="X202" s="231"/>
      <c r="Y202" s="231"/>
      <c r="Z202" s="231"/>
      <c r="AA202" s="238"/>
      <c r="AT202" s="239" t="s">
        <v>214</v>
      </c>
      <c r="AU202" s="239" t="s">
        <v>149</v>
      </c>
      <c r="AV202" s="10" t="s">
        <v>149</v>
      </c>
      <c r="AW202" s="10" t="s">
        <v>36</v>
      </c>
      <c r="AX202" s="10" t="s">
        <v>80</v>
      </c>
      <c r="AY202" s="239" t="s">
        <v>206</v>
      </c>
    </row>
    <row r="203" s="11" customFormat="1" ht="16.5" customHeight="1">
      <c r="B203" s="252"/>
      <c r="C203" s="253"/>
      <c r="D203" s="253"/>
      <c r="E203" s="254" t="s">
        <v>22</v>
      </c>
      <c r="F203" s="255" t="s">
        <v>289</v>
      </c>
      <c r="G203" s="253"/>
      <c r="H203" s="253"/>
      <c r="I203" s="253"/>
      <c r="J203" s="253"/>
      <c r="K203" s="256">
        <v>158.61000000000001</v>
      </c>
      <c r="L203" s="253"/>
      <c r="M203" s="253"/>
      <c r="N203" s="253"/>
      <c r="O203" s="253"/>
      <c r="P203" s="253"/>
      <c r="Q203" s="253"/>
      <c r="R203" s="257"/>
      <c r="T203" s="258"/>
      <c r="U203" s="253"/>
      <c r="V203" s="253"/>
      <c r="W203" s="253"/>
      <c r="X203" s="253"/>
      <c r="Y203" s="253"/>
      <c r="Z203" s="253"/>
      <c r="AA203" s="259"/>
      <c r="AT203" s="260" t="s">
        <v>214</v>
      </c>
      <c r="AU203" s="260" t="s">
        <v>149</v>
      </c>
      <c r="AV203" s="11" t="s">
        <v>211</v>
      </c>
      <c r="AW203" s="11" t="s">
        <v>36</v>
      </c>
      <c r="AX203" s="11" t="s">
        <v>88</v>
      </c>
      <c r="AY203" s="260" t="s">
        <v>206</v>
      </c>
    </row>
    <row r="204" s="1" customFormat="1" ht="38.25" customHeight="1">
      <c r="B204" s="46"/>
      <c r="C204" s="219" t="s">
        <v>327</v>
      </c>
      <c r="D204" s="219" t="s">
        <v>207</v>
      </c>
      <c r="E204" s="220" t="s">
        <v>4536</v>
      </c>
      <c r="F204" s="221" t="s">
        <v>4537</v>
      </c>
      <c r="G204" s="221"/>
      <c r="H204" s="221"/>
      <c r="I204" s="221"/>
      <c r="J204" s="222" t="s">
        <v>260</v>
      </c>
      <c r="K204" s="223">
        <v>158.61000000000001</v>
      </c>
      <c r="L204" s="224">
        <v>0</v>
      </c>
      <c r="M204" s="225"/>
      <c r="N204" s="226">
        <f>ROUND(L204*K204,2)</f>
        <v>0</v>
      </c>
      <c r="O204" s="226"/>
      <c r="P204" s="226"/>
      <c r="Q204" s="226"/>
      <c r="R204" s="48"/>
      <c r="T204" s="227" t="s">
        <v>22</v>
      </c>
      <c r="U204" s="56" t="s">
        <v>45</v>
      </c>
      <c r="V204" s="47"/>
      <c r="W204" s="228">
        <f>V204*K204</f>
        <v>0</v>
      </c>
      <c r="X204" s="228">
        <v>0</v>
      </c>
      <c r="Y204" s="228">
        <f>X204*K204</f>
        <v>0</v>
      </c>
      <c r="Z204" s="228">
        <v>0</v>
      </c>
      <c r="AA204" s="229">
        <f>Z204*K204</f>
        <v>0</v>
      </c>
      <c r="AR204" s="22" t="s">
        <v>211</v>
      </c>
      <c r="AT204" s="22" t="s">
        <v>207</v>
      </c>
      <c r="AU204" s="22" t="s">
        <v>149</v>
      </c>
      <c r="AY204" s="22" t="s">
        <v>206</v>
      </c>
      <c r="BE204" s="142">
        <f>IF(U204="základní",N204,0)</f>
        <v>0</v>
      </c>
      <c r="BF204" s="142">
        <f>IF(U204="snížená",N204,0)</f>
        <v>0</v>
      </c>
      <c r="BG204" s="142">
        <f>IF(U204="zákl. přenesená",N204,0)</f>
        <v>0</v>
      </c>
      <c r="BH204" s="142">
        <f>IF(U204="sníž. přenesená",N204,0)</f>
        <v>0</v>
      </c>
      <c r="BI204" s="142">
        <f>IF(U204="nulová",N204,0)</f>
        <v>0</v>
      </c>
      <c r="BJ204" s="22" t="s">
        <v>88</v>
      </c>
      <c r="BK204" s="142">
        <f>ROUND(L204*K204,2)</f>
        <v>0</v>
      </c>
      <c r="BL204" s="22" t="s">
        <v>211</v>
      </c>
      <c r="BM204" s="22" t="s">
        <v>4538</v>
      </c>
    </row>
    <row r="205" s="1" customFormat="1" ht="25.5" customHeight="1">
      <c r="B205" s="46"/>
      <c r="C205" s="219" t="s">
        <v>331</v>
      </c>
      <c r="D205" s="219" t="s">
        <v>207</v>
      </c>
      <c r="E205" s="220" t="s">
        <v>4539</v>
      </c>
      <c r="F205" s="221" t="s">
        <v>4540</v>
      </c>
      <c r="G205" s="221"/>
      <c r="H205" s="221"/>
      <c r="I205" s="221"/>
      <c r="J205" s="222" t="s">
        <v>238</v>
      </c>
      <c r="K205" s="223">
        <v>4.9550000000000001</v>
      </c>
      <c r="L205" s="224">
        <v>0</v>
      </c>
      <c r="M205" s="225"/>
      <c r="N205" s="226">
        <f>ROUND(L205*K205,2)</f>
        <v>0</v>
      </c>
      <c r="O205" s="226"/>
      <c r="P205" s="226"/>
      <c r="Q205" s="226"/>
      <c r="R205" s="48"/>
      <c r="T205" s="227" t="s">
        <v>22</v>
      </c>
      <c r="U205" s="56" t="s">
        <v>45</v>
      </c>
      <c r="V205" s="47"/>
      <c r="W205" s="228">
        <f>V205*K205</f>
        <v>0</v>
      </c>
      <c r="X205" s="228">
        <v>1.10951</v>
      </c>
      <c r="Y205" s="228">
        <f>X205*K205</f>
        <v>5.4976220500000004</v>
      </c>
      <c r="Z205" s="228">
        <v>0</v>
      </c>
      <c r="AA205" s="229">
        <f>Z205*K205</f>
        <v>0</v>
      </c>
      <c r="AR205" s="22" t="s">
        <v>211</v>
      </c>
      <c r="AT205" s="22" t="s">
        <v>207</v>
      </c>
      <c r="AU205" s="22" t="s">
        <v>149</v>
      </c>
      <c r="AY205" s="22" t="s">
        <v>206</v>
      </c>
      <c r="BE205" s="142">
        <f>IF(U205="základní",N205,0)</f>
        <v>0</v>
      </c>
      <c r="BF205" s="142">
        <f>IF(U205="snížená",N205,0)</f>
        <v>0</v>
      </c>
      <c r="BG205" s="142">
        <f>IF(U205="zákl. přenesená",N205,0)</f>
        <v>0</v>
      </c>
      <c r="BH205" s="142">
        <f>IF(U205="sníž. přenesená",N205,0)</f>
        <v>0</v>
      </c>
      <c r="BI205" s="142">
        <f>IF(U205="nulová",N205,0)</f>
        <v>0</v>
      </c>
      <c r="BJ205" s="22" t="s">
        <v>88</v>
      </c>
      <c r="BK205" s="142">
        <f>ROUND(L205*K205,2)</f>
        <v>0</v>
      </c>
      <c r="BL205" s="22" t="s">
        <v>211</v>
      </c>
      <c r="BM205" s="22" t="s">
        <v>4541</v>
      </c>
    </row>
    <row r="206" s="9" customFormat="1" ht="29.88" customHeight="1">
      <c r="B206" s="205"/>
      <c r="C206" s="206"/>
      <c r="D206" s="216" t="s">
        <v>165</v>
      </c>
      <c r="E206" s="216"/>
      <c r="F206" s="216"/>
      <c r="G206" s="216"/>
      <c r="H206" s="216"/>
      <c r="I206" s="216"/>
      <c r="J206" s="216"/>
      <c r="K206" s="216"/>
      <c r="L206" s="216"/>
      <c r="M206" s="216"/>
      <c r="N206" s="240">
        <f>BK206</f>
        <v>0</v>
      </c>
      <c r="O206" s="241"/>
      <c r="P206" s="241"/>
      <c r="Q206" s="241"/>
      <c r="R206" s="209"/>
      <c r="T206" s="210"/>
      <c r="U206" s="206"/>
      <c r="V206" s="206"/>
      <c r="W206" s="211">
        <f>SUM(W207:W211)</f>
        <v>0</v>
      </c>
      <c r="X206" s="206"/>
      <c r="Y206" s="211">
        <f>SUM(Y207:Y211)</f>
        <v>0.67545999999999995</v>
      </c>
      <c r="Z206" s="206"/>
      <c r="AA206" s="212">
        <f>SUM(AA207:AA211)</f>
        <v>0</v>
      </c>
      <c r="AR206" s="213" t="s">
        <v>88</v>
      </c>
      <c r="AT206" s="214" t="s">
        <v>79</v>
      </c>
      <c r="AU206" s="214" t="s">
        <v>88</v>
      </c>
      <c r="AY206" s="213" t="s">
        <v>206</v>
      </c>
      <c r="BK206" s="215">
        <f>SUM(BK207:BK211)</f>
        <v>0</v>
      </c>
    </row>
    <row r="207" s="1" customFormat="1" ht="25.5" customHeight="1">
      <c r="B207" s="46"/>
      <c r="C207" s="219" t="s">
        <v>337</v>
      </c>
      <c r="D207" s="219" t="s">
        <v>207</v>
      </c>
      <c r="E207" s="220" t="s">
        <v>4542</v>
      </c>
      <c r="F207" s="221" t="s">
        <v>4543</v>
      </c>
      <c r="G207" s="221"/>
      <c r="H207" s="221"/>
      <c r="I207" s="221"/>
      <c r="J207" s="222" t="s">
        <v>260</v>
      </c>
      <c r="K207" s="223">
        <v>2</v>
      </c>
      <c r="L207" s="224">
        <v>0</v>
      </c>
      <c r="M207" s="225"/>
      <c r="N207" s="226">
        <f>ROUND(L207*K207,2)</f>
        <v>0</v>
      </c>
      <c r="O207" s="226"/>
      <c r="P207" s="226"/>
      <c r="Q207" s="226"/>
      <c r="R207" s="48"/>
      <c r="T207" s="227" t="s">
        <v>22</v>
      </c>
      <c r="U207" s="56" t="s">
        <v>45</v>
      </c>
      <c r="V207" s="47"/>
      <c r="W207" s="228">
        <f>V207*K207</f>
        <v>0</v>
      </c>
      <c r="X207" s="228">
        <v>0.031</v>
      </c>
      <c r="Y207" s="228">
        <f>X207*K207</f>
        <v>0.062</v>
      </c>
      <c r="Z207" s="228">
        <v>0</v>
      </c>
      <c r="AA207" s="229">
        <f>Z207*K207</f>
        <v>0</v>
      </c>
      <c r="AR207" s="22" t="s">
        <v>211</v>
      </c>
      <c r="AT207" s="22" t="s">
        <v>207</v>
      </c>
      <c r="AU207" s="22" t="s">
        <v>149</v>
      </c>
      <c r="AY207" s="22" t="s">
        <v>206</v>
      </c>
      <c r="BE207" s="142">
        <f>IF(U207="základní",N207,0)</f>
        <v>0</v>
      </c>
      <c r="BF207" s="142">
        <f>IF(U207="snížená",N207,0)</f>
        <v>0</v>
      </c>
      <c r="BG207" s="142">
        <f>IF(U207="zákl. přenesená",N207,0)</f>
        <v>0</v>
      </c>
      <c r="BH207" s="142">
        <f>IF(U207="sníž. přenesená",N207,0)</f>
        <v>0</v>
      </c>
      <c r="BI207" s="142">
        <f>IF(U207="nulová",N207,0)</f>
        <v>0</v>
      </c>
      <c r="BJ207" s="22" t="s">
        <v>88</v>
      </c>
      <c r="BK207" s="142">
        <f>ROUND(L207*K207,2)</f>
        <v>0</v>
      </c>
      <c r="BL207" s="22" t="s">
        <v>211</v>
      </c>
      <c r="BM207" s="22" t="s">
        <v>4544</v>
      </c>
    </row>
    <row r="208" s="1" customFormat="1" ht="25.5" customHeight="1">
      <c r="B208" s="46"/>
      <c r="C208" s="219" t="s">
        <v>342</v>
      </c>
      <c r="D208" s="219" t="s">
        <v>207</v>
      </c>
      <c r="E208" s="220" t="s">
        <v>4545</v>
      </c>
      <c r="F208" s="221" t="s">
        <v>4546</v>
      </c>
      <c r="G208" s="221"/>
      <c r="H208" s="221"/>
      <c r="I208" s="221"/>
      <c r="J208" s="222" t="s">
        <v>260</v>
      </c>
      <c r="K208" s="223">
        <v>2</v>
      </c>
      <c r="L208" s="224">
        <v>0</v>
      </c>
      <c r="M208" s="225"/>
      <c r="N208" s="226">
        <f>ROUND(L208*K208,2)</f>
        <v>0</v>
      </c>
      <c r="O208" s="226"/>
      <c r="P208" s="226"/>
      <c r="Q208" s="226"/>
      <c r="R208" s="48"/>
      <c r="T208" s="227" t="s">
        <v>22</v>
      </c>
      <c r="U208" s="56" t="s">
        <v>45</v>
      </c>
      <c r="V208" s="47"/>
      <c r="W208" s="228">
        <f>V208*K208</f>
        <v>0</v>
      </c>
      <c r="X208" s="228">
        <v>0.0037299999999999998</v>
      </c>
      <c r="Y208" s="228">
        <f>X208*K208</f>
        <v>0.0074599999999999996</v>
      </c>
      <c r="Z208" s="228">
        <v>0</v>
      </c>
      <c r="AA208" s="229">
        <f>Z208*K208</f>
        <v>0</v>
      </c>
      <c r="AR208" s="22" t="s">
        <v>211</v>
      </c>
      <c r="AT208" s="22" t="s">
        <v>207</v>
      </c>
      <c r="AU208" s="22" t="s">
        <v>149</v>
      </c>
      <c r="AY208" s="22" t="s">
        <v>206</v>
      </c>
      <c r="BE208" s="142">
        <f>IF(U208="základní",N208,0)</f>
        <v>0</v>
      </c>
      <c r="BF208" s="142">
        <f>IF(U208="snížená",N208,0)</f>
        <v>0</v>
      </c>
      <c r="BG208" s="142">
        <f>IF(U208="zákl. přenesená",N208,0)</f>
        <v>0</v>
      </c>
      <c r="BH208" s="142">
        <f>IF(U208="sníž. přenesená",N208,0)</f>
        <v>0</v>
      </c>
      <c r="BI208" s="142">
        <f>IF(U208="nulová",N208,0)</f>
        <v>0</v>
      </c>
      <c r="BJ208" s="22" t="s">
        <v>88</v>
      </c>
      <c r="BK208" s="142">
        <f>ROUND(L208*K208,2)</f>
        <v>0</v>
      </c>
      <c r="BL208" s="22" t="s">
        <v>211</v>
      </c>
      <c r="BM208" s="22" t="s">
        <v>4547</v>
      </c>
    </row>
    <row r="209" s="1" customFormat="1" ht="38.25" customHeight="1">
      <c r="B209" s="46"/>
      <c r="C209" s="219" t="s">
        <v>348</v>
      </c>
      <c r="D209" s="219" t="s">
        <v>207</v>
      </c>
      <c r="E209" s="220" t="s">
        <v>4548</v>
      </c>
      <c r="F209" s="221" t="s">
        <v>4549</v>
      </c>
      <c r="G209" s="221"/>
      <c r="H209" s="221"/>
      <c r="I209" s="221"/>
      <c r="J209" s="222" t="s">
        <v>238</v>
      </c>
      <c r="K209" s="223">
        <v>0.55100000000000005</v>
      </c>
      <c r="L209" s="224">
        <v>0</v>
      </c>
      <c r="M209" s="225"/>
      <c r="N209" s="226">
        <f>ROUND(L209*K209,2)</f>
        <v>0</v>
      </c>
      <c r="O209" s="226"/>
      <c r="P209" s="226"/>
      <c r="Q209" s="226"/>
      <c r="R209" s="48"/>
      <c r="T209" s="227" t="s">
        <v>22</v>
      </c>
      <c r="U209" s="56" t="s">
        <v>45</v>
      </c>
      <c r="V209" s="47"/>
      <c r="W209" s="228">
        <f>V209*K209</f>
        <v>0</v>
      </c>
      <c r="X209" s="228">
        <v>0</v>
      </c>
      <c r="Y209" s="228">
        <f>X209*K209</f>
        <v>0</v>
      </c>
      <c r="Z209" s="228">
        <v>0</v>
      </c>
      <c r="AA209" s="229">
        <f>Z209*K209</f>
        <v>0</v>
      </c>
      <c r="AR209" s="22" t="s">
        <v>211</v>
      </c>
      <c r="AT209" s="22" t="s">
        <v>207</v>
      </c>
      <c r="AU209" s="22" t="s">
        <v>149</v>
      </c>
      <c r="AY209" s="22" t="s">
        <v>206</v>
      </c>
      <c r="BE209" s="142">
        <f>IF(U209="základní",N209,0)</f>
        <v>0</v>
      </c>
      <c r="BF209" s="142">
        <f>IF(U209="snížená",N209,0)</f>
        <v>0</v>
      </c>
      <c r="BG209" s="142">
        <f>IF(U209="zákl. přenesená",N209,0)</f>
        <v>0</v>
      </c>
      <c r="BH209" s="142">
        <f>IF(U209="sníž. přenesená",N209,0)</f>
        <v>0</v>
      </c>
      <c r="BI209" s="142">
        <f>IF(U209="nulová",N209,0)</f>
        <v>0</v>
      </c>
      <c r="BJ209" s="22" t="s">
        <v>88</v>
      </c>
      <c r="BK209" s="142">
        <f>ROUND(L209*K209,2)</f>
        <v>0</v>
      </c>
      <c r="BL209" s="22" t="s">
        <v>211</v>
      </c>
      <c r="BM209" s="22" t="s">
        <v>4550</v>
      </c>
    </row>
    <row r="210" s="1" customFormat="1" ht="38.25" customHeight="1">
      <c r="B210" s="46"/>
      <c r="C210" s="242" t="s">
        <v>354</v>
      </c>
      <c r="D210" s="242" t="s">
        <v>263</v>
      </c>
      <c r="E210" s="243" t="s">
        <v>4551</v>
      </c>
      <c r="F210" s="244" t="s">
        <v>4552</v>
      </c>
      <c r="G210" s="244"/>
      <c r="H210" s="244"/>
      <c r="I210" s="244"/>
      <c r="J210" s="245" t="s">
        <v>238</v>
      </c>
      <c r="K210" s="246">
        <v>0.60599999999999998</v>
      </c>
      <c r="L210" s="247">
        <v>0</v>
      </c>
      <c r="M210" s="248"/>
      <c r="N210" s="249">
        <f>ROUND(L210*K210,2)</f>
        <v>0</v>
      </c>
      <c r="O210" s="226"/>
      <c r="P210" s="226"/>
      <c r="Q210" s="226"/>
      <c r="R210" s="48"/>
      <c r="T210" s="227" t="s">
        <v>22</v>
      </c>
      <c r="U210" s="56" t="s">
        <v>45</v>
      </c>
      <c r="V210" s="47"/>
      <c r="W210" s="228">
        <f>V210*K210</f>
        <v>0</v>
      </c>
      <c r="X210" s="228">
        <v>1</v>
      </c>
      <c r="Y210" s="228">
        <f>X210*K210</f>
        <v>0.60599999999999998</v>
      </c>
      <c r="Z210" s="228">
        <v>0</v>
      </c>
      <c r="AA210" s="229">
        <f>Z210*K210</f>
        <v>0</v>
      </c>
      <c r="AR210" s="22" t="s">
        <v>240</v>
      </c>
      <c r="AT210" s="22" t="s">
        <v>263</v>
      </c>
      <c r="AU210" s="22" t="s">
        <v>149</v>
      </c>
      <c r="AY210" s="22" t="s">
        <v>206</v>
      </c>
      <c r="BE210" s="142">
        <f>IF(U210="základní",N210,0)</f>
        <v>0</v>
      </c>
      <c r="BF210" s="142">
        <f>IF(U210="snížená",N210,0)</f>
        <v>0</v>
      </c>
      <c r="BG210" s="142">
        <f>IF(U210="zákl. přenesená",N210,0)</f>
        <v>0</v>
      </c>
      <c r="BH210" s="142">
        <f>IF(U210="sníž. přenesená",N210,0)</f>
        <v>0</v>
      </c>
      <c r="BI210" s="142">
        <f>IF(U210="nulová",N210,0)</f>
        <v>0</v>
      </c>
      <c r="BJ210" s="22" t="s">
        <v>88</v>
      </c>
      <c r="BK210" s="142">
        <f>ROUND(L210*K210,2)</f>
        <v>0</v>
      </c>
      <c r="BL210" s="22" t="s">
        <v>211</v>
      </c>
      <c r="BM210" s="22" t="s">
        <v>4553</v>
      </c>
    </row>
    <row r="211" s="1" customFormat="1" ht="16.5" customHeight="1">
      <c r="B211" s="46"/>
      <c r="C211" s="47"/>
      <c r="D211" s="47"/>
      <c r="E211" s="47"/>
      <c r="F211" s="250" t="s">
        <v>4554</v>
      </c>
      <c r="G211" s="67"/>
      <c r="H211" s="67"/>
      <c r="I211" s="67"/>
      <c r="J211" s="47"/>
      <c r="K211" s="47"/>
      <c r="L211" s="47"/>
      <c r="M211" s="47"/>
      <c r="N211" s="47"/>
      <c r="O211" s="47"/>
      <c r="P211" s="47"/>
      <c r="Q211" s="47"/>
      <c r="R211" s="48"/>
      <c r="T211" s="189"/>
      <c r="U211" s="47"/>
      <c r="V211" s="47"/>
      <c r="W211" s="47"/>
      <c r="X211" s="47"/>
      <c r="Y211" s="47"/>
      <c r="Z211" s="47"/>
      <c r="AA211" s="100"/>
      <c r="AT211" s="22" t="s">
        <v>268</v>
      </c>
      <c r="AU211" s="22" t="s">
        <v>149</v>
      </c>
    </row>
    <row r="212" s="9" customFormat="1" ht="29.88" customHeight="1">
      <c r="B212" s="205"/>
      <c r="C212" s="206"/>
      <c r="D212" s="216" t="s">
        <v>166</v>
      </c>
      <c r="E212" s="216"/>
      <c r="F212" s="216"/>
      <c r="G212" s="216"/>
      <c r="H212" s="216"/>
      <c r="I212" s="216"/>
      <c r="J212" s="216"/>
      <c r="K212" s="216"/>
      <c r="L212" s="216"/>
      <c r="M212" s="216"/>
      <c r="N212" s="217">
        <f>BK212</f>
        <v>0</v>
      </c>
      <c r="O212" s="218"/>
      <c r="P212" s="218"/>
      <c r="Q212" s="218"/>
      <c r="R212" s="209"/>
      <c r="T212" s="210"/>
      <c r="U212" s="206"/>
      <c r="V212" s="206"/>
      <c r="W212" s="211">
        <f>W213</f>
        <v>0</v>
      </c>
      <c r="X212" s="206"/>
      <c r="Y212" s="211">
        <f>Y213</f>
        <v>0</v>
      </c>
      <c r="Z212" s="206"/>
      <c r="AA212" s="212">
        <f>AA213</f>
        <v>0</v>
      </c>
      <c r="AR212" s="213" t="s">
        <v>88</v>
      </c>
      <c r="AT212" s="214" t="s">
        <v>79</v>
      </c>
      <c r="AU212" s="214" t="s">
        <v>88</v>
      </c>
      <c r="AY212" s="213" t="s">
        <v>206</v>
      </c>
      <c r="BK212" s="215">
        <f>BK213</f>
        <v>0</v>
      </c>
    </row>
    <row r="213" s="1" customFormat="1" ht="38.25" customHeight="1">
      <c r="B213" s="46"/>
      <c r="C213" s="219" t="s">
        <v>362</v>
      </c>
      <c r="D213" s="219" t="s">
        <v>207</v>
      </c>
      <c r="E213" s="220" t="s">
        <v>4555</v>
      </c>
      <c r="F213" s="221" t="s">
        <v>4556</v>
      </c>
      <c r="G213" s="221"/>
      <c r="H213" s="221"/>
      <c r="I213" s="221"/>
      <c r="J213" s="222" t="s">
        <v>238</v>
      </c>
      <c r="K213" s="223">
        <v>640.66499999999996</v>
      </c>
      <c r="L213" s="224">
        <v>0</v>
      </c>
      <c r="M213" s="225"/>
      <c r="N213" s="226">
        <f>ROUND(L213*K213,2)</f>
        <v>0</v>
      </c>
      <c r="O213" s="226"/>
      <c r="P213" s="226"/>
      <c r="Q213" s="226"/>
      <c r="R213" s="48"/>
      <c r="T213" s="227" t="s">
        <v>22</v>
      </c>
      <c r="U213" s="56" t="s">
        <v>45</v>
      </c>
      <c r="V213" s="47"/>
      <c r="W213" s="228">
        <f>V213*K213</f>
        <v>0</v>
      </c>
      <c r="X213" s="228">
        <v>0</v>
      </c>
      <c r="Y213" s="228">
        <f>X213*K213</f>
        <v>0</v>
      </c>
      <c r="Z213" s="228">
        <v>0</v>
      </c>
      <c r="AA213" s="229">
        <f>Z213*K213</f>
        <v>0</v>
      </c>
      <c r="AR213" s="22" t="s">
        <v>211</v>
      </c>
      <c r="AT213" s="22" t="s">
        <v>207</v>
      </c>
      <c r="AU213" s="22" t="s">
        <v>149</v>
      </c>
      <c r="AY213" s="22" t="s">
        <v>206</v>
      </c>
      <c r="BE213" s="142">
        <f>IF(U213="základní",N213,0)</f>
        <v>0</v>
      </c>
      <c r="BF213" s="142">
        <f>IF(U213="snížená",N213,0)</f>
        <v>0</v>
      </c>
      <c r="BG213" s="142">
        <f>IF(U213="zákl. přenesená",N213,0)</f>
        <v>0</v>
      </c>
      <c r="BH213" s="142">
        <f>IF(U213="sníž. přenesená",N213,0)</f>
        <v>0</v>
      </c>
      <c r="BI213" s="142">
        <f>IF(U213="nulová",N213,0)</f>
        <v>0</v>
      </c>
      <c r="BJ213" s="22" t="s">
        <v>88</v>
      </c>
      <c r="BK213" s="142">
        <f>ROUND(L213*K213,2)</f>
        <v>0</v>
      </c>
      <c r="BL213" s="22" t="s">
        <v>211</v>
      </c>
      <c r="BM213" s="22" t="s">
        <v>4557</v>
      </c>
    </row>
    <row r="214" s="9" customFormat="1" ht="37.44001" customHeight="1">
      <c r="B214" s="205"/>
      <c r="C214" s="206"/>
      <c r="D214" s="207" t="s">
        <v>167</v>
      </c>
      <c r="E214" s="207"/>
      <c r="F214" s="207"/>
      <c r="G214" s="207"/>
      <c r="H214" s="207"/>
      <c r="I214" s="207"/>
      <c r="J214" s="207"/>
      <c r="K214" s="207"/>
      <c r="L214" s="207"/>
      <c r="M214" s="207"/>
      <c r="N214" s="261">
        <f>BK214</f>
        <v>0</v>
      </c>
      <c r="O214" s="262"/>
      <c r="P214" s="262"/>
      <c r="Q214" s="262"/>
      <c r="R214" s="209"/>
      <c r="T214" s="210"/>
      <c r="U214" s="206"/>
      <c r="V214" s="206"/>
      <c r="W214" s="211">
        <f>W215+W248+W265</f>
        <v>0</v>
      </c>
      <c r="X214" s="206"/>
      <c r="Y214" s="211">
        <f>Y215+Y248+Y265</f>
        <v>3.6490781999999999</v>
      </c>
      <c r="Z214" s="206"/>
      <c r="AA214" s="212">
        <f>AA215+AA248+AA265</f>
        <v>0</v>
      </c>
      <c r="AR214" s="213" t="s">
        <v>149</v>
      </c>
      <c r="AT214" s="214" t="s">
        <v>79</v>
      </c>
      <c r="AU214" s="214" t="s">
        <v>80</v>
      </c>
      <c r="AY214" s="213" t="s">
        <v>206</v>
      </c>
      <c r="BK214" s="215">
        <f>BK215+BK248+BK265</f>
        <v>0</v>
      </c>
    </row>
    <row r="215" s="9" customFormat="1" ht="19.92" customHeight="1">
      <c r="B215" s="205"/>
      <c r="C215" s="206"/>
      <c r="D215" s="216" t="s">
        <v>168</v>
      </c>
      <c r="E215" s="216"/>
      <c r="F215" s="216"/>
      <c r="G215" s="216"/>
      <c r="H215" s="216"/>
      <c r="I215" s="216"/>
      <c r="J215" s="216"/>
      <c r="K215" s="216"/>
      <c r="L215" s="216"/>
      <c r="M215" s="216"/>
      <c r="N215" s="217">
        <f>BK215</f>
        <v>0</v>
      </c>
      <c r="O215" s="218"/>
      <c r="P215" s="218"/>
      <c r="Q215" s="218"/>
      <c r="R215" s="209"/>
      <c r="T215" s="210"/>
      <c r="U215" s="206"/>
      <c r="V215" s="206"/>
      <c r="W215" s="211">
        <f>SUM(W216:W247)</f>
        <v>0</v>
      </c>
      <c r="X215" s="206"/>
      <c r="Y215" s="211">
        <f>SUM(Y216:Y247)</f>
        <v>1.6636164</v>
      </c>
      <c r="Z215" s="206"/>
      <c r="AA215" s="212">
        <f>SUM(AA216:AA247)</f>
        <v>0</v>
      </c>
      <c r="AR215" s="213" t="s">
        <v>149</v>
      </c>
      <c r="AT215" s="214" t="s">
        <v>79</v>
      </c>
      <c r="AU215" s="214" t="s">
        <v>88</v>
      </c>
      <c r="AY215" s="213" t="s">
        <v>206</v>
      </c>
      <c r="BK215" s="215">
        <f>SUM(BK216:BK247)</f>
        <v>0</v>
      </c>
    </row>
    <row r="216" s="1" customFormat="1" ht="38.25" customHeight="1">
      <c r="B216" s="46"/>
      <c r="C216" s="219" t="s">
        <v>367</v>
      </c>
      <c r="D216" s="219" t="s">
        <v>207</v>
      </c>
      <c r="E216" s="220" t="s">
        <v>611</v>
      </c>
      <c r="F216" s="221" t="s">
        <v>612</v>
      </c>
      <c r="G216" s="221"/>
      <c r="H216" s="221"/>
      <c r="I216" s="221"/>
      <c r="J216" s="222" t="s">
        <v>260</v>
      </c>
      <c r="K216" s="223">
        <v>69.560000000000002</v>
      </c>
      <c r="L216" s="224">
        <v>0</v>
      </c>
      <c r="M216" s="225"/>
      <c r="N216" s="226">
        <f>ROUND(L216*K216,2)</f>
        <v>0</v>
      </c>
      <c r="O216" s="226"/>
      <c r="P216" s="226"/>
      <c r="Q216" s="226"/>
      <c r="R216" s="48"/>
      <c r="T216" s="227" t="s">
        <v>22</v>
      </c>
      <c r="U216" s="56" t="s">
        <v>45</v>
      </c>
      <c r="V216" s="47"/>
      <c r="W216" s="228">
        <f>V216*K216</f>
        <v>0</v>
      </c>
      <c r="X216" s="228">
        <v>0</v>
      </c>
      <c r="Y216" s="228">
        <f>X216*K216</f>
        <v>0</v>
      </c>
      <c r="Z216" s="228">
        <v>0</v>
      </c>
      <c r="AA216" s="229">
        <f>Z216*K216</f>
        <v>0</v>
      </c>
      <c r="AR216" s="22" t="s">
        <v>278</v>
      </c>
      <c r="AT216" s="22" t="s">
        <v>207</v>
      </c>
      <c r="AU216" s="22" t="s">
        <v>149</v>
      </c>
      <c r="AY216" s="22" t="s">
        <v>206</v>
      </c>
      <c r="BE216" s="142">
        <f>IF(U216="základní",N216,0)</f>
        <v>0</v>
      </c>
      <c r="BF216" s="142">
        <f>IF(U216="snížená",N216,0)</f>
        <v>0</v>
      </c>
      <c r="BG216" s="142">
        <f>IF(U216="zákl. přenesená",N216,0)</f>
        <v>0</v>
      </c>
      <c r="BH216" s="142">
        <f>IF(U216="sníž. přenesená",N216,0)</f>
        <v>0</v>
      </c>
      <c r="BI216" s="142">
        <f>IF(U216="nulová",N216,0)</f>
        <v>0</v>
      </c>
      <c r="BJ216" s="22" t="s">
        <v>88</v>
      </c>
      <c r="BK216" s="142">
        <f>ROUND(L216*K216,2)</f>
        <v>0</v>
      </c>
      <c r="BL216" s="22" t="s">
        <v>278</v>
      </c>
      <c r="BM216" s="22" t="s">
        <v>4558</v>
      </c>
    </row>
    <row r="217" s="10" customFormat="1" ht="16.5" customHeight="1">
      <c r="B217" s="230"/>
      <c r="C217" s="231"/>
      <c r="D217" s="231"/>
      <c r="E217" s="232" t="s">
        <v>22</v>
      </c>
      <c r="F217" s="233" t="s">
        <v>4559</v>
      </c>
      <c r="G217" s="234"/>
      <c r="H217" s="234"/>
      <c r="I217" s="234"/>
      <c r="J217" s="231"/>
      <c r="K217" s="235">
        <v>69.560000000000002</v>
      </c>
      <c r="L217" s="231"/>
      <c r="M217" s="231"/>
      <c r="N217" s="231"/>
      <c r="O217" s="231"/>
      <c r="P217" s="231"/>
      <c r="Q217" s="231"/>
      <c r="R217" s="236"/>
      <c r="T217" s="237"/>
      <c r="U217" s="231"/>
      <c r="V217" s="231"/>
      <c r="W217" s="231"/>
      <c r="X217" s="231"/>
      <c r="Y217" s="231"/>
      <c r="Z217" s="231"/>
      <c r="AA217" s="238"/>
      <c r="AT217" s="239" t="s">
        <v>214</v>
      </c>
      <c r="AU217" s="239" t="s">
        <v>149</v>
      </c>
      <c r="AV217" s="10" t="s">
        <v>149</v>
      </c>
      <c r="AW217" s="10" t="s">
        <v>36</v>
      </c>
      <c r="AX217" s="10" t="s">
        <v>88</v>
      </c>
      <c r="AY217" s="239" t="s">
        <v>206</v>
      </c>
    </row>
    <row r="218" s="1" customFormat="1" ht="16.5" customHeight="1">
      <c r="B218" s="46"/>
      <c r="C218" s="242" t="s">
        <v>373</v>
      </c>
      <c r="D218" s="242" t="s">
        <v>263</v>
      </c>
      <c r="E218" s="243" t="s">
        <v>615</v>
      </c>
      <c r="F218" s="244" t="s">
        <v>616</v>
      </c>
      <c r="G218" s="244"/>
      <c r="H218" s="244"/>
      <c r="I218" s="244"/>
      <c r="J218" s="245" t="s">
        <v>238</v>
      </c>
      <c r="K218" s="246">
        <v>0.021000000000000001</v>
      </c>
      <c r="L218" s="247">
        <v>0</v>
      </c>
      <c r="M218" s="248"/>
      <c r="N218" s="249">
        <f>ROUND(L218*K218,2)</f>
        <v>0</v>
      </c>
      <c r="O218" s="226"/>
      <c r="P218" s="226"/>
      <c r="Q218" s="226"/>
      <c r="R218" s="48"/>
      <c r="T218" s="227" t="s">
        <v>22</v>
      </c>
      <c r="U218" s="56" t="s">
        <v>45</v>
      </c>
      <c r="V218" s="47"/>
      <c r="W218" s="228">
        <f>V218*K218</f>
        <v>0</v>
      </c>
      <c r="X218" s="228">
        <v>1</v>
      </c>
      <c r="Y218" s="228">
        <f>X218*K218</f>
        <v>0.021000000000000001</v>
      </c>
      <c r="Z218" s="228">
        <v>0</v>
      </c>
      <c r="AA218" s="229">
        <f>Z218*K218</f>
        <v>0</v>
      </c>
      <c r="AR218" s="22" t="s">
        <v>367</v>
      </c>
      <c r="AT218" s="22" t="s">
        <v>263</v>
      </c>
      <c r="AU218" s="22" t="s">
        <v>149</v>
      </c>
      <c r="AY218" s="22" t="s">
        <v>206</v>
      </c>
      <c r="BE218" s="142">
        <f>IF(U218="základní",N218,0)</f>
        <v>0</v>
      </c>
      <c r="BF218" s="142">
        <f>IF(U218="snížená",N218,0)</f>
        <v>0</v>
      </c>
      <c r="BG218" s="142">
        <f>IF(U218="zákl. přenesená",N218,0)</f>
        <v>0</v>
      </c>
      <c r="BH218" s="142">
        <f>IF(U218="sníž. přenesená",N218,0)</f>
        <v>0</v>
      </c>
      <c r="BI218" s="142">
        <f>IF(U218="nulová",N218,0)</f>
        <v>0</v>
      </c>
      <c r="BJ218" s="22" t="s">
        <v>88</v>
      </c>
      <c r="BK218" s="142">
        <f>ROUND(L218*K218,2)</f>
        <v>0</v>
      </c>
      <c r="BL218" s="22" t="s">
        <v>278</v>
      </c>
      <c r="BM218" s="22" t="s">
        <v>4560</v>
      </c>
    </row>
    <row r="219" s="1" customFormat="1" ht="24" customHeight="1">
      <c r="B219" s="46"/>
      <c r="C219" s="47"/>
      <c r="D219" s="47"/>
      <c r="E219" s="47"/>
      <c r="F219" s="250" t="s">
        <v>618</v>
      </c>
      <c r="G219" s="67"/>
      <c r="H219" s="67"/>
      <c r="I219" s="67"/>
      <c r="J219" s="47"/>
      <c r="K219" s="47"/>
      <c r="L219" s="47"/>
      <c r="M219" s="47"/>
      <c r="N219" s="47"/>
      <c r="O219" s="47"/>
      <c r="P219" s="47"/>
      <c r="Q219" s="47"/>
      <c r="R219" s="48"/>
      <c r="T219" s="189"/>
      <c r="U219" s="47"/>
      <c r="V219" s="47"/>
      <c r="W219" s="47"/>
      <c r="X219" s="47"/>
      <c r="Y219" s="47"/>
      <c r="Z219" s="47"/>
      <c r="AA219" s="100"/>
      <c r="AT219" s="22" t="s">
        <v>268</v>
      </c>
      <c r="AU219" s="22" t="s">
        <v>149</v>
      </c>
    </row>
    <row r="220" s="1" customFormat="1" ht="25.5" customHeight="1">
      <c r="B220" s="46"/>
      <c r="C220" s="219" t="s">
        <v>378</v>
      </c>
      <c r="D220" s="219" t="s">
        <v>207</v>
      </c>
      <c r="E220" s="220" t="s">
        <v>620</v>
      </c>
      <c r="F220" s="221" t="s">
        <v>621</v>
      </c>
      <c r="G220" s="221"/>
      <c r="H220" s="221"/>
      <c r="I220" s="221"/>
      <c r="J220" s="222" t="s">
        <v>260</v>
      </c>
      <c r="K220" s="223">
        <v>58.259999999999998</v>
      </c>
      <c r="L220" s="224">
        <v>0</v>
      </c>
      <c r="M220" s="225"/>
      <c r="N220" s="226">
        <f>ROUND(L220*K220,2)</f>
        <v>0</v>
      </c>
      <c r="O220" s="226"/>
      <c r="P220" s="226"/>
      <c r="Q220" s="226"/>
      <c r="R220" s="48"/>
      <c r="T220" s="227" t="s">
        <v>22</v>
      </c>
      <c r="U220" s="56" t="s">
        <v>45</v>
      </c>
      <c r="V220" s="47"/>
      <c r="W220" s="228">
        <f>V220*K220</f>
        <v>0</v>
      </c>
      <c r="X220" s="228">
        <v>0</v>
      </c>
      <c r="Y220" s="228">
        <f>X220*K220</f>
        <v>0</v>
      </c>
      <c r="Z220" s="228">
        <v>0</v>
      </c>
      <c r="AA220" s="229">
        <f>Z220*K220</f>
        <v>0</v>
      </c>
      <c r="AR220" s="22" t="s">
        <v>278</v>
      </c>
      <c r="AT220" s="22" t="s">
        <v>207</v>
      </c>
      <c r="AU220" s="22" t="s">
        <v>149</v>
      </c>
      <c r="AY220" s="22" t="s">
        <v>206</v>
      </c>
      <c r="BE220" s="142">
        <f>IF(U220="základní",N220,0)</f>
        <v>0</v>
      </c>
      <c r="BF220" s="142">
        <f>IF(U220="snížená",N220,0)</f>
        <v>0</v>
      </c>
      <c r="BG220" s="142">
        <f>IF(U220="zákl. přenesená",N220,0)</f>
        <v>0</v>
      </c>
      <c r="BH220" s="142">
        <f>IF(U220="sníž. přenesená",N220,0)</f>
        <v>0</v>
      </c>
      <c r="BI220" s="142">
        <f>IF(U220="nulová",N220,0)</f>
        <v>0</v>
      </c>
      <c r="BJ220" s="22" t="s">
        <v>88</v>
      </c>
      <c r="BK220" s="142">
        <f>ROUND(L220*K220,2)</f>
        <v>0</v>
      </c>
      <c r="BL220" s="22" t="s">
        <v>278</v>
      </c>
      <c r="BM220" s="22" t="s">
        <v>4561</v>
      </c>
    </row>
    <row r="221" s="10" customFormat="1" ht="16.5" customHeight="1">
      <c r="B221" s="230"/>
      <c r="C221" s="231"/>
      <c r="D221" s="231"/>
      <c r="E221" s="232" t="s">
        <v>22</v>
      </c>
      <c r="F221" s="233" t="s">
        <v>4562</v>
      </c>
      <c r="G221" s="234"/>
      <c r="H221" s="234"/>
      <c r="I221" s="234"/>
      <c r="J221" s="231"/>
      <c r="K221" s="235">
        <v>58.259999999999998</v>
      </c>
      <c r="L221" s="231"/>
      <c r="M221" s="231"/>
      <c r="N221" s="231"/>
      <c r="O221" s="231"/>
      <c r="P221" s="231"/>
      <c r="Q221" s="231"/>
      <c r="R221" s="236"/>
      <c r="T221" s="237"/>
      <c r="U221" s="231"/>
      <c r="V221" s="231"/>
      <c r="W221" s="231"/>
      <c r="X221" s="231"/>
      <c r="Y221" s="231"/>
      <c r="Z221" s="231"/>
      <c r="AA221" s="238"/>
      <c r="AT221" s="239" t="s">
        <v>214</v>
      </c>
      <c r="AU221" s="239" t="s">
        <v>149</v>
      </c>
      <c r="AV221" s="10" t="s">
        <v>149</v>
      </c>
      <c r="AW221" s="10" t="s">
        <v>36</v>
      </c>
      <c r="AX221" s="10" t="s">
        <v>88</v>
      </c>
      <c r="AY221" s="239" t="s">
        <v>206</v>
      </c>
    </row>
    <row r="222" s="1" customFormat="1" ht="16.5" customHeight="1">
      <c r="B222" s="46"/>
      <c r="C222" s="242" t="s">
        <v>384</v>
      </c>
      <c r="D222" s="242" t="s">
        <v>263</v>
      </c>
      <c r="E222" s="243" t="s">
        <v>615</v>
      </c>
      <c r="F222" s="244" t="s">
        <v>616</v>
      </c>
      <c r="G222" s="244"/>
      <c r="H222" s="244"/>
      <c r="I222" s="244"/>
      <c r="J222" s="245" t="s">
        <v>238</v>
      </c>
      <c r="K222" s="246">
        <v>0.02</v>
      </c>
      <c r="L222" s="247">
        <v>0</v>
      </c>
      <c r="M222" s="248"/>
      <c r="N222" s="249">
        <f>ROUND(L222*K222,2)</f>
        <v>0</v>
      </c>
      <c r="O222" s="226"/>
      <c r="P222" s="226"/>
      <c r="Q222" s="226"/>
      <c r="R222" s="48"/>
      <c r="T222" s="227" t="s">
        <v>22</v>
      </c>
      <c r="U222" s="56" t="s">
        <v>45</v>
      </c>
      <c r="V222" s="47"/>
      <c r="W222" s="228">
        <f>V222*K222</f>
        <v>0</v>
      </c>
      <c r="X222" s="228">
        <v>1</v>
      </c>
      <c r="Y222" s="228">
        <f>X222*K222</f>
        <v>0.02</v>
      </c>
      <c r="Z222" s="228">
        <v>0</v>
      </c>
      <c r="AA222" s="229">
        <f>Z222*K222</f>
        <v>0</v>
      </c>
      <c r="AR222" s="22" t="s">
        <v>367</v>
      </c>
      <c r="AT222" s="22" t="s">
        <v>263</v>
      </c>
      <c r="AU222" s="22" t="s">
        <v>149</v>
      </c>
      <c r="AY222" s="22" t="s">
        <v>206</v>
      </c>
      <c r="BE222" s="142">
        <f>IF(U222="základní",N222,0)</f>
        <v>0</v>
      </c>
      <c r="BF222" s="142">
        <f>IF(U222="snížená",N222,0)</f>
        <v>0</v>
      </c>
      <c r="BG222" s="142">
        <f>IF(U222="zákl. přenesená",N222,0)</f>
        <v>0</v>
      </c>
      <c r="BH222" s="142">
        <f>IF(U222="sníž. přenesená",N222,0)</f>
        <v>0</v>
      </c>
      <c r="BI222" s="142">
        <f>IF(U222="nulová",N222,0)</f>
        <v>0</v>
      </c>
      <c r="BJ222" s="22" t="s">
        <v>88</v>
      </c>
      <c r="BK222" s="142">
        <f>ROUND(L222*K222,2)</f>
        <v>0</v>
      </c>
      <c r="BL222" s="22" t="s">
        <v>278</v>
      </c>
      <c r="BM222" s="22" t="s">
        <v>4563</v>
      </c>
    </row>
    <row r="223" s="1" customFormat="1" ht="24" customHeight="1">
      <c r="B223" s="46"/>
      <c r="C223" s="47"/>
      <c r="D223" s="47"/>
      <c r="E223" s="47"/>
      <c r="F223" s="250" t="s">
        <v>618</v>
      </c>
      <c r="G223" s="67"/>
      <c r="H223" s="67"/>
      <c r="I223" s="67"/>
      <c r="J223" s="47"/>
      <c r="K223" s="47"/>
      <c r="L223" s="47"/>
      <c r="M223" s="47"/>
      <c r="N223" s="47"/>
      <c r="O223" s="47"/>
      <c r="P223" s="47"/>
      <c r="Q223" s="47"/>
      <c r="R223" s="48"/>
      <c r="T223" s="189"/>
      <c r="U223" s="47"/>
      <c r="V223" s="47"/>
      <c r="W223" s="47"/>
      <c r="X223" s="47"/>
      <c r="Y223" s="47"/>
      <c r="Z223" s="47"/>
      <c r="AA223" s="100"/>
      <c r="AT223" s="22" t="s">
        <v>268</v>
      </c>
      <c r="AU223" s="22" t="s">
        <v>149</v>
      </c>
    </row>
    <row r="224" s="1" customFormat="1" ht="25.5" customHeight="1">
      <c r="B224" s="46"/>
      <c r="C224" s="219" t="s">
        <v>388</v>
      </c>
      <c r="D224" s="219" t="s">
        <v>207</v>
      </c>
      <c r="E224" s="220" t="s">
        <v>627</v>
      </c>
      <c r="F224" s="221" t="s">
        <v>628</v>
      </c>
      <c r="G224" s="221"/>
      <c r="H224" s="221"/>
      <c r="I224" s="221"/>
      <c r="J224" s="222" t="s">
        <v>260</v>
      </c>
      <c r="K224" s="223">
        <v>139.12000000000001</v>
      </c>
      <c r="L224" s="224">
        <v>0</v>
      </c>
      <c r="M224" s="225"/>
      <c r="N224" s="226">
        <f>ROUND(L224*K224,2)</f>
        <v>0</v>
      </c>
      <c r="O224" s="226"/>
      <c r="P224" s="226"/>
      <c r="Q224" s="226"/>
      <c r="R224" s="48"/>
      <c r="T224" s="227" t="s">
        <v>22</v>
      </c>
      <c r="U224" s="56" t="s">
        <v>45</v>
      </c>
      <c r="V224" s="47"/>
      <c r="W224" s="228">
        <f>V224*K224</f>
        <v>0</v>
      </c>
      <c r="X224" s="228">
        <v>0.00040000000000000002</v>
      </c>
      <c r="Y224" s="228">
        <f>X224*K224</f>
        <v>0.055648000000000003</v>
      </c>
      <c r="Z224" s="228">
        <v>0</v>
      </c>
      <c r="AA224" s="229">
        <f>Z224*K224</f>
        <v>0</v>
      </c>
      <c r="AR224" s="22" t="s">
        <v>278</v>
      </c>
      <c r="AT224" s="22" t="s">
        <v>207</v>
      </c>
      <c r="AU224" s="22" t="s">
        <v>149</v>
      </c>
      <c r="AY224" s="22" t="s">
        <v>206</v>
      </c>
      <c r="BE224" s="142">
        <f>IF(U224="základní",N224,0)</f>
        <v>0</v>
      </c>
      <c r="BF224" s="142">
        <f>IF(U224="snížená",N224,0)</f>
        <v>0</v>
      </c>
      <c r="BG224" s="142">
        <f>IF(U224="zákl. přenesená",N224,0)</f>
        <v>0</v>
      </c>
      <c r="BH224" s="142">
        <f>IF(U224="sníž. přenesená",N224,0)</f>
        <v>0</v>
      </c>
      <c r="BI224" s="142">
        <f>IF(U224="nulová",N224,0)</f>
        <v>0</v>
      </c>
      <c r="BJ224" s="22" t="s">
        <v>88</v>
      </c>
      <c r="BK224" s="142">
        <f>ROUND(L224*K224,2)</f>
        <v>0</v>
      </c>
      <c r="BL224" s="22" t="s">
        <v>278</v>
      </c>
      <c r="BM224" s="22" t="s">
        <v>4564</v>
      </c>
    </row>
    <row r="225" s="10" customFormat="1" ht="16.5" customHeight="1">
      <c r="B225" s="230"/>
      <c r="C225" s="231"/>
      <c r="D225" s="231"/>
      <c r="E225" s="232" t="s">
        <v>22</v>
      </c>
      <c r="F225" s="233" t="s">
        <v>4565</v>
      </c>
      <c r="G225" s="234"/>
      <c r="H225" s="234"/>
      <c r="I225" s="234"/>
      <c r="J225" s="231"/>
      <c r="K225" s="235">
        <v>139.12000000000001</v>
      </c>
      <c r="L225" s="231"/>
      <c r="M225" s="231"/>
      <c r="N225" s="231"/>
      <c r="O225" s="231"/>
      <c r="P225" s="231"/>
      <c r="Q225" s="231"/>
      <c r="R225" s="236"/>
      <c r="T225" s="237"/>
      <c r="U225" s="231"/>
      <c r="V225" s="231"/>
      <c r="W225" s="231"/>
      <c r="X225" s="231"/>
      <c r="Y225" s="231"/>
      <c r="Z225" s="231"/>
      <c r="AA225" s="238"/>
      <c r="AT225" s="239" t="s">
        <v>214</v>
      </c>
      <c r="AU225" s="239" t="s">
        <v>149</v>
      </c>
      <c r="AV225" s="10" t="s">
        <v>149</v>
      </c>
      <c r="AW225" s="10" t="s">
        <v>36</v>
      </c>
      <c r="AX225" s="10" t="s">
        <v>88</v>
      </c>
      <c r="AY225" s="239" t="s">
        <v>206</v>
      </c>
    </row>
    <row r="226" s="1" customFormat="1" ht="25.5" customHeight="1">
      <c r="B226" s="46"/>
      <c r="C226" s="242" t="s">
        <v>394</v>
      </c>
      <c r="D226" s="242" t="s">
        <v>263</v>
      </c>
      <c r="E226" s="243" t="s">
        <v>632</v>
      </c>
      <c r="F226" s="244" t="s">
        <v>633</v>
      </c>
      <c r="G226" s="244"/>
      <c r="H226" s="244"/>
      <c r="I226" s="244"/>
      <c r="J226" s="245" t="s">
        <v>260</v>
      </c>
      <c r="K226" s="246">
        <v>159.988</v>
      </c>
      <c r="L226" s="247">
        <v>0</v>
      </c>
      <c r="M226" s="248"/>
      <c r="N226" s="249">
        <f>ROUND(L226*K226,2)</f>
        <v>0</v>
      </c>
      <c r="O226" s="226"/>
      <c r="P226" s="226"/>
      <c r="Q226" s="226"/>
      <c r="R226" s="48"/>
      <c r="T226" s="227" t="s">
        <v>22</v>
      </c>
      <c r="U226" s="56" t="s">
        <v>45</v>
      </c>
      <c r="V226" s="47"/>
      <c r="W226" s="228">
        <f>V226*K226</f>
        <v>0</v>
      </c>
      <c r="X226" s="228">
        <v>0.0044999999999999997</v>
      </c>
      <c r="Y226" s="228">
        <f>X226*K226</f>
        <v>0.71994599999999997</v>
      </c>
      <c r="Z226" s="228">
        <v>0</v>
      </c>
      <c r="AA226" s="229">
        <f>Z226*K226</f>
        <v>0</v>
      </c>
      <c r="AR226" s="22" t="s">
        <v>367</v>
      </c>
      <c r="AT226" s="22" t="s">
        <v>263</v>
      </c>
      <c r="AU226" s="22" t="s">
        <v>149</v>
      </c>
      <c r="AY226" s="22" t="s">
        <v>206</v>
      </c>
      <c r="BE226" s="142">
        <f>IF(U226="základní",N226,0)</f>
        <v>0</v>
      </c>
      <c r="BF226" s="142">
        <f>IF(U226="snížená",N226,0)</f>
        <v>0</v>
      </c>
      <c r="BG226" s="142">
        <f>IF(U226="zákl. přenesená",N226,0)</f>
        <v>0</v>
      </c>
      <c r="BH226" s="142">
        <f>IF(U226="sníž. přenesená",N226,0)</f>
        <v>0</v>
      </c>
      <c r="BI226" s="142">
        <f>IF(U226="nulová",N226,0)</f>
        <v>0</v>
      </c>
      <c r="BJ226" s="22" t="s">
        <v>88</v>
      </c>
      <c r="BK226" s="142">
        <f>ROUND(L226*K226,2)</f>
        <v>0</v>
      </c>
      <c r="BL226" s="22" t="s">
        <v>278</v>
      </c>
      <c r="BM226" s="22" t="s">
        <v>4566</v>
      </c>
    </row>
    <row r="227" s="1" customFormat="1" ht="25.5" customHeight="1">
      <c r="B227" s="46"/>
      <c r="C227" s="219" t="s">
        <v>401</v>
      </c>
      <c r="D227" s="219" t="s">
        <v>207</v>
      </c>
      <c r="E227" s="220" t="s">
        <v>636</v>
      </c>
      <c r="F227" s="221" t="s">
        <v>637</v>
      </c>
      <c r="G227" s="221"/>
      <c r="H227" s="221"/>
      <c r="I227" s="221"/>
      <c r="J227" s="222" t="s">
        <v>260</v>
      </c>
      <c r="K227" s="223">
        <v>116.52</v>
      </c>
      <c r="L227" s="224">
        <v>0</v>
      </c>
      <c r="M227" s="225"/>
      <c r="N227" s="226">
        <f>ROUND(L227*K227,2)</f>
        <v>0</v>
      </c>
      <c r="O227" s="226"/>
      <c r="P227" s="226"/>
      <c r="Q227" s="226"/>
      <c r="R227" s="48"/>
      <c r="T227" s="227" t="s">
        <v>22</v>
      </c>
      <c r="U227" s="56" t="s">
        <v>45</v>
      </c>
      <c r="V227" s="47"/>
      <c r="W227" s="228">
        <f>V227*K227</f>
        <v>0</v>
      </c>
      <c r="X227" s="228">
        <v>0.00040000000000000002</v>
      </c>
      <c r="Y227" s="228">
        <f>X227*K227</f>
        <v>0.046608000000000004</v>
      </c>
      <c r="Z227" s="228">
        <v>0</v>
      </c>
      <c r="AA227" s="229">
        <f>Z227*K227</f>
        <v>0</v>
      </c>
      <c r="AR227" s="22" t="s">
        <v>278</v>
      </c>
      <c r="AT227" s="22" t="s">
        <v>207</v>
      </c>
      <c r="AU227" s="22" t="s">
        <v>149</v>
      </c>
      <c r="AY227" s="22" t="s">
        <v>206</v>
      </c>
      <c r="BE227" s="142">
        <f>IF(U227="základní",N227,0)</f>
        <v>0</v>
      </c>
      <c r="BF227" s="142">
        <f>IF(U227="snížená",N227,0)</f>
        <v>0</v>
      </c>
      <c r="BG227" s="142">
        <f>IF(U227="zákl. přenesená",N227,0)</f>
        <v>0</v>
      </c>
      <c r="BH227" s="142">
        <f>IF(U227="sníž. přenesená",N227,0)</f>
        <v>0</v>
      </c>
      <c r="BI227" s="142">
        <f>IF(U227="nulová",N227,0)</f>
        <v>0</v>
      </c>
      <c r="BJ227" s="22" t="s">
        <v>88</v>
      </c>
      <c r="BK227" s="142">
        <f>ROUND(L227*K227,2)</f>
        <v>0</v>
      </c>
      <c r="BL227" s="22" t="s">
        <v>278</v>
      </c>
      <c r="BM227" s="22" t="s">
        <v>4567</v>
      </c>
    </row>
    <row r="228" s="10" customFormat="1" ht="16.5" customHeight="1">
      <c r="B228" s="230"/>
      <c r="C228" s="231"/>
      <c r="D228" s="231"/>
      <c r="E228" s="232" t="s">
        <v>22</v>
      </c>
      <c r="F228" s="233" t="s">
        <v>4568</v>
      </c>
      <c r="G228" s="234"/>
      <c r="H228" s="234"/>
      <c r="I228" s="234"/>
      <c r="J228" s="231"/>
      <c r="K228" s="235">
        <v>116.52</v>
      </c>
      <c r="L228" s="231"/>
      <c r="M228" s="231"/>
      <c r="N228" s="231"/>
      <c r="O228" s="231"/>
      <c r="P228" s="231"/>
      <c r="Q228" s="231"/>
      <c r="R228" s="236"/>
      <c r="T228" s="237"/>
      <c r="U228" s="231"/>
      <c r="V228" s="231"/>
      <c r="W228" s="231"/>
      <c r="X228" s="231"/>
      <c r="Y228" s="231"/>
      <c r="Z228" s="231"/>
      <c r="AA228" s="238"/>
      <c r="AT228" s="239" t="s">
        <v>214</v>
      </c>
      <c r="AU228" s="239" t="s">
        <v>149</v>
      </c>
      <c r="AV228" s="10" t="s">
        <v>149</v>
      </c>
      <c r="AW228" s="10" t="s">
        <v>36</v>
      </c>
      <c r="AX228" s="10" t="s">
        <v>88</v>
      </c>
      <c r="AY228" s="239" t="s">
        <v>206</v>
      </c>
    </row>
    <row r="229" s="1" customFormat="1" ht="25.5" customHeight="1">
      <c r="B229" s="46"/>
      <c r="C229" s="242" t="s">
        <v>405</v>
      </c>
      <c r="D229" s="242" t="s">
        <v>263</v>
      </c>
      <c r="E229" s="243" t="s">
        <v>632</v>
      </c>
      <c r="F229" s="244" t="s">
        <v>633</v>
      </c>
      <c r="G229" s="244"/>
      <c r="H229" s="244"/>
      <c r="I229" s="244"/>
      <c r="J229" s="245" t="s">
        <v>260</v>
      </c>
      <c r="K229" s="246">
        <v>139.82400000000001</v>
      </c>
      <c r="L229" s="247">
        <v>0</v>
      </c>
      <c r="M229" s="248"/>
      <c r="N229" s="249">
        <f>ROUND(L229*K229,2)</f>
        <v>0</v>
      </c>
      <c r="O229" s="226"/>
      <c r="P229" s="226"/>
      <c r="Q229" s="226"/>
      <c r="R229" s="48"/>
      <c r="T229" s="227" t="s">
        <v>22</v>
      </c>
      <c r="U229" s="56" t="s">
        <v>45</v>
      </c>
      <c r="V229" s="47"/>
      <c r="W229" s="228">
        <f>V229*K229</f>
        <v>0</v>
      </c>
      <c r="X229" s="228">
        <v>0.0044999999999999997</v>
      </c>
      <c r="Y229" s="228">
        <f>X229*K229</f>
        <v>0.62920799999999999</v>
      </c>
      <c r="Z229" s="228">
        <v>0</v>
      </c>
      <c r="AA229" s="229">
        <f>Z229*K229</f>
        <v>0</v>
      </c>
      <c r="AR229" s="22" t="s">
        <v>367</v>
      </c>
      <c r="AT229" s="22" t="s">
        <v>263</v>
      </c>
      <c r="AU229" s="22" t="s">
        <v>149</v>
      </c>
      <c r="AY229" s="22" t="s">
        <v>206</v>
      </c>
      <c r="BE229" s="142">
        <f>IF(U229="základní",N229,0)</f>
        <v>0</v>
      </c>
      <c r="BF229" s="142">
        <f>IF(U229="snížená",N229,0)</f>
        <v>0</v>
      </c>
      <c r="BG229" s="142">
        <f>IF(U229="zákl. přenesená",N229,0)</f>
        <v>0</v>
      </c>
      <c r="BH229" s="142">
        <f>IF(U229="sníž. přenesená",N229,0)</f>
        <v>0</v>
      </c>
      <c r="BI229" s="142">
        <f>IF(U229="nulová",N229,0)</f>
        <v>0</v>
      </c>
      <c r="BJ229" s="22" t="s">
        <v>88</v>
      </c>
      <c r="BK229" s="142">
        <f>ROUND(L229*K229,2)</f>
        <v>0</v>
      </c>
      <c r="BL229" s="22" t="s">
        <v>278</v>
      </c>
      <c r="BM229" s="22" t="s">
        <v>4569</v>
      </c>
    </row>
    <row r="230" s="1" customFormat="1" ht="38.25" customHeight="1">
      <c r="B230" s="46"/>
      <c r="C230" s="219" t="s">
        <v>407</v>
      </c>
      <c r="D230" s="219" t="s">
        <v>207</v>
      </c>
      <c r="E230" s="220" t="s">
        <v>4570</v>
      </c>
      <c r="F230" s="221" t="s">
        <v>4571</v>
      </c>
      <c r="G230" s="221"/>
      <c r="H230" s="221"/>
      <c r="I230" s="221"/>
      <c r="J230" s="222" t="s">
        <v>260</v>
      </c>
      <c r="K230" s="223">
        <v>34.649999999999999</v>
      </c>
      <c r="L230" s="224">
        <v>0</v>
      </c>
      <c r="M230" s="225"/>
      <c r="N230" s="226">
        <f>ROUND(L230*K230,2)</f>
        <v>0</v>
      </c>
      <c r="O230" s="226"/>
      <c r="P230" s="226"/>
      <c r="Q230" s="226"/>
      <c r="R230" s="48"/>
      <c r="T230" s="227" t="s">
        <v>22</v>
      </c>
      <c r="U230" s="56" t="s">
        <v>45</v>
      </c>
      <c r="V230" s="47"/>
      <c r="W230" s="228">
        <f>V230*K230</f>
        <v>0</v>
      </c>
      <c r="X230" s="228">
        <v>0</v>
      </c>
      <c r="Y230" s="228">
        <f>X230*K230</f>
        <v>0</v>
      </c>
      <c r="Z230" s="228">
        <v>0</v>
      </c>
      <c r="AA230" s="229">
        <f>Z230*K230</f>
        <v>0</v>
      </c>
      <c r="AR230" s="22" t="s">
        <v>278</v>
      </c>
      <c r="AT230" s="22" t="s">
        <v>207</v>
      </c>
      <c r="AU230" s="22" t="s">
        <v>149</v>
      </c>
      <c r="AY230" s="22" t="s">
        <v>206</v>
      </c>
      <c r="BE230" s="142">
        <f>IF(U230="základní",N230,0)</f>
        <v>0</v>
      </c>
      <c r="BF230" s="142">
        <f>IF(U230="snížená",N230,0)</f>
        <v>0</v>
      </c>
      <c r="BG230" s="142">
        <f>IF(U230="zákl. přenesená",N230,0)</f>
        <v>0</v>
      </c>
      <c r="BH230" s="142">
        <f>IF(U230="sníž. přenesená",N230,0)</f>
        <v>0</v>
      </c>
      <c r="BI230" s="142">
        <f>IF(U230="nulová",N230,0)</f>
        <v>0</v>
      </c>
      <c r="BJ230" s="22" t="s">
        <v>88</v>
      </c>
      <c r="BK230" s="142">
        <f>ROUND(L230*K230,2)</f>
        <v>0</v>
      </c>
      <c r="BL230" s="22" t="s">
        <v>278</v>
      </c>
      <c r="BM230" s="22" t="s">
        <v>4572</v>
      </c>
    </row>
    <row r="231" s="10" customFormat="1" ht="16.5" customHeight="1">
      <c r="B231" s="230"/>
      <c r="C231" s="231"/>
      <c r="D231" s="231"/>
      <c r="E231" s="232" t="s">
        <v>22</v>
      </c>
      <c r="F231" s="233" t="s">
        <v>4573</v>
      </c>
      <c r="G231" s="234"/>
      <c r="H231" s="234"/>
      <c r="I231" s="234"/>
      <c r="J231" s="231"/>
      <c r="K231" s="235">
        <v>34.649999999999999</v>
      </c>
      <c r="L231" s="231"/>
      <c r="M231" s="231"/>
      <c r="N231" s="231"/>
      <c r="O231" s="231"/>
      <c r="P231" s="231"/>
      <c r="Q231" s="231"/>
      <c r="R231" s="236"/>
      <c r="T231" s="237"/>
      <c r="U231" s="231"/>
      <c r="V231" s="231"/>
      <c r="W231" s="231"/>
      <c r="X231" s="231"/>
      <c r="Y231" s="231"/>
      <c r="Z231" s="231"/>
      <c r="AA231" s="238"/>
      <c r="AT231" s="239" t="s">
        <v>214</v>
      </c>
      <c r="AU231" s="239" t="s">
        <v>149</v>
      </c>
      <c r="AV231" s="10" t="s">
        <v>149</v>
      </c>
      <c r="AW231" s="10" t="s">
        <v>36</v>
      </c>
      <c r="AX231" s="10" t="s">
        <v>88</v>
      </c>
      <c r="AY231" s="239" t="s">
        <v>206</v>
      </c>
    </row>
    <row r="232" s="1" customFormat="1" ht="16.5" customHeight="1">
      <c r="B232" s="46"/>
      <c r="C232" s="242" t="s">
        <v>412</v>
      </c>
      <c r="D232" s="242" t="s">
        <v>263</v>
      </c>
      <c r="E232" s="243" t="s">
        <v>4574</v>
      </c>
      <c r="F232" s="244" t="s">
        <v>4575</v>
      </c>
      <c r="G232" s="244"/>
      <c r="H232" s="244"/>
      <c r="I232" s="244"/>
      <c r="J232" s="245" t="s">
        <v>650</v>
      </c>
      <c r="K232" s="246">
        <v>69.299999999999997</v>
      </c>
      <c r="L232" s="247">
        <v>0</v>
      </c>
      <c r="M232" s="248"/>
      <c r="N232" s="249">
        <f>ROUND(L232*K232,2)</f>
        <v>0</v>
      </c>
      <c r="O232" s="226"/>
      <c r="P232" s="226"/>
      <c r="Q232" s="226"/>
      <c r="R232" s="48"/>
      <c r="T232" s="227" t="s">
        <v>22</v>
      </c>
      <c r="U232" s="56" t="s">
        <v>45</v>
      </c>
      <c r="V232" s="47"/>
      <c r="W232" s="228">
        <f>V232*K232</f>
        <v>0</v>
      </c>
      <c r="X232" s="228">
        <v>0.001</v>
      </c>
      <c r="Y232" s="228">
        <f>X232*K232</f>
        <v>0.0693</v>
      </c>
      <c r="Z232" s="228">
        <v>0</v>
      </c>
      <c r="AA232" s="229">
        <f>Z232*K232</f>
        <v>0</v>
      </c>
      <c r="AR232" s="22" t="s">
        <v>367</v>
      </c>
      <c r="AT232" s="22" t="s">
        <v>263</v>
      </c>
      <c r="AU232" s="22" t="s">
        <v>149</v>
      </c>
      <c r="AY232" s="22" t="s">
        <v>206</v>
      </c>
      <c r="BE232" s="142">
        <f>IF(U232="základní",N232,0)</f>
        <v>0</v>
      </c>
      <c r="BF232" s="142">
        <f>IF(U232="snížená",N232,0)</f>
        <v>0</v>
      </c>
      <c r="BG232" s="142">
        <f>IF(U232="zákl. přenesená",N232,0)</f>
        <v>0</v>
      </c>
      <c r="BH232" s="142">
        <f>IF(U232="sníž. přenesená",N232,0)</f>
        <v>0</v>
      </c>
      <c r="BI232" s="142">
        <f>IF(U232="nulová",N232,0)</f>
        <v>0</v>
      </c>
      <c r="BJ232" s="22" t="s">
        <v>88</v>
      </c>
      <c r="BK232" s="142">
        <f>ROUND(L232*K232,2)</f>
        <v>0</v>
      </c>
      <c r="BL232" s="22" t="s">
        <v>278</v>
      </c>
      <c r="BM232" s="22" t="s">
        <v>4576</v>
      </c>
    </row>
    <row r="233" s="1" customFormat="1" ht="16.5" customHeight="1">
      <c r="B233" s="46"/>
      <c r="C233" s="47"/>
      <c r="D233" s="47"/>
      <c r="E233" s="47"/>
      <c r="F233" s="250" t="s">
        <v>4577</v>
      </c>
      <c r="G233" s="67"/>
      <c r="H233" s="67"/>
      <c r="I233" s="67"/>
      <c r="J233" s="47"/>
      <c r="K233" s="47"/>
      <c r="L233" s="47"/>
      <c r="M233" s="47"/>
      <c r="N233" s="47"/>
      <c r="O233" s="47"/>
      <c r="P233" s="47"/>
      <c r="Q233" s="47"/>
      <c r="R233" s="48"/>
      <c r="T233" s="189"/>
      <c r="U233" s="47"/>
      <c r="V233" s="47"/>
      <c r="W233" s="47"/>
      <c r="X233" s="47"/>
      <c r="Y233" s="47"/>
      <c r="Z233" s="47"/>
      <c r="AA233" s="100"/>
      <c r="AT233" s="22" t="s">
        <v>268</v>
      </c>
      <c r="AU233" s="22" t="s">
        <v>149</v>
      </c>
    </row>
    <row r="234" s="1" customFormat="1" ht="25.5" customHeight="1">
      <c r="B234" s="46"/>
      <c r="C234" s="219" t="s">
        <v>416</v>
      </c>
      <c r="D234" s="219" t="s">
        <v>207</v>
      </c>
      <c r="E234" s="220" t="s">
        <v>4578</v>
      </c>
      <c r="F234" s="221" t="s">
        <v>4579</v>
      </c>
      <c r="G234" s="221"/>
      <c r="H234" s="221"/>
      <c r="I234" s="221"/>
      <c r="J234" s="222" t="s">
        <v>260</v>
      </c>
      <c r="K234" s="223">
        <v>34.340000000000003</v>
      </c>
      <c r="L234" s="224">
        <v>0</v>
      </c>
      <c r="M234" s="225"/>
      <c r="N234" s="226">
        <f>ROUND(L234*K234,2)</f>
        <v>0</v>
      </c>
      <c r="O234" s="226"/>
      <c r="P234" s="226"/>
      <c r="Q234" s="226"/>
      <c r="R234" s="48"/>
      <c r="T234" s="227" t="s">
        <v>22</v>
      </c>
      <c r="U234" s="56" t="s">
        <v>45</v>
      </c>
      <c r="V234" s="47"/>
      <c r="W234" s="228">
        <f>V234*K234</f>
        <v>0</v>
      </c>
      <c r="X234" s="228">
        <v>0</v>
      </c>
      <c r="Y234" s="228">
        <f>X234*K234</f>
        <v>0</v>
      </c>
      <c r="Z234" s="228">
        <v>0</v>
      </c>
      <c r="AA234" s="229">
        <f>Z234*K234</f>
        <v>0</v>
      </c>
      <c r="AR234" s="22" t="s">
        <v>278</v>
      </c>
      <c r="AT234" s="22" t="s">
        <v>207</v>
      </c>
      <c r="AU234" s="22" t="s">
        <v>149</v>
      </c>
      <c r="AY234" s="22" t="s">
        <v>206</v>
      </c>
      <c r="BE234" s="142">
        <f>IF(U234="základní",N234,0)</f>
        <v>0</v>
      </c>
      <c r="BF234" s="142">
        <f>IF(U234="snížená",N234,0)</f>
        <v>0</v>
      </c>
      <c r="BG234" s="142">
        <f>IF(U234="zákl. přenesená",N234,0)</f>
        <v>0</v>
      </c>
      <c r="BH234" s="142">
        <f>IF(U234="sníž. přenesená",N234,0)</f>
        <v>0</v>
      </c>
      <c r="BI234" s="142">
        <f>IF(U234="nulová",N234,0)</f>
        <v>0</v>
      </c>
      <c r="BJ234" s="22" t="s">
        <v>88</v>
      </c>
      <c r="BK234" s="142">
        <f>ROUND(L234*K234,2)</f>
        <v>0</v>
      </c>
      <c r="BL234" s="22" t="s">
        <v>278</v>
      </c>
      <c r="BM234" s="22" t="s">
        <v>4580</v>
      </c>
    </row>
    <row r="235" s="10" customFormat="1" ht="16.5" customHeight="1">
      <c r="B235" s="230"/>
      <c r="C235" s="231"/>
      <c r="D235" s="231"/>
      <c r="E235" s="232" t="s">
        <v>22</v>
      </c>
      <c r="F235" s="233" t="s">
        <v>4581</v>
      </c>
      <c r="G235" s="234"/>
      <c r="H235" s="234"/>
      <c r="I235" s="234"/>
      <c r="J235" s="231"/>
      <c r="K235" s="235">
        <v>34.340000000000003</v>
      </c>
      <c r="L235" s="231"/>
      <c r="M235" s="231"/>
      <c r="N235" s="231"/>
      <c r="O235" s="231"/>
      <c r="P235" s="231"/>
      <c r="Q235" s="231"/>
      <c r="R235" s="236"/>
      <c r="T235" s="237"/>
      <c r="U235" s="231"/>
      <c r="V235" s="231"/>
      <c r="W235" s="231"/>
      <c r="X235" s="231"/>
      <c r="Y235" s="231"/>
      <c r="Z235" s="231"/>
      <c r="AA235" s="238"/>
      <c r="AT235" s="239" t="s">
        <v>214</v>
      </c>
      <c r="AU235" s="239" t="s">
        <v>149</v>
      </c>
      <c r="AV235" s="10" t="s">
        <v>149</v>
      </c>
      <c r="AW235" s="10" t="s">
        <v>36</v>
      </c>
      <c r="AX235" s="10" t="s">
        <v>88</v>
      </c>
      <c r="AY235" s="239" t="s">
        <v>206</v>
      </c>
    </row>
    <row r="236" s="1" customFormat="1" ht="16.5" customHeight="1">
      <c r="B236" s="46"/>
      <c r="C236" s="242" t="s">
        <v>420</v>
      </c>
      <c r="D236" s="242" t="s">
        <v>263</v>
      </c>
      <c r="E236" s="243" t="s">
        <v>4574</v>
      </c>
      <c r="F236" s="244" t="s">
        <v>4575</v>
      </c>
      <c r="G236" s="244"/>
      <c r="H236" s="244"/>
      <c r="I236" s="244"/>
      <c r="J236" s="245" t="s">
        <v>650</v>
      </c>
      <c r="K236" s="246">
        <v>77.265000000000001</v>
      </c>
      <c r="L236" s="247">
        <v>0</v>
      </c>
      <c r="M236" s="248"/>
      <c r="N236" s="249">
        <f>ROUND(L236*K236,2)</f>
        <v>0</v>
      </c>
      <c r="O236" s="226"/>
      <c r="P236" s="226"/>
      <c r="Q236" s="226"/>
      <c r="R236" s="48"/>
      <c r="T236" s="227" t="s">
        <v>22</v>
      </c>
      <c r="U236" s="56" t="s">
        <v>45</v>
      </c>
      <c r="V236" s="47"/>
      <c r="W236" s="228">
        <f>V236*K236</f>
        <v>0</v>
      </c>
      <c r="X236" s="228">
        <v>0.001</v>
      </c>
      <c r="Y236" s="228">
        <f>X236*K236</f>
        <v>0.077265</v>
      </c>
      <c r="Z236" s="228">
        <v>0</v>
      </c>
      <c r="AA236" s="229">
        <f>Z236*K236</f>
        <v>0</v>
      </c>
      <c r="AR236" s="22" t="s">
        <v>367</v>
      </c>
      <c r="AT236" s="22" t="s">
        <v>263</v>
      </c>
      <c r="AU236" s="22" t="s">
        <v>149</v>
      </c>
      <c r="AY236" s="22" t="s">
        <v>206</v>
      </c>
      <c r="BE236" s="142">
        <f>IF(U236="základní",N236,0)</f>
        <v>0</v>
      </c>
      <c r="BF236" s="142">
        <f>IF(U236="snížená",N236,0)</f>
        <v>0</v>
      </c>
      <c r="BG236" s="142">
        <f>IF(U236="zákl. přenesená",N236,0)</f>
        <v>0</v>
      </c>
      <c r="BH236" s="142">
        <f>IF(U236="sníž. přenesená",N236,0)</f>
        <v>0</v>
      </c>
      <c r="BI236" s="142">
        <f>IF(U236="nulová",N236,0)</f>
        <v>0</v>
      </c>
      <c r="BJ236" s="22" t="s">
        <v>88</v>
      </c>
      <c r="BK236" s="142">
        <f>ROUND(L236*K236,2)</f>
        <v>0</v>
      </c>
      <c r="BL236" s="22" t="s">
        <v>278</v>
      </c>
      <c r="BM236" s="22" t="s">
        <v>4582</v>
      </c>
    </row>
    <row r="237" s="1" customFormat="1" ht="16.5" customHeight="1">
      <c r="B237" s="46"/>
      <c r="C237" s="47"/>
      <c r="D237" s="47"/>
      <c r="E237" s="47"/>
      <c r="F237" s="250" t="s">
        <v>4577</v>
      </c>
      <c r="G237" s="67"/>
      <c r="H237" s="67"/>
      <c r="I237" s="67"/>
      <c r="J237" s="47"/>
      <c r="K237" s="47"/>
      <c r="L237" s="47"/>
      <c r="M237" s="47"/>
      <c r="N237" s="47"/>
      <c r="O237" s="47"/>
      <c r="P237" s="47"/>
      <c r="Q237" s="47"/>
      <c r="R237" s="48"/>
      <c r="T237" s="189"/>
      <c r="U237" s="47"/>
      <c r="V237" s="47"/>
      <c r="W237" s="47"/>
      <c r="X237" s="47"/>
      <c r="Y237" s="47"/>
      <c r="Z237" s="47"/>
      <c r="AA237" s="100"/>
      <c r="AT237" s="22" t="s">
        <v>268</v>
      </c>
      <c r="AU237" s="22" t="s">
        <v>149</v>
      </c>
    </row>
    <row r="238" s="1" customFormat="1" ht="25.5" customHeight="1">
      <c r="B238" s="46"/>
      <c r="C238" s="219" t="s">
        <v>424</v>
      </c>
      <c r="D238" s="219" t="s">
        <v>207</v>
      </c>
      <c r="E238" s="220" t="s">
        <v>4583</v>
      </c>
      <c r="F238" s="221" t="s">
        <v>4584</v>
      </c>
      <c r="G238" s="221"/>
      <c r="H238" s="221"/>
      <c r="I238" s="221"/>
      <c r="J238" s="222" t="s">
        <v>260</v>
      </c>
      <c r="K238" s="223">
        <v>69.560000000000002</v>
      </c>
      <c r="L238" s="224">
        <v>0</v>
      </c>
      <c r="M238" s="225"/>
      <c r="N238" s="226">
        <f>ROUND(L238*K238,2)</f>
        <v>0</v>
      </c>
      <c r="O238" s="226"/>
      <c r="P238" s="226"/>
      <c r="Q238" s="226"/>
      <c r="R238" s="48"/>
      <c r="T238" s="227" t="s">
        <v>22</v>
      </c>
      <c r="U238" s="56" t="s">
        <v>45</v>
      </c>
      <c r="V238" s="47"/>
      <c r="W238" s="228">
        <f>V238*K238</f>
        <v>0</v>
      </c>
      <c r="X238" s="228">
        <v>0</v>
      </c>
      <c r="Y238" s="228">
        <f>X238*K238</f>
        <v>0</v>
      </c>
      <c r="Z238" s="228">
        <v>0</v>
      </c>
      <c r="AA238" s="229">
        <f>Z238*K238</f>
        <v>0</v>
      </c>
      <c r="AR238" s="22" t="s">
        <v>278</v>
      </c>
      <c r="AT238" s="22" t="s">
        <v>207</v>
      </c>
      <c r="AU238" s="22" t="s">
        <v>149</v>
      </c>
      <c r="AY238" s="22" t="s">
        <v>206</v>
      </c>
      <c r="BE238" s="142">
        <f>IF(U238="základní",N238,0)</f>
        <v>0</v>
      </c>
      <c r="BF238" s="142">
        <f>IF(U238="snížená",N238,0)</f>
        <v>0</v>
      </c>
      <c r="BG238" s="142">
        <f>IF(U238="zákl. přenesená",N238,0)</f>
        <v>0</v>
      </c>
      <c r="BH238" s="142">
        <f>IF(U238="sníž. přenesená",N238,0)</f>
        <v>0</v>
      </c>
      <c r="BI238" s="142">
        <f>IF(U238="nulová",N238,0)</f>
        <v>0</v>
      </c>
      <c r="BJ238" s="22" t="s">
        <v>88</v>
      </c>
      <c r="BK238" s="142">
        <f>ROUND(L238*K238,2)</f>
        <v>0</v>
      </c>
      <c r="BL238" s="22" t="s">
        <v>278</v>
      </c>
      <c r="BM238" s="22" t="s">
        <v>4585</v>
      </c>
    </row>
    <row r="239" s="10" customFormat="1" ht="16.5" customHeight="1">
      <c r="B239" s="230"/>
      <c r="C239" s="231"/>
      <c r="D239" s="231"/>
      <c r="E239" s="232" t="s">
        <v>22</v>
      </c>
      <c r="F239" s="233" t="s">
        <v>4559</v>
      </c>
      <c r="G239" s="234"/>
      <c r="H239" s="234"/>
      <c r="I239" s="234"/>
      <c r="J239" s="231"/>
      <c r="K239" s="235">
        <v>69.560000000000002</v>
      </c>
      <c r="L239" s="231"/>
      <c r="M239" s="231"/>
      <c r="N239" s="231"/>
      <c r="O239" s="231"/>
      <c r="P239" s="231"/>
      <c r="Q239" s="231"/>
      <c r="R239" s="236"/>
      <c r="T239" s="237"/>
      <c r="U239" s="231"/>
      <c r="V239" s="231"/>
      <c r="W239" s="231"/>
      <c r="X239" s="231"/>
      <c r="Y239" s="231"/>
      <c r="Z239" s="231"/>
      <c r="AA239" s="238"/>
      <c r="AT239" s="239" t="s">
        <v>214</v>
      </c>
      <c r="AU239" s="239" t="s">
        <v>149</v>
      </c>
      <c r="AV239" s="10" t="s">
        <v>149</v>
      </c>
      <c r="AW239" s="10" t="s">
        <v>36</v>
      </c>
      <c r="AX239" s="10" t="s">
        <v>88</v>
      </c>
      <c r="AY239" s="239" t="s">
        <v>206</v>
      </c>
    </row>
    <row r="240" s="1" customFormat="1" ht="25.5" customHeight="1">
      <c r="B240" s="46"/>
      <c r="C240" s="242" t="s">
        <v>428</v>
      </c>
      <c r="D240" s="242" t="s">
        <v>263</v>
      </c>
      <c r="E240" s="243" t="s">
        <v>264</v>
      </c>
      <c r="F240" s="244" t="s">
        <v>265</v>
      </c>
      <c r="G240" s="244"/>
      <c r="H240" s="244"/>
      <c r="I240" s="244"/>
      <c r="J240" s="245" t="s">
        <v>260</v>
      </c>
      <c r="K240" s="246">
        <v>73.037999999999997</v>
      </c>
      <c r="L240" s="247">
        <v>0</v>
      </c>
      <c r="M240" s="248"/>
      <c r="N240" s="249">
        <f>ROUND(L240*K240,2)</f>
        <v>0</v>
      </c>
      <c r="O240" s="226"/>
      <c r="P240" s="226"/>
      <c r="Q240" s="226"/>
      <c r="R240" s="48"/>
      <c r="T240" s="227" t="s">
        <v>22</v>
      </c>
      <c r="U240" s="56" t="s">
        <v>45</v>
      </c>
      <c r="V240" s="47"/>
      <c r="W240" s="228">
        <f>V240*K240</f>
        <v>0</v>
      </c>
      <c r="X240" s="228">
        <v>0.00029999999999999997</v>
      </c>
      <c r="Y240" s="228">
        <f>X240*K240</f>
        <v>0.021911399999999998</v>
      </c>
      <c r="Z240" s="228">
        <v>0</v>
      </c>
      <c r="AA240" s="229">
        <f>Z240*K240</f>
        <v>0</v>
      </c>
      <c r="AR240" s="22" t="s">
        <v>367</v>
      </c>
      <c r="AT240" s="22" t="s">
        <v>263</v>
      </c>
      <c r="AU240" s="22" t="s">
        <v>149</v>
      </c>
      <c r="AY240" s="22" t="s">
        <v>206</v>
      </c>
      <c r="BE240" s="142">
        <f>IF(U240="základní",N240,0)</f>
        <v>0</v>
      </c>
      <c r="BF240" s="142">
        <f>IF(U240="snížená",N240,0)</f>
        <v>0</v>
      </c>
      <c r="BG240" s="142">
        <f>IF(U240="zákl. přenesená",N240,0)</f>
        <v>0</v>
      </c>
      <c r="BH240" s="142">
        <f>IF(U240="sníž. přenesená",N240,0)</f>
        <v>0</v>
      </c>
      <c r="BI240" s="142">
        <f>IF(U240="nulová",N240,0)</f>
        <v>0</v>
      </c>
      <c r="BJ240" s="22" t="s">
        <v>88</v>
      </c>
      <c r="BK240" s="142">
        <f>ROUND(L240*K240,2)</f>
        <v>0</v>
      </c>
      <c r="BL240" s="22" t="s">
        <v>278</v>
      </c>
      <c r="BM240" s="22" t="s">
        <v>4586</v>
      </c>
    </row>
    <row r="241" s="1" customFormat="1" ht="25.5" customHeight="1">
      <c r="B241" s="46"/>
      <c r="C241" s="219" t="s">
        <v>433</v>
      </c>
      <c r="D241" s="219" t="s">
        <v>207</v>
      </c>
      <c r="E241" s="220" t="s">
        <v>653</v>
      </c>
      <c r="F241" s="221" t="s">
        <v>654</v>
      </c>
      <c r="G241" s="221"/>
      <c r="H241" s="221"/>
      <c r="I241" s="221"/>
      <c r="J241" s="222" t="s">
        <v>260</v>
      </c>
      <c r="K241" s="223">
        <v>2.6000000000000001</v>
      </c>
      <c r="L241" s="224">
        <v>0</v>
      </c>
      <c r="M241" s="225"/>
      <c r="N241" s="226">
        <f>ROUND(L241*K241,2)</f>
        <v>0</v>
      </c>
      <c r="O241" s="226"/>
      <c r="P241" s="226"/>
      <c r="Q241" s="226"/>
      <c r="R241" s="48"/>
      <c r="T241" s="227" t="s">
        <v>22</v>
      </c>
      <c r="U241" s="56" t="s">
        <v>45</v>
      </c>
      <c r="V241" s="47"/>
      <c r="W241" s="228">
        <f>V241*K241</f>
        <v>0</v>
      </c>
      <c r="X241" s="228">
        <v>0</v>
      </c>
      <c r="Y241" s="228">
        <f>X241*K241</f>
        <v>0</v>
      </c>
      <c r="Z241" s="228">
        <v>0</v>
      </c>
      <c r="AA241" s="229">
        <f>Z241*K241</f>
        <v>0</v>
      </c>
      <c r="AR241" s="22" t="s">
        <v>278</v>
      </c>
      <c r="AT241" s="22" t="s">
        <v>207</v>
      </c>
      <c r="AU241" s="22" t="s">
        <v>149</v>
      </c>
      <c r="AY241" s="22" t="s">
        <v>206</v>
      </c>
      <c r="BE241" s="142">
        <f>IF(U241="základní",N241,0)</f>
        <v>0</v>
      </c>
      <c r="BF241" s="142">
        <f>IF(U241="snížená",N241,0)</f>
        <v>0</v>
      </c>
      <c r="BG241" s="142">
        <f>IF(U241="zákl. přenesená",N241,0)</f>
        <v>0</v>
      </c>
      <c r="BH241" s="142">
        <f>IF(U241="sníž. přenesená",N241,0)</f>
        <v>0</v>
      </c>
      <c r="BI241" s="142">
        <f>IF(U241="nulová",N241,0)</f>
        <v>0</v>
      </c>
      <c r="BJ241" s="22" t="s">
        <v>88</v>
      </c>
      <c r="BK241" s="142">
        <f>ROUND(L241*K241,2)</f>
        <v>0</v>
      </c>
      <c r="BL241" s="22" t="s">
        <v>278</v>
      </c>
      <c r="BM241" s="22" t="s">
        <v>4587</v>
      </c>
    </row>
    <row r="242" s="10" customFormat="1" ht="16.5" customHeight="1">
      <c r="B242" s="230"/>
      <c r="C242" s="231"/>
      <c r="D242" s="231"/>
      <c r="E242" s="232" t="s">
        <v>22</v>
      </c>
      <c r="F242" s="233" t="s">
        <v>4588</v>
      </c>
      <c r="G242" s="234"/>
      <c r="H242" s="234"/>
      <c r="I242" s="234"/>
      <c r="J242" s="231"/>
      <c r="K242" s="235">
        <v>2.6000000000000001</v>
      </c>
      <c r="L242" s="231"/>
      <c r="M242" s="231"/>
      <c r="N242" s="231"/>
      <c r="O242" s="231"/>
      <c r="P242" s="231"/>
      <c r="Q242" s="231"/>
      <c r="R242" s="236"/>
      <c r="T242" s="237"/>
      <c r="U242" s="231"/>
      <c r="V242" s="231"/>
      <c r="W242" s="231"/>
      <c r="X242" s="231"/>
      <c r="Y242" s="231"/>
      <c r="Z242" s="231"/>
      <c r="AA242" s="238"/>
      <c r="AT242" s="239" t="s">
        <v>214</v>
      </c>
      <c r="AU242" s="239" t="s">
        <v>149</v>
      </c>
      <c r="AV242" s="10" t="s">
        <v>149</v>
      </c>
      <c r="AW242" s="10" t="s">
        <v>36</v>
      </c>
      <c r="AX242" s="10" t="s">
        <v>88</v>
      </c>
      <c r="AY242" s="239" t="s">
        <v>206</v>
      </c>
    </row>
    <row r="243" s="1" customFormat="1" ht="25.5" customHeight="1">
      <c r="B243" s="46"/>
      <c r="C243" s="242" t="s">
        <v>437</v>
      </c>
      <c r="D243" s="242" t="s">
        <v>263</v>
      </c>
      <c r="E243" s="243" t="s">
        <v>657</v>
      </c>
      <c r="F243" s="244" t="s">
        <v>658</v>
      </c>
      <c r="G243" s="244"/>
      <c r="H243" s="244"/>
      <c r="I243" s="244"/>
      <c r="J243" s="245" t="s">
        <v>260</v>
      </c>
      <c r="K243" s="246">
        <v>2.73</v>
      </c>
      <c r="L243" s="247">
        <v>0</v>
      </c>
      <c r="M243" s="248"/>
      <c r="N243" s="249">
        <f>ROUND(L243*K243,2)</f>
        <v>0</v>
      </c>
      <c r="O243" s="226"/>
      <c r="P243" s="226"/>
      <c r="Q243" s="226"/>
      <c r="R243" s="48"/>
      <c r="T243" s="227" t="s">
        <v>22</v>
      </c>
      <c r="U243" s="56" t="s">
        <v>45</v>
      </c>
      <c r="V243" s="47"/>
      <c r="W243" s="228">
        <f>V243*K243</f>
        <v>0</v>
      </c>
      <c r="X243" s="228">
        <v>0.00020000000000000001</v>
      </c>
      <c r="Y243" s="228">
        <f>X243*K243</f>
        <v>0.00054600000000000004</v>
      </c>
      <c r="Z243" s="228">
        <v>0</v>
      </c>
      <c r="AA243" s="229">
        <f>Z243*K243</f>
        <v>0</v>
      </c>
      <c r="AR243" s="22" t="s">
        <v>367</v>
      </c>
      <c r="AT243" s="22" t="s">
        <v>263</v>
      </c>
      <c r="AU243" s="22" t="s">
        <v>149</v>
      </c>
      <c r="AY243" s="22" t="s">
        <v>206</v>
      </c>
      <c r="BE243" s="142">
        <f>IF(U243="základní",N243,0)</f>
        <v>0</v>
      </c>
      <c r="BF243" s="142">
        <f>IF(U243="snížená",N243,0)</f>
        <v>0</v>
      </c>
      <c r="BG243" s="142">
        <f>IF(U243="zákl. přenesená",N243,0)</f>
        <v>0</v>
      </c>
      <c r="BH243" s="142">
        <f>IF(U243="sníž. přenesená",N243,0)</f>
        <v>0</v>
      </c>
      <c r="BI243" s="142">
        <f>IF(U243="nulová",N243,0)</f>
        <v>0</v>
      </c>
      <c r="BJ243" s="22" t="s">
        <v>88</v>
      </c>
      <c r="BK243" s="142">
        <f>ROUND(L243*K243,2)</f>
        <v>0</v>
      </c>
      <c r="BL243" s="22" t="s">
        <v>278</v>
      </c>
      <c r="BM243" s="22" t="s">
        <v>4589</v>
      </c>
    </row>
    <row r="244" s="1" customFormat="1" ht="48" customHeight="1">
      <c r="B244" s="46"/>
      <c r="C244" s="47"/>
      <c r="D244" s="47"/>
      <c r="E244" s="47"/>
      <c r="F244" s="250" t="s">
        <v>660</v>
      </c>
      <c r="G244" s="67"/>
      <c r="H244" s="67"/>
      <c r="I244" s="67"/>
      <c r="J244" s="47"/>
      <c r="K244" s="47"/>
      <c r="L244" s="47"/>
      <c r="M244" s="47"/>
      <c r="N244" s="47"/>
      <c r="O244" s="47"/>
      <c r="P244" s="47"/>
      <c r="Q244" s="47"/>
      <c r="R244" s="48"/>
      <c r="T244" s="189"/>
      <c r="U244" s="47"/>
      <c r="V244" s="47"/>
      <c r="W244" s="47"/>
      <c r="X244" s="47"/>
      <c r="Y244" s="47"/>
      <c r="Z244" s="47"/>
      <c r="AA244" s="100"/>
      <c r="AT244" s="22" t="s">
        <v>268</v>
      </c>
      <c r="AU244" s="22" t="s">
        <v>149</v>
      </c>
    </row>
    <row r="245" s="1" customFormat="1" ht="25.5" customHeight="1">
      <c r="B245" s="46"/>
      <c r="C245" s="219" t="s">
        <v>442</v>
      </c>
      <c r="D245" s="219" t="s">
        <v>207</v>
      </c>
      <c r="E245" s="220" t="s">
        <v>662</v>
      </c>
      <c r="F245" s="221" t="s">
        <v>663</v>
      </c>
      <c r="G245" s="221"/>
      <c r="H245" s="221"/>
      <c r="I245" s="221"/>
      <c r="J245" s="222" t="s">
        <v>260</v>
      </c>
      <c r="K245" s="223">
        <v>2.6000000000000001</v>
      </c>
      <c r="L245" s="224">
        <v>0</v>
      </c>
      <c r="M245" s="225"/>
      <c r="N245" s="226">
        <f>ROUND(L245*K245,2)</f>
        <v>0</v>
      </c>
      <c r="O245" s="226"/>
      <c r="P245" s="226"/>
      <c r="Q245" s="226"/>
      <c r="R245" s="48"/>
      <c r="T245" s="227" t="s">
        <v>22</v>
      </c>
      <c r="U245" s="56" t="s">
        <v>45</v>
      </c>
      <c r="V245" s="47"/>
      <c r="W245" s="228">
        <f>V245*K245</f>
        <v>0</v>
      </c>
      <c r="X245" s="228">
        <v>0.00012</v>
      </c>
      <c r="Y245" s="228">
        <f>X245*K245</f>
        <v>0.00031199999999999999</v>
      </c>
      <c r="Z245" s="228">
        <v>0</v>
      </c>
      <c r="AA245" s="229">
        <f>Z245*K245</f>
        <v>0</v>
      </c>
      <c r="AR245" s="22" t="s">
        <v>278</v>
      </c>
      <c r="AT245" s="22" t="s">
        <v>207</v>
      </c>
      <c r="AU245" s="22" t="s">
        <v>149</v>
      </c>
      <c r="AY245" s="22" t="s">
        <v>206</v>
      </c>
      <c r="BE245" s="142">
        <f>IF(U245="základní",N245,0)</f>
        <v>0</v>
      </c>
      <c r="BF245" s="142">
        <f>IF(U245="snížená",N245,0)</f>
        <v>0</v>
      </c>
      <c r="BG245" s="142">
        <f>IF(U245="zákl. přenesená",N245,0)</f>
        <v>0</v>
      </c>
      <c r="BH245" s="142">
        <f>IF(U245="sníž. přenesená",N245,0)</f>
        <v>0</v>
      </c>
      <c r="BI245" s="142">
        <f>IF(U245="nulová",N245,0)</f>
        <v>0</v>
      </c>
      <c r="BJ245" s="22" t="s">
        <v>88</v>
      </c>
      <c r="BK245" s="142">
        <f>ROUND(L245*K245,2)</f>
        <v>0</v>
      </c>
      <c r="BL245" s="22" t="s">
        <v>278</v>
      </c>
      <c r="BM245" s="22" t="s">
        <v>4590</v>
      </c>
    </row>
    <row r="246" s="1" customFormat="1" ht="25.5" customHeight="1">
      <c r="B246" s="46"/>
      <c r="C246" s="242" t="s">
        <v>446</v>
      </c>
      <c r="D246" s="242" t="s">
        <v>263</v>
      </c>
      <c r="E246" s="243" t="s">
        <v>666</v>
      </c>
      <c r="F246" s="244" t="s">
        <v>667</v>
      </c>
      <c r="G246" s="244"/>
      <c r="H246" s="244"/>
      <c r="I246" s="244"/>
      <c r="J246" s="245" t="s">
        <v>260</v>
      </c>
      <c r="K246" s="246">
        <v>3.1200000000000001</v>
      </c>
      <c r="L246" s="247">
        <v>0</v>
      </c>
      <c r="M246" s="248"/>
      <c r="N246" s="249">
        <f>ROUND(L246*K246,2)</f>
        <v>0</v>
      </c>
      <c r="O246" s="226"/>
      <c r="P246" s="226"/>
      <c r="Q246" s="226"/>
      <c r="R246" s="48"/>
      <c r="T246" s="227" t="s">
        <v>22</v>
      </c>
      <c r="U246" s="56" t="s">
        <v>45</v>
      </c>
      <c r="V246" s="47"/>
      <c r="W246" s="228">
        <f>V246*K246</f>
        <v>0</v>
      </c>
      <c r="X246" s="228">
        <v>0.00059999999999999995</v>
      </c>
      <c r="Y246" s="228">
        <f>X246*K246</f>
        <v>0.001872</v>
      </c>
      <c r="Z246" s="228">
        <v>0</v>
      </c>
      <c r="AA246" s="229">
        <f>Z246*K246</f>
        <v>0</v>
      </c>
      <c r="AR246" s="22" t="s">
        <v>367</v>
      </c>
      <c r="AT246" s="22" t="s">
        <v>263</v>
      </c>
      <c r="AU246" s="22" t="s">
        <v>149</v>
      </c>
      <c r="AY246" s="22" t="s">
        <v>206</v>
      </c>
      <c r="BE246" s="142">
        <f>IF(U246="základní",N246,0)</f>
        <v>0</v>
      </c>
      <c r="BF246" s="142">
        <f>IF(U246="snížená",N246,0)</f>
        <v>0</v>
      </c>
      <c r="BG246" s="142">
        <f>IF(U246="zákl. přenesená",N246,0)</f>
        <v>0</v>
      </c>
      <c r="BH246" s="142">
        <f>IF(U246="sníž. přenesená",N246,0)</f>
        <v>0</v>
      </c>
      <c r="BI246" s="142">
        <f>IF(U246="nulová",N246,0)</f>
        <v>0</v>
      </c>
      <c r="BJ246" s="22" t="s">
        <v>88</v>
      </c>
      <c r="BK246" s="142">
        <f>ROUND(L246*K246,2)</f>
        <v>0</v>
      </c>
      <c r="BL246" s="22" t="s">
        <v>278</v>
      </c>
      <c r="BM246" s="22" t="s">
        <v>4591</v>
      </c>
    </row>
    <row r="247" s="1" customFormat="1" ht="38.25" customHeight="1">
      <c r="B247" s="46"/>
      <c r="C247" s="219" t="s">
        <v>450</v>
      </c>
      <c r="D247" s="219" t="s">
        <v>207</v>
      </c>
      <c r="E247" s="220" t="s">
        <v>4592</v>
      </c>
      <c r="F247" s="221" t="s">
        <v>4593</v>
      </c>
      <c r="G247" s="221"/>
      <c r="H247" s="221"/>
      <c r="I247" s="221"/>
      <c r="J247" s="222" t="s">
        <v>238</v>
      </c>
      <c r="K247" s="223">
        <v>1.6639999999999999</v>
      </c>
      <c r="L247" s="224">
        <v>0</v>
      </c>
      <c r="M247" s="225"/>
      <c r="N247" s="226">
        <f>ROUND(L247*K247,2)</f>
        <v>0</v>
      </c>
      <c r="O247" s="226"/>
      <c r="P247" s="226"/>
      <c r="Q247" s="226"/>
      <c r="R247" s="48"/>
      <c r="T247" s="227" t="s">
        <v>22</v>
      </c>
      <c r="U247" s="56" t="s">
        <v>45</v>
      </c>
      <c r="V247" s="47"/>
      <c r="W247" s="228">
        <f>V247*K247</f>
        <v>0</v>
      </c>
      <c r="X247" s="228">
        <v>0</v>
      </c>
      <c r="Y247" s="228">
        <f>X247*K247</f>
        <v>0</v>
      </c>
      <c r="Z247" s="228">
        <v>0</v>
      </c>
      <c r="AA247" s="229">
        <f>Z247*K247</f>
        <v>0</v>
      </c>
      <c r="AR247" s="22" t="s">
        <v>278</v>
      </c>
      <c r="AT247" s="22" t="s">
        <v>207</v>
      </c>
      <c r="AU247" s="22" t="s">
        <v>149</v>
      </c>
      <c r="AY247" s="22" t="s">
        <v>206</v>
      </c>
      <c r="BE247" s="142">
        <f>IF(U247="základní",N247,0)</f>
        <v>0</v>
      </c>
      <c r="BF247" s="142">
        <f>IF(U247="snížená",N247,0)</f>
        <v>0</v>
      </c>
      <c r="BG247" s="142">
        <f>IF(U247="zákl. přenesená",N247,0)</f>
        <v>0</v>
      </c>
      <c r="BH247" s="142">
        <f>IF(U247="sníž. přenesená",N247,0)</f>
        <v>0</v>
      </c>
      <c r="BI247" s="142">
        <f>IF(U247="nulová",N247,0)</f>
        <v>0</v>
      </c>
      <c r="BJ247" s="22" t="s">
        <v>88</v>
      </c>
      <c r="BK247" s="142">
        <f>ROUND(L247*K247,2)</f>
        <v>0</v>
      </c>
      <c r="BL247" s="22" t="s">
        <v>278</v>
      </c>
      <c r="BM247" s="22" t="s">
        <v>4594</v>
      </c>
    </row>
    <row r="248" s="9" customFormat="1" ht="29.88" customHeight="1">
      <c r="B248" s="205"/>
      <c r="C248" s="206"/>
      <c r="D248" s="216" t="s">
        <v>174</v>
      </c>
      <c r="E248" s="216"/>
      <c r="F248" s="216"/>
      <c r="G248" s="216"/>
      <c r="H248" s="216"/>
      <c r="I248" s="216"/>
      <c r="J248" s="216"/>
      <c r="K248" s="216"/>
      <c r="L248" s="216"/>
      <c r="M248" s="216"/>
      <c r="N248" s="240">
        <f>BK248</f>
        <v>0</v>
      </c>
      <c r="O248" s="241"/>
      <c r="P248" s="241"/>
      <c r="Q248" s="241"/>
      <c r="R248" s="209"/>
      <c r="T248" s="210"/>
      <c r="U248" s="206"/>
      <c r="V248" s="206"/>
      <c r="W248" s="211">
        <f>SUM(W249:W264)</f>
        <v>0</v>
      </c>
      <c r="X248" s="206"/>
      <c r="Y248" s="211">
        <f>SUM(Y249:Y264)</f>
        <v>0.89212179999999996</v>
      </c>
      <c r="Z248" s="206"/>
      <c r="AA248" s="212">
        <f>SUM(AA249:AA264)</f>
        <v>0</v>
      </c>
      <c r="AR248" s="213" t="s">
        <v>149</v>
      </c>
      <c r="AT248" s="214" t="s">
        <v>79</v>
      </c>
      <c r="AU248" s="214" t="s">
        <v>88</v>
      </c>
      <c r="AY248" s="213" t="s">
        <v>206</v>
      </c>
      <c r="BK248" s="215">
        <f>SUM(BK249:BK264)</f>
        <v>0</v>
      </c>
    </row>
    <row r="249" s="1" customFormat="1" ht="38.25" customHeight="1">
      <c r="B249" s="46"/>
      <c r="C249" s="219" t="s">
        <v>454</v>
      </c>
      <c r="D249" s="219" t="s">
        <v>207</v>
      </c>
      <c r="E249" s="220" t="s">
        <v>4595</v>
      </c>
      <c r="F249" s="221" t="s">
        <v>4596</v>
      </c>
      <c r="G249" s="221"/>
      <c r="H249" s="221"/>
      <c r="I249" s="221"/>
      <c r="J249" s="222" t="s">
        <v>243</v>
      </c>
      <c r="K249" s="223">
        <v>28.079999999999998</v>
      </c>
      <c r="L249" s="224">
        <v>0</v>
      </c>
      <c r="M249" s="225"/>
      <c r="N249" s="226">
        <f>ROUND(L249*K249,2)</f>
        <v>0</v>
      </c>
      <c r="O249" s="226"/>
      <c r="P249" s="226"/>
      <c r="Q249" s="226"/>
      <c r="R249" s="48"/>
      <c r="T249" s="227" t="s">
        <v>22</v>
      </c>
      <c r="U249" s="56" t="s">
        <v>45</v>
      </c>
      <c r="V249" s="47"/>
      <c r="W249" s="228">
        <f>V249*K249</f>
        <v>0</v>
      </c>
      <c r="X249" s="228">
        <v>0</v>
      </c>
      <c r="Y249" s="228">
        <f>X249*K249</f>
        <v>0</v>
      </c>
      <c r="Z249" s="228">
        <v>0</v>
      </c>
      <c r="AA249" s="229">
        <f>Z249*K249</f>
        <v>0</v>
      </c>
      <c r="AR249" s="22" t="s">
        <v>278</v>
      </c>
      <c r="AT249" s="22" t="s">
        <v>207</v>
      </c>
      <c r="AU249" s="22" t="s">
        <v>149</v>
      </c>
      <c r="AY249" s="22" t="s">
        <v>206</v>
      </c>
      <c r="BE249" s="142">
        <f>IF(U249="základní",N249,0)</f>
        <v>0</v>
      </c>
      <c r="BF249" s="142">
        <f>IF(U249="snížená",N249,0)</f>
        <v>0</v>
      </c>
      <c r="BG249" s="142">
        <f>IF(U249="zákl. přenesená",N249,0)</f>
        <v>0</v>
      </c>
      <c r="BH249" s="142">
        <f>IF(U249="sníž. přenesená",N249,0)</f>
        <v>0</v>
      </c>
      <c r="BI249" s="142">
        <f>IF(U249="nulová",N249,0)</f>
        <v>0</v>
      </c>
      <c r="BJ249" s="22" t="s">
        <v>88</v>
      </c>
      <c r="BK249" s="142">
        <f>ROUND(L249*K249,2)</f>
        <v>0</v>
      </c>
      <c r="BL249" s="22" t="s">
        <v>278</v>
      </c>
      <c r="BM249" s="22" t="s">
        <v>4597</v>
      </c>
    </row>
    <row r="250" s="10" customFormat="1" ht="16.5" customHeight="1">
      <c r="B250" s="230"/>
      <c r="C250" s="231"/>
      <c r="D250" s="231"/>
      <c r="E250" s="232" t="s">
        <v>22</v>
      </c>
      <c r="F250" s="233" t="s">
        <v>4598</v>
      </c>
      <c r="G250" s="234"/>
      <c r="H250" s="234"/>
      <c r="I250" s="234"/>
      <c r="J250" s="231"/>
      <c r="K250" s="235">
        <v>28.079999999999998</v>
      </c>
      <c r="L250" s="231"/>
      <c r="M250" s="231"/>
      <c r="N250" s="231"/>
      <c r="O250" s="231"/>
      <c r="P250" s="231"/>
      <c r="Q250" s="231"/>
      <c r="R250" s="236"/>
      <c r="T250" s="237"/>
      <c r="U250" s="231"/>
      <c r="V250" s="231"/>
      <c r="W250" s="231"/>
      <c r="X250" s="231"/>
      <c r="Y250" s="231"/>
      <c r="Z250" s="231"/>
      <c r="AA250" s="238"/>
      <c r="AT250" s="239" t="s">
        <v>214</v>
      </c>
      <c r="AU250" s="239" t="s">
        <v>149</v>
      </c>
      <c r="AV250" s="10" t="s">
        <v>149</v>
      </c>
      <c r="AW250" s="10" t="s">
        <v>36</v>
      </c>
      <c r="AX250" s="10" t="s">
        <v>88</v>
      </c>
      <c r="AY250" s="239" t="s">
        <v>206</v>
      </c>
    </row>
    <row r="251" s="1" customFormat="1" ht="16.5" customHeight="1">
      <c r="B251" s="46"/>
      <c r="C251" s="242" t="s">
        <v>459</v>
      </c>
      <c r="D251" s="242" t="s">
        <v>263</v>
      </c>
      <c r="E251" s="243" t="s">
        <v>1265</v>
      </c>
      <c r="F251" s="244" t="s">
        <v>4599</v>
      </c>
      <c r="G251" s="244"/>
      <c r="H251" s="244"/>
      <c r="I251" s="244"/>
      <c r="J251" s="245" t="s">
        <v>238</v>
      </c>
      <c r="K251" s="246">
        <v>0.14000000000000001</v>
      </c>
      <c r="L251" s="247">
        <v>0</v>
      </c>
      <c r="M251" s="248"/>
      <c r="N251" s="249">
        <f>ROUND(L251*K251,2)</f>
        <v>0</v>
      </c>
      <c r="O251" s="226"/>
      <c r="P251" s="226"/>
      <c r="Q251" s="226"/>
      <c r="R251" s="48"/>
      <c r="T251" s="227" t="s">
        <v>22</v>
      </c>
      <c r="U251" s="56" t="s">
        <v>45</v>
      </c>
      <c r="V251" s="47"/>
      <c r="W251" s="228">
        <f>V251*K251</f>
        <v>0</v>
      </c>
      <c r="X251" s="228">
        <v>1</v>
      </c>
      <c r="Y251" s="228">
        <f>X251*K251</f>
        <v>0.14000000000000001</v>
      </c>
      <c r="Z251" s="228">
        <v>0</v>
      </c>
      <c r="AA251" s="229">
        <f>Z251*K251</f>
        <v>0</v>
      </c>
      <c r="AR251" s="22" t="s">
        <v>367</v>
      </c>
      <c r="AT251" s="22" t="s">
        <v>263</v>
      </c>
      <c r="AU251" s="22" t="s">
        <v>149</v>
      </c>
      <c r="AY251" s="22" t="s">
        <v>206</v>
      </c>
      <c r="BE251" s="142">
        <f>IF(U251="základní",N251,0)</f>
        <v>0</v>
      </c>
      <c r="BF251" s="142">
        <f>IF(U251="snížená",N251,0)</f>
        <v>0</v>
      </c>
      <c r="BG251" s="142">
        <f>IF(U251="zákl. přenesená",N251,0)</f>
        <v>0</v>
      </c>
      <c r="BH251" s="142">
        <f>IF(U251="sníž. přenesená",N251,0)</f>
        <v>0</v>
      </c>
      <c r="BI251" s="142">
        <f>IF(U251="nulová",N251,0)</f>
        <v>0</v>
      </c>
      <c r="BJ251" s="22" t="s">
        <v>88</v>
      </c>
      <c r="BK251" s="142">
        <f>ROUND(L251*K251,2)</f>
        <v>0</v>
      </c>
      <c r="BL251" s="22" t="s">
        <v>278</v>
      </c>
      <c r="BM251" s="22" t="s">
        <v>4600</v>
      </c>
    </row>
    <row r="252" s="1" customFormat="1" ht="25.5" customHeight="1">
      <c r="B252" s="46"/>
      <c r="C252" s="219" t="s">
        <v>463</v>
      </c>
      <c r="D252" s="219" t="s">
        <v>207</v>
      </c>
      <c r="E252" s="220" t="s">
        <v>4601</v>
      </c>
      <c r="F252" s="221" t="s">
        <v>4602</v>
      </c>
      <c r="G252" s="221"/>
      <c r="H252" s="221"/>
      <c r="I252" s="221"/>
      <c r="J252" s="222" t="s">
        <v>243</v>
      </c>
      <c r="K252" s="223">
        <v>7.0199999999999996</v>
      </c>
      <c r="L252" s="224">
        <v>0</v>
      </c>
      <c r="M252" s="225"/>
      <c r="N252" s="226">
        <f>ROUND(L252*K252,2)</f>
        <v>0</v>
      </c>
      <c r="O252" s="226"/>
      <c r="P252" s="226"/>
      <c r="Q252" s="226"/>
      <c r="R252" s="48"/>
      <c r="T252" s="227" t="s">
        <v>22</v>
      </c>
      <c r="U252" s="56" t="s">
        <v>45</v>
      </c>
      <c r="V252" s="47"/>
      <c r="W252" s="228">
        <f>V252*K252</f>
        <v>0</v>
      </c>
      <c r="X252" s="228">
        <v>0.00011</v>
      </c>
      <c r="Y252" s="228">
        <f>X252*K252</f>
        <v>0.00077220000000000001</v>
      </c>
      <c r="Z252" s="228">
        <v>0</v>
      </c>
      <c r="AA252" s="229">
        <f>Z252*K252</f>
        <v>0</v>
      </c>
      <c r="AR252" s="22" t="s">
        <v>278</v>
      </c>
      <c r="AT252" s="22" t="s">
        <v>207</v>
      </c>
      <c r="AU252" s="22" t="s">
        <v>149</v>
      </c>
      <c r="AY252" s="22" t="s">
        <v>206</v>
      </c>
      <c r="BE252" s="142">
        <f>IF(U252="základní",N252,0)</f>
        <v>0</v>
      </c>
      <c r="BF252" s="142">
        <f>IF(U252="snížená",N252,0)</f>
        <v>0</v>
      </c>
      <c r="BG252" s="142">
        <f>IF(U252="zákl. přenesená",N252,0)</f>
        <v>0</v>
      </c>
      <c r="BH252" s="142">
        <f>IF(U252="sníž. přenesená",N252,0)</f>
        <v>0</v>
      </c>
      <c r="BI252" s="142">
        <f>IF(U252="nulová",N252,0)</f>
        <v>0</v>
      </c>
      <c r="BJ252" s="22" t="s">
        <v>88</v>
      </c>
      <c r="BK252" s="142">
        <f>ROUND(L252*K252,2)</f>
        <v>0</v>
      </c>
      <c r="BL252" s="22" t="s">
        <v>278</v>
      </c>
      <c r="BM252" s="22" t="s">
        <v>4603</v>
      </c>
    </row>
    <row r="253" s="10" customFormat="1" ht="16.5" customHeight="1">
      <c r="B253" s="230"/>
      <c r="C253" s="231"/>
      <c r="D253" s="231"/>
      <c r="E253" s="232" t="s">
        <v>22</v>
      </c>
      <c r="F253" s="233" t="s">
        <v>4604</v>
      </c>
      <c r="G253" s="234"/>
      <c r="H253" s="234"/>
      <c r="I253" s="234"/>
      <c r="J253" s="231"/>
      <c r="K253" s="235">
        <v>7.0199999999999996</v>
      </c>
      <c r="L253" s="231"/>
      <c r="M253" s="231"/>
      <c r="N253" s="231"/>
      <c r="O253" s="231"/>
      <c r="P253" s="231"/>
      <c r="Q253" s="231"/>
      <c r="R253" s="236"/>
      <c r="T253" s="237"/>
      <c r="U253" s="231"/>
      <c r="V253" s="231"/>
      <c r="W253" s="231"/>
      <c r="X253" s="231"/>
      <c r="Y253" s="231"/>
      <c r="Z253" s="231"/>
      <c r="AA253" s="238"/>
      <c r="AT253" s="239" t="s">
        <v>214</v>
      </c>
      <c r="AU253" s="239" t="s">
        <v>149</v>
      </c>
      <c r="AV253" s="10" t="s">
        <v>149</v>
      </c>
      <c r="AW253" s="10" t="s">
        <v>36</v>
      </c>
      <c r="AX253" s="10" t="s">
        <v>88</v>
      </c>
      <c r="AY253" s="239" t="s">
        <v>206</v>
      </c>
    </row>
    <row r="254" s="1" customFormat="1" ht="16.5" customHeight="1">
      <c r="B254" s="46"/>
      <c r="C254" s="242" t="s">
        <v>468</v>
      </c>
      <c r="D254" s="242" t="s">
        <v>263</v>
      </c>
      <c r="E254" s="243" t="s">
        <v>4605</v>
      </c>
      <c r="F254" s="244" t="s">
        <v>4606</v>
      </c>
      <c r="G254" s="244"/>
      <c r="H254" s="244"/>
      <c r="I254" s="244"/>
      <c r="J254" s="245" t="s">
        <v>650</v>
      </c>
      <c r="K254" s="246">
        <v>225</v>
      </c>
      <c r="L254" s="247">
        <v>0</v>
      </c>
      <c r="M254" s="248"/>
      <c r="N254" s="249">
        <f>ROUND(L254*K254,2)</f>
        <v>0</v>
      </c>
      <c r="O254" s="226"/>
      <c r="P254" s="226"/>
      <c r="Q254" s="226"/>
      <c r="R254" s="48"/>
      <c r="T254" s="227" t="s">
        <v>22</v>
      </c>
      <c r="U254" s="56" t="s">
        <v>45</v>
      </c>
      <c r="V254" s="47"/>
      <c r="W254" s="228">
        <f>V254*K254</f>
        <v>0</v>
      </c>
      <c r="X254" s="228">
        <v>0.001</v>
      </c>
      <c r="Y254" s="228">
        <f>X254*K254</f>
        <v>0.22500000000000001</v>
      </c>
      <c r="Z254" s="228">
        <v>0</v>
      </c>
      <c r="AA254" s="229">
        <f>Z254*K254</f>
        <v>0</v>
      </c>
      <c r="AR254" s="22" t="s">
        <v>367</v>
      </c>
      <c r="AT254" s="22" t="s">
        <v>263</v>
      </c>
      <c r="AU254" s="22" t="s">
        <v>149</v>
      </c>
      <c r="AY254" s="22" t="s">
        <v>206</v>
      </c>
      <c r="BE254" s="142">
        <f>IF(U254="základní",N254,0)</f>
        <v>0</v>
      </c>
      <c r="BF254" s="142">
        <f>IF(U254="snížená",N254,0)</f>
        <v>0</v>
      </c>
      <c r="BG254" s="142">
        <f>IF(U254="zákl. přenesená",N254,0)</f>
        <v>0</v>
      </c>
      <c r="BH254" s="142">
        <f>IF(U254="sníž. přenesená",N254,0)</f>
        <v>0</v>
      </c>
      <c r="BI254" s="142">
        <f>IF(U254="nulová",N254,0)</f>
        <v>0</v>
      </c>
      <c r="BJ254" s="22" t="s">
        <v>88</v>
      </c>
      <c r="BK254" s="142">
        <f>ROUND(L254*K254,2)</f>
        <v>0</v>
      </c>
      <c r="BL254" s="22" t="s">
        <v>278</v>
      </c>
      <c r="BM254" s="22" t="s">
        <v>4607</v>
      </c>
    </row>
    <row r="255" s="1" customFormat="1" ht="16.5" customHeight="1">
      <c r="B255" s="46"/>
      <c r="C255" s="219" t="s">
        <v>472</v>
      </c>
      <c r="D255" s="219" t="s">
        <v>207</v>
      </c>
      <c r="E255" s="220" t="s">
        <v>1298</v>
      </c>
      <c r="F255" s="221" t="s">
        <v>1299</v>
      </c>
      <c r="G255" s="221"/>
      <c r="H255" s="221"/>
      <c r="I255" s="221"/>
      <c r="J255" s="222" t="s">
        <v>650</v>
      </c>
      <c r="K255" s="223">
        <v>143</v>
      </c>
      <c r="L255" s="224">
        <v>0</v>
      </c>
      <c r="M255" s="225"/>
      <c r="N255" s="226">
        <f>ROUND(L255*K255,2)</f>
        <v>0</v>
      </c>
      <c r="O255" s="226"/>
      <c r="P255" s="226"/>
      <c r="Q255" s="226"/>
      <c r="R255" s="48"/>
      <c r="T255" s="227" t="s">
        <v>22</v>
      </c>
      <c r="U255" s="56" t="s">
        <v>45</v>
      </c>
      <c r="V255" s="47"/>
      <c r="W255" s="228">
        <f>V255*K255</f>
        <v>0</v>
      </c>
      <c r="X255" s="228">
        <v>5.0000000000000002E-05</v>
      </c>
      <c r="Y255" s="228">
        <f>X255*K255</f>
        <v>0.0071500000000000001</v>
      </c>
      <c r="Z255" s="228">
        <v>0</v>
      </c>
      <c r="AA255" s="229">
        <f>Z255*K255</f>
        <v>0</v>
      </c>
      <c r="AR255" s="22" t="s">
        <v>278</v>
      </c>
      <c r="AT255" s="22" t="s">
        <v>207</v>
      </c>
      <c r="AU255" s="22" t="s">
        <v>149</v>
      </c>
      <c r="AY255" s="22" t="s">
        <v>206</v>
      </c>
      <c r="BE255" s="142">
        <f>IF(U255="základní",N255,0)</f>
        <v>0</v>
      </c>
      <c r="BF255" s="142">
        <f>IF(U255="snížená",N255,0)</f>
        <v>0</v>
      </c>
      <c r="BG255" s="142">
        <f>IF(U255="zákl. přenesená",N255,0)</f>
        <v>0</v>
      </c>
      <c r="BH255" s="142">
        <f>IF(U255="sníž. přenesená",N255,0)</f>
        <v>0</v>
      </c>
      <c r="BI255" s="142">
        <f>IF(U255="nulová",N255,0)</f>
        <v>0</v>
      </c>
      <c r="BJ255" s="22" t="s">
        <v>88</v>
      </c>
      <c r="BK255" s="142">
        <f>ROUND(L255*K255,2)</f>
        <v>0</v>
      </c>
      <c r="BL255" s="22" t="s">
        <v>278</v>
      </c>
      <c r="BM255" s="22" t="s">
        <v>4608</v>
      </c>
    </row>
    <row r="256" s="1" customFormat="1" ht="16.5" customHeight="1">
      <c r="B256" s="46"/>
      <c r="C256" s="242" t="s">
        <v>479</v>
      </c>
      <c r="D256" s="242" t="s">
        <v>263</v>
      </c>
      <c r="E256" s="243" t="s">
        <v>4609</v>
      </c>
      <c r="F256" s="244" t="s">
        <v>4610</v>
      </c>
      <c r="G256" s="244"/>
      <c r="H256" s="244"/>
      <c r="I256" s="244"/>
      <c r="J256" s="245" t="s">
        <v>321</v>
      </c>
      <c r="K256" s="246">
        <v>1</v>
      </c>
      <c r="L256" s="247">
        <v>0</v>
      </c>
      <c r="M256" s="248"/>
      <c r="N256" s="249">
        <f>ROUND(L256*K256,2)</f>
        <v>0</v>
      </c>
      <c r="O256" s="226"/>
      <c r="P256" s="226"/>
      <c r="Q256" s="226"/>
      <c r="R256" s="48"/>
      <c r="T256" s="227" t="s">
        <v>22</v>
      </c>
      <c r="U256" s="56" t="s">
        <v>45</v>
      </c>
      <c r="V256" s="47"/>
      <c r="W256" s="228">
        <f>V256*K256</f>
        <v>0</v>
      </c>
      <c r="X256" s="228">
        <v>0.14299999999999999</v>
      </c>
      <c r="Y256" s="228">
        <f>X256*K256</f>
        <v>0.14299999999999999</v>
      </c>
      <c r="Z256" s="228">
        <v>0</v>
      </c>
      <c r="AA256" s="229">
        <f>Z256*K256</f>
        <v>0</v>
      </c>
      <c r="AR256" s="22" t="s">
        <v>367</v>
      </c>
      <c r="AT256" s="22" t="s">
        <v>263</v>
      </c>
      <c r="AU256" s="22" t="s">
        <v>149</v>
      </c>
      <c r="AY256" s="22" t="s">
        <v>206</v>
      </c>
      <c r="BE256" s="142">
        <f>IF(U256="základní",N256,0)</f>
        <v>0</v>
      </c>
      <c r="BF256" s="142">
        <f>IF(U256="snížená",N256,0)</f>
        <v>0</v>
      </c>
      <c r="BG256" s="142">
        <f>IF(U256="zákl. přenesená",N256,0)</f>
        <v>0</v>
      </c>
      <c r="BH256" s="142">
        <f>IF(U256="sníž. přenesená",N256,0)</f>
        <v>0</v>
      </c>
      <c r="BI256" s="142">
        <f>IF(U256="nulová",N256,0)</f>
        <v>0</v>
      </c>
      <c r="BJ256" s="22" t="s">
        <v>88</v>
      </c>
      <c r="BK256" s="142">
        <f>ROUND(L256*K256,2)</f>
        <v>0</v>
      </c>
      <c r="BL256" s="22" t="s">
        <v>278</v>
      </c>
      <c r="BM256" s="22" t="s">
        <v>4611</v>
      </c>
    </row>
    <row r="257" s="1" customFormat="1" ht="96" customHeight="1">
      <c r="B257" s="46"/>
      <c r="C257" s="47"/>
      <c r="D257" s="47"/>
      <c r="E257" s="47"/>
      <c r="F257" s="250" t="s">
        <v>4612</v>
      </c>
      <c r="G257" s="67"/>
      <c r="H257" s="67"/>
      <c r="I257" s="67"/>
      <c r="J257" s="47"/>
      <c r="K257" s="47"/>
      <c r="L257" s="47"/>
      <c r="M257" s="47"/>
      <c r="N257" s="47"/>
      <c r="O257" s="47"/>
      <c r="P257" s="47"/>
      <c r="Q257" s="47"/>
      <c r="R257" s="48"/>
      <c r="T257" s="189"/>
      <c r="U257" s="47"/>
      <c r="V257" s="47"/>
      <c r="W257" s="47"/>
      <c r="X257" s="47"/>
      <c r="Y257" s="47"/>
      <c r="Z257" s="47"/>
      <c r="AA257" s="100"/>
      <c r="AT257" s="22" t="s">
        <v>268</v>
      </c>
      <c r="AU257" s="22" t="s">
        <v>149</v>
      </c>
    </row>
    <row r="258" s="1" customFormat="1" ht="25.5" customHeight="1">
      <c r="B258" s="46"/>
      <c r="C258" s="219" t="s">
        <v>484</v>
      </c>
      <c r="D258" s="219" t="s">
        <v>207</v>
      </c>
      <c r="E258" s="220" t="s">
        <v>1959</v>
      </c>
      <c r="F258" s="221" t="s">
        <v>1960</v>
      </c>
      <c r="G258" s="221"/>
      <c r="H258" s="221"/>
      <c r="I258" s="221"/>
      <c r="J258" s="222" t="s">
        <v>650</v>
      </c>
      <c r="K258" s="223">
        <v>324.31</v>
      </c>
      <c r="L258" s="224">
        <v>0</v>
      </c>
      <c r="M258" s="225"/>
      <c r="N258" s="226">
        <f>ROUND(L258*K258,2)</f>
        <v>0</v>
      </c>
      <c r="O258" s="226"/>
      <c r="P258" s="226"/>
      <c r="Q258" s="226"/>
      <c r="R258" s="48"/>
      <c r="T258" s="227" t="s">
        <v>22</v>
      </c>
      <c r="U258" s="56" t="s">
        <v>45</v>
      </c>
      <c r="V258" s="47"/>
      <c r="W258" s="228">
        <f>V258*K258</f>
        <v>0</v>
      </c>
      <c r="X258" s="228">
        <v>6.0000000000000002E-05</v>
      </c>
      <c r="Y258" s="228">
        <f>X258*K258</f>
        <v>0.0194586</v>
      </c>
      <c r="Z258" s="228">
        <v>0</v>
      </c>
      <c r="AA258" s="229">
        <f>Z258*K258</f>
        <v>0</v>
      </c>
      <c r="AR258" s="22" t="s">
        <v>278</v>
      </c>
      <c r="AT258" s="22" t="s">
        <v>207</v>
      </c>
      <c r="AU258" s="22" t="s">
        <v>149</v>
      </c>
      <c r="AY258" s="22" t="s">
        <v>206</v>
      </c>
      <c r="BE258" s="142">
        <f>IF(U258="základní",N258,0)</f>
        <v>0</v>
      </c>
      <c r="BF258" s="142">
        <f>IF(U258="snížená",N258,0)</f>
        <v>0</v>
      </c>
      <c r="BG258" s="142">
        <f>IF(U258="zákl. přenesená",N258,0)</f>
        <v>0</v>
      </c>
      <c r="BH258" s="142">
        <f>IF(U258="sníž. přenesená",N258,0)</f>
        <v>0</v>
      </c>
      <c r="BI258" s="142">
        <f>IF(U258="nulová",N258,0)</f>
        <v>0</v>
      </c>
      <c r="BJ258" s="22" t="s">
        <v>88</v>
      </c>
      <c r="BK258" s="142">
        <f>ROUND(L258*K258,2)</f>
        <v>0</v>
      </c>
      <c r="BL258" s="22" t="s">
        <v>278</v>
      </c>
      <c r="BM258" s="22" t="s">
        <v>4613</v>
      </c>
    </row>
    <row r="259" s="10" customFormat="1" ht="16.5" customHeight="1">
      <c r="B259" s="230"/>
      <c r="C259" s="231"/>
      <c r="D259" s="231"/>
      <c r="E259" s="232" t="s">
        <v>22</v>
      </c>
      <c r="F259" s="233" t="s">
        <v>4614</v>
      </c>
      <c r="G259" s="234"/>
      <c r="H259" s="234"/>
      <c r="I259" s="234"/>
      <c r="J259" s="231"/>
      <c r="K259" s="235">
        <v>280.69999999999999</v>
      </c>
      <c r="L259" s="231"/>
      <c r="M259" s="231"/>
      <c r="N259" s="231"/>
      <c r="O259" s="231"/>
      <c r="P259" s="231"/>
      <c r="Q259" s="231"/>
      <c r="R259" s="236"/>
      <c r="T259" s="237"/>
      <c r="U259" s="231"/>
      <c r="V259" s="231"/>
      <c r="W259" s="231"/>
      <c r="X259" s="231"/>
      <c r="Y259" s="231"/>
      <c r="Z259" s="231"/>
      <c r="AA259" s="238"/>
      <c r="AT259" s="239" t="s">
        <v>214</v>
      </c>
      <c r="AU259" s="239" t="s">
        <v>149</v>
      </c>
      <c r="AV259" s="10" t="s">
        <v>149</v>
      </c>
      <c r="AW259" s="10" t="s">
        <v>36</v>
      </c>
      <c r="AX259" s="10" t="s">
        <v>80</v>
      </c>
      <c r="AY259" s="239" t="s">
        <v>206</v>
      </c>
    </row>
    <row r="260" s="10" customFormat="1" ht="16.5" customHeight="1">
      <c r="B260" s="230"/>
      <c r="C260" s="231"/>
      <c r="D260" s="231"/>
      <c r="E260" s="232" t="s">
        <v>22</v>
      </c>
      <c r="F260" s="251" t="s">
        <v>4615</v>
      </c>
      <c r="G260" s="231"/>
      <c r="H260" s="231"/>
      <c r="I260" s="231"/>
      <c r="J260" s="231"/>
      <c r="K260" s="235">
        <v>43.609999999999999</v>
      </c>
      <c r="L260" s="231"/>
      <c r="M260" s="231"/>
      <c r="N260" s="231"/>
      <c r="O260" s="231"/>
      <c r="P260" s="231"/>
      <c r="Q260" s="231"/>
      <c r="R260" s="236"/>
      <c r="T260" s="237"/>
      <c r="U260" s="231"/>
      <c r="V260" s="231"/>
      <c r="W260" s="231"/>
      <c r="X260" s="231"/>
      <c r="Y260" s="231"/>
      <c r="Z260" s="231"/>
      <c r="AA260" s="238"/>
      <c r="AT260" s="239" t="s">
        <v>214</v>
      </c>
      <c r="AU260" s="239" t="s">
        <v>149</v>
      </c>
      <c r="AV260" s="10" t="s">
        <v>149</v>
      </c>
      <c r="AW260" s="10" t="s">
        <v>36</v>
      </c>
      <c r="AX260" s="10" t="s">
        <v>80</v>
      </c>
      <c r="AY260" s="239" t="s">
        <v>206</v>
      </c>
    </row>
    <row r="261" s="11" customFormat="1" ht="16.5" customHeight="1">
      <c r="B261" s="252"/>
      <c r="C261" s="253"/>
      <c r="D261" s="253"/>
      <c r="E261" s="254" t="s">
        <v>22</v>
      </c>
      <c r="F261" s="255" t="s">
        <v>289</v>
      </c>
      <c r="G261" s="253"/>
      <c r="H261" s="253"/>
      <c r="I261" s="253"/>
      <c r="J261" s="253"/>
      <c r="K261" s="256">
        <v>324.31</v>
      </c>
      <c r="L261" s="253"/>
      <c r="M261" s="253"/>
      <c r="N261" s="253"/>
      <c r="O261" s="253"/>
      <c r="P261" s="253"/>
      <c r="Q261" s="253"/>
      <c r="R261" s="257"/>
      <c r="T261" s="258"/>
      <c r="U261" s="253"/>
      <c r="V261" s="253"/>
      <c r="W261" s="253"/>
      <c r="X261" s="253"/>
      <c r="Y261" s="253"/>
      <c r="Z261" s="253"/>
      <c r="AA261" s="259"/>
      <c r="AT261" s="260" t="s">
        <v>214</v>
      </c>
      <c r="AU261" s="260" t="s">
        <v>149</v>
      </c>
      <c r="AV261" s="11" t="s">
        <v>211</v>
      </c>
      <c r="AW261" s="11" t="s">
        <v>36</v>
      </c>
      <c r="AX261" s="11" t="s">
        <v>88</v>
      </c>
      <c r="AY261" s="260" t="s">
        <v>206</v>
      </c>
    </row>
    <row r="262" s="1" customFormat="1" ht="16.5" customHeight="1">
      <c r="B262" s="46"/>
      <c r="C262" s="242" t="s">
        <v>488</v>
      </c>
      <c r="D262" s="242" t="s">
        <v>263</v>
      </c>
      <c r="E262" s="243" t="s">
        <v>4616</v>
      </c>
      <c r="F262" s="244" t="s">
        <v>4617</v>
      </c>
      <c r="G262" s="244"/>
      <c r="H262" s="244"/>
      <c r="I262" s="244"/>
      <c r="J262" s="245" t="s">
        <v>650</v>
      </c>
      <c r="K262" s="246">
        <v>308.76999999999998</v>
      </c>
      <c r="L262" s="247">
        <v>0</v>
      </c>
      <c r="M262" s="248"/>
      <c r="N262" s="249">
        <f>ROUND(L262*K262,2)</f>
        <v>0</v>
      </c>
      <c r="O262" s="226"/>
      <c r="P262" s="226"/>
      <c r="Q262" s="226"/>
      <c r="R262" s="48"/>
      <c r="T262" s="227" t="s">
        <v>22</v>
      </c>
      <c r="U262" s="56" t="s">
        <v>45</v>
      </c>
      <c r="V262" s="47"/>
      <c r="W262" s="228">
        <f>V262*K262</f>
        <v>0</v>
      </c>
      <c r="X262" s="228">
        <v>0.001</v>
      </c>
      <c r="Y262" s="228">
        <f>X262*K262</f>
        <v>0.30876999999999999</v>
      </c>
      <c r="Z262" s="228">
        <v>0</v>
      </c>
      <c r="AA262" s="229">
        <f>Z262*K262</f>
        <v>0</v>
      </c>
      <c r="AR262" s="22" t="s">
        <v>367</v>
      </c>
      <c r="AT262" s="22" t="s">
        <v>263</v>
      </c>
      <c r="AU262" s="22" t="s">
        <v>149</v>
      </c>
      <c r="AY262" s="22" t="s">
        <v>206</v>
      </c>
      <c r="BE262" s="142">
        <f>IF(U262="základní",N262,0)</f>
        <v>0</v>
      </c>
      <c r="BF262" s="142">
        <f>IF(U262="snížená",N262,0)</f>
        <v>0</v>
      </c>
      <c r="BG262" s="142">
        <f>IF(U262="zákl. přenesená",N262,0)</f>
        <v>0</v>
      </c>
      <c r="BH262" s="142">
        <f>IF(U262="sníž. přenesená",N262,0)</f>
        <v>0</v>
      </c>
      <c r="BI262" s="142">
        <f>IF(U262="nulová",N262,0)</f>
        <v>0</v>
      </c>
      <c r="BJ262" s="22" t="s">
        <v>88</v>
      </c>
      <c r="BK262" s="142">
        <f>ROUND(L262*K262,2)</f>
        <v>0</v>
      </c>
      <c r="BL262" s="22" t="s">
        <v>278</v>
      </c>
      <c r="BM262" s="22" t="s">
        <v>4618</v>
      </c>
    </row>
    <row r="263" s="1" customFormat="1" ht="38.25" customHeight="1">
      <c r="B263" s="46"/>
      <c r="C263" s="242" t="s">
        <v>492</v>
      </c>
      <c r="D263" s="242" t="s">
        <v>263</v>
      </c>
      <c r="E263" s="243" t="s">
        <v>374</v>
      </c>
      <c r="F263" s="244" t="s">
        <v>4619</v>
      </c>
      <c r="G263" s="244"/>
      <c r="H263" s="244"/>
      <c r="I263" s="244"/>
      <c r="J263" s="245" t="s">
        <v>650</v>
      </c>
      <c r="K263" s="246">
        <v>47.970999999999997</v>
      </c>
      <c r="L263" s="247">
        <v>0</v>
      </c>
      <c r="M263" s="248"/>
      <c r="N263" s="249">
        <f>ROUND(L263*K263,2)</f>
        <v>0</v>
      </c>
      <c r="O263" s="226"/>
      <c r="P263" s="226"/>
      <c r="Q263" s="226"/>
      <c r="R263" s="48"/>
      <c r="T263" s="227" t="s">
        <v>22</v>
      </c>
      <c r="U263" s="56" t="s">
        <v>45</v>
      </c>
      <c r="V263" s="47"/>
      <c r="W263" s="228">
        <f>V263*K263</f>
        <v>0</v>
      </c>
      <c r="X263" s="228">
        <v>0.001</v>
      </c>
      <c r="Y263" s="228">
        <f>X263*K263</f>
        <v>0.047971</v>
      </c>
      <c r="Z263" s="228">
        <v>0</v>
      </c>
      <c r="AA263" s="229">
        <f>Z263*K263</f>
        <v>0</v>
      </c>
      <c r="AR263" s="22" t="s">
        <v>367</v>
      </c>
      <c r="AT263" s="22" t="s">
        <v>263</v>
      </c>
      <c r="AU263" s="22" t="s">
        <v>149</v>
      </c>
      <c r="AY263" s="22" t="s">
        <v>206</v>
      </c>
      <c r="BE263" s="142">
        <f>IF(U263="základní",N263,0)</f>
        <v>0</v>
      </c>
      <c r="BF263" s="142">
        <f>IF(U263="snížená",N263,0)</f>
        <v>0</v>
      </c>
      <c r="BG263" s="142">
        <f>IF(U263="zákl. přenesená",N263,0)</f>
        <v>0</v>
      </c>
      <c r="BH263" s="142">
        <f>IF(U263="sníž. přenesená",N263,0)</f>
        <v>0</v>
      </c>
      <c r="BI263" s="142">
        <f>IF(U263="nulová",N263,0)</f>
        <v>0</v>
      </c>
      <c r="BJ263" s="22" t="s">
        <v>88</v>
      </c>
      <c r="BK263" s="142">
        <f>ROUND(L263*K263,2)</f>
        <v>0</v>
      </c>
      <c r="BL263" s="22" t="s">
        <v>278</v>
      </c>
      <c r="BM263" s="22" t="s">
        <v>4620</v>
      </c>
    </row>
    <row r="264" s="1" customFormat="1" ht="25.5" customHeight="1">
      <c r="B264" s="46"/>
      <c r="C264" s="219" t="s">
        <v>496</v>
      </c>
      <c r="D264" s="219" t="s">
        <v>207</v>
      </c>
      <c r="E264" s="220" t="s">
        <v>4621</v>
      </c>
      <c r="F264" s="221" t="s">
        <v>4622</v>
      </c>
      <c r="G264" s="221"/>
      <c r="H264" s="221"/>
      <c r="I264" s="221"/>
      <c r="J264" s="222" t="s">
        <v>238</v>
      </c>
      <c r="K264" s="223">
        <v>0.89200000000000002</v>
      </c>
      <c r="L264" s="224">
        <v>0</v>
      </c>
      <c r="M264" s="225"/>
      <c r="N264" s="226">
        <f>ROUND(L264*K264,2)</f>
        <v>0</v>
      </c>
      <c r="O264" s="226"/>
      <c r="P264" s="226"/>
      <c r="Q264" s="226"/>
      <c r="R264" s="48"/>
      <c r="T264" s="227" t="s">
        <v>22</v>
      </c>
      <c r="U264" s="56" t="s">
        <v>45</v>
      </c>
      <c r="V264" s="47"/>
      <c r="W264" s="228">
        <f>V264*K264</f>
        <v>0</v>
      </c>
      <c r="X264" s="228">
        <v>0</v>
      </c>
      <c r="Y264" s="228">
        <f>X264*K264</f>
        <v>0</v>
      </c>
      <c r="Z264" s="228">
        <v>0</v>
      </c>
      <c r="AA264" s="229">
        <f>Z264*K264</f>
        <v>0</v>
      </c>
      <c r="AR264" s="22" t="s">
        <v>278</v>
      </c>
      <c r="AT264" s="22" t="s">
        <v>207</v>
      </c>
      <c r="AU264" s="22" t="s">
        <v>149</v>
      </c>
      <c r="AY264" s="22" t="s">
        <v>206</v>
      </c>
      <c r="BE264" s="142">
        <f>IF(U264="základní",N264,0)</f>
        <v>0</v>
      </c>
      <c r="BF264" s="142">
        <f>IF(U264="snížená",N264,0)</f>
        <v>0</v>
      </c>
      <c r="BG264" s="142">
        <f>IF(U264="zákl. přenesená",N264,0)</f>
        <v>0</v>
      </c>
      <c r="BH264" s="142">
        <f>IF(U264="sníž. přenesená",N264,0)</f>
        <v>0</v>
      </c>
      <c r="BI264" s="142">
        <f>IF(U264="nulová",N264,0)</f>
        <v>0</v>
      </c>
      <c r="BJ264" s="22" t="s">
        <v>88</v>
      </c>
      <c r="BK264" s="142">
        <f>ROUND(L264*K264,2)</f>
        <v>0</v>
      </c>
      <c r="BL264" s="22" t="s">
        <v>278</v>
      </c>
      <c r="BM264" s="22" t="s">
        <v>4623</v>
      </c>
    </row>
    <row r="265" s="9" customFormat="1" ht="29.88" customHeight="1">
      <c r="B265" s="205"/>
      <c r="C265" s="206"/>
      <c r="D265" s="216" t="s">
        <v>180</v>
      </c>
      <c r="E265" s="216"/>
      <c r="F265" s="216"/>
      <c r="G265" s="216"/>
      <c r="H265" s="216"/>
      <c r="I265" s="216"/>
      <c r="J265" s="216"/>
      <c r="K265" s="216"/>
      <c r="L265" s="216"/>
      <c r="M265" s="216"/>
      <c r="N265" s="240">
        <f>BK265</f>
        <v>0</v>
      </c>
      <c r="O265" s="241"/>
      <c r="P265" s="241"/>
      <c r="Q265" s="241"/>
      <c r="R265" s="209"/>
      <c r="T265" s="210"/>
      <c r="U265" s="206"/>
      <c r="V265" s="206"/>
      <c r="W265" s="211">
        <f>SUM(W266:W280)</f>
        <v>0</v>
      </c>
      <c r="X265" s="206"/>
      <c r="Y265" s="211">
        <f>SUM(Y266:Y280)</f>
        <v>1.09334</v>
      </c>
      <c r="Z265" s="206"/>
      <c r="AA265" s="212">
        <f>SUM(AA266:AA280)</f>
        <v>0</v>
      </c>
      <c r="AR265" s="213" t="s">
        <v>149</v>
      </c>
      <c r="AT265" s="214" t="s">
        <v>79</v>
      </c>
      <c r="AU265" s="214" t="s">
        <v>88</v>
      </c>
      <c r="AY265" s="213" t="s">
        <v>206</v>
      </c>
      <c r="BK265" s="215">
        <f>SUM(BK266:BK280)</f>
        <v>0</v>
      </c>
    </row>
    <row r="266" s="1" customFormat="1" ht="38.25" customHeight="1">
      <c r="B266" s="46"/>
      <c r="C266" s="219" t="s">
        <v>500</v>
      </c>
      <c r="D266" s="219" t="s">
        <v>207</v>
      </c>
      <c r="E266" s="220" t="s">
        <v>4624</v>
      </c>
      <c r="F266" s="221" t="s">
        <v>4625</v>
      </c>
      <c r="G266" s="221"/>
      <c r="H266" s="221"/>
      <c r="I266" s="221"/>
      <c r="J266" s="222" t="s">
        <v>260</v>
      </c>
      <c r="K266" s="223">
        <v>17</v>
      </c>
      <c r="L266" s="224">
        <v>0</v>
      </c>
      <c r="M266" s="225"/>
      <c r="N266" s="226">
        <f>ROUND(L266*K266,2)</f>
        <v>0</v>
      </c>
      <c r="O266" s="226"/>
      <c r="P266" s="226"/>
      <c r="Q266" s="226"/>
      <c r="R266" s="48"/>
      <c r="T266" s="227" t="s">
        <v>22</v>
      </c>
      <c r="U266" s="56" t="s">
        <v>45</v>
      </c>
      <c r="V266" s="47"/>
      <c r="W266" s="228">
        <f>V266*K266</f>
        <v>0</v>
      </c>
      <c r="X266" s="228">
        <v>0.00013999999999999999</v>
      </c>
      <c r="Y266" s="228">
        <f>X266*K266</f>
        <v>0.0023799999999999997</v>
      </c>
      <c r="Z266" s="228">
        <v>0</v>
      </c>
      <c r="AA266" s="229">
        <f>Z266*K266</f>
        <v>0</v>
      </c>
      <c r="AR266" s="22" t="s">
        <v>278</v>
      </c>
      <c r="AT266" s="22" t="s">
        <v>207</v>
      </c>
      <c r="AU266" s="22" t="s">
        <v>149</v>
      </c>
      <c r="AY266" s="22" t="s">
        <v>206</v>
      </c>
      <c r="BE266" s="142">
        <f>IF(U266="základní",N266,0)</f>
        <v>0</v>
      </c>
      <c r="BF266" s="142">
        <f>IF(U266="snížená",N266,0)</f>
        <v>0</v>
      </c>
      <c r="BG266" s="142">
        <f>IF(U266="zákl. přenesená",N266,0)</f>
        <v>0</v>
      </c>
      <c r="BH266" s="142">
        <f>IF(U266="sníž. přenesená",N266,0)</f>
        <v>0</v>
      </c>
      <c r="BI266" s="142">
        <f>IF(U266="nulová",N266,0)</f>
        <v>0</v>
      </c>
      <c r="BJ266" s="22" t="s">
        <v>88</v>
      </c>
      <c r="BK266" s="142">
        <f>ROUND(L266*K266,2)</f>
        <v>0</v>
      </c>
      <c r="BL266" s="22" t="s">
        <v>278</v>
      </c>
      <c r="BM266" s="22" t="s">
        <v>4626</v>
      </c>
    </row>
    <row r="267" s="1" customFormat="1" ht="25.5" customHeight="1">
      <c r="B267" s="46"/>
      <c r="C267" s="219" t="s">
        <v>505</v>
      </c>
      <c r="D267" s="219" t="s">
        <v>207</v>
      </c>
      <c r="E267" s="220" t="s">
        <v>4627</v>
      </c>
      <c r="F267" s="221" t="s">
        <v>4628</v>
      </c>
      <c r="G267" s="221"/>
      <c r="H267" s="221"/>
      <c r="I267" s="221"/>
      <c r="J267" s="222" t="s">
        <v>260</v>
      </c>
      <c r="K267" s="223">
        <v>17</v>
      </c>
      <c r="L267" s="224">
        <v>0</v>
      </c>
      <c r="M267" s="225"/>
      <c r="N267" s="226">
        <f>ROUND(L267*K267,2)</f>
        <v>0</v>
      </c>
      <c r="O267" s="226"/>
      <c r="P267" s="226"/>
      <c r="Q267" s="226"/>
      <c r="R267" s="48"/>
      <c r="T267" s="227" t="s">
        <v>22</v>
      </c>
      <c r="U267" s="56" t="s">
        <v>45</v>
      </c>
      <c r="V267" s="47"/>
      <c r="W267" s="228">
        <f>V267*K267</f>
        <v>0</v>
      </c>
      <c r="X267" s="228">
        <v>0.00013999999999999999</v>
      </c>
      <c r="Y267" s="228">
        <f>X267*K267</f>
        <v>0.0023799999999999997</v>
      </c>
      <c r="Z267" s="228">
        <v>0</v>
      </c>
      <c r="AA267" s="229">
        <f>Z267*K267</f>
        <v>0</v>
      </c>
      <c r="AR267" s="22" t="s">
        <v>278</v>
      </c>
      <c r="AT267" s="22" t="s">
        <v>207</v>
      </c>
      <c r="AU267" s="22" t="s">
        <v>149</v>
      </c>
      <c r="AY267" s="22" t="s">
        <v>206</v>
      </c>
      <c r="BE267" s="142">
        <f>IF(U267="základní",N267,0)</f>
        <v>0</v>
      </c>
      <c r="BF267" s="142">
        <f>IF(U267="snížená",N267,0)</f>
        <v>0</v>
      </c>
      <c r="BG267" s="142">
        <f>IF(U267="zákl. přenesená",N267,0)</f>
        <v>0</v>
      </c>
      <c r="BH267" s="142">
        <f>IF(U267="sníž. přenesená",N267,0)</f>
        <v>0</v>
      </c>
      <c r="BI267" s="142">
        <f>IF(U267="nulová",N267,0)</f>
        <v>0</v>
      </c>
      <c r="BJ267" s="22" t="s">
        <v>88</v>
      </c>
      <c r="BK267" s="142">
        <f>ROUND(L267*K267,2)</f>
        <v>0</v>
      </c>
      <c r="BL267" s="22" t="s">
        <v>278</v>
      </c>
      <c r="BM267" s="22" t="s">
        <v>4629</v>
      </c>
    </row>
    <row r="268" s="1" customFormat="1" ht="38.25" customHeight="1">
      <c r="B268" s="46"/>
      <c r="C268" s="219" t="s">
        <v>510</v>
      </c>
      <c r="D268" s="219" t="s">
        <v>207</v>
      </c>
      <c r="E268" s="220" t="s">
        <v>4630</v>
      </c>
      <c r="F268" s="221" t="s">
        <v>4631</v>
      </c>
      <c r="G268" s="221"/>
      <c r="H268" s="221"/>
      <c r="I268" s="221"/>
      <c r="J268" s="222" t="s">
        <v>260</v>
      </c>
      <c r="K268" s="223">
        <v>17</v>
      </c>
      <c r="L268" s="224">
        <v>0</v>
      </c>
      <c r="M268" s="225"/>
      <c r="N268" s="226">
        <f>ROUND(L268*K268,2)</f>
        <v>0</v>
      </c>
      <c r="O268" s="226"/>
      <c r="P268" s="226"/>
      <c r="Q268" s="226"/>
      <c r="R268" s="48"/>
      <c r="T268" s="227" t="s">
        <v>22</v>
      </c>
      <c r="U268" s="56" t="s">
        <v>45</v>
      </c>
      <c r="V268" s="47"/>
      <c r="W268" s="228">
        <f>V268*K268</f>
        <v>0</v>
      </c>
      <c r="X268" s="228">
        <v>0.00013999999999999999</v>
      </c>
      <c r="Y268" s="228">
        <f>X268*K268</f>
        <v>0.0023799999999999997</v>
      </c>
      <c r="Z268" s="228">
        <v>0</v>
      </c>
      <c r="AA268" s="229">
        <f>Z268*K268</f>
        <v>0</v>
      </c>
      <c r="AR268" s="22" t="s">
        <v>278</v>
      </c>
      <c r="AT268" s="22" t="s">
        <v>207</v>
      </c>
      <c r="AU268" s="22" t="s">
        <v>149</v>
      </c>
      <c r="AY268" s="22" t="s">
        <v>206</v>
      </c>
      <c r="BE268" s="142">
        <f>IF(U268="základní",N268,0)</f>
        <v>0</v>
      </c>
      <c r="BF268" s="142">
        <f>IF(U268="snížená",N268,0)</f>
        <v>0</v>
      </c>
      <c r="BG268" s="142">
        <f>IF(U268="zákl. přenesená",N268,0)</f>
        <v>0</v>
      </c>
      <c r="BH268" s="142">
        <f>IF(U268="sníž. přenesená",N268,0)</f>
        <v>0</v>
      </c>
      <c r="BI268" s="142">
        <f>IF(U268="nulová",N268,0)</f>
        <v>0</v>
      </c>
      <c r="BJ268" s="22" t="s">
        <v>88</v>
      </c>
      <c r="BK268" s="142">
        <f>ROUND(L268*K268,2)</f>
        <v>0</v>
      </c>
      <c r="BL268" s="22" t="s">
        <v>278</v>
      </c>
      <c r="BM268" s="22" t="s">
        <v>4632</v>
      </c>
    </row>
    <row r="269" s="1" customFormat="1" ht="25.5" customHeight="1">
      <c r="B269" s="46"/>
      <c r="C269" s="219" t="s">
        <v>516</v>
      </c>
      <c r="D269" s="219" t="s">
        <v>207</v>
      </c>
      <c r="E269" s="220" t="s">
        <v>4633</v>
      </c>
      <c r="F269" s="221" t="s">
        <v>4634</v>
      </c>
      <c r="G269" s="221"/>
      <c r="H269" s="221"/>
      <c r="I269" s="221"/>
      <c r="J269" s="222" t="s">
        <v>260</v>
      </c>
      <c r="K269" s="223">
        <v>206</v>
      </c>
      <c r="L269" s="224">
        <v>0</v>
      </c>
      <c r="M269" s="225"/>
      <c r="N269" s="226">
        <f>ROUND(L269*K269,2)</f>
        <v>0</v>
      </c>
      <c r="O269" s="226"/>
      <c r="P269" s="226"/>
      <c r="Q269" s="226"/>
      <c r="R269" s="48"/>
      <c r="T269" s="227" t="s">
        <v>22</v>
      </c>
      <c r="U269" s="56" t="s">
        <v>45</v>
      </c>
      <c r="V269" s="47"/>
      <c r="W269" s="228">
        <f>V269*K269</f>
        <v>0</v>
      </c>
      <c r="X269" s="228">
        <v>0.00014999999999999999</v>
      </c>
      <c r="Y269" s="228">
        <f>X269*K269</f>
        <v>0.030899999999999997</v>
      </c>
      <c r="Z269" s="228">
        <v>0</v>
      </c>
      <c r="AA269" s="229">
        <f>Z269*K269</f>
        <v>0</v>
      </c>
      <c r="AR269" s="22" t="s">
        <v>278</v>
      </c>
      <c r="AT269" s="22" t="s">
        <v>207</v>
      </c>
      <c r="AU269" s="22" t="s">
        <v>149</v>
      </c>
      <c r="AY269" s="22" t="s">
        <v>206</v>
      </c>
      <c r="BE269" s="142">
        <f>IF(U269="základní",N269,0)</f>
        <v>0</v>
      </c>
      <c r="BF269" s="142">
        <f>IF(U269="snížená",N269,0)</f>
        <v>0</v>
      </c>
      <c r="BG269" s="142">
        <f>IF(U269="zákl. přenesená",N269,0)</f>
        <v>0</v>
      </c>
      <c r="BH269" s="142">
        <f>IF(U269="sníž. přenesená",N269,0)</f>
        <v>0</v>
      </c>
      <c r="BI269" s="142">
        <f>IF(U269="nulová",N269,0)</f>
        <v>0</v>
      </c>
      <c r="BJ269" s="22" t="s">
        <v>88</v>
      </c>
      <c r="BK269" s="142">
        <f>ROUND(L269*K269,2)</f>
        <v>0</v>
      </c>
      <c r="BL269" s="22" t="s">
        <v>278</v>
      </c>
      <c r="BM269" s="22" t="s">
        <v>4635</v>
      </c>
    </row>
    <row r="270" s="1" customFormat="1" ht="25.5" customHeight="1">
      <c r="B270" s="46"/>
      <c r="C270" s="219" t="s">
        <v>521</v>
      </c>
      <c r="D270" s="219" t="s">
        <v>207</v>
      </c>
      <c r="E270" s="220" t="s">
        <v>4636</v>
      </c>
      <c r="F270" s="221" t="s">
        <v>4637</v>
      </c>
      <c r="G270" s="221"/>
      <c r="H270" s="221"/>
      <c r="I270" s="221"/>
      <c r="J270" s="222" t="s">
        <v>260</v>
      </c>
      <c r="K270" s="223">
        <v>206</v>
      </c>
      <c r="L270" s="224">
        <v>0</v>
      </c>
      <c r="M270" s="225"/>
      <c r="N270" s="226">
        <f>ROUND(L270*K270,2)</f>
        <v>0</v>
      </c>
      <c r="O270" s="226"/>
      <c r="P270" s="226"/>
      <c r="Q270" s="226"/>
      <c r="R270" s="48"/>
      <c r="T270" s="227" t="s">
        <v>22</v>
      </c>
      <c r="U270" s="56" t="s">
        <v>45</v>
      </c>
      <c r="V270" s="47"/>
      <c r="W270" s="228">
        <f>V270*K270</f>
        <v>0</v>
      </c>
      <c r="X270" s="228">
        <v>0.00033</v>
      </c>
      <c r="Y270" s="228">
        <f>X270*K270</f>
        <v>0.067979999999999999</v>
      </c>
      <c r="Z270" s="228">
        <v>0</v>
      </c>
      <c r="AA270" s="229">
        <f>Z270*K270</f>
        <v>0</v>
      </c>
      <c r="AR270" s="22" t="s">
        <v>278</v>
      </c>
      <c r="AT270" s="22" t="s">
        <v>207</v>
      </c>
      <c r="AU270" s="22" t="s">
        <v>149</v>
      </c>
      <c r="AY270" s="22" t="s">
        <v>206</v>
      </c>
      <c r="BE270" s="142">
        <f>IF(U270="základní",N270,0)</f>
        <v>0</v>
      </c>
      <c r="BF270" s="142">
        <f>IF(U270="snížená",N270,0)</f>
        <v>0</v>
      </c>
      <c r="BG270" s="142">
        <f>IF(U270="zákl. přenesená",N270,0)</f>
        <v>0</v>
      </c>
      <c r="BH270" s="142">
        <f>IF(U270="sníž. přenesená",N270,0)</f>
        <v>0</v>
      </c>
      <c r="BI270" s="142">
        <f>IF(U270="nulová",N270,0)</f>
        <v>0</v>
      </c>
      <c r="BJ270" s="22" t="s">
        <v>88</v>
      </c>
      <c r="BK270" s="142">
        <f>ROUND(L270*K270,2)</f>
        <v>0</v>
      </c>
      <c r="BL270" s="22" t="s">
        <v>278</v>
      </c>
      <c r="BM270" s="22" t="s">
        <v>4638</v>
      </c>
    </row>
    <row r="271" s="1" customFormat="1" ht="38.25" customHeight="1">
      <c r="B271" s="46"/>
      <c r="C271" s="219" t="s">
        <v>526</v>
      </c>
      <c r="D271" s="219" t="s">
        <v>207</v>
      </c>
      <c r="E271" s="220" t="s">
        <v>4639</v>
      </c>
      <c r="F271" s="221" t="s">
        <v>4640</v>
      </c>
      <c r="G271" s="221"/>
      <c r="H271" s="221"/>
      <c r="I271" s="221"/>
      <c r="J271" s="222" t="s">
        <v>260</v>
      </c>
      <c r="K271" s="223">
        <v>206</v>
      </c>
      <c r="L271" s="224">
        <v>0</v>
      </c>
      <c r="M271" s="225"/>
      <c r="N271" s="226">
        <f>ROUND(L271*K271,2)</f>
        <v>0</v>
      </c>
      <c r="O271" s="226"/>
      <c r="P271" s="226"/>
      <c r="Q271" s="226"/>
      <c r="R271" s="48"/>
      <c r="T271" s="227" t="s">
        <v>22</v>
      </c>
      <c r="U271" s="56" t="s">
        <v>45</v>
      </c>
      <c r="V271" s="47"/>
      <c r="W271" s="228">
        <f>V271*K271</f>
        <v>0</v>
      </c>
      <c r="X271" s="228">
        <v>0.0047200000000000002</v>
      </c>
      <c r="Y271" s="228">
        <f>X271*K271</f>
        <v>0.97232000000000007</v>
      </c>
      <c r="Z271" s="228">
        <v>0</v>
      </c>
      <c r="AA271" s="229">
        <f>Z271*K271</f>
        <v>0</v>
      </c>
      <c r="AR271" s="22" t="s">
        <v>278</v>
      </c>
      <c r="AT271" s="22" t="s">
        <v>207</v>
      </c>
      <c r="AU271" s="22" t="s">
        <v>149</v>
      </c>
      <c r="AY271" s="22" t="s">
        <v>206</v>
      </c>
      <c r="BE271" s="142">
        <f>IF(U271="základní",N271,0)</f>
        <v>0</v>
      </c>
      <c r="BF271" s="142">
        <f>IF(U271="snížená",N271,0)</f>
        <v>0</v>
      </c>
      <c r="BG271" s="142">
        <f>IF(U271="zákl. přenesená",N271,0)</f>
        <v>0</v>
      </c>
      <c r="BH271" s="142">
        <f>IF(U271="sníž. přenesená",N271,0)</f>
        <v>0</v>
      </c>
      <c r="BI271" s="142">
        <f>IF(U271="nulová",N271,0)</f>
        <v>0</v>
      </c>
      <c r="BJ271" s="22" t="s">
        <v>88</v>
      </c>
      <c r="BK271" s="142">
        <f>ROUND(L271*K271,2)</f>
        <v>0</v>
      </c>
      <c r="BL271" s="22" t="s">
        <v>278</v>
      </c>
      <c r="BM271" s="22" t="s">
        <v>4641</v>
      </c>
    </row>
    <row r="272" s="10" customFormat="1" ht="16.5" customHeight="1">
      <c r="B272" s="230"/>
      <c r="C272" s="231"/>
      <c r="D272" s="231"/>
      <c r="E272" s="232" t="s">
        <v>22</v>
      </c>
      <c r="F272" s="233" t="s">
        <v>4642</v>
      </c>
      <c r="G272" s="234"/>
      <c r="H272" s="234"/>
      <c r="I272" s="234"/>
      <c r="J272" s="231"/>
      <c r="K272" s="235">
        <v>82.5</v>
      </c>
      <c r="L272" s="231"/>
      <c r="M272" s="231"/>
      <c r="N272" s="231"/>
      <c r="O272" s="231"/>
      <c r="P272" s="231"/>
      <c r="Q272" s="231"/>
      <c r="R272" s="236"/>
      <c r="T272" s="237"/>
      <c r="U272" s="231"/>
      <c r="V272" s="231"/>
      <c r="W272" s="231"/>
      <c r="X272" s="231"/>
      <c r="Y272" s="231"/>
      <c r="Z272" s="231"/>
      <c r="AA272" s="238"/>
      <c r="AT272" s="239" t="s">
        <v>214</v>
      </c>
      <c r="AU272" s="239" t="s">
        <v>149</v>
      </c>
      <c r="AV272" s="10" t="s">
        <v>149</v>
      </c>
      <c r="AW272" s="10" t="s">
        <v>36</v>
      </c>
      <c r="AX272" s="10" t="s">
        <v>80</v>
      </c>
      <c r="AY272" s="239" t="s">
        <v>206</v>
      </c>
    </row>
    <row r="273" s="10" customFormat="1" ht="16.5" customHeight="1">
      <c r="B273" s="230"/>
      <c r="C273" s="231"/>
      <c r="D273" s="231"/>
      <c r="E273" s="232" t="s">
        <v>22</v>
      </c>
      <c r="F273" s="251" t="s">
        <v>4643</v>
      </c>
      <c r="G273" s="231"/>
      <c r="H273" s="231"/>
      <c r="I273" s="231"/>
      <c r="J273" s="231"/>
      <c r="K273" s="235">
        <v>24</v>
      </c>
      <c r="L273" s="231"/>
      <c r="M273" s="231"/>
      <c r="N273" s="231"/>
      <c r="O273" s="231"/>
      <c r="P273" s="231"/>
      <c r="Q273" s="231"/>
      <c r="R273" s="236"/>
      <c r="T273" s="237"/>
      <c r="U273" s="231"/>
      <c r="V273" s="231"/>
      <c r="W273" s="231"/>
      <c r="X273" s="231"/>
      <c r="Y273" s="231"/>
      <c r="Z273" s="231"/>
      <c r="AA273" s="238"/>
      <c r="AT273" s="239" t="s">
        <v>214</v>
      </c>
      <c r="AU273" s="239" t="s">
        <v>149</v>
      </c>
      <c r="AV273" s="10" t="s">
        <v>149</v>
      </c>
      <c r="AW273" s="10" t="s">
        <v>36</v>
      </c>
      <c r="AX273" s="10" t="s">
        <v>80</v>
      </c>
      <c r="AY273" s="239" t="s">
        <v>206</v>
      </c>
    </row>
    <row r="274" s="10" customFormat="1" ht="16.5" customHeight="1">
      <c r="B274" s="230"/>
      <c r="C274" s="231"/>
      <c r="D274" s="231"/>
      <c r="E274" s="232" t="s">
        <v>22</v>
      </c>
      <c r="F274" s="251" t="s">
        <v>4644</v>
      </c>
      <c r="G274" s="231"/>
      <c r="H274" s="231"/>
      <c r="I274" s="231"/>
      <c r="J274" s="231"/>
      <c r="K274" s="235">
        <v>25</v>
      </c>
      <c r="L274" s="231"/>
      <c r="M274" s="231"/>
      <c r="N274" s="231"/>
      <c r="O274" s="231"/>
      <c r="P274" s="231"/>
      <c r="Q274" s="231"/>
      <c r="R274" s="236"/>
      <c r="T274" s="237"/>
      <c r="U274" s="231"/>
      <c r="V274" s="231"/>
      <c r="W274" s="231"/>
      <c r="X274" s="231"/>
      <c r="Y274" s="231"/>
      <c r="Z274" s="231"/>
      <c r="AA274" s="238"/>
      <c r="AT274" s="239" t="s">
        <v>214</v>
      </c>
      <c r="AU274" s="239" t="s">
        <v>149</v>
      </c>
      <c r="AV274" s="10" t="s">
        <v>149</v>
      </c>
      <c r="AW274" s="10" t="s">
        <v>36</v>
      </c>
      <c r="AX274" s="10" t="s">
        <v>80</v>
      </c>
      <c r="AY274" s="239" t="s">
        <v>206</v>
      </c>
    </row>
    <row r="275" s="10" customFormat="1" ht="16.5" customHeight="1">
      <c r="B275" s="230"/>
      <c r="C275" s="231"/>
      <c r="D275" s="231"/>
      <c r="E275" s="232" t="s">
        <v>22</v>
      </c>
      <c r="F275" s="251" t="s">
        <v>4645</v>
      </c>
      <c r="G275" s="231"/>
      <c r="H275" s="231"/>
      <c r="I275" s="231"/>
      <c r="J275" s="231"/>
      <c r="K275" s="235">
        <v>22.699999999999999</v>
      </c>
      <c r="L275" s="231"/>
      <c r="M275" s="231"/>
      <c r="N275" s="231"/>
      <c r="O275" s="231"/>
      <c r="P275" s="231"/>
      <c r="Q275" s="231"/>
      <c r="R275" s="236"/>
      <c r="T275" s="237"/>
      <c r="U275" s="231"/>
      <c r="V275" s="231"/>
      <c r="W275" s="231"/>
      <c r="X275" s="231"/>
      <c r="Y275" s="231"/>
      <c r="Z275" s="231"/>
      <c r="AA275" s="238"/>
      <c r="AT275" s="239" t="s">
        <v>214</v>
      </c>
      <c r="AU275" s="239" t="s">
        <v>149</v>
      </c>
      <c r="AV275" s="10" t="s">
        <v>149</v>
      </c>
      <c r="AW275" s="10" t="s">
        <v>36</v>
      </c>
      <c r="AX275" s="10" t="s">
        <v>80</v>
      </c>
      <c r="AY275" s="239" t="s">
        <v>206</v>
      </c>
    </row>
    <row r="276" s="10" customFormat="1" ht="16.5" customHeight="1">
      <c r="B276" s="230"/>
      <c r="C276" s="231"/>
      <c r="D276" s="231"/>
      <c r="E276" s="232" t="s">
        <v>22</v>
      </c>
      <c r="F276" s="251" t="s">
        <v>4646</v>
      </c>
      <c r="G276" s="231"/>
      <c r="H276" s="231"/>
      <c r="I276" s="231"/>
      <c r="J276" s="231"/>
      <c r="K276" s="235">
        <v>17.5</v>
      </c>
      <c r="L276" s="231"/>
      <c r="M276" s="231"/>
      <c r="N276" s="231"/>
      <c r="O276" s="231"/>
      <c r="P276" s="231"/>
      <c r="Q276" s="231"/>
      <c r="R276" s="236"/>
      <c r="T276" s="237"/>
      <c r="U276" s="231"/>
      <c r="V276" s="231"/>
      <c r="W276" s="231"/>
      <c r="X276" s="231"/>
      <c r="Y276" s="231"/>
      <c r="Z276" s="231"/>
      <c r="AA276" s="238"/>
      <c r="AT276" s="239" t="s">
        <v>214</v>
      </c>
      <c r="AU276" s="239" t="s">
        <v>149</v>
      </c>
      <c r="AV276" s="10" t="s">
        <v>149</v>
      </c>
      <c r="AW276" s="10" t="s">
        <v>36</v>
      </c>
      <c r="AX276" s="10" t="s">
        <v>80</v>
      </c>
      <c r="AY276" s="239" t="s">
        <v>206</v>
      </c>
    </row>
    <row r="277" s="10" customFormat="1" ht="16.5" customHeight="1">
      <c r="B277" s="230"/>
      <c r="C277" s="231"/>
      <c r="D277" s="231"/>
      <c r="E277" s="232" t="s">
        <v>22</v>
      </c>
      <c r="F277" s="251" t="s">
        <v>4647</v>
      </c>
      <c r="G277" s="231"/>
      <c r="H277" s="231"/>
      <c r="I277" s="231"/>
      <c r="J277" s="231"/>
      <c r="K277" s="235">
        <v>34.299999999999997</v>
      </c>
      <c r="L277" s="231"/>
      <c r="M277" s="231"/>
      <c r="N277" s="231"/>
      <c r="O277" s="231"/>
      <c r="P277" s="231"/>
      <c r="Q277" s="231"/>
      <c r="R277" s="236"/>
      <c r="T277" s="237"/>
      <c r="U277" s="231"/>
      <c r="V277" s="231"/>
      <c r="W277" s="231"/>
      <c r="X277" s="231"/>
      <c r="Y277" s="231"/>
      <c r="Z277" s="231"/>
      <c r="AA277" s="238"/>
      <c r="AT277" s="239" t="s">
        <v>214</v>
      </c>
      <c r="AU277" s="239" t="s">
        <v>149</v>
      </c>
      <c r="AV277" s="10" t="s">
        <v>149</v>
      </c>
      <c r="AW277" s="10" t="s">
        <v>36</v>
      </c>
      <c r="AX277" s="10" t="s">
        <v>80</v>
      </c>
      <c r="AY277" s="239" t="s">
        <v>206</v>
      </c>
    </row>
    <row r="278" s="11" customFormat="1" ht="16.5" customHeight="1">
      <c r="B278" s="252"/>
      <c r="C278" s="253"/>
      <c r="D278" s="253"/>
      <c r="E278" s="254" t="s">
        <v>22</v>
      </c>
      <c r="F278" s="255" t="s">
        <v>289</v>
      </c>
      <c r="G278" s="253"/>
      <c r="H278" s="253"/>
      <c r="I278" s="253"/>
      <c r="J278" s="253"/>
      <c r="K278" s="256">
        <v>206</v>
      </c>
      <c r="L278" s="253"/>
      <c r="M278" s="253"/>
      <c r="N278" s="253"/>
      <c r="O278" s="253"/>
      <c r="P278" s="253"/>
      <c r="Q278" s="253"/>
      <c r="R278" s="257"/>
      <c r="T278" s="258"/>
      <c r="U278" s="253"/>
      <c r="V278" s="253"/>
      <c r="W278" s="253"/>
      <c r="X278" s="253"/>
      <c r="Y278" s="253"/>
      <c r="Z278" s="253"/>
      <c r="AA278" s="259"/>
      <c r="AT278" s="260" t="s">
        <v>214</v>
      </c>
      <c r="AU278" s="260" t="s">
        <v>149</v>
      </c>
      <c r="AV278" s="11" t="s">
        <v>211</v>
      </c>
      <c r="AW278" s="11" t="s">
        <v>36</v>
      </c>
      <c r="AX278" s="11" t="s">
        <v>88</v>
      </c>
      <c r="AY278" s="260" t="s">
        <v>206</v>
      </c>
    </row>
    <row r="279" s="1" customFormat="1" ht="25.5" customHeight="1">
      <c r="B279" s="46"/>
      <c r="C279" s="219" t="s">
        <v>531</v>
      </c>
      <c r="D279" s="219" t="s">
        <v>207</v>
      </c>
      <c r="E279" s="220" t="s">
        <v>4648</v>
      </c>
      <c r="F279" s="221" t="s">
        <v>4649</v>
      </c>
      <c r="G279" s="221"/>
      <c r="H279" s="221"/>
      <c r="I279" s="221"/>
      <c r="J279" s="222" t="s">
        <v>260</v>
      </c>
      <c r="K279" s="223">
        <v>25</v>
      </c>
      <c r="L279" s="224">
        <v>0</v>
      </c>
      <c r="M279" s="225"/>
      <c r="N279" s="226">
        <f>ROUND(L279*K279,2)</f>
        <v>0</v>
      </c>
      <c r="O279" s="226"/>
      <c r="P279" s="226"/>
      <c r="Q279" s="226"/>
      <c r="R279" s="48"/>
      <c r="T279" s="227" t="s">
        <v>22</v>
      </c>
      <c r="U279" s="56" t="s">
        <v>45</v>
      </c>
      <c r="V279" s="47"/>
      <c r="W279" s="228">
        <f>V279*K279</f>
        <v>0</v>
      </c>
      <c r="X279" s="228">
        <v>0.00059999999999999995</v>
      </c>
      <c r="Y279" s="228">
        <f>X279*K279</f>
        <v>0.014999999999999999</v>
      </c>
      <c r="Z279" s="228">
        <v>0</v>
      </c>
      <c r="AA279" s="229">
        <f>Z279*K279</f>
        <v>0</v>
      </c>
      <c r="AR279" s="22" t="s">
        <v>278</v>
      </c>
      <c r="AT279" s="22" t="s">
        <v>207</v>
      </c>
      <c r="AU279" s="22" t="s">
        <v>149</v>
      </c>
      <c r="AY279" s="22" t="s">
        <v>206</v>
      </c>
      <c r="BE279" s="142">
        <f>IF(U279="základní",N279,0)</f>
        <v>0</v>
      </c>
      <c r="BF279" s="142">
        <f>IF(U279="snížená",N279,0)</f>
        <v>0</v>
      </c>
      <c r="BG279" s="142">
        <f>IF(U279="zákl. přenesená",N279,0)</f>
        <v>0</v>
      </c>
      <c r="BH279" s="142">
        <f>IF(U279="sníž. přenesená",N279,0)</f>
        <v>0</v>
      </c>
      <c r="BI279" s="142">
        <f>IF(U279="nulová",N279,0)</f>
        <v>0</v>
      </c>
      <c r="BJ279" s="22" t="s">
        <v>88</v>
      </c>
      <c r="BK279" s="142">
        <f>ROUND(L279*K279,2)</f>
        <v>0</v>
      </c>
      <c r="BL279" s="22" t="s">
        <v>278</v>
      </c>
      <c r="BM279" s="22" t="s">
        <v>4650</v>
      </c>
    </row>
    <row r="280" s="10" customFormat="1" ht="16.5" customHeight="1">
      <c r="B280" s="230"/>
      <c r="C280" s="231"/>
      <c r="D280" s="231"/>
      <c r="E280" s="232" t="s">
        <v>22</v>
      </c>
      <c r="F280" s="233" t="s">
        <v>4651</v>
      </c>
      <c r="G280" s="234"/>
      <c r="H280" s="234"/>
      <c r="I280" s="234"/>
      <c r="J280" s="231"/>
      <c r="K280" s="235">
        <v>25</v>
      </c>
      <c r="L280" s="231"/>
      <c r="M280" s="231"/>
      <c r="N280" s="231"/>
      <c r="O280" s="231"/>
      <c r="P280" s="231"/>
      <c r="Q280" s="231"/>
      <c r="R280" s="236"/>
      <c r="T280" s="237"/>
      <c r="U280" s="231"/>
      <c r="V280" s="231"/>
      <c r="W280" s="231"/>
      <c r="X280" s="231"/>
      <c r="Y280" s="231"/>
      <c r="Z280" s="231"/>
      <c r="AA280" s="238"/>
      <c r="AT280" s="239" t="s">
        <v>214</v>
      </c>
      <c r="AU280" s="239" t="s">
        <v>149</v>
      </c>
      <c r="AV280" s="10" t="s">
        <v>149</v>
      </c>
      <c r="AW280" s="10" t="s">
        <v>36</v>
      </c>
      <c r="AX280" s="10" t="s">
        <v>88</v>
      </c>
      <c r="AY280" s="239" t="s">
        <v>206</v>
      </c>
    </row>
    <row r="281" s="1" customFormat="1" ht="49.92" customHeight="1">
      <c r="B281" s="46"/>
      <c r="C281" s="47"/>
      <c r="D281" s="207" t="s">
        <v>1656</v>
      </c>
      <c r="E281" s="47"/>
      <c r="F281" s="47"/>
      <c r="G281" s="47"/>
      <c r="H281" s="47"/>
      <c r="I281" s="47"/>
      <c r="J281" s="47"/>
      <c r="K281" s="47"/>
      <c r="L281" s="47"/>
      <c r="M281" s="47"/>
      <c r="N281" s="208">
        <f>BK281</f>
        <v>0</v>
      </c>
      <c r="O281" s="178"/>
      <c r="P281" s="178"/>
      <c r="Q281" s="178"/>
      <c r="R281" s="48"/>
      <c r="T281" s="193"/>
      <c r="U281" s="72"/>
      <c r="V281" s="72"/>
      <c r="W281" s="72"/>
      <c r="X281" s="72"/>
      <c r="Y281" s="72"/>
      <c r="Z281" s="72"/>
      <c r="AA281" s="74"/>
      <c r="AT281" s="22" t="s">
        <v>79</v>
      </c>
      <c r="AU281" s="22" t="s">
        <v>80</v>
      </c>
      <c r="AY281" s="22" t="s">
        <v>1657</v>
      </c>
      <c r="BK281" s="142">
        <v>0</v>
      </c>
    </row>
    <row r="282" s="1" customFormat="1" ht="6.96" customHeight="1">
      <c r="B282" s="75"/>
      <c r="C282" s="76"/>
      <c r="D282" s="76"/>
      <c r="E282" s="76"/>
      <c r="F282" s="76"/>
      <c r="G282" s="76"/>
      <c r="H282" s="76"/>
      <c r="I282" s="76"/>
      <c r="J282" s="76"/>
      <c r="K282" s="76"/>
      <c r="L282" s="76"/>
      <c r="M282" s="76"/>
      <c r="N282" s="76"/>
      <c r="O282" s="76"/>
      <c r="P282" s="76"/>
      <c r="Q282" s="76"/>
      <c r="R282" s="77"/>
    </row>
  </sheetData>
  <sheetProtection sheet="1" formatColumns="0" formatRows="0" objects="1" scenarios="1" spinCount="10" saltValue="ZVu3Kam6nvhHqnGJLVKwkUzZ/6b3b2AMxNg2zJJEq//R0iDWTpkQxbSiu06QFds1MhYTk5y0bMzDCNL8fmvEcQ==" hashValue="C00dpYuVweCAD/PGBsbw38Y5pi3u4DI4MpTtGq7T9WQ+cpX4shiXdmBQEE1JClJjO0N5y1sUSX2oEd218hP3vw==" algorithmName="SHA-512" password="CC35"/>
  <mergeCells count="363">
    <mergeCell ref="N281:Q281"/>
    <mergeCell ref="L279:M279"/>
    <mergeCell ref="N279:Q279"/>
    <mergeCell ref="F257:I257"/>
    <mergeCell ref="F260:I260"/>
    <mergeCell ref="F258:I258"/>
    <mergeCell ref="L258:M258"/>
    <mergeCell ref="N258:Q258"/>
    <mergeCell ref="F259:I259"/>
    <mergeCell ref="F261:I261"/>
    <mergeCell ref="F262:I262"/>
    <mergeCell ref="L262:M262"/>
    <mergeCell ref="N262:Q262"/>
    <mergeCell ref="L263:M263"/>
    <mergeCell ref="N263:Q263"/>
    <mergeCell ref="L264:M264"/>
    <mergeCell ref="N264:Q264"/>
    <mergeCell ref="F263:I263"/>
    <mergeCell ref="F266:I266"/>
    <mergeCell ref="F264:I264"/>
    <mergeCell ref="L266:M266"/>
    <mergeCell ref="N266:Q266"/>
    <mergeCell ref="L267:M267"/>
    <mergeCell ref="N267:Q267"/>
    <mergeCell ref="L268:M268"/>
    <mergeCell ref="N268:Q268"/>
    <mergeCell ref="L269:M269"/>
    <mergeCell ref="N269:Q269"/>
    <mergeCell ref="L270:M270"/>
    <mergeCell ref="N270:Q270"/>
    <mergeCell ref="L271:M271"/>
    <mergeCell ref="N271:Q271"/>
    <mergeCell ref="N265:Q265"/>
    <mergeCell ref="F267:I267"/>
    <mergeCell ref="F270:I270"/>
    <mergeCell ref="F268:I268"/>
    <mergeCell ref="F269:I269"/>
    <mergeCell ref="F271:I271"/>
    <mergeCell ref="F272:I272"/>
    <mergeCell ref="F273:I273"/>
    <mergeCell ref="F274:I274"/>
    <mergeCell ref="F275:I275"/>
    <mergeCell ref="F276:I276"/>
    <mergeCell ref="F277:I277"/>
    <mergeCell ref="F278:I278"/>
    <mergeCell ref="F279:I279"/>
    <mergeCell ref="F280:I280"/>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6:Q96"/>
    <mergeCell ref="N94:Q94"/>
    <mergeCell ref="N95:Q95"/>
    <mergeCell ref="N97:Q97"/>
    <mergeCell ref="N98:Q98"/>
    <mergeCell ref="N100:Q100"/>
    <mergeCell ref="N101:Q101"/>
    <mergeCell ref="N102:Q102"/>
    <mergeCell ref="N103:Q103"/>
    <mergeCell ref="N104:Q104"/>
    <mergeCell ref="N105:Q105"/>
    <mergeCell ref="N106:Q106"/>
    <mergeCell ref="L108:Q108"/>
    <mergeCell ref="D101:H101"/>
    <mergeCell ref="D105:H105"/>
    <mergeCell ref="D102:H102"/>
    <mergeCell ref="D103:H103"/>
    <mergeCell ref="D104:H104"/>
    <mergeCell ref="C114:Q114"/>
    <mergeCell ref="F116:P116"/>
    <mergeCell ref="F117:P117"/>
    <mergeCell ref="M119:P119"/>
    <mergeCell ref="M121:Q121"/>
    <mergeCell ref="M122:Q122"/>
    <mergeCell ref="F124:I124"/>
    <mergeCell ref="F128:I128"/>
    <mergeCell ref="L124:M124"/>
    <mergeCell ref="N124:Q124"/>
    <mergeCell ref="L128:M128"/>
    <mergeCell ref="N128:Q128"/>
    <mergeCell ref="F129:I129"/>
    <mergeCell ref="F130:I130"/>
    <mergeCell ref="F131:I131"/>
    <mergeCell ref="F132:I132"/>
    <mergeCell ref="F133:I133"/>
    <mergeCell ref="N125:Q125"/>
    <mergeCell ref="N126:Q126"/>
    <mergeCell ref="N127:Q127"/>
    <mergeCell ref="F134:I134"/>
    <mergeCell ref="F137:I137"/>
    <mergeCell ref="F135:I135"/>
    <mergeCell ref="F136:I136"/>
    <mergeCell ref="L136:M136"/>
    <mergeCell ref="N136:Q136"/>
    <mergeCell ref="L137:M137"/>
    <mergeCell ref="N137:Q137"/>
    <mergeCell ref="F138:I138"/>
    <mergeCell ref="L139:M139"/>
    <mergeCell ref="N139:Q139"/>
    <mergeCell ref="L140:M140"/>
    <mergeCell ref="N140:Q140"/>
    <mergeCell ref="F139:I139"/>
    <mergeCell ref="F142:I142"/>
    <mergeCell ref="F140:I140"/>
    <mergeCell ref="F141:I141"/>
    <mergeCell ref="L142:M142"/>
    <mergeCell ref="N142:Q142"/>
    <mergeCell ref="F143:I143"/>
    <mergeCell ref="L144:M144"/>
    <mergeCell ref="N144:Q144"/>
    <mergeCell ref="F144:I144"/>
    <mergeCell ref="F147:I147"/>
    <mergeCell ref="F145:I145"/>
    <mergeCell ref="F146:I146"/>
    <mergeCell ref="L146:M146"/>
    <mergeCell ref="N146:Q146"/>
    <mergeCell ref="L147:M147"/>
    <mergeCell ref="N147:Q147"/>
    <mergeCell ref="F148:I148"/>
    <mergeCell ref="L148:M148"/>
    <mergeCell ref="N148:Q148"/>
    <mergeCell ref="F149:I149"/>
    <mergeCell ref="L150:M150"/>
    <mergeCell ref="N150:Q150"/>
    <mergeCell ref="F150:I150"/>
    <mergeCell ref="F153:I153"/>
    <mergeCell ref="F151:I151"/>
    <mergeCell ref="L153:M153"/>
    <mergeCell ref="N153:Q153"/>
    <mergeCell ref="F154:I154"/>
    <mergeCell ref="L154:M154"/>
    <mergeCell ref="N154:Q154"/>
    <mergeCell ref="F155:I155"/>
    <mergeCell ref="L155:M155"/>
    <mergeCell ref="N155:Q155"/>
    <mergeCell ref="L156:M156"/>
    <mergeCell ref="N156:Q156"/>
    <mergeCell ref="N152:Q152"/>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 ref="F168:I168"/>
    <mergeCell ref="L165:M165"/>
    <mergeCell ref="N165:Q165"/>
    <mergeCell ref="F166:I166"/>
    <mergeCell ref="F167:I167"/>
    <mergeCell ref="L167:M167"/>
    <mergeCell ref="N167:Q167"/>
    <mergeCell ref="L170:M170"/>
    <mergeCell ref="N170:Q170"/>
    <mergeCell ref="N169:Q169"/>
    <mergeCell ref="F156:I156"/>
    <mergeCell ref="F159:I159"/>
    <mergeCell ref="F157:I157"/>
    <mergeCell ref="F158:I158"/>
    <mergeCell ref="F160:I160"/>
    <mergeCell ref="F161:I161"/>
    <mergeCell ref="F162:I162"/>
    <mergeCell ref="F163:I163"/>
    <mergeCell ref="F164:I164"/>
    <mergeCell ref="F165:I165"/>
    <mergeCell ref="F170:I170"/>
    <mergeCell ref="F171:I171"/>
    <mergeCell ref="F172:I172"/>
    <mergeCell ref="F173:I173"/>
    <mergeCell ref="F174:I174"/>
    <mergeCell ref="F175:I175"/>
    <mergeCell ref="F176:I176"/>
    <mergeCell ref="F177:I177"/>
    <mergeCell ref="F178:I178"/>
    <mergeCell ref="L178:M178"/>
    <mergeCell ref="N178:Q178"/>
    <mergeCell ref="F179:I179"/>
    <mergeCell ref="F180:I180"/>
    <mergeCell ref="F181:I181"/>
    <mergeCell ref="F182:I182"/>
    <mergeCell ref="F183:I183"/>
    <mergeCell ref="F184:I184"/>
    <mergeCell ref="F187:I187"/>
    <mergeCell ref="F185:I185"/>
    <mergeCell ref="F186:I186"/>
    <mergeCell ref="L186:M186"/>
    <mergeCell ref="N186:Q186"/>
    <mergeCell ref="L187:M187"/>
    <mergeCell ref="N187:Q187"/>
    <mergeCell ref="F188:I188"/>
    <mergeCell ref="L188:M188"/>
    <mergeCell ref="N188:Q188"/>
    <mergeCell ref="F189:I189"/>
    <mergeCell ref="F190:I190"/>
    <mergeCell ref="F191:I191"/>
    <mergeCell ref="F194:I194"/>
    <mergeCell ref="F192:I192"/>
    <mergeCell ref="F193:I193"/>
    <mergeCell ref="F195:I195"/>
    <mergeCell ref="F196:I196"/>
    <mergeCell ref="L196:M196"/>
    <mergeCell ref="N196:Q196"/>
    <mergeCell ref="F197:I197"/>
    <mergeCell ref="F198:I198"/>
    <mergeCell ref="F199:I199"/>
    <mergeCell ref="L200:M200"/>
    <mergeCell ref="N200:Q200"/>
    <mergeCell ref="F200:I200"/>
    <mergeCell ref="F203:I203"/>
    <mergeCell ref="F201:I201"/>
    <mergeCell ref="F202:I202"/>
    <mergeCell ref="F204:I204"/>
    <mergeCell ref="L204:M204"/>
    <mergeCell ref="N204:Q204"/>
    <mergeCell ref="F205:I205"/>
    <mergeCell ref="L205:M205"/>
    <mergeCell ref="N205:Q205"/>
    <mergeCell ref="F207:I207"/>
    <mergeCell ref="F209:I209"/>
    <mergeCell ref="L207:M207"/>
    <mergeCell ref="N207:Q207"/>
    <mergeCell ref="F208:I208"/>
    <mergeCell ref="L208:M208"/>
    <mergeCell ref="N208:Q208"/>
    <mergeCell ref="L209:M209"/>
    <mergeCell ref="N209:Q209"/>
    <mergeCell ref="F210:I210"/>
    <mergeCell ref="L210:M210"/>
    <mergeCell ref="N210:Q210"/>
    <mergeCell ref="F211:I211"/>
    <mergeCell ref="N206:Q206"/>
    <mergeCell ref="N212:Q212"/>
    <mergeCell ref="F213:I213"/>
    <mergeCell ref="F216:I216"/>
    <mergeCell ref="L213:M213"/>
    <mergeCell ref="N213:Q213"/>
    <mergeCell ref="L216:M216"/>
    <mergeCell ref="N216:Q216"/>
    <mergeCell ref="F217:I217"/>
    <mergeCell ref="F218:I218"/>
    <mergeCell ref="L218:M218"/>
    <mergeCell ref="N218:Q218"/>
    <mergeCell ref="N214:Q214"/>
    <mergeCell ref="N215:Q215"/>
    <mergeCell ref="F219:I219"/>
    <mergeCell ref="F222:I222"/>
    <mergeCell ref="F220:I220"/>
    <mergeCell ref="L220:M220"/>
    <mergeCell ref="N220:Q220"/>
    <mergeCell ref="F221:I221"/>
    <mergeCell ref="L222:M222"/>
    <mergeCell ref="N222:Q222"/>
    <mergeCell ref="F223:I223"/>
    <mergeCell ref="L224:M224"/>
    <mergeCell ref="N224:Q224"/>
    <mergeCell ref="F224:I224"/>
    <mergeCell ref="F227:I227"/>
    <mergeCell ref="F225:I225"/>
    <mergeCell ref="F226:I226"/>
    <mergeCell ref="L226:M226"/>
    <mergeCell ref="N226:Q226"/>
    <mergeCell ref="L227:M227"/>
    <mergeCell ref="N227:Q227"/>
    <mergeCell ref="F228:I228"/>
    <mergeCell ref="L229:M229"/>
    <mergeCell ref="N229:Q229"/>
    <mergeCell ref="L230:M230"/>
    <mergeCell ref="N230:Q230"/>
    <mergeCell ref="F229:I229"/>
    <mergeCell ref="F232:I232"/>
    <mergeCell ref="F230:I230"/>
    <mergeCell ref="F231:I231"/>
    <mergeCell ref="L232:M232"/>
    <mergeCell ref="N232:Q232"/>
    <mergeCell ref="F233:I233"/>
    <mergeCell ref="F234:I234"/>
    <mergeCell ref="L234:M234"/>
    <mergeCell ref="N234:Q234"/>
    <mergeCell ref="F235:I235"/>
    <mergeCell ref="F238:I238"/>
    <mergeCell ref="F236:I236"/>
    <mergeCell ref="L236:M236"/>
    <mergeCell ref="N236:Q236"/>
    <mergeCell ref="F237:I237"/>
    <mergeCell ref="L238:M238"/>
    <mergeCell ref="N238:Q238"/>
    <mergeCell ref="F239:I239"/>
    <mergeCell ref="L240:M240"/>
    <mergeCell ref="N240:Q240"/>
    <mergeCell ref="L241:M241"/>
    <mergeCell ref="N241:Q241"/>
    <mergeCell ref="F240:I240"/>
    <mergeCell ref="F243:I243"/>
    <mergeCell ref="F241:I241"/>
    <mergeCell ref="F242:I242"/>
    <mergeCell ref="L243:M243"/>
    <mergeCell ref="N243:Q243"/>
    <mergeCell ref="F244:I244"/>
    <mergeCell ref="F245:I245"/>
    <mergeCell ref="L245:M245"/>
    <mergeCell ref="N245:Q245"/>
    <mergeCell ref="L246:M246"/>
    <mergeCell ref="N246:Q246"/>
    <mergeCell ref="L247:M247"/>
    <mergeCell ref="N247:Q247"/>
    <mergeCell ref="F246:I246"/>
    <mergeCell ref="F249:I249"/>
    <mergeCell ref="F247:I247"/>
    <mergeCell ref="L249:M249"/>
    <mergeCell ref="N249:Q249"/>
    <mergeCell ref="F250:I250"/>
    <mergeCell ref="F251:I251"/>
    <mergeCell ref="L251:M251"/>
    <mergeCell ref="N251:Q251"/>
    <mergeCell ref="L252:M252"/>
    <mergeCell ref="N252:Q252"/>
    <mergeCell ref="N248:Q248"/>
    <mergeCell ref="F252:I252"/>
    <mergeCell ref="F255:I255"/>
    <mergeCell ref="F253:I253"/>
    <mergeCell ref="F254:I254"/>
    <mergeCell ref="L254:M254"/>
    <mergeCell ref="N254:Q254"/>
    <mergeCell ref="L255:M255"/>
    <mergeCell ref="N255:Q255"/>
    <mergeCell ref="F256:I256"/>
    <mergeCell ref="L256:M256"/>
    <mergeCell ref="N256:Q256"/>
  </mergeCells>
  <hyperlinks>
    <hyperlink ref="F1:G1" location="C2" display="1) Krycí list rozpočtu"/>
    <hyperlink ref="H1:K1" location="C86" display="2) Rekapitulace rozpočtu"/>
    <hyperlink ref="L1" location="C124"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131</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4652</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N101</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(SUM(BE101:BE108)+SUM(BE126:BE244))</f>
        <v>0</v>
      </c>
      <c r="I32" s="47"/>
      <c r="J32" s="47"/>
      <c r="K32" s="47"/>
      <c r="L32" s="47"/>
      <c r="M32" s="162">
        <f>ROUND((SUM(BE101:BE108)+SUM(BE126:BE244)), 2)*F32</f>
        <v>0</v>
      </c>
      <c r="N32" s="47"/>
      <c r="O32" s="47"/>
      <c r="P32" s="47"/>
      <c r="Q32" s="47"/>
      <c r="R32" s="48"/>
    </row>
    <row r="33" s="1" customFormat="1" ht="14.4" customHeight="1">
      <c r="B33" s="46"/>
      <c r="C33" s="47"/>
      <c r="D33" s="47"/>
      <c r="E33" s="54" t="s">
        <v>47</v>
      </c>
      <c r="F33" s="55">
        <v>0.14999999999999999</v>
      </c>
      <c r="G33" s="161" t="s">
        <v>46</v>
      </c>
      <c r="H33" s="162">
        <f>(SUM(BF101:BF108)+SUM(BF126:BF244))</f>
        <v>0</v>
      </c>
      <c r="I33" s="47"/>
      <c r="J33" s="47"/>
      <c r="K33" s="47"/>
      <c r="L33" s="47"/>
      <c r="M33" s="162">
        <f>ROUND((SUM(BF101:BF108)+SUM(BF126:BF244)), 2)*F33</f>
        <v>0</v>
      </c>
      <c r="N33" s="47"/>
      <c r="O33" s="47"/>
      <c r="P33" s="47"/>
      <c r="Q33" s="47"/>
      <c r="R33" s="48"/>
    </row>
    <row r="34" hidden="1" s="1" customFormat="1" ht="14.4" customHeight="1">
      <c r="B34" s="46"/>
      <c r="C34" s="47"/>
      <c r="D34" s="47"/>
      <c r="E34" s="54" t="s">
        <v>48</v>
      </c>
      <c r="F34" s="55">
        <v>0.20999999999999999</v>
      </c>
      <c r="G34" s="161" t="s">
        <v>46</v>
      </c>
      <c r="H34" s="162">
        <f>(SUM(BG101:BG108)+SUM(BG126:BG244))</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(SUM(BH101:BH108)+SUM(BH126:BH244))</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(SUM(BI101:BI108)+SUM(BI126:BI244))</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SO04-02 - Venkovní objekty - zpevněné plochy a oplocení</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N126</f>
        <v>0</v>
      </c>
      <c r="O88" s="174"/>
      <c r="P88" s="174"/>
      <c r="Q88" s="174"/>
      <c r="R88" s="48"/>
      <c r="T88" s="171"/>
      <c r="U88" s="171"/>
      <c r="AU88" s="22" t="s">
        <v>158</v>
      </c>
    </row>
    <row r="89" s="6" customFormat="1" ht="24.96" customHeight="1">
      <c r="B89" s="175"/>
      <c r="C89" s="176"/>
      <c r="D89" s="177" t="s">
        <v>159</v>
      </c>
      <c r="E89" s="176"/>
      <c r="F89" s="176"/>
      <c r="G89" s="176"/>
      <c r="H89" s="176"/>
      <c r="I89" s="176"/>
      <c r="J89" s="176"/>
      <c r="K89" s="176"/>
      <c r="L89" s="176"/>
      <c r="M89" s="176"/>
      <c r="N89" s="178">
        <f>N127</f>
        <v>0</v>
      </c>
      <c r="O89" s="176"/>
      <c r="P89" s="176"/>
      <c r="Q89" s="176"/>
      <c r="R89" s="179"/>
      <c r="T89" s="180"/>
      <c r="U89" s="180"/>
    </row>
    <row r="90" s="7" customFormat="1" ht="19.92" customHeight="1">
      <c r="B90" s="181"/>
      <c r="C90" s="182"/>
      <c r="D90" s="136" t="s">
        <v>160</v>
      </c>
      <c r="E90" s="182"/>
      <c r="F90" s="182"/>
      <c r="G90" s="182"/>
      <c r="H90" s="182"/>
      <c r="I90" s="182"/>
      <c r="J90" s="182"/>
      <c r="K90" s="182"/>
      <c r="L90" s="182"/>
      <c r="M90" s="182"/>
      <c r="N90" s="138">
        <f>N128</f>
        <v>0</v>
      </c>
      <c r="O90" s="182"/>
      <c r="P90" s="182"/>
      <c r="Q90" s="182"/>
      <c r="R90" s="183"/>
      <c r="T90" s="184"/>
      <c r="U90" s="184"/>
    </row>
    <row r="91" s="7" customFormat="1" ht="19.92" customHeight="1">
      <c r="B91" s="181"/>
      <c r="C91" s="182"/>
      <c r="D91" s="136" t="s">
        <v>161</v>
      </c>
      <c r="E91" s="182"/>
      <c r="F91" s="182"/>
      <c r="G91" s="182"/>
      <c r="H91" s="182"/>
      <c r="I91" s="182"/>
      <c r="J91" s="182"/>
      <c r="K91" s="182"/>
      <c r="L91" s="182"/>
      <c r="M91" s="182"/>
      <c r="N91" s="138">
        <f>N147</f>
        <v>0</v>
      </c>
      <c r="O91" s="182"/>
      <c r="P91" s="182"/>
      <c r="Q91" s="182"/>
      <c r="R91" s="183"/>
      <c r="T91" s="184"/>
      <c r="U91" s="184"/>
    </row>
    <row r="92" s="7" customFormat="1" ht="19.92" customHeight="1">
      <c r="B92" s="181"/>
      <c r="C92" s="182"/>
      <c r="D92" s="136" t="s">
        <v>162</v>
      </c>
      <c r="E92" s="182"/>
      <c r="F92" s="182"/>
      <c r="G92" s="182"/>
      <c r="H92" s="182"/>
      <c r="I92" s="182"/>
      <c r="J92" s="182"/>
      <c r="K92" s="182"/>
      <c r="L92" s="182"/>
      <c r="M92" s="182"/>
      <c r="N92" s="138">
        <f>N151</f>
        <v>0</v>
      </c>
      <c r="O92" s="182"/>
      <c r="P92" s="182"/>
      <c r="Q92" s="182"/>
      <c r="R92" s="183"/>
      <c r="T92" s="184"/>
      <c r="U92" s="184"/>
    </row>
    <row r="93" s="7" customFormat="1" ht="19.92" customHeight="1">
      <c r="B93" s="181"/>
      <c r="C93" s="182"/>
      <c r="D93" s="136" t="s">
        <v>163</v>
      </c>
      <c r="E93" s="182"/>
      <c r="F93" s="182"/>
      <c r="G93" s="182"/>
      <c r="H93" s="182"/>
      <c r="I93" s="182"/>
      <c r="J93" s="182"/>
      <c r="K93" s="182"/>
      <c r="L93" s="182"/>
      <c r="M93" s="182"/>
      <c r="N93" s="138">
        <f>N182</f>
        <v>0</v>
      </c>
      <c r="O93" s="182"/>
      <c r="P93" s="182"/>
      <c r="Q93" s="182"/>
      <c r="R93" s="183"/>
      <c r="T93" s="184"/>
      <c r="U93" s="184"/>
    </row>
    <row r="94" s="7" customFormat="1" ht="19.92" customHeight="1">
      <c r="B94" s="181"/>
      <c r="C94" s="182"/>
      <c r="D94" s="136" t="s">
        <v>4305</v>
      </c>
      <c r="E94" s="182"/>
      <c r="F94" s="182"/>
      <c r="G94" s="182"/>
      <c r="H94" s="182"/>
      <c r="I94" s="182"/>
      <c r="J94" s="182"/>
      <c r="K94" s="182"/>
      <c r="L94" s="182"/>
      <c r="M94" s="182"/>
      <c r="N94" s="138">
        <f>N196</f>
        <v>0</v>
      </c>
      <c r="O94" s="182"/>
      <c r="P94" s="182"/>
      <c r="Q94" s="182"/>
      <c r="R94" s="183"/>
      <c r="T94" s="184"/>
      <c r="U94" s="184"/>
    </row>
    <row r="95" s="7" customFormat="1" ht="19.92" customHeight="1">
      <c r="B95" s="181"/>
      <c r="C95" s="182"/>
      <c r="D95" s="136" t="s">
        <v>165</v>
      </c>
      <c r="E95" s="182"/>
      <c r="F95" s="182"/>
      <c r="G95" s="182"/>
      <c r="H95" s="182"/>
      <c r="I95" s="182"/>
      <c r="J95" s="182"/>
      <c r="K95" s="182"/>
      <c r="L95" s="182"/>
      <c r="M95" s="182"/>
      <c r="N95" s="138">
        <f>N208</f>
        <v>0</v>
      </c>
      <c r="O95" s="182"/>
      <c r="P95" s="182"/>
      <c r="Q95" s="182"/>
      <c r="R95" s="183"/>
      <c r="T95" s="184"/>
      <c r="U95" s="184"/>
    </row>
    <row r="96" s="7" customFormat="1" ht="19.92" customHeight="1">
      <c r="B96" s="181"/>
      <c r="C96" s="182"/>
      <c r="D96" s="136" t="s">
        <v>166</v>
      </c>
      <c r="E96" s="182"/>
      <c r="F96" s="182"/>
      <c r="G96" s="182"/>
      <c r="H96" s="182"/>
      <c r="I96" s="182"/>
      <c r="J96" s="182"/>
      <c r="K96" s="182"/>
      <c r="L96" s="182"/>
      <c r="M96" s="182"/>
      <c r="N96" s="138">
        <f>N215</f>
        <v>0</v>
      </c>
      <c r="O96" s="182"/>
      <c r="P96" s="182"/>
      <c r="Q96" s="182"/>
      <c r="R96" s="183"/>
      <c r="T96" s="184"/>
      <c r="U96" s="184"/>
    </row>
    <row r="97" s="6" customFormat="1" ht="24.96" customHeight="1">
      <c r="B97" s="175"/>
      <c r="C97" s="176"/>
      <c r="D97" s="177" t="s">
        <v>167</v>
      </c>
      <c r="E97" s="176"/>
      <c r="F97" s="176"/>
      <c r="G97" s="176"/>
      <c r="H97" s="176"/>
      <c r="I97" s="176"/>
      <c r="J97" s="176"/>
      <c r="K97" s="176"/>
      <c r="L97" s="176"/>
      <c r="M97" s="176"/>
      <c r="N97" s="178">
        <f>N217</f>
        <v>0</v>
      </c>
      <c r="O97" s="176"/>
      <c r="P97" s="176"/>
      <c r="Q97" s="176"/>
      <c r="R97" s="179"/>
      <c r="T97" s="180"/>
      <c r="U97" s="180"/>
    </row>
    <row r="98" s="7" customFormat="1" ht="19.92" customHeight="1">
      <c r="B98" s="181"/>
      <c r="C98" s="182"/>
      <c r="D98" s="136" t="s">
        <v>174</v>
      </c>
      <c r="E98" s="182"/>
      <c r="F98" s="182"/>
      <c r="G98" s="182"/>
      <c r="H98" s="182"/>
      <c r="I98" s="182"/>
      <c r="J98" s="182"/>
      <c r="K98" s="182"/>
      <c r="L98" s="182"/>
      <c r="M98" s="182"/>
      <c r="N98" s="138">
        <f>N218</f>
        <v>0</v>
      </c>
      <c r="O98" s="182"/>
      <c r="P98" s="182"/>
      <c r="Q98" s="182"/>
      <c r="R98" s="183"/>
      <c r="T98" s="184"/>
      <c r="U98" s="184"/>
    </row>
    <row r="99" s="7" customFormat="1" ht="19.92" customHeight="1">
      <c r="B99" s="181"/>
      <c r="C99" s="182"/>
      <c r="D99" s="136" t="s">
        <v>180</v>
      </c>
      <c r="E99" s="182"/>
      <c r="F99" s="182"/>
      <c r="G99" s="182"/>
      <c r="H99" s="182"/>
      <c r="I99" s="182"/>
      <c r="J99" s="182"/>
      <c r="K99" s="182"/>
      <c r="L99" s="182"/>
      <c r="M99" s="182"/>
      <c r="N99" s="138">
        <f>N235</f>
        <v>0</v>
      </c>
      <c r="O99" s="182"/>
      <c r="P99" s="182"/>
      <c r="Q99" s="182"/>
      <c r="R99" s="183"/>
      <c r="T99" s="184"/>
      <c r="U99" s="184"/>
    </row>
    <row r="100" s="1" customFormat="1" ht="21.84" customHeight="1">
      <c r="B100" s="46"/>
      <c r="C100" s="47"/>
      <c r="D100" s="47"/>
      <c r="E100" s="47"/>
      <c r="F100" s="47"/>
      <c r="G100" s="47"/>
      <c r="H100" s="47"/>
      <c r="I100" s="47"/>
      <c r="J100" s="47"/>
      <c r="K100" s="47"/>
      <c r="L100" s="47"/>
      <c r="M100" s="47"/>
      <c r="N100" s="47"/>
      <c r="O100" s="47"/>
      <c r="P100" s="47"/>
      <c r="Q100" s="47"/>
      <c r="R100" s="48"/>
      <c r="T100" s="171"/>
      <c r="U100" s="171"/>
    </row>
    <row r="101" s="1" customFormat="1" ht="29.28" customHeight="1">
      <c r="B101" s="46"/>
      <c r="C101" s="173" t="s">
        <v>184</v>
      </c>
      <c r="D101" s="47"/>
      <c r="E101" s="47"/>
      <c r="F101" s="47"/>
      <c r="G101" s="47"/>
      <c r="H101" s="47"/>
      <c r="I101" s="47"/>
      <c r="J101" s="47"/>
      <c r="K101" s="47"/>
      <c r="L101" s="47"/>
      <c r="M101" s="47"/>
      <c r="N101" s="174">
        <f>ROUND(N102+N103+N104+N105+N106+N107,2)</f>
        <v>0</v>
      </c>
      <c r="O101" s="185"/>
      <c r="P101" s="185"/>
      <c r="Q101" s="185"/>
      <c r="R101" s="48"/>
      <c r="T101" s="186"/>
      <c r="U101" s="187" t="s">
        <v>44</v>
      </c>
    </row>
    <row r="102" s="1" customFormat="1" ht="18" customHeight="1">
      <c r="B102" s="46"/>
      <c r="C102" s="47"/>
      <c r="D102" s="143" t="s">
        <v>185</v>
      </c>
      <c r="E102" s="136"/>
      <c r="F102" s="136"/>
      <c r="G102" s="136"/>
      <c r="H102" s="136"/>
      <c r="I102" s="47"/>
      <c r="J102" s="47"/>
      <c r="K102" s="47"/>
      <c r="L102" s="47"/>
      <c r="M102" s="47"/>
      <c r="N102" s="137">
        <f>ROUND(N88*T102,2)</f>
        <v>0</v>
      </c>
      <c r="O102" s="138"/>
      <c r="P102" s="138"/>
      <c r="Q102" s="138"/>
      <c r="R102" s="48"/>
      <c r="S102" s="188"/>
      <c r="T102" s="189"/>
      <c r="U102" s="190" t="s">
        <v>45</v>
      </c>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91" t="s">
        <v>132</v>
      </c>
      <c r="AZ102" s="188"/>
      <c r="BA102" s="188"/>
      <c r="BB102" s="188"/>
      <c r="BC102" s="188"/>
      <c r="BD102" s="188"/>
      <c r="BE102" s="192">
        <f>IF(U102="základní",N102,0)</f>
        <v>0</v>
      </c>
      <c r="BF102" s="192">
        <f>IF(U102="snížená",N102,0)</f>
        <v>0</v>
      </c>
      <c r="BG102" s="192">
        <f>IF(U102="zákl. přenesená",N102,0)</f>
        <v>0</v>
      </c>
      <c r="BH102" s="192">
        <f>IF(U102="sníž. přenesená",N102,0)</f>
        <v>0</v>
      </c>
      <c r="BI102" s="192">
        <f>IF(U102="nulová",N102,0)</f>
        <v>0</v>
      </c>
      <c r="BJ102" s="191" t="s">
        <v>88</v>
      </c>
      <c r="BK102" s="188"/>
      <c r="BL102" s="188"/>
      <c r="BM102" s="188"/>
    </row>
    <row r="103" s="1" customFormat="1" ht="18" customHeight="1">
      <c r="B103" s="46"/>
      <c r="C103" s="47"/>
      <c r="D103" s="143" t="s">
        <v>186</v>
      </c>
      <c r="E103" s="136"/>
      <c r="F103" s="136"/>
      <c r="G103" s="136"/>
      <c r="H103" s="136"/>
      <c r="I103" s="47"/>
      <c r="J103" s="47"/>
      <c r="K103" s="47"/>
      <c r="L103" s="47"/>
      <c r="M103" s="47"/>
      <c r="N103" s="137">
        <f>ROUND(N88*T103,2)</f>
        <v>0</v>
      </c>
      <c r="O103" s="138"/>
      <c r="P103" s="138"/>
      <c r="Q103" s="138"/>
      <c r="R103" s="48"/>
      <c r="S103" s="188"/>
      <c r="T103" s="189"/>
      <c r="U103" s="190" t="s">
        <v>45</v>
      </c>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91" t="s">
        <v>132</v>
      </c>
      <c r="AZ103" s="188"/>
      <c r="BA103" s="188"/>
      <c r="BB103" s="188"/>
      <c r="BC103" s="188"/>
      <c r="BD103" s="188"/>
      <c r="BE103" s="192">
        <f>IF(U103="základní",N103,0)</f>
        <v>0</v>
      </c>
      <c r="BF103" s="192">
        <f>IF(U103="snížená",N103,0)</f>
        <v>0</v>
      </c>
      <c r="BG103" s="192">
        <f>IF(U103="zákl. přenesená",N103,0)</f>
        <v>0</v>
      </c>
      <c r="BH103" s="192">
        <f>IF(U103="sníž. přenesená",N103,0)</f>
        <v>0</v>
      </c>
      <c r="BI103" s="192">
        <f>IF(U103="nulová",N103,0)</f>
        <v>0</v>
      </c>
      <c r="BJ103" s="191" t="s">
        <v>88</v>
      </c>
      <c r="BK103" s="188"/>
      <c r="BL103" s="188"/>
      <c r="BM103" s="188"/>
    </row>
    <row r="104" s="1" customFormat="1" ht="18" customHeight="1">
      <c r="B104" s="46"/>
      <c r="C104" s="47"/>
      <c r="D104" s="143" t="s">
        <v>187</v>
      </c>
      <c r="E104" s="136"/>
      <c r="F104" s="136"/>
      <c r="G104" s="136"/>
      <c r="H104" s="136"/>
      <c r="I104" s="47"/>
      <c r="J104" s="47"/>
      <c r="K104" s="47"/>
      <c r="L104" s="47"/>
      <c r="M104" s="47"/>
      <c r="N104" s="137">
        <f>ROUND(N88*T104,2)</f>
        <v>0</v>
      </c>
      <c r="O104" s="138"/>
      <c r="P104" s="138"/>
      <c r="Q104" s="138"/>
      <c r="R104" s="48"/>
      <c r="S104" s="188"/>
      <c r="T104" s="189"/>
      <c r="U104" s="190" t="s">
        <v>45</v>
      </c>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91" t="s">
        <v>132</v>
      </c>
      <c r="AZ104" s="188"/>
      <c r="BA104" s="188"/>
      <c r="BB104" s="188"/>
      <c r="BC104" s="188"/>
      <c r="BD104" s="188"/>
      <c r="BE104" s="192">
        <f>IF(U104="základní",N104,0)</f>
        <v>0</v>
      </c>
      <c r="BF104" s="192">
        <f>IF(U104="snížená",N104,0)</f>
        <v>0</v>
      </c>
      <c r="BG104" s="192">
        <f>IF(U104="zákl. přenesená",N104,0)</f>
        <v>0</v>
      </c>
      <c r="BH104" s="192">
        <f>IF(U104="sníž. přenesená",N104,0)</f>
        <v>0</v>
      </c>
      <c r="BI104" s="192">
        <f>IF(U104="nulová",N104,0)</f>
        <v>0</v>
      </c>
      <c r="BJ104" s="191" t="s">
        <v>88</v>
      </c>
      <c r="BK104" s="188"/>
      <c r="BL104" s="188"/>
      <c r="BM104" s="188"/>
    </row>
    <row r="105" s="1" customFormat="1" ht="18" customHeight="1">
      <c r="B105" s="46"/>
      <c r="C105" s="47"/>
      <c r="D105" s="143" t="s">
        <v>188</v>
      </c>
      <c r="E105" s="136"/>
      <c r="F105" s="136"/>
      <c r="G105" s="136"/>
      <c r="H105" s="136"/>
      <c r="I105" s="47"/>
      <c r="J105" s="47"/>
      <c r="K105" s="47"/>
      <c r="L105" s="47"/>
      <c r="M105" s="47"/>
      <c r="N105" s="137">
        <f>ROUND(N88*T105,2)</f>
        <v>0</v>
      </c>
      <c r="O105" s="138"/>
      <c r="P105" s="138"/>
      <c r="Q105" s="138"/>
      <c r="R105" s="48"/>
      <c r="S105" s="188"/>
      <c r="T105" s="189"/>
      <c r="U105" s="190" t="s">
        <v>45</v>
      </c>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91" t="s">
        <v>132</v>
      </c>
      <c r="AZ105" s="188"/>
      <c r="BA105" s="188"/>
      <c r="BB105" s="188"/>
      <c r="BC105" s="188"/>
      <c r="BD105" s="188"/>
      <c r="BE105" s="192">
        <f>IF(U105="základní",N105,0)</f>
        <v>0</v>
      </c>
      <c r="BF105" s="192">
        <f>IF(U105="snížená",N105,0)</f>
        <v>0</v>
      </c>
      <c r="BG105" s="192">
        <f>IF(U105="zákl. přenesená",N105,0)</f>
        <v>0</v>
      </c>
      <c r="BH105" s="192">
        <f>IF(U105="sníž. přenesená",N105,0)</f>
        <v>0</v>
      </c>
      <c r="BI105" s="192">
        <f>IF(U105="nulová",N105,0)</f>
        <v>0</v>
      </c>
      <c r="BJ105" s="191" t="s">
        <v>88</v>
      </c>
      <c r="BK105" s="188"/>
      <c r="BL105" s="188"/>
      <c r="BM105" s="188"/>
    </row>
    <row r="106" s="1" customFormat="1" ht="18" customHeight="1">
      <c r="B106" s="46"/>
      <c r="C106" s="47"/>
      <c r="D106" s="143" t="s">
        <v>189</v>
      </c>
      <c r="E106" s="136"/>
      <c r="F106" s="136"/>
      <c r="G106" s="136"/>
      <c r="H106" s="136"/>
      <c r="I106" s="47"/>
      <c r="J106" s="47"/>
      <c r="K106" s="47"/>
      <c r="L106" s="47"/>
      <c r="M106" s="47"/>
      <c r="N106" s="137">
        <f>ROUND(N88*T106,2)</f>
        <v>0</v>
      </c>
      <c r="O106" s="138"/>
      <c r="P106" s="138"/>
      <c r="Q106" s="138"/>
      <c r="R106" s="48"/>
      <c r="S106" s="188"/>
      <c r="T106" s="189"/>
      <c r="U106" s="190" t="s">
        <v>45</v>
      </c>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91" t="s">
        <v>132</v>
      </c>
      <c r="AZ106" s="188"/>
      <c r="BA106" s="188"/>
      <c r="BB106" s="188"/>
      <c r="BC106" s="188"/>
      <c r="BD106" s="188"/>
      <c r="BE106" s="192">
        <f>IF(U106="základní",N106,0)</f>
        <v>0</v>
      </c>
      <c r="BF106" s="192">
        <f>IF(U106="snížená",N106,0)</f>
        <v>0</v>
      </c>
      <c r="BG106" s="192">
        <f>IF(U106="zákl. přenesená",N106,0)</f>
        <v>0</v>
      </c>
      <c r="BH106" s="192">
        <f>IF(U106="sníž. přenesená",N106,0)</f>
        <v>0</v>
      </c>
      <c r="BI106" s="192">
        <f>IF(U106="nulová",N106,0)</f>
        <v>0</v>
      </c>
      <c r="BJ106" s="191" t="s">
        <v>88</v>
      </c>
      <c r="BK106" s="188"/>
      <c r="BL106" s="188"/>
      <c r="BM106" s="188"/>
    </row>
    <row r="107" s="1" customFormat="1" ht="18" customHeight="1">
      <c r="B107" s="46"/>
      <c r="C107" s="47"/>
      <c r="D107" s="136" t="s">
        <v>190</v>
      </c>
      <c r="E107" s="47"/>
      <c r="F107" s="47"/>
      <c r="G107" s="47"/>
      <c r="H107" s="47"/>
      <c r="I107" s="47"/>
      <c r="J107" s="47"/>
      <c r="K107" s="47"/>
      <c r="L107" s="47"/>
      <c r="M107" s="47"/>
      <c r="N107" s="137">
        <f>ROUND(N88*T107,2)</f>
        <v>0</v>
      </c>
      <c r="O107" s="138"/>
      <c r="P107" s="138"/>
      <c r="Q107" s="138"/>
      <c r="R107" s="48"/>
      <c r="S107" s="188"/>
      <c r="T107" s="193"/>
      <c r="U107" s="194" t="s">
        <v>45</v>
      </c>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191" t="s">
        <v>191</v>
      </c>
      <c r="AZ107" s="188"/>
      <c r="BA107" s="188"/>
      <c r="BB107" s="188"/>
      <c r="BC107" s="188"/>
      <c r="BD107" s="188"/>
      <c r="BE107" s="192">
        <f>IF(U107="základní",N107,0)</f>
        <v>0</v>
      </c>
      <c r="BF107" s="192">
        <f>IF(U107="snížená",N107,0)</f>
        <v>0</v>
      </c>
      <c r="BG107" s="192">
        <f>IF(U107="zákl. přenesená",N107,0)</f>
        <v>0</v>
      </c>
      <c r="BH107" s="192">
        <f>IF(U107="sníž. přenesená",N107,0)</f>
        <v>0</v>
      </c>
      <c r="BI107" s="192">
        <f>IF(U107="nulová",N107,0)</f>
        <v>0</v>
      </c>
      <c r="BJ107" s="191" t="s">
        <v>88</v>
      </c>
      <c r="BK107" s="188"/>
      <c r="BL107" s="188"/>
      <c r="BM107" s="188"/>
    </row>
    <row r="108" s="1" customFormat="1">
      <c r="B108" s="46"/>
      <c r="C108" s="47"/>
      <c r="D108" s="47"/>
      <c r="E108" s="47"/>
      <c r="F108" s="47"/>
      <c r="G108" s="47"/>
      <c r="H108" s="47"/>
      <c r="I108" s="47"/>
      <c r="J108" s="47"/>
      <c r="K108" s="47"/>
      <c r="L108" s="47"/>
      <c r="M108" s="47"/>
      <c r="N108" s="47"/>
      <c r="O108" s="47"/>
      <c r="P108" s="47"/>
      <c r="Q108" s="47"/>
      <c r="R108" s="48"/>
      <c r="T108" s="171"/>
      <c r="U108" s="171"/>
    </row>
    <row r="109" s="1" customFormat="1" ht="29.28" customHeight="1">
      <c r="B109" s="46"/>
      <c r="C109" s="150" t="s">
        <v>143</v>
      </c>
      <c r="D109" s="151"/>
      <c r="E109" s="151"/>
      <c r="F109" s="151"/>
      <c r="G109" s="151"/>
      <c r="H109" s="151"/>
      <c r="I109" s="151"/>
      <c r="J109" s="151"/>
      <c r="K109" s="151"/>
      <c r="L109" s="152">
        <f>ROUND(SUM(N88+N101),2)</f>
        <v>0</v>
      </c>
      <c r="M109" s="152"/>
      <c r="N109" s="152"/>
      <c r="O109" s="152"/>
      <c r="P109" s="152"/>
      <c r="Q109" s="152"/>
      <c r="R109" s="48"/>
      <c r="T109" s="171"/>
      <c r="U109" s="171"/>
    </row>
    <row r="110" s="1" customFormat="1" ht="6.96" customHeight="1">
      <c r="B110" s="75"/>
      <c r="C110" s="76"/>
      <c r="D110" s="76"/>
      <c r="E110" s="76"/>
      <c r="F110" s="76"/>
      <c r="G110" s="76"/>
      <c r="H110" s="76"/>
      <c r="I110" s="76"/>
      <c r="J110" s="76"/>
      <c r="K110" s="76"/>
      <c r="L110" s="76"/>
      <c r="M110" s="76"/>
      <c r="N110" s="76"/>
      <c r="O110" s="76"/>
      <c r="P110" s="76"/>
      <c r="Q110" s="76"/>
      <c r="R110" s="77"/>
      <c r="T110" s="171"/>
      <c r="U110" s="171"/>
    </row>
    <row r="114" s="1" customFormat="1" ht="6.96" customHeight="1">
      <c r="B114" s="78"/>
      <c r="C114" s="79"/>
      <c r="D114" s="79"/>
      <c r="E114" s="79"/>
      <c r="F114" s="79"/>
      <c r="G114" s="79"/>
      <c r="H114" s="79"/>
      <c r="I114" s="79"/>
      <c r="J114" s="79"/>
      <c r="K114" s="79"/>
      <c r="L114" s="79"/>
      <c r="M114" s="79"/>
      <c r="N114" s="79"/>
      <c r="O114" s="79"/>
      <c r="P114" s="79"/>
      <c r="Q114" s="79"/>
      <c r="R114" s="80"/>
    </row>
    <row r="115" s="1" customFormat="1" ht="36.96" customHeight="1">
      <c r="B115" s="46"/>
      <c r="C115" s="27" t="s">
        <v>192</v>
      </c>
      <c r="D115" s="47"/>
      <c r="E115" s="47"/>
      <c r="F115" s="47"/>
      <c r="G115" s="47"/>
      <c r="H115" s="47"/>
      <c r="I115" s="47"/>
      <c r="J115" s="47"/>
      <c r="K115" s="47"/>
      <c r="L115" s="47"/>
      <c r="M115" s="47"/>
      <c r="N115" s="47"/>
      <c r="O115" s="47"/>
      <c r="P115" s="47"/>
      <c r="Q115" s="47"/>
      <c r="R115" s="48"/>
    </row>
    <row r="116" s="1" customFormat="1" ht="6.96" customHeight="1">
      <c r="B116" s="46"/>
      <c r="C116" s="47"/>
      <c r="D116" s="47"/>
      <c r="E116" s="47"/>
      <c r="F116" s="47"/>
      <c r="G116" s="47"/>
      <c r="H116" s="47"/>
      <c r="I116" s="47"/>
      <c r="J116" s="47"/>
      <c r="K116" s="47"/>
      <c r="L116" s="47"/>
      <c r="M116" s="47"/>
      <c r="N116" s="47"/>
      <c r="O116" s="47"/>
      <c r="P116" s="47"/>
      <c r="Q116" s="47"/>
      <c r="R116" s="48"/>
    </row>
    <row r="117" s="1" customFormat="1" ht="30" customHeight="1">
      <c r="B117" s="46"/>
      <c r="C117" s="38" t="s">
        <v>19</v>
      </c>
      <c r="D117" s="47"/>
      <c r="E117" s="47"/>
      <c r="F117" s="155" t="str">
        <f>F6</f>
        <v>ZŠ Waldorfská - provedení nového pavilonu</v>
      </c>
      <c r="G117" s="38"/>
      <c r="H117" s="38"/>
      <c r="I117" s="38"/>
      <c r="J117" s="38"/>
      <c r="K117" s="38"/>
      <c r="L117" s="38"/>
      <c r="M117" s="38"/>
      <c r="N117" s="38"/>
      <c r="O117" s="38"/>
      <c r="P117" s="38"/>
      <c r="Q117" s="47"/>
      <c r="R117" s="48"/>
    </row>
    <row r="118" s="1" customFormat="1" ht="36.96" customHeight="1">
      <c r="B118" s="46"/>
      <c r="C118" s="85" t="s">
        <v>151</v>
      </c>
      <c r="D118" s="47"/>
      <c r="E118" s="47"/>
      <c r="F118" s="87" t="str">
        <f>F7</f>
        <v>SO04-02 - Venkovní objekty - zpevněné plochy a oplocení</v>
      </c>
      <c r="G118" s="47"/>
      <c r="H118" s="47"/>
      <c r="I118" s="47"/>
      <c r="J118" s="47"/>
      <c r="K118" s="47"/>
      <c r="L118" s="47"/>
      <c r="M118" s="47"/>
      <c r="N118" s="47"/>
      <c r="O118" s="47"/>
      <c r="P118" s="47"/>
      <c r="Q118" s="47"/>
      <c r="R118" s="48"/>
    </row>
    <row r="119" s="1" customFormat="1" ht="6.96" customHeight="1">
      <c r="B119" s="46"/>
      <c r="C119" s="47"/>
      <c r="D119" s="47"/>
      <c r="E119" s="47"/>
      <c r="F119" s="47"/>
      <c r="G119" s="47"/>
      <c r="H119" s="47"/>
      <c r="I119" s="47"/>
      <c r="J119" s="47"/>
      <c r="K119" s="47"/>
      <c r="L119" s="47"/>
      <c r="M119" s="47"/>
      <c r="N119" s="47"/>
      <c r="O119" s="47"/>
      <c r="P119" s="47"/>
      <c r="Q119" s="47"/>
      <c r="R119" s="48"/>
    </row>
    <row r="120" s="1" customFormat="1" ht="18" customHeight="1">
      <c r="B120" s="46"/>
      <c r="C120" s="38" t="s">
        <v>24</v>
      </c>
      <c r="D120" s="47"/>
      <c r="E120" s="47"/>
      <c r="F120" s="33" t="str">
        <f>F9</f>
        <v>Praha</v>
      </c>
      <c r="G120" s="47"/>
      <c r="H120" s="47"/>
      <c r="I120" s="47"/>
      <c r="J120" s="47"/>
      <c r="K120" s="38" t="s">
        <v>26</v>
      </c>
      <c r="L120" s="47"/>
      <c r="M120" s="90" t="str">
        <f>IF(O9="","",O9)</f>
        <v>8. 3. 2018</v>
      </c>
      <c r="N120" s="90"/>
      <c r="O120" s="90"/>
      <c r="P120" s="90"/>
      <c r="Q120" s="47"/>
      <c r="R120" s="48"/>
    </row>
    <row r="121" s="1" customFormat="1" ht="6.96" customHeight="1">
      <c r="B121" s="46"/>
      <c r="C121" s="47"/>
      <c r="D121" s="47"/>
      <c r="E121" s="47"/>
      <c r="F121" s="47"/>
      <c r="G121" s="47"/>
      <c r="H121" s="47"/>
      <c r="I121" s="47"/>
      <c r="J121" s="47"/>
      <c r="K121" s="47"/>
      <c r="L121" s="47"/>
      <c r="M121" s="47"/>
      <c r="N121" s="47"/>
      <c r="O121" s="47"/>
      <c r="P121" s="47"/>
      <c r="Q121" s="47"/>
      <c r="R121" s="48"/>
    </row>
    <row r="122" s="1" customFormat="1">
      <c r="B122" s="46"/>
      <c r="C122" s="38" t="s">
        <v>28</v>
      </c>
      <c r="D122" s="47"/>
      <c r="E122" s="47"/>
      <c r="F122" s="33" t="str">
        <f>E12</f>
        <v>Městská část Praha 5</v>
      </c>
      <c r="G122" s="47"/>
      <c r="H122" s="47"/>
      <c r="I122" s="47"/>
      <c r="J122" s="47"/>
      <c r="K122" s="38" t="s">
        <v>34</v>
      </c>
      <c r="L122" s="47"/>
      <c r="M122" s="33" t="str">
        <f>E18</f>
        <v>Karlínblok</v>
      </c>
      <c r="N122" s="33"/>
      <c r="O122" s="33"/>
      <c r="P122" s="33"/>
      <c r="Q122" s="33"/>
      <c r="R122" s="48"/>
    </row>
    <row r="123" s="1" customFormat="1" ht="14.4" customHeight="1">
      <c r="B123" s="46"/>
      <c r="C123" s="38" t="s">
        <v>32</v>
      </c>
      <c r="D123" s="47"/>
      <c r="E123" s="47"/>
      <c r="F123" s="33" t="str">
        <f>IF(E15="","",E15)</f>
        <v>Vyplň údaj</v>
      </c>
      <c r="G123" s="47"/>
      <c r="H123" s="47"/>
      <c r="I123" s="47"/>
      <c r="J123" s="47"/>
      <c r="K123" s="38" t="s">
        <v>37</v>
      </c>
      <c r="L123" s="47"/>
      <c r="M123" s="33" t="str">
        <f>E21</f>
        <v>QSB</v>
      </c>
      <c r="N123" s="33"/>
      <c r="O123" s="33"/>
      <c r="P123" s="33"/>
      <c r="Q123" s="33"/>
      <c r="R123" s="48"/>
    </row>
    <row r="124" s="1" customFormat="1" ht="10.32" customHeight="1">
      <c r="B124" s="46"/>
      <c r="C124" s="47"/>
      <c r="D124" s="47"/>
      <c r="E124" s="47"/>
      <c r="F124" s="47"/>
      <c r="G124" s="47"/>
      <c r="H124" s="47"/>
      <c r="I124" s="47"/>
      <c r="J124" s="47"/>
      <c r="K124" s="47"/>
      <c r="L124" s="47"/>
      <c r="M124" s="47"/>
      <c r="N124" s="47"/>
      <c r="O124" s="47"/>
      <c r="P124" s="47"/>
      <c r="Q124" s="47"/>
      <c r="R124" s="48"/>
    </row>
    <row r="125" s="8" customFormat="1" ht="29.28" customHeight="1">
      <c r="B125" s="195"/>
      <c r="C125" s="196" t="s">
        <v>193</v>
      </c>
      <c r="D125" s="197" t="s">
        <v>194</v>
      </c>
      <c r="E125" s="197" t="s">
        <v>62</v>
      </c>
      <c r="F125" s="197" t="s">
        <v>195</v>
      </c>
      <c r="G125" s="197"/>
      <c r="H125" s="197"/>
      <c r="I125" s="197"/>
      <c r="J125" s="197" t="s">
        <v>196</v>
      </c>
      <c r="K125" s="197" t="s">
        <v>197</v>
      </c>
      <c r="L125" s="197" t="s">
        <v>198</v>
      </c>
      <c r="M125" s="197"/>
      <c r="N125" s="197" t="s">
        <v>156</v>
      </c>
      <c r="O125" s="197"/>
      <c r="P125" s="197"/>
      <c r="Q125" s="198"/>
      <c r="R125" s="199"/>
      <c r="T125" s="106" t="s">
        <v>199</v>
      </c>
      <c r="U125" s="107" t="s">
        <v>44</v>
      </c>
      <c r="V125" s="107" t="s">
        <v>200</v>
      </c>
      <c r="W125" s="107" t="s">
        <v>201</v>
      </c>
      <c r="X125" s="107" t="s">
        <v>202</v>
      </c>
      <c r="Y125" s="107" t="s">
        <v>203</v>
      </c>
      <c r="Z125" s="107" t="s">
        <v>204</v>
      </c>
      <c r="AA125" s="108" t="s">
        <v>205</v>
      </c>
    </row>
    <row r="126" s="1" customFormat="1" ht="29.28" customHeight="1">
      <c r="B126" s="46"/>
      <c r="C126" s="110" t="s">
        <v>153</v>
      </c>
      <c r="D126" s="47"/>
      <c r="E126" s="47"/>
      <c r="F126" s="47"/>
      <c r="G126" s="47"/>
      <c r="H126" s="47"/>
      <c r="I126" s="47"/>
      <c r="J126" s="47"/>
      <c r="K126" s="47"/>
      <c r="L126" s="47"/>
      <c r="M126" s="47"/>
      <c r="N126" s="200">
        <f>BK126</f>
        <v>0</v>
      </c>
      <c r="O126" s="201"/>
      <c r="P126" s="201"/>
      <c r="Q126" s="201"/>
      <c r="R126" s="48"/>
      <c r="T126" s="109"/>
      <c r="U126" s="67"/>
      <c r="V126" s="67"/>
      <c r="W126" s="202">
        <f>W127+W217+W245</f>
        <v>0</v>
      </c>
      <c r="X126" s="67"/>
      <c r="Y126" s="202">
        <f>Y127+Y217+Y245</f>
        <v>254.31544834000005</v>
      </c>
      <c r="Z126" s="67"/>
      <c r="AA126" s="203">
        <f>AA127+AA217+AA245</f>
        <v>1.147</v>
      </c>
      <c r="AT126" s="22" t="s">
        <v>79</v>
      </c>
      <c r="AU126" s="22" t="s">
        <v>158</v>
      </c>
      <c r="BK126" s="204">
        <f>BK127+BK217+BK245</f>
        <v>0</v>
      </c>
    </row>
    <row r="127" s="9" customFormat="1" ht="37.44001" customHeight="1">
      <c r="B127" s="205"/>
      <c r="C127" s="206"/>
      <c r="D127" s="207" t="s">
        <v>159</v>
      </c>
      <c r="E127" s="207"/>
      <c r="F127" s="207"/>
      <c r="G127" s="207"/>
      <c r="H127" s="207"/>
      <c r="I127" s="207"/>
      <c r="J127" s="207"/>
      <c r="K127" s="207"/>
      <c r="L127" s="207"/>
      <c r="M127" s="207"/>
      <c r="N127" s="208">
        <f>BK127</f>
        <v>0</v>
      </c>
      <c r="O127" s="178"/>
      <c r="P127" s="178"/>
      <c r="Q127" s="178"/>
      <c r="R127" s="209"/>
      <c r="T127" s="210"/>
      <c r="U127" s="206"/>
      <c r="V127" s="206"/>
      <c r="W127" s="211">
        <f>W128+W147+W151+W182+W196+W208+W215</f>
        <v>0</v>
      </c>
      <c r="X127" s="206"/>
      <c r="Y127" s="211">
        <f>Y128+Y147+Y151+Y182+Y196+Y208+Y215</f>
        <v>252.58569034000004</v>
      </c>
      <c r="Z127" s="206"/>
      <c r="AA127" s="212">
        <f>AA128+AA147+AA151+AA182+AA196+AA208+AA215</f>
        <v>1.147</v>
      </c>
      <c r="AR127" s="213" t="s">
        <v>88</v>
      </c>
      <c r="AT127" s="214" t="s">
        <v>79</v>
      </c>
      <c r="AU127" s="214" t="s">
        <v>80</v>
      </c>
      <c r="AY127" s="213" t="s">
        <v>206</v>
      </c>
      <c r="BK127" s="215">
        <f>BK128+BK147+BK151+BK182+BK196+BK208+BK215</f>
        <v>0</v>
      </c>
    </row>
    <row r="128" s="9" customFormat="1" ht="19.92" customHeight="1">
      <c r="B128" s="205"/>
      <c r="C128" s="206"/>
      <c r="D128" s="216" t="s">
        <v>160</v>
      </c>
      <c r="E128" s="216"/>
      <c r="F128" s="216"/>
      <c r="G128" s="216"/>
      <c r="H128" s="216"/>
      <c r="I128" s="216"/>
      <c r="J128" s="216"/>
      <c r="K128" s="216"/>
      <c r="L128" s="216"/>
      <c r="M128" s="216"/>
      <c r="N128" s="217">
        <f>BK128</f>
        <v>0</v>
      </c>
      <c r="O128" s="218"/>
      <c r="P128" s="218"/>
      <c r="Q128" s="218"/>
      <c r="R128" s="209"/>
      <c r="T128" s="210"/>
      <c r="U128" s="206"/>
      <c r="V128" s="206"/>
      <c r="W128" s="211">
        <f>SUM(W129:W146)</f>
        <v>0</v>
      </c>
      <c r="X128" s="206"/>
      <c r="Y128" s="211">
        <f>SUM(Y129:Y146)</f>
        <v>0.54600000000000004</v>
      </c>
      <c r="Z128" s="206"/>
      <c r="AA128" s="212">
        <f>SUM(AA129:AA146)</f>
        <v>0</v>
      </c>
      <c r="AR128" s="213" t="s">
        <v>88</v>
      </c>
      <c r="AT128" s="214" t="s">
        <v>79</v>
      </c>
      <c r="AU128" s="214" t="s">
        <v>88</v>
      </c>
      <c r="AY128" s="213" t="s">
        <v>206</v>
      </c>
      <c r="BK128" s="215">
        <f>SUM(BK129:BK146)</f>
        <v>0</v>
      </c>
    </row>
    <row r="129" s="1" customFormat="1" ht="25.5" customHeight="1">
      <c r="B129" s="46"/>
      <c r="C129" s="219" t="s">
        <v>88</v>
      </c>
      <c r="D129" s="219" t="s">
        <v>207</v>
      </c>
      <c r="E129" s="220" t="s">
        <v>4653</v>
      </c>
      <c r="F129" s="221" t="s">
        <v>4654</v>
      </c>
      <c r="G129" s="221"/>
      <c r="H129" s="221"/>
      <c r="I129" s="221"/>
      <c r="J129" s="222" t="s">
        <v>243</v>
      </c>
      <c r="K129" s="223">
        <v>43</v>
      </c>
      <c r="L129" s="224">
        <v>0</v>
      </c>
      <c r="M129" s="225"/>
      <c r="N129" s="226">
        <f>ROUND(L129*K129,2)</f>
        <v>0</v>
      </c>
      <c r="O129" s="226"/>
      <c r="P129" s="226"/>
      <c r="Q129" s="226"/>
      <c r="R129" s="48"/>
      <c r="T129" s="227" t="s">
        <v>22</v>
      </c>
      <c r="U129" s="56" t="s">
        <v>45</v>
      </c>
      <c r="V129" s="47"/>
      <c r="W129" s="228">
        <f>V129*K129</f>
        <v>0</v>
      </c>
      <c r="X129" s="228">
        <v>0</v>
      </c>
      <c r="Y129" s="228">
        <f>X129*K129</f>
        <v>0</v>
      </c>
      <c r="Z129" s="228">
        <v>0</v>
      </c>
      <c r="AA129" s="229">
        <f>Z129*K129</f>
        <v>0</v>
      </c>
      <c r="AR129" s="22" t="s">
        <v>211</v>
      </c>
      <c r="AT129" s="22" t="s">
        <v>207</v>
      </c>
      <c r="AU129" s="22" t="s">
        <v>149</v>
      </c>
      <c r="AY129" s="22" t="s">
        <v>206</v>
      </c>
      <c r="BE129" s="142">
        <f>IF(U129="základní",N129,0)</f>
        <v>0</v>
      </c>
      <c r="BF129" s="142">
        <f>IF(U129="snížená",N129,0)</f>
        <v>0</v>
      </c>
      <c r="BG129" s="142">
        <f>IF(U129="zákl. přenesená",N129,0)</f>
        <v>0</v>
      </c>
      <c r="BH129" s="142">
        <f>IF(U129="sníž. přenesená",N129,0)</f>
        <v>0</v>
      </c>
      <c r="BI129" s="142">
        <f>IF(U129="nulová",N129,0)</f>
        <v>0</v>
      </c>
      <c r="BJ129" s="22" t="s">
        <v>88</v>
      </c>
      <c r="BK129" s="142">
        <f>ROUND(L129*K129,2)</f>
        <v>0</v>
      </c>
      <c r="BL129" s="22" t="s">
        <v>211</v>
      </c>
      <c r="BM129" s="22" t="s">
        <v>4655</v>
      </c>
    </row>
    <row r="130" s="1" customFormat="1" ht="25.5" customHeight="1">
      <c r="B130" s="46"/>
      <c r="C130" s="219" t="s">
        <v>149</v>
      </c>
      <c r="D130" s="219" t="s">
        <v>207</v>
      </c>
      <c r="E130" s="220" t="s">
        <v>4316</v>
      </c>
      <c r="F130" s="221" t="s">
        <v>4317</v>
      </c>
      <c r="G130" s="221"/>
      <c r="H130" s="221"/>
      <c r="I130" s="221"/>
      <c r="J130" s="222" t="s">
        <v>210</v>
      </c>
      <c r="K130" s="223">
        <v>20.399999999999999</v>
      </c>
      <c r="L130" s="224">
        <v>0</v>
      </c>
      <c r="M130" s="225"/>
      <c r="N130" s="226">
        <f>ROUND(L130*K130,2)</f>
        <v>0</v>
      </c>
      <c r="O130" s="226"/>
      <c r="P130" s="226"/>
      <c r="Q130" s="226"/>
      <c r="R130" s="48"/>
      <c r="T130" s="227" t="s">
        <v>22</v>
      </c>
      <c r="U130" s="56" t="s">
        <v>45</v>
      </c>
      <c r="V130" s="47"/>
      <c r="W130" s="228">
        <f>V130*K130</f>
        <v>0</v>
      </c>
      <c r="X130" s="228">
        <v>0</v>
      </c>
      <c r="Y130" s="228">
        <f>X130*K130</f>
        <v>0</v>
      </c>
      <c r="Z130" s="228">
        <v>0</v>
      </c>
      <c r="AA130" s="229">
        <f>Z130*K130</f>
        <v>0</v>
      </c>
      <c r="AR130" s="22" t="s">
        <v>211</v>
      </c>
      <c r="AT130" s="22" t="s">
        <v>207</v>
      </c>
      <c r="AU130" s="22" t="s">
        <v>149</v>
      </c>
      <c r="AY130" s="22" t="s">
        <v>206</v>
      </c>
      <c r="BE130" s="142">
        <f>IF(U130="základní",N130,0)</f>
        <v>0</v>
      </c>
      <c r="BF130" s="142">
        <f>IF(U130="snížená",N130,0)</f>
        <v>0</v>
      </c>
      <c r="BG130" s="142">
        <f>IF(U130="zákl. přenesená",N130,0)</f>
        <v>0</v>
      </c>
      <c r="BH130" s="142">
        <f>IF(U130="sníž. přenesená",N130,0)</f>
        <v>0</v>
      </c>
      <c r="BI130" s="142">
        <f>IF(U130="nulová",N130,0)</f>
        <v>0</v>
      </c>
      <c r="BJ130" s="22" t="s">
        <v>88</v>
      </c>
      <c r="BK130" s="142">
        <f>ROUND(L130*K130,2)</f>
        <v>0</v>
      </c>
      <c r="BL130" s="22" t="s">
        <v>211</v>
      </c>
      <c r="BM130" s="22" t="s">
        <v>4656</v>
      </c>
    </row>
    <row r="131" s="10" customFormat="1" ht="16.5" customHeight="1">
      <c r="B131" s="230"/>
      <c r="C131" s="231"/>
      <c r="D131" s="231"/>
      <c r="E131" s="232" t="s">
        <v>22</v>
      </c>
      <c r="F131" s="233" t="s">
        <v>4657</v>
      </c>
      <c r="G131" s="234"/>
      <c r="H131" s="234"/>
      <c r="I131" s="234"/>
      <c r="J131" s="231"/>
      <c r="K131" s="235">
        <v>20.399999999999999</v>
      </c>
      <c r="L131" s="231"/>
      <c r="M131" s="231"/>
      <c r="N131" s="231"/>
      <c r="O131" s="231"/>
      <c r="P131" s="231"/>
      <c r="Q131" s="231"/>
      <c r="R131" s="236"/>
      <c r="T131" s="237"/>
      <c r="U131" s="231"/>
      <c r="V131" s="231"/>
      <c r="W131" s="231"/>
      <c r="X131" s="231"/>
      <c r="Y131" s="231"/>
      <c r="Z131" s="231"/>
      <c r="AA131" s="238"/>
      <c r="AT131" s="239" t="s">
        <v>214</v>
      </c>
      <c r="AU131" s="239" t="s">
        <v>149</v>
      </c>
      <c r="AV131" s="10" t="s">
        <v>149</v>
      </c>
      <c r="AW131" s="10" t="s">
        <v>36</v>
      </c>
      <c r="AX131" s="10" t="s">
        <v>88</v>
      </c>
      <c r="AY131" s="239" t="s">
        <v>206</v>
      </c>
    </row>
    <row r="132" s="1" customFormat="1" ht="25.5" customHeight="1">
      <c r="B132" s="46"/>
      <c r="C132" s="219" t="s">
        <v>218</v>
      </c>
      <c r="D132" s="219" t="s">
        <v>207</v>
      </c>
      <c r="E132" s="220" t="s">
        <v>215</v>
      </c>
      <c r="F132" s="221" t="s">
        <v>216</v>
      </c>
      <c r="G132" s="221"/>
      <c r="H132" s="221"/>
      <c r="I132" s="221"/>
      <c r="J132" s="222" t="s">
        <v>210</v>
      </c>
      <c r="K132" s="223">
        <v>20.399999999999999</v>
      </c>
      <c r="L132" s="224">
        <v>0</v>
      </c>
      <c r="M132" s="225"/>
      <c r="N132" s="226">
        <f>ROUND(L132*K132,2)</f>
        <v>0</v>
      </c>
      <c r="O132" s="226"/>
      <c r="P132" s="226"/>
      <c r="Q132" s="226"/>
      <c r="R132" s="48"/>
      <c r="T132" s="227" t="s">
        <v>22</v>
      </c>
      <c r="U132" s="56" t="s">
        <v>45</v>
      </c>
      <c r="V132" s="47"/>
      <c r="W132" s="228">
        <f>V132*K132</f>
        <v>0</v>
      </c>
      <c r="X132" s="228">
        <v>0</v>
      </c>
      <c r="Y132" s="228">
        <f>X132*K132</f>
        <v>0</v>
      </c>
      <c r="Z132" s="228">
        <v>0</v>
      </c>
      <c r="AA132" s="229">
        <f>Z132*K132</f>
        <v>0</v>
      </c>
      <c r="AR132" s="22" t="s">
        <v>211</v>
      </c>
      <c r="AT132" s="22" t="s">
        <v>207</v>
      </c>
      <c r="AU132" s="22" t="s">
        <v>149</v>
      </c>
      <c r="AY132" s="22" t="s">
        <v>206</v>
      </c>
      <c r="BE132" s="142">
        <f>IF(U132="základní",N132,0)</f>
        <v>0</v>
      </c>
      <c r="BF132" s="142">
        <f>IF(U132="snížená",N132,0)</f>
        <v>0</v>
      </c>
      <c r="BG132" s="142">
        <f>IF(U132="zákl. přenesená",N132,0)</f>
        <v>0</v>
      </c>
      <c r="BH132" s="142">
        <f>IF(U132="sníž. přenesená",N132,0)</f>
        <v>0</v>
      </c>
      <c r="BI132" s="142">
        <f>IF(U132="nulová",N132,0)</f>
        <v>0</v>
      </c>
      <c r="BJ132" s="22" t="s">
        <v>88</v>
      </c>
      <c r="BK132" s="142">
        <f>ROUND(L132*K132,2)</f>
        <v>0</v>
      </c>
      <c r="BL132" s="22" t="s">
        <v>211</v>
      </c>
      <c r="BM132" s="22" t="s">
        <v>4658</v>
      </c>
    </row>
    <row r="133" s="1" customFormat="1" ht="25.5" customHeight="1">
      <c r="B133" s="46"/>
      <c r="C133" s="219" t="s">
        <v>211</v>
      </c>
      <c r="D133" s="219" t="s">
        <v>207</v>
      </c>
      <c r="E133" s="220" t="s">
        <v>227</v>
      </c>
      <c r="F133" s="221" t="s">
        <v>228</v>
      </c>
      <c r="G133" s="221"/>
      <c r="H133" s="221"/>
      <c r="I133" s="221"/>
      <c r="J133" s="222" t="s">
        <v>210</v>
      </c>
      <c r="K133" s="223">
        <v>10.880000000000001</v>
      </c>
      <c r="L133" s="224">
        <v>0</v>
      </c>
      <c r="M133" s="225"/>
      <c r="N133" s="226">
        <f>ROUND(L133*K133,2)</f>
        <v>0</v>
      </c>
      <c r="O133" s="226"/>
      <c r="P133" s="226"/>
      <c r="Q133" s="226"/>
      <c r="R133" s="48"/>
      <c r="T133" s="227" t="s">
        <v>22</v>
      </c>
      <c r="U133" s="56" t="s">
        <v>45</v>
      </c>
      <c r="V133" s="47"/>
      <c r="W133" s="228">
        <f>V133*K133</f>
        <v>0</v>
      </c>
      <c r="X133" s="228">
        <v>0</v>
      </c>
      <c r="Y133" s="228">
        <f>X133*K133</f>
        <v>0</v>
      </c>
      <c r="Z133" s="228">
        <v>0</v>
      </c>
      <c r="AA133" s="229">
        <f>Z133*K133</f>
        <v>0</v>
      </c>
      <c r="AR133" s="22" t="s">
        <v>211</v>
      </c>
      <c r="AT133" s="22" t="s">
        <v>207</v>
      </c>
      <c r="AU133" s="22" t="s">
        <v>149</v>
      </c>
      <c r="AY133" s="22" t="s">
        <v>206</v>
      </c>
      <c r="BE133" s="142">
        <f>IF(U133="základní",N133,0)</f>
        <v>0</v>
      </c>
      <c r="BF133" s="142">
        <f>IF(U133="snížená",N133,0)</f>
        <v>0</v>
      </c>
      <c r="BG133" s="142">
        <f>IF(U133="zákl. přenesená",N133,0)</f>
        <v>0</v>
      </c>
      <c r="BH133" s="142">
        <f>IF(U133="sníž. přenesená",N133,0)</f>
        <v>0</v>
      </c>
      <c r="BI133" s="142">
        <f>IF(U133="nulová",N133,0)</f>
        <v>0</v>
      </c>
      <c r="BJ133" s="22" t="s">
        <v>88</v>
      </c>
      <c r="BK133" s="142">
        <f>ROUND(L133*K133,2)</f>
        <v>0</v>
      </c>
      <c r="BL133" s="22" t="s">
        <v>211</v>
      </c>
      <c r="BM133" s="22" t="s">
        <v>4659</v>
      </c>
    </row>
    <row r="134" s="10" customFormat="1" ht="16.5" customHeight="1">
      <c r="B134" s="230"/>
      <c r="C134" s="231"/>
      <c r="D134" s="231"/>
      <c r="E134" s="232" t="s">
        <v>22</v>
      </c>
      <c r="F134" s="233" t="s">
        <v>4660</v>
      </c>
      <c r="G134" s="234"/>
      <c r="H134" s="234"/>
      <c r="I134" s="234"/>
      <c r="J134" s="231"/>
      <c r="K134" s="235">
        <v>10.880000000000001</v>
      </c>
      <c r="L134" s="231"/>
      <c r="M134" s="231"/>
      <c r="N134" s="231"/>
      <c r="O134" s="231"/>
      <c r="P134" s="231"/>
      <c r="Q134" s="231"/>
      <c r="R134" s="236"/>
      <c r="T134" s="237"/>
      <c r="U134" s="231"/>
      <c r="V134" s="231"/>
      <c r="W134" s="231"/>
      <c r="X134" s="231"/>
      <c r="Y134" s="231"/>
      <c r="Z134" s="231"/>
      <c r="AA134" s="238"/>
      <c r="AT134" s="239" t="s">
        <v>214</v>
      </c>
      <c r="AU134" s="239" t="s">
        <v>149</v>
      </c>
      <c r="AV134" s="10" t="s">
        <v>149</v>
      </c>
      <c r="AW134" s="10" t="s">
        <v>36</v>
      </c>
      <c r="AX134" s="10" t="s">
        <v>88</v>
      </c>
      <c r="AY134" s="239" t="s">
        <v>206</v>
      </c>
    </row>
    <row r="135" s="1" customFormat="1" ht="16.5" customHeight="1">
      <c r="B135" s="46"/>
      <c r="C135" s="219" t="s">
        <v>226</v>
      </c>
      <c r="D135" s="219" t="s">
        <v>207</v>
      </c>
      <c r="E135" s="220" t="s">
        <v>232</v>
      </c>
      <c r="F135" s="221" t="s">
        <v>233</v>
      </c>
      <c r="G135" s="221"/>
      <c r="H135" s="221"/>
      <c r="I135" s="221"/>
      <c r="J135" s="222" t="s">
        <v>210</v>
      </c>
      <c r="K135" s="223">
        <v>10.880000000000001</v>
      </c>
      <c r="L135" s="224">
        <v>0</v>
      </c>
      <c r="M135" s="225"/>
      <c r="N135" s="226">
        <f>ROUND(L135*K135,2)</f>
        <v>0</v>
      </c>
      <c r="O135" s="226"/>
      <c r="P135" s="226"/>
      <c r="Q135" s="226"/>
      <c r="R135" s="48"/>
      <c r="T135" s="227" t="s">
        <v>22</v>
      </c>
      <c r="U135" s="56" t="s">
        <v>45</v>
      </c>
      <c r="V135" s="47"/>
      <c r="W135" s="228">
        <f>V135*K135</f>
        <v>0</v>
      </c>
      <c r="X135" s="228">
        <v>0</v>
      </c>
      <c r="Y135" s="228">
        <f>X135*K135</f>
        <v>0</v>
      </c>
      <c r="Z135" s="228">
        <v>0</v>
      </c>
      <c r="AA135" s="229">
        <f>Z135*K135</f>
        <v>0</v>
      </c>
      <c r="AR135" s="22" t="s">
        <v>211</v>
      </c>
      <c r="AT135" s="22" t="s">
        <v>207</v>
      </c>
      <c r="AU135" s="22" t="s">
        <v>149</v>
      </c>
      <c r="AY135" s="22" t="s">
        <v>206</v>
      </c>
      <c r="BE135" s="142">
        <f>IF(U135="základní",N135,0)</f>
        <v>0</v>
      </c>
      <c r="BF135" s="142">
        <f>IF(U135="snížená",N135,0)</f>
        <v>0</v>
      </c>
      <c r="BG135" s="142">
        <f>IF(U135="zákl. přenesená",N135,0)</f>
        <v>0</v>
      </c>
      <c r="BH135" s="142">
        <f>IF(U135="sníž. přenesená",N135,0)</f>
        <v>0</v>
      </c>
      <c r="BI135" s="142">
        <f>IF(U135="nulová",N135,0)</f>
        <v>0</v>
      </c>
      <c r="BJ135" s="22" t="s">
        <v>88</v>
      </c>
      <c r="BK135" s="142">
        <f>ROUND(L135*K135,2)</f>
        <v>0</v>
      </c>
      <c r="BL135" s="22" t="s">
        <v>211</v>
      </c>
      <c r="BM135" s="22" t="s">
        <v>4661</v>
      </c>
    </row>
    <row r="136" s="1" customFormat="1" ht="25.5" customHeight="1">
      <c r="B136" s="46"/>
      <c r="C136" s="219" t="s">
        <v>231</v>
      </c>
      <c r="D136" s="219" t="s">
        <v>207</v>
      </c>
      <c r="E136" s="220" t="s">
        <v>236</v>
      </c>
      <c r="F136" s="221" t="s">
        <v>237</v>
      </c>
      <c r="G136" s="221"/>
      <c r="H136" s="221"/>
      <c r="I136" s="221"/>
      <c r="J136" s="222" t="s">
        <v>238</v>
      </c>
      <c r="K136" s="223">
        <v>18.495999999999999</v>
      </c>
      <c r="L136" s="224">
        <v>0</v>
      </c>
      <c r="M136" s="225"/>
      <c r="N136" s="226">
        <f>ROUND(L136*K136,2)</f>
        <v>0</v>
      </c>
      <c r="O136" s="226"/>
      <c r="P136" s="226"/>
      <c r="Q136" s="226"/>
      <c r="R136" s="48"/>
      <c r="T136" s="227" t="s">
        <v>22</v>
      </c>
      <c r="U136" s="56" t="s">
        <v>45</v>
      </c>
      <c r="V136" s="47"/>
      <c r="W136" s="228">
        <f>V136*K136</f>
        <v>0</v>
      </c>
      <c r="X136" s="228">
        <v>0</v>
      </c>
      <c r="Y136" s="228">
        <f>X136*K136</f>
        <v>0</v>
      </c>
      <c r="Z136" s="228">
        <v>0</v>
      </c>
      <c r="AA136" s="229">
        <f>Z136*K136</f>
        <v>0</v>
      </c>
      <c r="AR136" s="22" t="s">
        <v>211</v>
      </c>
      <c r="AT136" s="22" t="s">
        <v>207</v>
      </c>
      <c r="AU136" s="22" t="s">
        <v>149</v>
      </c>
      <c r="AY136" s="22" t="s">
        <v>206</v>
      </c>
      <c r="BE136" s="142">
        <f>IF(U136="základní",N136,0)</f>
        <v>0</v>
      </c>
      <c r="BF136" s="142">
        <f>IF(U136="snížená",N136,0)</f>
        <v>0</v>
      </c>
      <c r="BG136" s="142">
        <f>IF(U136="zákl. přenesená",N136,0)</f>
        <v>0</v>
      </c>
      <c r="BH136" s="142">
        <f>IF(U136="sníž. přenesená",N136,0)</f>
        <v>0</v>
      </c>
      <c r="BI136" s="142">
        <f>IF(U136="nulová",N136,0)</f>
        <v>0</v>
      </c>
      <c r="BJ136" s="22" t="s">
        <v>88</v>
      </c>
      <c r="BK136" s="142">
        <f>ROUND(L136*K136,2)</f>
        <v>0</v>
      </c>
      <c r="BL136" s="22" t="s">
        <v>211</v>
      </c>
      <c r="BM136" s="22" t="s">
        <v>4662</v>
      </c>
    </row>
    <row r="137" s="1" customFormat="1" ht="25.5" customHeight="1">
      <c r="B137" s="46"/>
      <c r="C137" s="219" t="s">
        <v>235</v>
      </c>
      <c r="D137" s="219" t="s">
        <v>207</v>
      </c>
      <c r="E137" s="220" t="s">
        <v>4464</v>
      </c>
      <c r="F137" s="221" t="s">
        <v>4465</v>
      </c>
      <c r="G137" s="221"/>
      <c r="H137" s="221"/>
      <c r="I137" s="221"/>
      <c r="J137" s="222" t="s">
        <v>210</v>
      </c>
      <c r="K137" s="223">
        <v>31.5</v>
      </c>
      <c r="L137" s="224">
        <v>0</v>
      </c>
      <c r="M137" s="225"/>
      <c r="N137" s="226">
        <f>ROUND(L137*K137,2)</f>
        <v>0</v>
      </c>
      <c r="O137" s="226"/>
      <c r="P137" s="226"/>
      <c r="Q137" s="226"/>
      <c r="R137" s="48"/>
      <c r="T137" s="227" t="s">
        <v>22</v>
      </c>
      <c r="U137" s="56" t="s">
        <v>45</v>
      </c>
      <c r="V137" s="47"/>
      <c r="W137" s="228">
        <f>V137*K137</f>
        <v>0</v>
      </c>
      <c r="X137" s="228">
        <v>0</v>
      </c>
      <c r="Y137" s="228">
        <f>X137*K137</f>
        <v>0</v>
      </c>
      <c r="Z137" s="228">
        <v>0</v>
      </c>
      <c r="AA137" s="229">
        <f>Z137*K137</f>
        <v>0</v>
      </c>
      <c r="AR137" s="22" t="s">
        <v>211</v>
      </c>
      <c r="AT137" s="22" t="s">
        <v>207</v>
      </c>
      <c r="AU137" s="22" t="s">
        <v>149</v>
      </c>
      <c r="AY137" s="22" t="s">
        <v>206</v>
      </c>
      <c r="BE137" s="142">
        <f>IF(U137="základní",N137,0)</f>
        <v>0</v>
      </c>
      <c r="BF137" s="142">
        <f>IF(U137="snížená",N137,0)</f>
        <v>0</v>
      </c>
      <c r="BG137" s="142">
        <f>IF(U137="zákl. přenesená",N137,0)</f>
        <v>0</v>
      </c>
      <c r="BH137" s="142">
        <f>IF(U137="sníž. přenesená",N137,0)</f>
        <v>0</v>
      </c>
      <c r="BI137" s="142">
        <f>IF(U137="nulová",N137,0)</f>
        <v>0</v>
      </c>
      <c r="BJ137" s="22" t="s">
        <v>88</v>
      </c>
      <c r="BK137" s="142">
        <f>ROUND(L137*K137,2)</f>
        <v>0</v>
      </c>
      <c r="BL137" s="22" t="s">
        <v>211</v>
      </c>
      <c r="BM137" s="22" t="s">
        <v>4663</v>
      </c>
    </row>
    <row r="138" s="10" customFormat="1" ht="16.5" customHeight="1">
      <c r="B138" s="230"/>
      <c r="C138" s="231"/>
      <c r="D138" s="231"/>
      <c r="E138" s="232" t="s">
        <v>22</v>
      </c>
      <c r="F138" s="233" t="s">
        <v>4664</v>
      </c>
      <c r="G138" s="234"/>
      <c r="H138" s="234"/>
      <c r="I138" s="234"/>
      <c r="J138" s="231"/>
      <c r="K138" s="235">
        <v>31.5</v>
      </c>
      <c r="L138" s="231"/>
      <c r="M138" s="231"/>
      <c r="N138" s="231"/>
      <c r="O138" s="231"/>
      <c r="P138" s="231"/>
      <c r="Q138" s="231"/>
      <c r="R138" s="236"/>
      <c r="T138" s="237"/>
      <c r="U138" s="231"/>
      <c r="V138" s="231"/>
      <c r="W138" s="231"/>
      <c r="X138" s="231"/>
      <c r="Y138" s="231"/>
      <c r="Z138" s="231"/>
      <c r="AA138" s="238"/>
      <c r="AT138" s="239" t="s">
        <v>214</v>
      </c>
      <c r="AU138" s="239" t="s">
        <v>149</v>
      </c>
      <c r="AV138" s="10" t="s">
        <v>149</v>
      </c>
      <c r="AW138" s="10" t="s">
        <v>36</v>
      </c>
      <c r="AX138" s="10" t="s">
        <v>88</v>
      </c>
      <c r="AY138" s="239" t="s">
        <v>206</v>
      </c>
    </row>
    <row r="139" s="1" customFormat="1" ht="25.5" customHeight="1">
      <c r="B139" s="46"/>
      <c r="C139" s="219" t="s">
        <v>240</v>
      </c>
      <c r="D139" s="219" t="s">
        <v>207</v>
      </c>
      <c r="E139" s="220" t="s">
        <v>4464</v>
      </c>
      <c r="F139" s="221" t="s">
        <v>4465</v>
      </c>
      <c r="G139" s="221"/>
      <c r="H139" s="221"/>
      <c r="I139" s="221"/>
      <c r="J139" s="222" t="s">
        <v>210</v>
      </c>
      <c r="K139" s="223">
        <v>9.5199999999999996</v>
      </c>
      <c r="L139" s="224">
        <v>0</v>
      </c>
      <c r="M139" s="225"/>
      <c r="N139" s="226">
        <f>ROUND(L139*K139,2)</f>
        <v>0</v>
      </c>
      <c r="O139" s="226"/>
      <c r="P139" s="226"/>
      <c r="Q139" s="226"/>
      <c r="R139" s="48"/>
      <c r="T139" s="227" t="s">
        <v>22</v>
      </c>
      <c r="U139" s="56" t="s">
        <v>45</v>
      </c>
      <c r="V139" s="47"/>
      <c r="W139" s="228">
        <f>V139*K139</f>
        <v>0</v>
      </c>
      <c r="X139" s="228">
        <v>0</v>
      </c>
      <c r="Y139" s="228">
        <f>X139*K139</f>
        <v>0</v>
      </c>
      <c r="Z139" s="228">
        <v>0</v>
      </c>
      <c r="AA139" s="229">
        <f>Z139*K139</f>
        <v>0</v>
      </c>
      <c r="AR139" s="22" t="s">
        <v>211</v>
      </c>
      <c r="AT139" s="22" t="s">
        <v>207</v>
      </c>
      <c r="AU139" s="22" t="s">
        <v>149</v>
      </c>
      <c r="AY139" s="22" t="s">
        <v>206</v>
      </c>
      <c r="BE139" s="142">
        <f>IF(U139="základní",N139,0)</f>
        <v>0</v>
      </c>
      <c r="BF139" s="142">
        <f>IF(U139="snížená",N139,0)</f>
        <v>0</v>
      </c>
      <c r="BG139" s="142">
        <f>IF(U139="zákl. přenesená",N139,0)</f>
        <v>0</v>
      </c>
      <c r="BH139" s="142">
        <f>IF(U139="sníž. přenesená",N139,0)</f>
        <v>0</v>
      </c>
      <c r="BI139" s="142">
        <f>IF(U139="nulová",N139,0)</f>
        <v>0</v>
      </c>
      <c r="BJ139" s="22" t="s">
        <v>88</v>
      </c>
      <c r="BK139" s="142">
        <f>ROUND(L139*K139,2)</f>
        <v>0</v>
      </c>
      <c r="BL139" s="22" t="s">
        <v>211</v>
      </c>
      <c r="BM139" s="22" t="s">
        <v>4665</v>
      </c>
    </row>
    <row r="140" s="10" customFormat="1" ht="16.5" customHeight="1">
      <c r="B140" s="230"/>
      <c r="C140" s="231"/>
      <c r="D140" s="231"/>
      <c r="E140" s="232" t="s">
        <v>22</v>
      </c>
      <c r="F140" s="233" t="s">
        <v>4666</v>
      </c>
      <c r="G140" s="234"/>
      <c r="H140" s="234"/>
      <c r="I140" s="234"/>
      <c r="J140" s="231"/>
      <c r="K140" s="235">
        <v>9.5199999999999996</v>
      </c>
      <c r="L140" s="231"/>
      <c r="M140" s="231"/>
      <c r="N140" s="231"/>
      <c r="O140" s="231"/>
      <c r="P140" s="231"/>
      <c r="Q140" s="231"/>
      <c r="R140" s="236"/>
      <c r="T140" s="237"/>
      <c r="U140" s="231"/>
      <c r="V140" s="231"/>
      <c r="W140" s="231"/>
      <c r="X140" s="231"/>
      <c r="Y140" s="231"/>
      <c r="Z140" s="231"/>
      <c r="AA140" s="238"/>
      <c r="AT140" s="239" t="s">
        <v>214</v>
      </c>
      <c r="AU140" s="239" t="s">
        <v>149</v>
      </c>
      <c r="AV140" s="10" t="s">
        <v>149</v>
      </c>
      <c r="AW140" s="10" t="s">
        <v>36</v>
      </c>
      <c r="AX140" s="10" t="s">
        <v>88</v>
      </c>
      <c r="AY140" s="239" t="s">
        <v>206</v>
      </c>
    </row>
    <row r="141" s="1" customFormat="1" ht="38.25" customHeight="1">
      <c r="B141" s="46"/>
      <c r="C141" s="219" t="s">
        <v>245</v>
      </c>
      <c r="D141" s="219" t="s">
        <v>207</v>
      </c>
      <c r="E141" s="220" t="s">
        <v>4667</v>
      </c>
      <c r="F141" s="221" t="s">
        <v>4668</v>
      </c>
      <c r="G141" s="221"/>
      <c r="H141" s="221"/>
      <c r="I141" s="221"/>
      <c r="J141" s="222" t="s">
        <v>260</v>
      </c>
      <c r="K141" s="223">
        <v>400</v>
      </c>
      <c r="L141" s="224">
        <v>0</v>
      </c>
      <c r="M141" s="225"/>
      <c r="N141" s="226">
        <f>ROUND(L141*K141,2)</f>
        <v>0</v>
      </c>
      <c r="O141" s="226"/>
      <c r="P141" s="226"/>
      <c r="Q141" s="226"/>
      <c r="R141" s="48"/>
      <c r="T141" s="227" t="s">
        <v>22</v>
      </c>
      <c r="U141" s="56" t="s">
        <v>45</v>
      </c>
      <c r="V141" s="47"/>
      <c r="W141" s="228">
        <f>V141*K141</f>
        <v>0</v>
      </c>
      <c r="X141" s="228">
        <v>0</v>
      </c>
      <c r="Y141" s="228">
        <f>X141*K141</f>
        <v>0</v>
      </c>
      <c r="Z141" s="228">
        <v>0</v>
      </c>
      <c r="AA141" s="229">
        <f>Z141*K141</f>
        <v>0</v>
      </c>
      <c r="AR141" s="22" t="s">
        <v>211</v>
      </c>
      <c r="AT141" s="22" t="s">
        <v>207</v>
      </c>
      <c r="AU141" s="22" t="s">
        <v>149</v>
      </c>
      <c r="AY141" s="22" t="s">
        <v>206</v>
      </c>
      <c r="BE141" s="142">
        <f>IF(U141="základní",N141,0)</f>
        <v>0</v>
      </c>
      <c r="BF141" s="142">
        <f>IF(U141="snížená",N141,0)</f>
        <v>0</v>
      </c>
      <c r="BG141" s="142">
        <f>IF(U141="zákl. přenesená",N141,0)</f>
        <v>0</v>
      </c>
      <c r="BH141" s="142">
        <f>IF(U141="sníž. přenesená",N141,0)</f>
        <v>0</v>
      </c>
      <c r="BI141" s="142">
        <f>IF(U141="nulová",N141,0)</f>
        <v>0</v>
      </c>
      <c r="BJ141" s="22" t="s">
        <v>88</v>
      </c>
      <c r="BK141" s="142">
        <f>ROUND(L141*K141,2)</f>
        <v>0</v>
      </c>
      <c r="BL141" s="22" t="s">
        <v>211</v>
      </c>
      <c r="BM141" s="22" t="s">
        <v>4669</v>
      </c>
    </row>
    <row r="142" s="1" customFormat="1" ht="38.25" customHeight="1">
      <c r="B142" s="46"/>
      <c r="C142" s="219" t="s">
        <v>249</v>
      </c>
      <c r="D142" s="219" t="s">
        <v>207</v>
      </c>
      <c r="E142" s="220" t="s">
        <v>4670</v>
      </c>
      <c r="F142" s="221" t="s">
        <v>4671</v>
      </c>
      <c r="G142" s="221"/>
      <c r="H142" s="221"/>
      <c r="I142" s="221"/>
      <c r="J142" s="222" t="s">
        <v>260</v>
      </c>
      <c r="K142" s="223">
        <v>400</v>
      </c>
      <c r="L142" s="224">
        <v>0</v>
      </c>
      <c r="M142" s="225"/>
      <c r="N142" s="226">
        <f>ROUND(L142*K142,2)</f>
        <v>0</v>
      </c>
      <c r="O142" s="226"/>
      <c r="P142" s="226"/>
      <c r="Q142" s="226"/>
      <c r="R142" s="48"/>
      <c r="T142" s="227" t="s">
        <v>22</v>
      </c>
      <c r="U142" s="56" t="s">
        <v>45</v>
      </c>
      <c r="V142" s="47"/>
      <c r="W142" s="228">
        <f>V142*K142</f>
        <v>0</v>
      </c>
      <c r="X142" s="228">
        <v>0</v>
      </c>
      <c r="Y142" s="228">
        <f>X142*K142</f>
        <v>0</v>
      </c>
      <c r="Z142" s="228">
        <v>0</v>
      </c>
      <c r="AA142" s="229">
        <f>Z142*K142</f>
        <v>0</v>
      </c>
      <c r="AR142" s="22" t="s">
        <v>211</v>
      </c>
      <c r="AT142" s="22" t="s">
        <v>207</v>
      </c>
      <c r="AU142" s="22" t="s">
        <v>149</v>
      </c>
      <c r="AY142" s="22" t="s">
        <v>206</v>
      </c>
      <c r="BE142" s="142">
        <f>IF(U142="základní",N142,0)</f>
        <v>0</v>
      </c>
      <c r="BF142" s="142">
        <f>IF(U142="snížená",N142,0)</f>
        <v>0</v>
      </c>
      <c r="BG142" s="142">
        <f>IF(U142="zákl. přenesená",N142,0)</f>
        <v>0</v>
      </c>
      <c r="BH142" s="142">
        <f>IF(U142="sníž. přenesená",N142,0)</f>
        <v>0</v>
      </c>
      <c r="BI142" s="142">
        <f>IF(U142="nulová",N142,0)</f>
        <v>0</v>
      </c>
      <c r="BJ142" s="22" t="s">
        <v>88</v>
      </c>
      <c r="BK142" s="142">
        <f>ROUND(L142*K142,2)</f>
        <v>0</v>
      </c>
      <c r="BL142" s="22" t="s">
        <v>211</v>
      </c>
      <c r="BM142" s="22" t="s">
        <v>4672</v>
      </c>
    </row>
    <row r="143" s="1" customFormat="1" ht="16.5" customHeight="1">
      <c r="B143" s="46"/>
      <c r="C143" s="242" t="s">
        <v>253</v>
      </c>
      <c r="D143" s="242" t="s">
        <v>263</v>
      </c>
      <c r="E143" s="243" t="s">
        <v>4673</v>
      </c>
      <c r="F143" s="244" t="s">
        <v>4674</v>
      </c>
      <c r="G143" s="244"/>
      <c r="H143" s="244"/>
      <c r="I143" s="244"/>
      <c r="J143" s="245" t="s">
        <v>650</v>
      </c>
      <c r="K143" s="246">
        <v>6</v>
      </c>
      <c r="L143" s="247">
        <v>0</v>
      </c>
      <c r="M143" s="248"/>
      <c r="N143" s="249">
        <f>ROUND(L143*K143,2)</f>
        <v>0</v>
      </c>
      <c r="O143" s="226"/>
      <c r="P143" s="226"/>
      <c r="Q143" s="226"/>
      <c r="R143" s="48"/>
      <c r="T143" s="227" t="s">
        <v>22</v>
      </c>
      <c r="U143" s="56" t="s">
        <v>45</v>
      </c>
      <c r="V143" s="47"/>
      <c r="W143" s="228">
        <f>V143*K143</f>
        <v>0</v>
      </c>
      <c r="X143" s="228">
        <v>0.001</v>
      </c>
      <c r="Y143" s="228">
        <f>X143*K143</f>
        <v>0.0060000000000000001</v>
      </c>
      <c r="Z143" s="228">
        <v>0</v>
      </c>
      <c r="AA143" s="229">
        <f>Z143*K143</f>
        <v>0</v>
      </c>
      <c r="AR143" s="22" t="s">
        <v>240</v>
      </c>
      <c r="AT143" s="22" t="s">
        <v>263</v>
      </c>
      <c r="AU143" s="22" t="s">
        <v>149</v>
      </c>
      <c r="AY143" s="22" t="s">
        <v>206</v>
      </c>
      <c r="BE143" s="142">
        <f>IF(U143="základní",N143,0)</f>
        <v>0</v>
      </c>
      <c r="BF143" s="142">
        <f>IF(U143="snížená",N143,0)</f>
        <v>0</v>
      </c>
      <c r="BG143" s="142">
        <f>IF(U143="zákl. přenesená",N143,0)</f>
        <v>0</v>
      </c>
      <c r="BH143" s="142">
        <f>IF(U143="sníž. přenesená",N143,0)</f>
        <v>0</v>
      </c>
      <c r="BI143" s="142">
        <f>IF(U143="nulová",N143,0)</f>
        <v>0</v>
      </c>
      <c r="BJ143" s="22" t="s">
        <v>88</v>
      </c>
      <c r="BK143" s="142">
        <f>ROUND(L143*K143,2)</f>
        <v>0</v>
      </c>
      <c r="BL143" s="22" t="s">
        <v>211</v>
      </c>
      <c r="BM143" s="22" t="s">
        <v>4675</v>
      </c>
    </row>
    <row r="144" s="1" customFormat="1" ht="38.25" customHeight="1">
      <c r="B144" s="46"/>
      <c r="C144" s="219" t="s">
        <v>257</v>
      </c>
      <c r="D144" s="219" t="s">
        <v>207</v>
      </c>
      <c r="E144" s="220" t="s">
        <v>4676</v>
      </c>
      <c r="F144" s="221" t="s">
        <v>4677</v>
      </c>
      <c r="G144" s="221"/>
      <c r="H144" s="221"/>
      <c r="I144" s="221"/>
      <c r="J144" s="222" t="s">
        <v>321</v>
      </c>
      <c r="K144" s="223">
        <v>5</v>
      </c>
      <c r="L144" s="224">
        <v>0</v>
      </c>
      <c r="M144" s="225"/>
      <c r="N144" s="226">
        <f>ROUND(L144*K144,2)</f>
        <v>0</v>
      </c>
      <c r="O144" s="226"/>
      <c r="P144" s="226"/>
      <c r="Q144" s="226"/>
      <c r="R144" s="48"/>
      <c r="T144" s="227" t="s">
        <v>22</v>
      </c>
      <c r="U144" s="56" t="s">
        <v>45</v>
      </c>
      <c r="V144" s="47"/>
      <c r="W144" s="228">
        <f>V144*K144</f>
        <v>0</v>
      </c>
      <c r="X144" s="228">
        <v>0</v>
      </c>
      <c r="Y144" s="228">
        <f>X144*K144</f>
        <v>0</v>
      </c>
      <c r="Z144" s="228">
        <v>0</v>
      </c>
      <c r="AA144" s="229">
        <f>Z144*K144</f>
        <v>0</v>
      </c>
      <c r="AR144" s="22" t="s">
        <v>211</v>
      </c>
      <c r="AT144" s="22" t="s">
        <v>207</v>
      </c>
      <c r="AU144" s="22" t="s">
        <v>149</v>
      </c>
      <c r="AY144" s="22" t="s">
        <v>206</v>
      </c>
      <c r="BE144" s="142">
        <f>IF(U144="základní",N144,0)</f>
        <v>0</v>
      </c>
      <c r="BF144" s="142">
        <f>IF(U144="snížená",N144,0)</f>
        <v>0</v>
      </c>
      <c r="BG144" s="142">
        <f>IF(U144="zákl. přenesená",N144,0)</f>
        <v>0</v>
      </c>
      <c r="BH144" s="142">
        <f>IF(U144="sníž. přenesená",N144,0)</f>
        <v>0</v>
      </c>
      <c r="BI144" s="142">
        <f>IF(U144="nulová",N144,0)</f>
        <v>0</v>
      </c>
      <c r="BJ144" s="22" t="s">
        <v>88</v>
      </c>
      <c r="BK144" s="142">
        <f>ROUND(L144*K144,2)</f>
        <v>0</v>
      </c>
      <c r="BL144" s="22" t="s">
        <v>211</v>
      </c>
      <c r="BM144" s="22" t="s">
        <v>4678</v>
      </c>
    </row>
    <row r="145" s="1" customFormat="1" ht="38.25" customHeight="1">
      <c r="B145" s="46"/>
      <c r="C145" s="219" t="s">
        <v>262</v>
      </c>
      <c r="D145" s="219" t="s">
        <v>207</v>
      </c>
      <c r="E145" s="220" t="s">
        <v>4679</v>
      </c>
      <c r="F145" s="221" t="s">
        <v>4680</v>
      </c>
      <c r="G145" s="221"/>
      <c r="H145" s="221"/>
      <c r="I145" s="221"/>
      <c r="J145" s="222" t="s">
        <v>321</v>
      </c>
      <c r="K145" s="223">
        <v>5</v>
      </c>
      <c r="L145" s="224">
        <v>0</v>
      </c>
      <c r="M145" s="225"/>
      <c r="N145" s="226">
        <f>ROUND(L145*K145,2)</f>
        <v>0</v>
      </c>
      <c r="O145" s="226"/>
      <c r="P145" s="226"/>
      <c r="Q145" s="226"/>
      <c r="R145" s="48"/>
      <c r="T145" s="227" t="s">
        <v>22</v>
      </c>
      <c r="U145" s="56" t="s">
        <v>45</v>
      </c>
      <c r="V145" s="47"/>
      <c r="W145" s="228">
        <f>V145*K145</f>
        <v>0</v>
      </c>
      <c r="X145" s="228">
        <v>0</v>
      </c>
      <c r="Y145" s="228">
        <f>X145*K145</f>
        <v>0</v>
      </c>
      <c r="Z145" s="228">
        <v>0</v>
      </c>
      <c r="AA145" s="229">
        <f>Z145*K145</f>
        <v>0</v>
      </c>
      <c r="AR145" s="22" t="s">
        <v>211</v>
      </c>
      <c r="AT145" s="22" t="s">
        <v>207</v>
      </c>
      <c r="AU145" s="22" t="s">
        <v>149</v>
      </c>
      <c r="AY145" s="22" t="s">
        <v>206</v>
      </c>
      <c r="BE145" s="142">
        <f>IF(U145="základní",N145,0)</f>
        <v>0</v>
      </c>
      <c r="BF145" s="142">
        <f>IF(U145="snížená",N145,0)</f>
        <v>0</v>
      </c>
      <c r="BG145" s="142">
        <f>IF(U145="zákl. přenesená",N145,0)</f>
        <v>0</v>
      </c>
      <c r="BH145" s="142">
        <f>IF(U145="sníž. přenesená",N145,0)</f>
        <v>0</v>
      </c>
      <c r="BI145" s="142">
        <f>IF(U145="nulová",N145,0)</f>
        <v>0</v>
      </c>
      <c r="BJ145" s="22" t="s">
        <v>88</v>
      </c>
      <c r="BK145" s="142">
        <f>ROUND(L145*K145,2)</f>
        <v>0</v>
      </c>
      <c r="BL145" s="22" t="s">
        <v>211</v>
      </c>
      <c r="BM145" s="22" t="s">
        <v>4681</v>
      </c>
    </row>
    <row r="146" s="1" customFormat="1" ht="16.5" customHeight="1">
      <c r="B146" s="46"/>
      <c r="C146" s="242" t="s">
        <v>269</v>
      </c>
      <c r="D146" s="242" t="s">
        <v>263</v>
      </c>
      <c r="E146" s="243" t="s">
        <v>4682</v>
      </c>
      <c r="F146" s="244" t="s">
        <v>4683</v>
      </c>
      <c r="G146" s="244"/>
      <c r="H146" s="244"/>
      <c r="I146" s="244"/>
      <c r="J146" s="245" t="s">
        <v>321</v>
      </c>
      <c r="K146" s="246">
        <v>5</v>
      </c>
      <c r="L146" s="247">
        <v>0</v>
      </c>
      <c r="M146" s="248"/>
      <c r="N146" s="249">
        <f>ROUND(L146*K146,2)</f>
        <v>0</v>
      </c>
      <c r="O146" s="226"/>
      <c r="P146" s="226"/>
      <c r="Q146" s="226"/>
      <c r="R146" s="48"/>
      <c r="T146" s="227" t="s">
        <v>22</v>
      </c>
      <c r="U146" s="56" t="s">
        <v>45</v>
      </c>
      <c r="V146" s="47"/>
      <c r="W146" s="228">
        <f>V146*K146</f>
        <v>0</v>
      </c>
      <c r="X146" s="228">
        <v>0.108</v>
      </c>
      <c r="Y146" s="228">
        <f>X146*K146</f>
        <v>0.54000000000000004</v>
      </c>
      <c r="Z146" s="228">
        <v>0</v>
      </c>
      <c r="AA146" s="229">
        <f>Z146*K146</f>
        <v>0</v>
      </c>
      <c r="AR146" s="22" t="s">
        <v>240</v>
      </c>
      <c r="AT146" s="22" t="s">
        <v>263</v>
      </c>
      <c r="AU146" s="22" t="s">
        <v>149</v>
      </c>
      <c r="AY146" s="22" t="s">
        <v>206</v>
      </c>
      <c r="BE146" s="142">
        <f>IF(U146="základní",N146,0)</f>
        <v>0</v>
      </c>
      <c r="BF146" s="142">
        <f>IF(U146="snížená",N146,0)</f>
        <v>0</v>
      </c>
      <c r="BG146" s="142">
        <f>IF(U146="zákl. přenesená",N146,0)</f>
        <v>0</v>
      </c>
      <c r="BH146" s="142">
        <f>IF(U146="sníž. přenesená",N146,0)</f>
        <v>0</v>
      </c>
      <c r="BI146" s="142">
        <f>IF(U146="nulová",N146,0)</f>
        <v>0</v>
      </c>
      <c r="BJ146" s="22" t="s">
        <v>88</v>
      </c>
      <c r="BK146" s="142">
        <f>ROUND(L146*K146,2)</f>
        <v>0</v>
      </c>
      <c r="BL146" s="22" t="s">
        <v>211</v>
      </c>
      <c r="BM146" s="22" t="s">
        <v>4684</v>
      </c>
    </row>
    <row r="147" s="9" customFormat="1" ht="29.88" customHeight="1">
      <c r="B147" s="205"/>
      <c r="C147" s="206"/>
      <c r="D147" s="216" t="s">
        <v>161</v>
      </c>
      <c r="E147" s="216"/>
      <c r="F147" s="216"/>
      <c r="G147" s="216"/>
      <c r="H147" s="216"/>
      <c r="I147" s="216"/>
      <c r="J147" s="216"/>
      <c r="K147" s="216"/>
      <c r="L147" s="216"/>
      <c r="M147" s="216"/>
      <c r="N147" s="240">
        <f>BK147</f>
        <v>0</v>
      </c>
      <c r="O147" s="241"/>
      <c r="P147" s="241"/>
      <c r="Q147" s="241"/>
      <c r="R147" s="209"/>
      <c r="T147" s="210"/>
      <c r="U147" s="206"/>
      <c r="V147" s="206"/>
      <c r="W147" s="211">
        <f>SUM(W148:W150)</f>
        <v>0</v>
      </c>
      <c r="X147" s="206"/>
      <c r="Y147" s="211">
        <f>SUM(Y148:Y150)</f>
        <v>10.792086000000001</v>
      </c>
      <c r="Z147" s="206"/>
      <c r="AA147" s="212">
        <f>SUM(AA148:AA150)</f>
        <v>0</v>
      </c>
      <c r="AR147" s="213" t="s">
        <v>88</v>
      </c>
      <c r="AT147" s="214" t="s">
        <v>79</v>
      </c>
      <c r="AU147" s="214" t="s">
        <v>88</v>
      </c>
      <c r="AY147" s="213" t="s">
        <v>206</v>
      </c>
      <c r="BK147" s="215">
        <f>SUM(BK148:BK150)</f>
        <v>0</v>
      </c>
    </row>
    <row r="148" s="1" customFormat="1" ht="38.25" customHeight="1">
      <c r="B148" s="46"/>
      <c r="C148" s="219" t="s">
        <v>11</v>
      </c>
      <c r="D148" s="219" t="s">
        <v>207</v>
      </c>
      <c r="E148" s="220" t="s">
        <v>270</v>
      </c>
      <c r="F148" s="221" t="s">
        <v>271</v>
      </c>
      <c r="G148" s="221"/>
      <c r="H148" s="221"/>
      <c r="I148" s="221"/>
      <c r="J148" s="222" t="s">
        <v>210</v>
      </c>
      <c r="K148" s="223">
        <v>4.4400000000000004</v>
      </c>
      <c r="L148" s="224">
        <v>0</v>
      </c>
      <c r="M148" s="225"/>
      <c r="N148" s="226">
        <f>ROUND(L148*K148,2)</f>
        <v>0</v>
      </c>
      <c r="O148" s="226"/>
      <c r="P148" s="226"/>
      <c r="Q148" s="226"/>
      <c r="R148" s="48"/>
      <c r="T148" s="227" t="s">
        <v>22</v>
      </c>
      <c r="U148" s="56" t="s">
        <v>45</v>
      </c>
      <c r="V148" s="47"/>
      <c r="W148" s="228">
        <f>V148*K148</f>
        <v>0</v>
      </c>
      <c r="X148" s="228">
        <v>2.43065</v>
      </c>
      <c r="Y148" s="228">
        <f>X148*K148</f>
        <v>10.792086000000001</v>
      </c>
      <c r="Z148" s="228">
        <v>0</v>
      </c>
      <c r="AA148" s="229">
        <f>Z148*K148</f>
        <v>0</v>
      </c>
      <c r="AR148" s="22" t="s">
        <v>211</v>
      </c>
      <c r="AT148" s="22" t="s">
        <v>207</v>
      </c>
      <c r="AU148" s="22" t="s">
        <v>149</v>
      </c>
      <c r="AY148" s="22" t="s">
        <v>206</v>
      </c>
      <c r="BE148" s="142">
        <f>IF(U148="základní",N148,0)</f>
        <v>0</v>
      </c>
      <c r="BF148" s="142">
        <f>IF(U148="snížená",N148,0)</f>
        <v>0</v>
      </c>
      <c r="BG148" s="142">
        <f>IF(U148="zákl. přenesená",N148,0)</f>
        <v>0</v>
      </c>
      <c r="BH148" s="142">
        <f>IF(U148="sníž. přenesená",N148,0)</f>
        <v>0</v>
      </c>
      <c r="BI148" s="142">
        <f>IF(U148="nulová",N148,0)</f>
        <v>0</v>
      </c>
      <c r="BJ148" s="22" t="s">
        <v>88</v>
      </c>
      <c r="BK148" s="142">
        <f>ROUND(L148*K148,2)</f>
        <v>0</v>
      </c>
      <c r="BL148" s="22" t="s">
        <v>211</v>
      </c>
      <c r="BM148" s="22" t="s">
        <v>4685</v>
      </c>
    </row>
    <row r="149" s="10" customFormat="1" ht="16.5" customHeight="1">
      <c r="B149" s="230"/>
      <c r="C149" s="231"/>
      <c r="D149" s="231"/>
      <c r="E149" s="232" t="s">
        <v>22</v>
      </c>
      <c r="F149" s="233" t="s">
        <v>4686</v>
      </c>
      <c r="G149" s="234"/>
      <c r="H149" s="234"/>
      <c r="I149" s="234"/>
      <c r="J149" s="231"/>
      <c r="K149" s="235">
        <v>4.4400000000000004</v>
      </c>
      <c r="L149" s="231"/>
      <c r="M149" s="231"/>
      <c r="N149" s="231"/>
      <c r="O149" s="231"/>
      <c r="P149" s="231"/>
      <c r="Q149" s="231"/>
      <c r="R149" s="236"/>
      <c r="T149" s="237"/>
      <c r="U149" s="231"/>
      <c r="V149" s="231"/>
      <c r="W149" s="231"/>
      <c r="X149" s="231"/>
      <c r="Y149" s="231"/>
      <c r="Z149" s="231"/>
      <c r="AA149" s="238"/>
      <c r="AT149" s="239" t="s">
        <v>214</v>
      </c>
      <c r="AU149" s="239" t="s">
        <v>149</v>
      </c>
      <c r="AV149" s="10" t="s">
        <v>149</v>
      </c>
      <c r="AW149" s="10" t="s">
        <v>36</v>
      </c>
      <c r="AX149" s="10" t="s">
        <v>88</v>
      </c>
      <c r="AY149" s="239" t="s">
        <v>206</v>
      </c>
    </row>
    <row r="150" s="1" customFormat="1" ht="38.25" customHeight="1">
      <c r="B150" s="46"/>
      <c r="C150" s="219" t="s">
        <v>278</v>
      </c>
      <c r="D150" s="219" t="s">
        <v>207</v>
      </c>
      <c r="E150" s="220" t="s">
        <v>274</v>
      </c>
      <c r="F150" s="221" t="s">
        <v>275</v>
      </c>
      <c r="G150" s="221"/>
      <c r="H150" s="221"/>
      <c r="I150" s="221"/>
      <c r="J150" s="222" t="s">
        <v>260</v>
      </c>
      <c r="K150" s="223">
        <v>313</v>
      </c>
      <c r="L150" s="224">
        <v>0</v>
      </c>
      <c r="M150" s="225"/>
      <c r="N150" s="226">
        <f>ROUND(L150*K150,2)</f>
        <v>0</v>
      </c>
      <c r="O150" s="226"/>
      <c r="P150" s="226"/>
      <c r="Q150" s="226"/>
      <c r="R150" s="48"/>
      <c r="T150" s="227" t="s">
        <v>22</v>
      </c>
      <c r="U150" s="56" t="s">
        <v>45</v>
      </c>
      <c r="V150" s="47"/>
      <c r="W150" s="228">
        <f>V150*K150</f>
        <v>0</v>
      </c>
      <c r="X150" s="228">
        <v>0</v>
      </c>
      <c r="Y150" s="228">
        <f>X150*K150</f>
        <v>0</v>
      </c>
      <c r="Z150" s="228">
        <v>0</v>
      </c>
      <c r="AA150" s="229">
        <f>Z150*K150</f>
        <v>0</v>
      </c>
      <c r="AR150" s="22" t="s">
        <v>211</v>
      </c>
      <c r="AT150" s="22" t="s">
        <v>207</v>
      </c>
      <c r="AU150" s="22" t="s">
        <v>149</v>
      </c>
      <c r="AY150" s="22" t="s">
        <v>206</v>
      </c>
      <c r="BE150" s="142">
        <f>IF(U150="základní",N150,0)</f>
        <v>0</v>
      </c>
      <c r="BF150" s="142">
        <f>IF(U150="snížená",N150,0)</f>
        <v>0</v>
      </c>
      <c r="BG150" s="142">
        <f>IF(U150="zákl. přenesená",N150,0)</f>
        <v>0</v>
      </c>
      <c r="BH150" s="142">
        <f>IF(U150="sníž. přenesená",N150,0)</f>
        <v>0</v>
      </c>
      <c r="BI150" s="142">
        <f>IF(U150="nulová",N150,0)</f>
        <v>0</v>
      </c>
      <c r="BJ150" s="22" t="s">
        <v>88</v>
      </c>
      <c r="BK150" s="142">
        <f>ROUND(L150*K150,2)</f>
        <v>0</v>
      </c>
      <c r="BL150" s="22" t="s">
        <v>211</v>
      </c>
      <c r="BM150" s="22" t="s">
        <v>4687</v>
      </c>
    </row>
    <row r="151" s="9" customFormat="1" ht="29.88" customHeight="1">
      <c r="B151" s="205"/>
      <c r="C151" s="206"/>
      <c r="D151" s="216" t="s">
        <v>162</v>
      </c>
      <c r="E151" s="216"/>
      <c r="F151" s="216"/>
      <c r="G151" s="216"/>
      <c r="H151" s="216"/>
      <c r="I151" s="216"/>
      <c r="J151" s="216"/>
      <c r="K151" s="216"/>
      <c r="L151" s="216"/>
      <c r="M151" s="216"/>
      <c r="N151" s="240">
        <f>BK151</f>
        <v>0</v>
      </c>
      <c r="O151" s="241"/>
      <c r="P151" s="241"/>
      <c r="Q151" s="241"/>
      <c r="R151" s="209"/>
      <c r="T151" s="210"/>
      <c r="U151" s="206"/>
      <c r="V151" s="206"/>
      <c r="W151" s="211">
        <f>SUM(W152:W181)</f>
        <v>0</v>
      </c>
      <c r="X151" s="206"/>
      <c r="Y151" s="211">
        <f>SUM(Y152:Y181)</f>
        <v>44.336798049999992</v>
      </c>
      <c r="Z151" s="206"/>
      <c r="AA151" s="212">
        <f>SUM(AA152:AA181)</f>
        <v>0</v>
      </c>
      <c r="AR151" s="213" t="s">
        <v>88</v>
      </c>
      <c r="AT151" s="214" t="s">
        <v>79</v>
      </c>
      <c r="AU151" s="214" t="s">
        <v>88</v>
      </c>
      <c r="AY151" s="213" t="s">
        <v>206</v>
      </c>
      <c r="BK151" s="215">
        <f>SUM(BK152:BK181)</f>
        <v>0</v>
      </c>
    </row>
    <row r="152" s="1" customFormat="1" ht="25.5" customHeight="1">
      <c r="B152" s="46"/>
      <c r="C152" s="219" t="s">
        <v>283</v>
      </c>
      <c r="D152" s="219" t="s">
        <v>207</v>
      </c>
      <c r="E152" s="220" t="s">
        <v>4688</v>
      </c>
      <c r="F152" s="221" t="s">
        <v>4689</v>
      </c>
      <c r="G152" s="221"/>
      <c r="H152" s="221"/>
      <c r="I152" s="221"/>
      <c r="J152" s="222" t="s">
        <v>321</v>
      </c>
      <c r="K152" s="223">
        <v>17</v>
      </c>
      <c r="L152" s="224">
        <v>0</v>
      </c>
      <c r="M152" s="225"/>
      <c r="N152" s="226">
        <f>ROUND(L152*K152,2)</f>
        <v>0</v>
      </c>
      <c r="O152" s="226"/>
      <c r="P152" s="226"/>
      <c r="Q152" s="226"/>
      <c r="R152" s="48"/>
      <c r="T152" s="227" t="s">
        <v>22</v>
      </c>
      <c r="U152" s="56" t="s">
        <v>45</v>
      </c>
      <c r="V152" s="47"/>
      <c r="W152" s="228">
        <f>V152*K152</f>
        <v>0</v>
      </c>
      <c r="X152" s="228">
        <v>0.0046800000000000001</v>
      </c>
      <c r="Y152" s="228">
        <f>X152*K152</f>
        <v>0.079560000000000006</v>
      </c>
      <c r="Z152" s="228">
        <v>0</v>
      </c>
      <c r="AA152" s="229">
        <f>Z152*K152</f>
        <v>0</v>
      </c>
      <c r="AR152" s="22" t="s">
        <v>211</v>
      </c>
      <c r="AT152" s="22" t="s">
        <v>207</v>
      </c>
      <c r="AU152" s="22" t="s">
        <v>149</v>
      </c>
      <c r="AY152" s="22" t="s">
        <v>206</v>
      </c>
      <c r="BE152" s="142">
        <f>IF(U152="základní",N152,0)</f>
        <v>0</v>
      </c>
      <c r="BF152" s="142">
        <f>IF(U152="snížená",N152,0)</f>
        <v>0</v>
      </c>
      <c r="BG152" s="142">
        <f>IF(U152="zákl. přenesená",N152,0)</f>
        <v>0</v>
      </c>
      <c r="BH152" s="142">
        <f>IF(U152="sníž. přenesená",N152,0)</f>
        <v>0</v>
      </c>
      <c r="BI152" s="142">
        <f>IF(U152="nulová",N152,0)</f>
        <v>0</v>
      </c>
      <c r="BJ152" s="22" t="s">
        <v>88</v>
      </c>
      <c r="BK152" s="142">
        <f>ROUND(L152*K152,2)</f>
        <v>0</v>
      </c>
      <c r="BL152" s="22" t="s">
        <v>211</v>
      </c>
      <c r="BM152" s="22" t="s">
        <v>4690</v>
      </c>
    </row>
    <row r="153" s="1" customFormat="1" ht="25.5" customHeight="1">
      <c r="B153" s="46"/>
      <c r="C153" s="242" t="s">
        <v>290</v>
      </c>
      <c r="D153" s="242" t="s">
        <v>263</v>
      </c>
      <c r="E153" s="243" t="s">
        <v>4691</v>
      </c>
      <c r="F153" s="244" t="s">
        <v>4692</v>
      </c>
      <c r="G153" s="244"/>
      <c r="H153" s="244"/>
      <c r="I153" s="244"/>
      <c r="J153" s="245" t="s">
        <v>321</v>
      </c>
      <c r="K153" s="246">
        <v>17</v>
      </c>
      <c r="L153" s="247">
        <v>0</v>
      </c>
      <c r="M153" s="248"/>
      <c r="N153" s="249">
        <f>ROUND(L153*K153,2)</f>
        <v>0</v>
      </c>
      <c r="O153" s="226"/>
      <c r="P153" s="226"/>
      <c r="Q153" s="226"/>
      <c r="R153" s="48"/>
      <c r="T153" s="227" t="s">
        <v>22</v>
      </c>
      <c r="U153" s="56" t="s">
        <v>45</v>
      </c>
      <c r="V153" s="47"/>
      <c r="W153" s="228">
        <f>V153*K153</f>
        <v>0</v>
      </c>
      <c r="X153" s="228">
        <v>0.0023999999999999998</v>
      </c>
      <c r="Y153" s="228">
        <f>X153*K153</f>
        <v>0.040799999999999996</v>
      </c>
      <c r="Z153" s="228">
        <v>0</v>
      </c>
      <c r="AA153" s="229">
        <f>Z153*K153</f>
        <v>0</v>
      </c>
      <c r="AR153" s="22" t="s">
        <v>240</v>
      </c>
      <c r="AT153" s="22" t="s">
        <v>263</v>
      </c>
      <c r="AU153" s="22" t="s">
        <v>149</v>
      </c>
      <c r="AY153" s="22" t="s">
        <v>206</v>
      </c>
      <c r="BE153" s="142">
        <f>IF(U153="základní",N153,0)</f>
        <v>0</v>
      </c>
      <c r="BF153" s="142">
        <f>IF(U153="snížená",N153,0)</f>
        <v>0</v>
      </c>
      <c r="BG153" s="142">
        <f>IF(U153="zákl. přenesená",N153,0)</f>
        <v>0</v>
      </c>
      <c r="BH153" s="142">
        <f>IF(U153="sníž. přenesená",N153,0)</f>
        <v>0</v>
      </c>
      <c r="BI153" s="142">
        <f>IF(U153="nulová",N153,0)</f>
        <v>0</v>
      </c>
      <c r="BJ153" s="22" t="s">
        <v>88</v>
      </c>
      <c r="BK153" s="142">
        <f>ROUND(L153*K153,2)</f>
        <v>0</v>
      </c>
      <c r="BL153" s="22" t="s">
        <v>211</v>
      </c>
      <c r="BM153" s="22" t="s">
        <v>4693</v>
      </c>
    </row>
    <row r="154" s="1" customFormat="1" ht="25.5" customHeight="1">
      <c r="B154" s="46"/>
      <c r="C154" s="219" t="s">
        <v>296</v>
      </c>
      <c r="D154" s="219" t="s">
        <v>207</v>
      </c>
      <c r="E154" s="220" t="s">
        <v>4694</v>
      </c>
      <c r="F154" s="221" t="s">
        <v>4695</v>
      </c>
      <c r="G154" s="221"/>
      <c r="H154" s="221"/>
      <c r="I154" s="221"/>
      <c r="J154" s="222" t="s">
        <v>321</v>
      </c>
      <c r="K154" s="223">
        <v>55</v>
      </c>
      <c r="L154" s="224">
        <v>0</v>
      </c>
      <c r="M154" s="225"/>
      <c r="N154" s="226">
        <f>ROUND(L154*K154,2)</f>
        <v>0</v>
      </c>
      <c r="O154" s="226"/>
      <c r="P154" s="226"/>
      <c r="Q154" s="226"/>
      <c r="R154" s="48"/>
      <c r="T154" s="227" t="s">
        <v>22</v>
      </c>
      <c r="U154" s="56" t="s">
        <v>45</v>
      </c>
      <c r="V154" s="47"/>
      <c r="W154" s="228">
        <f>V154*K154</f>
        <v>0</v>
      </c>
      <c r="X154" s="228">
        <v>0.17488999999999999</v>
      </c>
      <c r="Y154" s="228">
        <f>X154*K154</f>
        <v>9.6189499999999999</v>
      </c>
      <c r="Z154" s="228">
        <v>0</v>
      </c>
      <c r="AA154" s="229">
        <f>Z154*K154</f>
        <v>0</v>
      </c>
      <c r="AR154" s="22" t="s">
        <v>211</v>
      </c>
      <c r="AT154" s="22" t="s">
        <v>207</v>
      </c>
      <c r="AU154" s="22" t="s">
        <v>149</v>
      </c>
      <c r="AY154" s="22" t="s">
        <v>206</v>
      </c>
      <c r="BE154" s="142">
        <f>IF(U154="základní",N154,0)</f>
        <v>0</v>
      </c>
      <c r="BF154" s="142">
        <f>IF(U154="snížená",N154,0)</f>
        <v>0</v>
      </c>
      <c r="BG154" s="142">
        <f>IF(U154="zákl. přenesená",N154,0)</f>
        <v>0</v>
      </c>
      <c r="BH154" s="142">
        <f>IF(U154="sníž. přenesená",N154,0)</f>
        <v>0</v>
      </c>
      <c r="BI154" s="142">
        <f>IF(U154="nulová",N154,0)</f>
        <v>0</v>
      </c>
      <c r="BJ154" s="22" t="s">
        <v>88</v>
      </c>
      <c r="BK154" s="142">
        <f>ROUND(L154*K154,2)</f>
        <v>0</v>
      </c>
      <c r="BL154" s="22" t="s">
        <v>211</v>
      </c>
      <c r="BM154" s="22" t="s">
        <v>4696</v>
      </c>
    </row>
    <row r="155" s="1" customFormat="1" ht="25.5" customHeight="1">
      <c r="B155" s="46"/>
      <c r="C155" s="242" t="s">
        <v>301</v>
      </c>
      <c r="D155" s="242" t="s">
        <v>263</v>
      </c>
      <c r="E155" s="243" t="s">
        <v>4697</v>
      </c>
      <c r="F155" s="244" t="s">
        <v>4698</v>
      </c>
      <c r="G155" s="244"/>
      <c r="H155" s="244"/>
      <c r="I155" s="244"/>
      <c r="J155" s="245" t="s">
        <v>321</v>
      </c>
      <c r="K155" s="246">
        <v>43</v>
      </c>
      <c r="L155" s="247">
        <v>0</v>
      </c>
      <c r="M155" s="248"/>
      <c r="N155" s="249">
        <f>ROUND(L155*K155,2)</f>
        <v>0</v>
      </c>
      <c r="O155" s="226"/>
      <c r="P155" s="226"/>
      <c r="Q155" s="226"/>
      <c r="R155" s="48"/>
      <c r="T155" s="227" t="s">
        <v>22</v>
      </c>
      <c r="U155" s="56" t="s">
        <v>45</v>
      </c>
      <c r="V155" s="47"/>
      <c r="W155" s="228">
        <f>V155*K155</f>
        <v>0</v>
      </c>
      <c r="X155" s="228">
        <v>0.0028</v>
      </c>
      <c r="Y155" s="228">
        <f>X155*K155</f>
        <v>0.12039999999999999</v>
      </c>
      <c r="Z155" s="228">
        <v>0</v>
      </c>
      <c r="AA155" s="229">
        <f>Z155*K155</f>
        <v>0</v>
      </c>
      <c r="AR155" s="22" t="s">
        <v>240</v>
      </c>
      <c r="AT155" s="22" t="s">
        <v>263</v>
      </c>
      <c r="AU155" s="22" t="s">
        <v>149</v>
      </c>
      <c r="AY155" s="22" t="s">
        <v>206</v>
      </c>
      <c r="BE155" s="142">
        <f>IF(U155="základní",N155,0)</f>
        <v>0</v>
      </c>
      <c r="BF155" s="142">
        <f>IF(U155="snížená",N155,0)</f>
        <v>0</v>
      </c>
      <c r="BG155" s="142">
        <f>IF(U155="zákl. přenesená",N155,0)</f>
        <v>0</v>
      </c>
      <c r="BH155" s="142">
        <f>IF(U155="sníž. přenesená",N155,0)</f>
        <v>0</v>
      </c>
      <c r="BI155" s="142">
        <f>IF(U155="nulová",N155,0)</f>
        <v>0</v>
      </c>
      <c r="BJ155" s="22" t="s">
        <v>88</v>
      </c>
      <c r="BK155" s="142">
        <f>ROUND(L155*K155,2)</f>
        <v>0</v>
      </c>
      <c r="BL155" s="22" t="s">
        <v>211</v>
      </c>
      <c r="BM155" s="22" t="s">
        <v>4699</v>
      </c>
    </row>
    <row r="156" s="1" customFormat="1" ht="25.5" customHeight="1">
      <c r="B156" s="46"/>
      <c r="C156" s="242" t="s">
        <v>10</v>
      </c>
      <c r="D156" s="242" t="s">
        <v>263</v>
      </c>
      <c r="E156" s="243" t="s">
        <v>4700</v>
      </c>
      <c r="F156" s="244" t="s">
        <v>4701</v>
      </c>
      <c r="G156" s="244"/>
      <c r="H156" s="244"/>
      <c r="I156" s="244"/>
      <c r="J156" s="245" t="s">
        <v>321</v>
      </c>
      <c r="K156" s="246">
        <v>12</v>
      </c>
      <c r="L156" s="247">
        <v>0</v>
      </c>
      <c r="M156" s="248"/>
      <c r="N156" s="249">
        <f>ROUND(L156*K156,2)</f>
        <v>0</v>
      </c>
      <c r="O156" s="226"/>
      <c r="P156" s="226"/>
      <c r="Q156" s="226"/>
      <c r="R156" s="48"/>
      <c r="T156" s="227" t="s">
        <v>22</v>
      </c>
      <c r="U156" s="56" t="s">
        <v>45</v>
      </c>
      <c r="V156" s="47"/>
      <c r="W156" s="228">
        <f>V156*K156</f>
        <v>0</v>
      </c>
      <c r="X156" s="228">
        <v>0.0033999999999999998</v>
      </c>
      <c r="Y156" s="228">
        <f>X156*K156</f>
        <v>0.040799999999999996</v>
      </c>
      <c r="Z156" s="228">
        <v>0</v>
      </c>
      <c r="AA156" s="229">
        <f>Z156*K156</f>
        <v>0</v>
      </c>
      <c r="AR156" s="22" t="s">
        <v>240</v>
      </c>
      <c r="AT156" s="22" t="s">
        <v>263</v>
      </c>
      <c r="AU156" s="22" t="s">
        <v>149</v>
      </c>
      <c r="AY156" s="22" t="s">
        <v>206</v>
      </c>
      <c r="BE156" s="142">
        <f>IF(U156="základní",N156,0)</f>
        <v>0</v>
      </c>
      <c r="BF156" s="142">
        <f>IF(U156="snížená",N156,0)</f>
        <v>0</v>
      </c>
      <c r="BG156" s="142">
        <f>IF(U156="zákl. přenesená",N156,0)</f>
        <v>0</v>
      </c>
      <c r="BH156" s="142">
        <f>IF(U156="sníž. přenesená",N156,0)</f>
        <v>0</v>
      </c>
      <c r="BI156" s="142">
        <f>IF(U156="nulová",N156,0)</f>
        <v>0</v>
      </c>
      <c r="BJ156" s="22" t="s">
        <v>88</v>
      </c>
      <c r="BK156" s="142">
        <f>ROUND(L156*K156,2)</f>
        <v>0</v>
      </c>
      <c r="BL156" s="22" t="s">
        <v>211</v>
      </c>
      <c r="BM156" s="22" t="s">
        <v>4702</v>
      </c>
    </row>
    <row r="157" s="1" customFormat="1" ht="38.25" customHeight="1">
      <c r="B157" s="46"/>
      <c r="C157" s="219" t="s">
        <v>313</v>
      </c>
      <c r="D157" s="219" t="s">
        <v>207</v>
      </c>
      <c r="E157" s="220" t="s">
        <v>4703</v>
      </c>
      <c r="F157" s="221" t="s">
        <v>4704</v>
      </c>
      <c r="G157" s="221"/>
      <c r="H157" s="221"/>
      <c r="I157" s="221"/>
      <c r="J157" s="222" t="s">
        <v>321</v>
      </c>
      <c r="K157" s="223">
        <v>3</v>
      </c>
      <c r="L157" s="224">
        <v>0</v>
      </c>
      <c r="M157" s="225"/>
      <c r="N157" s="226">
        <f>ROUND(L157*K157,2)</f>
        <v>0</v>
      </c>
      <c r="O157" s="226"/>
      <c r="P157" s="226"/>
      <c r="Q157" s="226"/>
      <c r="R157" s="48"/>
      <c r="T157" s="227" t="s">
        <v>22</v>
      </c>
      <c r="U157" s="56" t="s">
        <v>45</v>
      </c>
      <c r="V157" s="47"/>
      <c r="W157" s="228">
        <f>V157*K157</f>
        <v>0</v>
      </c>
      <c r="X157" s="228">
        <v>1.4282699999999999</v>
      </c>
      <c r="Y157" s="228">
        <f>X157*K157</f>
        <v>4.2848100000000002</v>
      </c>
      <c r="Z157" s="228">
        <v>0</v>
      </c>
      <c r="AA157" s="229">
        <f>Z157*K157</f>
        <v>0</v>
      </c>
      <c r="AR157" s="22" t="s">
        <v>211</v>
      </c>
      <c r="AT157" s="22" t="s">
        <v>207</v>
      </c>
      <c r="AU157" s="22" t="s">
        <v>149</v>
      </c>
      <c r="AY157" s="22" t="s">
        <v>206</v>
      </c>
      <c r="BE157" s="142">
        <f>IF(U157="základní",N157,0)</f>
        <v>0</v>
      </c>
      <c r="BF157" s="142">
        <f>IF(U157="snížená",N157,0)</f>
        <v>0</v>
      </c>
      <c r="BG157" s="142">
        <f>IF(U157="zákl. přenesená",N157,0)</f>
        <v>0</v>
      </c>
      <c r="BH157" s="142">
        <f>IF(U157="sníž. přenesená",N157,0)</f>
        <v>0</v>
      </c>
      <c r="BI157" s="142">
        <f>IF(U157="nulová",N157,0)</f>
        <v>0</v>
      </c>
      <c r="BJ157" s="22" t="s">
        <v>88</v>
      </c>
      <c r="BK157" s="142">
        <f>ROUND(L157*K157,2)</f>
        <v>0</v>
      </c>
      <c r="BL157" s="22" t="s">
        <v>211</v>
      </c>
      <c r="BM157" s="22" t="s">
        <v>4705</v>
      </c>
    </row>
    <row r="158" s="1" customFormat="1" ht="25.5" customHeight="1">
      <c r="B158" s="46"/>
      <c r="C158" s="219" t="s">
        <v>318</v>
      </c>
      <c r="D158" s="219" t="s">
        <v>207</v>
      </c>
      <c r="E158" s="220" t="s">
        <v>4706</v>
      </c>
      <c r="F158" s="221" t="s">
        <v>4707</v>
      </c>
      <c r="G158" s="221"/>
      <c r="H158" s="221"/>
      <c r="I158" s="221"/>
      <c r="J158" s="222" t="s">
        <v>321</v>
      </c>
      <c r="K158" s="223">
        <v>1</v>
      </c>
      <c r="L158" s="224">
        <v>0</v>
      </c>
      <c r="M158" s="225"/>
      <c r="N158" s="226">
        <f>ROUND(L158*K158,2)</f>
        <v>0</v>
      </c>
      <c r="O158" s="226"/>
      <c r="P158" s="226"/>
      <c r="Q158" s="226"/>
      <c r="R158" s="48"/>
      <c r="T158" s="227" t="s">
        <v>22</v>
      </c>
      <c r="U158" s="56" t="s">
        <v>45</v>
      </c>
      <c r="V158" s="47"/>
      <c r="W158" s="228">
        <f>V158*K158</f>
        <v>0</v>
      </c>
      <c r="X158" s="228">
        <v>0</v>
      </c>
      <c r="Y158" s="228">
        <f>X158*K158</f>
        <v>0</v>
      </c>
      <c r="Z158" s="228">
        <v>0</v>
      </c>
      <c r="AA158" s="229">
        <f>Z158*K158</f>
        <v>0</v>
      </c>
      <c r="AR158" s="22" t="s">
        <v>211</v>
      </c>
      <c r="AT158" s="22" t="s">
        <v>207</v>
      </c>
      <c r="AU158" s="22" t="s">
        <v>149</v>
      </c>
      <c r="AY158" s="22" t="s">
        <v>206</v>
      </c>
      <c r="BE158" s="142">
        <f>IF(U158="základní",N158,0)</f>
        <v>0</v>
      </c>
      <c r="BF158" s="142">
        <f>IF(U158="snížená",N158,0)</f>
        <v>0</v>
      </c>
      <c r="BG158" s="142">
        <f>IF(U158="zákl. přenesená",N158,0)</f>
        <v>0</v>
      </c>
      <c r="BH158" s="142">
        <f>IF(U158="sníž. přenesená",N158,0)</f>
        <v>0</v>
      </c>
      <c r="BI158" s="142">
        <f>IF(U158="nulová",N158,0)</f>
        <v>0</v>
      </c>
      <c r="BJ158" s="22" t="s">
        <v>88</v>
      </c>
      <c r="BK158" s="142">
        <f>ROUND(L158*K158,2)</f>
        <v>0</v>
      </c>
      <c r="BL158" s="22" t="s">
        <v>211</v>
      </c>
      <c r="BM158" s="22" t="s">
        <v>4708</v>
      </c>
    </row>
    <row r="159" s="1" customFormat="1" ht="25.5" customHeight="1">
      <c r="B159" s="46"/>
      <c r="C159" s="242" t="s">
        <v>323</v>
      </c>
      <c r="D159" s="242" t="s">
        <v>263</v>
      </c>
      <c r="E159" s="243" t="s">
        <v>4709</v>
      </c>
      <c r="F159" s="244" t="s">
        <v>4710</v>
      </c>
      <c r="G159" s="244"/>
      <c r="H159" s="244"/>
      <c r="I159" s="244"/>
      <c r="J159" s="245" t="s">
        <v>321</v>
      </c>
      <c r="K159" s="246">
        <v>1</v>
      </c>
      <c r="L159" s="247">
        <v>0</v>
      </c>
      <c r="M159" s="248"/>
      <c r="N159" s="249">
        <f>ROUND(L159*K159,2)</f>
        <v>0</v>
      </c>
      <c r="O159" s="226"/>
      <c r="P159" s="226"/>
      <c r="Q159" s="226"/>
      <c r="R159" s="48"/>
      <c r="T159" s="227" t="s">
        <v>22</v>
      </c>
      <c r="U159" s="56" t="s">
        <v>45</v>
      </c>
      <c r="V159" s="47"/>
      <c r="W159" s="228">
        <f>V159*K159</f>
        <v>0</v>
      </c>
      <c r="X159" s="228">
        <v>0.078799999999999995</v>
      </c>
      <c r="Y159" s="228">
        <f>X159*K159</f>
        <v>0.078799999999999995</v>
      </c>
      <c r="Z159" s="228">
        <v>0</v>
      </c>
      <c r="AA159" s="229">
        <f>Z159*K159</f>
        <v>0</v>
      </c>
      <c r="AR159" s="22" t="s">
        <v>240</v>
      </c>
      <c r="AT159" s="22" t="s">
        <v>263</v>
      </c>
      <c r="AU159" s="22" t="s">
        <v>149</v>
      </c>
      <c r="AY159" s="22" t="s">
        <v>206</v>
      </c>
      <c r="BE159" s="142">
        <f>IF(U159="základní",N159,0)</f>
        <v>0</v>
      </c>
      <c r="BF159" s="142">
        <f>IF(U159="snížená",N159,0)</f>
        <v>0</v>
      </c>
      <c r="BG159" s="142">
        <f>IF(U159="zákl. přenesená",N159,0)</f>
        <v>0</v>
      </c>
      <c r="BH159" s="142">
        <f>IF(U159="sníž. přenesená",N159,0)</f>
        <v>0</v>
      </c>
      <c r="BI159" s="142">
        <f>IF(U159="nulová",N159,0)</f>
        <v>0</v>
      </c>
      <c r="BJ159" s="22" t="s">
        <v>88</v>
      </c>
      <c r="BK159" s="142">
        <f>ROUND(L159*K159,2)</f>
        <v>0</v>
      </c>
      <c r="BL159" s="22" t="s">
        <v>211</v>
      </c>
      <c r="BM159" s="22" t="s">
        <v>4711</v>
      </c>
    </row>
    <row r="160" s="1" customFormat="1" ht="25.5" customHeight="1">
      <c r="B160" s="46"/>
      <c r="C160" s="219" t="s">
        <v>327</v>
      </c>
      <c r="D160" s="219" t="s">
        <v>207</v>
      </c>
      <c r="E160" s="220" t="s">
        <v>4712</v>
      </c>
      <c r="F160" s="221" t="s">
        <v>4713</v>
      </c>
      <c r="G160" s="221"/>
      <c r="H160" s="221"/>
      <c r="I160" s="221"/>
      <c r="J160" s="222" t="s">
        <v>243</v>
      </c>
      <c r="K160" s="223">
        <v>34</v>
      </c>
      <c r="L160" s="224">
        <v>0</v>
      </c>
      <c r="M160" s="225"/>
      <c r="N160" s="226">
        <f>ROUND(L160*K160,2)</f>
        <v>0</v>
      </c>
      <c r="O160" s="226"/>
      <c r="P160" s="226"/>
      <c r="Q160" s="226"/>
      <c r="R160" s="48"/>
      <c r="T160" s="227" t="s">
        <v>22</v>
      </c>
      <c r="U160" s="56" t="s">
        <v>45</v>
      </c>
      <c r="V160" s="47"/>
      <c r="W160" s="228">
        <f>V160*K160</f>
        <v>0</v>
      </c>
      <c r="X160" s="228">
        <v>0</v>
      </c>
      <c r="Y160" s="228">
        <f>X160*K160</f>
        <v>0</v>
      </c>
      <c r="Z160" s="228">
        <v>0</v>
      </c>
      <c r="AA160" s="229">
        <f>Z160*K160</f>
        <v>0</v>
      </c>
      <c r="AR160" s="22" t="s">
        <v>211</v>
      </c>
      <c r="AT160" s="22" t="s">
        <v>207</v>
      </c>
      <c r="AU160" s="22" t="s">
        <v>149</v>
      </c>
      <c r="AY160" s="22" t="s">
        <v>206</v>
      </c>
      <c r="BE160" s="142">
        <f>IF(U160="základní",N160,0)</f>
        <v>0</v>
      </c>
      <c r="BF160" s="142">
        <f>IF(U160="snížená",N160,0)</f>
        <v>0</v>
      </c>
      <c r="BG160" s="142">
        <f>IF(U160="zákl. přenesená",N160,0)</f>
        <v>0</v>
      </c>
      <c r="BH160" s="142">
        <f>IF(U160="sníž. přenesená",N160,0)</f>
        <v>0</v>
      </c>
      <c r="BI160" s="142">
        <f>IF(U160="nulová",N160,0)</f>
        <v>0</v>
      </c>
      <c r="BJ160" s="22" t="s">
        <v>88</v>
      </c>
      <c r="BK160" s="142">
        <f>ROUND(L160*K160,2)</f>
        <v>0</v>
      </c>
      <c r="BL160" s="22" t="s">
        <v>211</v>
      </c>
      <c r="BM160" s="22" t="s">
        <v>4714</v>
      </c>
    </row>
    <row r="161" s="1" customFormat="1" ht="25.5" customHeight="1">
      <c r="B161" s="46"/>
      <c r="C161" s="242" t="s">
        <v>331</v>
      </c>
      <c r="D161" s="242" t="s">
        <v>263</v>
      </c>
      <c r="E161" s="243" t="s">
        <v>4715</v>
      </c>
      <c r="F161" s="244" t="s">
        <v>4716</v>
      </c>
      <c r="G161" s="244"/>
      <c r="H161" s="244"/>
      <c r="I161" s="244"/>
      <c r="J161" s="245" t="s">
        <v>321</v>
      </c>
      <c r="K161" s="246">
        <v>12</v>
      </c>
      <c r="L161" s="247">
        <v>0</v>
      </c>
      <c r="M161" s="248"/>
      <c r="N161" s="249">
        <f>ROUND(L161*K161,2)</f>
        <v>0</v>
      </c>
      <c r="O161" s="226"/>
      <c r="P161" s="226"/>
      <c r="Q161" s="226"/>
      <c r="R161" s="48"/>
      <c r="T161" s="227" t="s">
        <v>22</v>
      </c>
      <c r="U161" s="56" t="s">
        <v>45</v>
      </c>
      <c r="V161" s="47"/>
      <c r="W161" s="228">
        <f>V161*K161</f>
        <v>0</v>
      </c>
      <c r="X161" s="228">
        <v>0.039</v>
      </c>
      <c r="Y161" s="228">
        <f>X161*K161</f>
        <v>0.46799999999999997</v>
      </c>
      <c r="Z161" s="228">
        <v>0</v>
      </c>
      <c r="AA161" s="229">
        <f>Z161*K161</f>
        <v>0</v>
      </c>
      <c r="AR161" s="22" t="s">
        <v>240</v>
      </c>
      <c r="AT161" s="22" t="s">
        <v>263</v>
      </c>
      <c r="AU161" s="22" t="s">
        <v>149</v>
      </c>
      <c r="AY161" s="22" t="s">
        <v>206</v>
      </c>
      <c r="BE161" s="142">
        <f>IF(U161="základní",N161,0)</f>
        <v>0</v>
      </c>
      <c r="BF161" s="142">
        <f>IF(U161="snížená",N161,0)</f>
        <v>0</v>
      </c>
      <c r="BG161" s="142">
        <f>IF(U161="zákl. přenesená",N161,0)</f>
        <v>0</v>
      </c>
      <c r="BH161" s="142">
        <f>IF(U161="sníž. přenesená",N161,0)</f>
        <v>0</v>
      </c>
      <c r="BI161" s="142">
        <f>IF(U161="nulová",N161,0)</f>
        <v>0</v>
      </c>
      <c r="BJ161" s="22" t="s">
        <v>88</v>
      </c>
      <c r="BK161" s="142">
        <f>ROUND(L161*K161,2)</f>
        <v>0</v>
      </c>
      <c r="BL161" s="22" t="s">
        <v>211</v>
      </c>
      <c r="BM161" s="22" t="s">
        <v>4717</v>
      </c>
    </row>
    <row r="162" s="1" customFormat="1" ht="38.25" customHeight="1">
      <c r="B162" s="46"/>
      <c r="C162" s="219" t="s">
        <v>337</v>
      </c>
      <c r="D162" s="219" t="s">
        <v>207</v>
      </c>
      <c r="E162" s="220" t="s">
        <v>4718</v>
      </c>
      <c r="F162" s="221" t="s">
        <v>4719</v>
      </c>
      <c r="G162" s="221"/>
      <c r="H162" s="221"/>
      <c r="I162" s="221"/>
      <c r="J162" s="222" t="s">
        <v>321</v>
      </c>
      <c r="K162" s="223">
        <v>1</v>
      </c>
      <c r="L162" s="224">
        <v>0</v>
      </c>
      <c r="M162" s="225"/>
      <c r="N162" s="226">
        <f>ROUND(L162*K162,2)</f>
        <v>0</v>
      </c>
      <c r="O162" s="226"/>
      <c r="P162" s="226"/>
      <c r="Q162" s="226"/>
      <c r="R162" s="48"/>
      <c r="T162" s="227" t="s">
        <v>22</v>
      </c>
      <c r="U162" s="56" t="s">
        <v>45</v>
      </c>
      <c r="V162" s="47"/>
      <c r="W162" s="228">
        <f>V162*K162</f>
        <v>0</v>
      </c>
      <c r="X162" s="228">
        <v>0</v>
      </c>
      <c r="Y162" s="228">
        <f>X162*K162</f>
        <v>0</v>
      </c>
      <c r="Z162" s="228">
        <v>0</v>
      </c>
      <c r="AA162" s="229">
        <f>Z162*K162</f>
        <v>0</v>
      </c>
      <c r="AR162" s="22" t="s">
        <v>211</v>
      </c>
      <c r="AT162" s="22" t="s">
        <v>207</v>
      </c>
      <c r="AU162" s="22" t="s">
        <v>149</v>
      </c>
      <c r="AY162" s="22" t="s">
        <v>206</v>
      </c>
      <c r="BE162" s="142">
        <f>IF(U162="základní",N162,0)</f>
        <v>0</v>
      </c>
      <c r="BF162" s="142">
        <f>IF(U162="snížená",N162,0)</f>
        <v>0</v>
      </c>
      <c r="BG162" s="142">
        <f>IF(U162="zákl. přenesená",N162,0)</f>
        <v>0</v>
      </c>
      <c r="BH162" s="142">
        <f>IF(U162="sníž. přenesená",N162,0)</f>
        <v>0</v>
      </c>
      <c r="BI162" s="142">
        <f>IF(U162="nulová",N162,0)</f>
        <v>0</v>
      </c>
      <c r="BJ162" s="22" t="s">
        <v>88</v>
      </c>
      <c r="BK162" s="142">
        <f>ROUND(L162*K162,2)</f>
        <v>0</v>
      </c>
      <c r="BL162" s="22" t="s">
        <v>211</v>
      </c>
      <c r="BM162" s="22" t="s">
        <v>4720</v>
      </c>
    </row>
    <row r="163" s="1" customFormat="1" ht="25.5" customHeight="1">
      <c r="B163" s="46"/>
      <c r="C163" s="242" t="s">
        <v>342</v>
      </c>
      <c r="D163" s="242" t="s">
        <v>263</v>
      </c>
      <c r="E163" s="243" t="s">
        <v>4721</v>
      </c>
      <c r="F163" s="244" t="s">
        <v>4722</v>
      </c>
      <c r="G163" s="244"/>
      <c r="H163" s="244"/>
      <c r="I163" s="244"/>
      <c r="J163" s="245" t="s">
        <v>321</v>
      </c>
      <c r="K163" s="246">
        <v>1</v>
      </c>
      <c r="L163" s="247">
        <v>0</v>
      </c>
      <c r="M163" s="248"/>
      <c r="N163" s="249">
        <f>ROUND(L163*K163,2)</f>
        <v>0</v>
      </c>
      <c r="O163" s="226"/>
      <c r="P163" s="226"/>
      <c r="Q163" s="226"/>
      <c r="R163" s="48"/>
      <c r="T163" s="227" t="s">
        <v>22</v>
      </c>
      <c r="U163" s="56" t="s">
        <v>45</v>
      </c>
      <c r="V163" s="47"/>
      <c r="W163" s="228">
        <f>V163*K163</f>
        <v>0</v>
      </c>
      <c r="X163" s="228">
        <v>0.12</v>
      </c>
      <c r="Y163" s="228">
        <f>X163*K163</f>
        <v>0.12</v>
      </c>
      <c r="Z163" s="228">
        <v>0</v>
      </c>
      <c r="AA163" s="229">
        <f>Z163*K163</f>
        <v>0</v>
      </c>
      <c r="AR163" s="22" t="s">
        <v>240</v>
      </c>
      <c r="AT163" s="22" t="s">
        <v>263</v>
      </c>
      <c r="AU163" s="22" t="s">
        <v>149</v>
      </c>
      <c r="AY163" s="22" t="s">
        <v>206</v>
      </c>
      <c r="BE163" s="142">
        <f>IF(U163="základní",N163,0)</f>
        <v>0</v>
      </c>
      <c r="BF163" s="142">
        <f>IF(U163="snížená",N163,0)</f>
        <v>0</v>
      </c>
      <c r="BG163" s="142">
        <f>IF(U163="zákl. přenesená",N163,0)</f>
        <v>0</v>
      </c>
      <c r="BH163" s="142">
        <f>IF(U163="sníž. přenesená",N163,0)</f>
        <v>0</v>
      </c>
      <c r="BI163" s="142">
        <f>IF(U163="nulová",N163,0)</f>
        <v>0</v>
      </c>
      <c r="BJ163" s="22" t="s">
        <v>88</v>
      </c>
      <c r="BK163" s="142">
        <f>ROUND(L163*K163,2)</f>
        <v>0</v>
      </c>
      <c r="BL163" s="22" t="s">
        <v>211</v>
      </c>
      <c r="BM163" s="22" t="s">
        <v>4723</v>
      </c>
    </row>
    <row r="164" s="1" customFormat="1" ht="25.5" customHeight="1">
      <c r="B164" s="46"/>
      <c r="C164" s="219" t="s">
        <v>348</v>
      </c>
      <c r="D164" s="219" t="s">
        <v>207</v>
      </c>
      <c r="E164" s="220" t="s">
        <v>4724</v>
      </c>
      <c r="F164" s="221" t="s">
        <v>4725</v>
      </c>
      <c r="G164" s="221"/>
      <c r="H164" s="221"/>
      <c r="I164" s="221"/>
      <c r="J164" s="222" t="s">
        <v>210</v>
      </c>
      <c r="K164" s="223">
        <v>10.199999999999999</v>
      </c>
      <c r="L164" s="224">
        <v>0</v>
      </c>
      <c r="M164" s="225"/>
      <c r="N164" s="226">
        <f>ROUND(L164*K164,2)</f>
        <v>0</v>
      </c>
      <c r="O164" s="226"/>
      <c r="P164" s="226"/>
      <c r="Q164" s="226"/>
      <c r="R164" s="48"/>
      <c r="T164" s="227" t="s">
        <v>22</v>
      </c>
      <c r="U164" s="56" t="s">
        <v>45</v>
      </c>
      <c r="V164" s="47"/>
      <c r="W164" s="228">
        <f>V164*K164</f>
        <v>0</v>
      </c>
      <c r="X164" s="228">
        <v>2.45329</v>
      </c>
      <c r="Y164" s="228">
        <f>X164*K164</f>
        <v>25.023557999999998</v>
      </c>
      <c r="Z164" s="228">
        <v>0</v>
      </c>
      <c r="AA164" s="229">
        <f>Z164*K164</f>
        <v>0</v>
      </c>
      <c r="AR164" s="22" t="s">
        <v>211</v>
      </c>
      <c r="AT164" s="22" t="s">
        <v>207</v>
      </c>
      <c r="AU164" s="22" t="s">
        <v>149</v>
      </c>
      <c r="AY164" s="22" t="s">
        <v>206</v>
      </c>
      <c r="BE164" s="142">
        <f>IF(U164="základní",N164,0)</f>
        <v>0</v>
      </c>
      <c r="BF164" s="142">
        <f>IF(U164="snížená",N164,0)</f>
        <v>0</v>
      </c>
      <c r="BG164" s="142">
        <f>IF(U164="zákl. přenesená",N164,0)</f>
        <v>0</v>
      </c>
      <c r="BH164" s="142">
        <f>IF(U164="sníž. přenesená",N164,0)</f>
        <v>0</v>
      </c>
      <c r="BI164" s="142">
        <f>IF(U164="nulová",N164,0)</f>
        <v>0</v>
      </c>
      <c r="BJ164" s="22" t="s">
        <v>88</v>
      </c>
      <c r="BK164" s="142">
        <f>ROUND(L164*K164,2)</f>
        <v>0</v>
      </c>
      <c r="BL164" s="22" t="s">
        <v>211</v>
      </c>
      <c r="BM164" s="22" t="s">
        <v>4726</v>
      </c>
    </row>
    <row r="165" s="10" customFormat="1" ht="16.5" customHeight="1">
      <c r="B165" s="230"/>
      <c r="C165" s="231"/>
      <c r="D165" s="231"/>
      <c r="E165" s="232" t="s">
        <v>22</v>
      </c>
      <c r="F165" s="233" t="s">
        <v>4727</v>
      </c>
      <c r="G165" s="234"/>
      <c r="H165" s="234"/>
      <c r="I165" s="234"/>
      <c r="J165" s="231"/>
      <c r="K165" s="235">
        <v>10.199999999999999</v>
      </c>
      <c r="L165" s="231"/>
      <c r="M165" s="231"/>
      <c r="N165" s="231"/>
      <c r="O165" s="231"/>
      <c r="P165" s="231"/>
      <c r="Q165" s="231"/>
      <c r="R165" s="236"/>
      <c r="T165" s="237"/>
      <c r="U165" s="231"/>
      <c r="V165" s="231"/>
      <c r="W165" s="231"/>
      <c r="X165" s="231"/>
      <c r="Y165" s="231"/>
      <c r="Z165" s="231"/>
      <c r="AA165" s="238"/>
      <c r="AT165" s="239" t="s">
        <v>214</v>
      </c>
      <c r="AU165" s="239" t="s">
        <v>149</v>
      </c>
      <c r="AV165" s="10" t="s">
        <v>149</v>
      </c>
      <c r="AW165" s="10" t="s">
        <v>36</v>
      </c>
      <c r="AX165" s="10" t="s">
        <v>88</v>
      </c>
      <c r="AY165" s="239" t="s">
        <v>206</v>
      </c>
    </row>
    <row r="166" s="1" customFormat="1" ht="25.5" customHeight="1">
      <c r="B166" s="46"/>
      <c r="C166" s="219" t="s">
        <v>354</v>
      </c>
      <c r="D166" s="219" t="s">
        <v>207</v>
      </c>
      <c r="E166" s="220" t="s">
        <v>4728</v>
      </c>
      <c r="F166" s="221" t="s">
        <v>4729</v>
      </c>
      <c r="G166" s="221"/>
      <c r="H166" s="221"/>
      <c r="I166" s="221"/>
      <c r="J166" s="222" t="s">
        <v>260</v>
      </c>
      <c r="K166" s="223">
        <v>68</v>
      </c>
      <c r="L166" s="224">
        <v>0</v>
      </c>
      <c r="M166" s="225"/>
      <c r="N166" s="226">
        <f>ROUND(L166*K166,2)</f>
        <v>0</v>
      </c>
      <c r="O166" s="226"/>
      <c r="P166" s="226"/>
      <c r="Q166" s="226"/>
      <c r="R166" s="48"/>
      <c r="T166" s="227" t="s">
        <v>22</v>
      </c>
      <c r="U166" s="56" t="s">
        <v>45</v>
      </c>
      <c r="V166" s="47"/>
      <c r="W166" s="228">
        <f>V166*K166</f>
        <v>0</v>
      </c>
      <c r="X166" s="228">
        <v>0.013390000000000001</v>
      </c>
      <c r="Y166" s="228">
        <f>X166*K166</f>
        <v>0.91052000000000011</v>
      </c>
      <c r="Z166" s="228">
        <v>0</v>
      </c>
      <c r="AA166" s="229">
        <f>Z166*K166</f>
        <v>0</v>
      </c>
      <c r="AR166" s="22" t="s">
        <v>211</v>
      </c>
      <c r="AT166" s="22" t="s">
        <v>207</v>
      </c>
      <c r="AU166" s="22" t="s">
        <v>149</v>
      </c>
      <c r="AY166" s="22" t="s">
        <v>206</v>
      </c>
      <c r="BE166" s="142">
        <f>IF(U166="základní",N166,0)</f>
        <v>0</v>
      </c>
      <c r="BF166" s="142">
        <f>IF(U166="snížená",N166,0)</f>
        <v>0</v>
      </c>
      <c r="BG166" s="142">
        <f>IF(U166="zákl. přenesená",N166,0)</f>
        <v>0</v>
      </c>
      <c r="BH166" s="142">
        <f>IF(U166="sníž. přenesená",N166,0)</f>
        <v>0</v>
      </c>
      <c r="BI166" s="142">
        <f>IF(U166="nulová",N166,0)</f>
        <v>0</v>
      </c>
      <c r="BJ166" s="22" t="s">
        <v>88</v>
      </c>
      <c r="BK166" s="142">
        <f>ROUND(L166*K166,2)</f>
        <v>0</v>
      </c>
      <c r="BL166" s="22" t="s">
        <v>211</v>
      </c>
      <c r="BM166" s="22" t="s">
        <v>4730</v>
      </c>
    </row>
    <row r="167" s="10" customFormat="1" ht="16.5" customHeight="1">
      <c r="B167" s="230"/>
      <c r="C167" s="231"/>
      <c r="D167" s="231"/>
      <c r="E167" s="232" t="s">
        <v>22</v>
      </c>
      <c r="F167" s="233" t="s">
        <v>4731</v>
      </c>
      <c r="G167" s="234"/>
      <c r="H167" s="234"/>
      <c r="I167" s="234"/>
      <c r="J167" s="231"/>
      <c r="K167" s="235">
        <v>68</v>
      </c>
      <c r="L167" s="231"/>
      <c r="M167" s="231"/>
      <c r="N167" s="231"/>
      <c r="O167" s="231"/>
      <c r="P167" s="231"/>
      <c r="Q167" s="231"/>
      <c r="R167" s="236"/>
      <c r="T167" s="237"/>
      <c r="U167" s="231"/>
      <c r="V167" s="231"/>
      <c r="W167" s="231"/>
      <c r="X167" s="231"/>
      <c r="Y167" s="231"/>
      <c r="Z167" s="231"/>
      <c r="AA167" s="238"/>
      <c r="AT167" s="239" t="s">
        <v>214</v>
      </c>
      <c r="AU167" s="239" t="s">
        <v>149</v>
      </c>
      <c r="AV167" s="10" t="s">
        <v>149</v>
      </c>
      <c r="AW167" s="10" t="s">
        <v>36</v>
      </c>
      <c r="AX167" s="10" t="s">
        <v>88</v>
      </c>
      <c r="AY167" s="239" t="s">
        <v>206</v>
      </c>
    </row>
    <row r="168" s="1" customFormat="1" ht="25.5" customHeight="1">
      <c r="B168" s="46"/>
      <c r="C168" s="219" t="s">
        <v>362</v>
      </c>
      <c r="D168" s="219" t="s">
        <v>207</v>
      </c>
      <c r="E168" s="220" t="s">
        <v>4732</v>
      </c>
      <c r="F168" s="221" t="s">
        <v>4733</v>
      </c>
      <c r="G168" s="221"/>
      <c r="H168" s="221"/>
      <c r="I168" s="221"/>
      <c r="J168" s="222" t="s">
        <v>260</v>
      </c>
      <c r="K168" s="223">
        <v>68</v>
      </c>
      <c r="L168" s="224">
        <v>0</v>
      </c>
      <c r="M168" s="225"/>
      <c r="N168" s="226">
        <f>ROUND(L168*K168,2)</f>
        <v>0</v>
      </c>
      <c r="O168" s="226"/>
      <c r="P168" s="226"/>
      <c r="Q168" s="226"/>
      <c r="R168" s="48"/>
      <c r="T168" s="227" t="s">
        <v>22</v>
      </c>
      <c r="U168" s="56" t="s">
        <v>45</v>
      </c>
      <c r="V168" s="47"/>
      <c r="W168" s="228">
        <f>V168*K168</f>
        <v>0</v>
      </c>
      <c r="X168" s="228">
        <v>0</v>
      </c>
      <c r="Y168" s="228">
        <f>X168*K168</f>
        <v>0</v>
      </c>
      <c r="Z168" s="228">
        <v>0</v>
      </c>
      <c r="AA168" s="229">
        <f>Z168*K168</f>
        <v>0</v>
      </c>
      <c r="AR168" s="22" t="s">
        <v>211</v>
      </c>
      <c r="AT168" s="22" t="s">
        <v>207</v>
      </c>
      <c r="AU168" s="22" t="s">
        <v>149</v>
      </c>
      <c r="AY168" s="22" t="s">
        <v>206</v>
      </c>
      <c r="BE168" s="142">
        <f>IF(U168="základní",N168,0)</f>
        <v>0</v>
      </c>
      <c r="BF168" s="142">
        <f>IF(U168="snížená",N168,0)</f>
        <v>0</v>
      </c>
      <c r="BG168" s="142">
        <f>IF(U168="zákl. přenesená",N168,0)</f>
        <v>0</v>
      </c>
      <c r="BH168" s="142">
        <f>IF(U168="sníž. přenesená",N168,0)</f>
        <v>0</v>
      </c>
      <c r="BI168" s="142">
        <f>IF(U168="nulová",N168,0)</f>
        <v>0</v>
      </c>
      <c r="BJ168" s="22" t="s">
        <v>88</v>
      </c>
      <c r="BK168" s="142">
        <f>ROUND(L168*K168,2)</f>
        <v>0</v>
      </c>
      <c r="BL168" s="22" t="s">
        <v>211</v>
      </c>
      <c r="BM168" s="22" t="s">
        <v>4734</v>
      </c>
    </row>
    <row r="169" s="1" customFormat="1" ht="25.5" customHeight="1">
      <c r="B169" s="46"/>
      <c r="C169" s="219" t="s">
        <v>367</v>
      </c>
      <c r="D169" s="219" t="s">
        <v>207</v>
      </c>
      <c r="E169" s="220" t="s">
        <v>4735</v>
      </c>
      <c r="F169" s="221" t="s">
        <v>4736</v>
      </c>
      <c r="G169" s="221"/>
      <c r="H169" s="221"/>
      <c r="I169" s="221"/>
      <c r="J169" s="222" t="s">
        <v>238</v>
      </c>
      <c r="K169" s="223">
        <v>0.51000000000000001</v>
      </c>
      <c r="L169" s="224">
        <v>0</v>
      </c>
      <c r="M169" s="225"/>
      <c r="N169" s="226">
        <f>ROUND(L169*K169,2)</f>
        <v>0</v>
      </c>
      <c r="O169" s="226"/>
      <c r="P169" s="226"/>
      <c r="Q169" s="226"/>
      <c r="R169" s="48"/>
      <c r="T169" s="227" t="s">
        <v>22</v>
      </c>
      <c r="U169" s="56" t="s">
        <v>45</v>
      </c>
      <c r="V169" s="47"/>
      <c r="W169" s="228">
        <f>V169*K169</f>
        <v>0</v>
      </c>
      <c r="X169" s="228">
        <v>1.0502400000000001</v>
      </c>
      <c r="Y169" s="228">
        <f>X169*K169</f>
        <v>0.53562240000000005</v>
      </c>
      <c r="Z169" s="228">
        <v>0</v>
      </c>
      <c r="AA169" s="229">
        <f>Z169*K169</f>
        <v>0</v>
      </c>
      <c r="AR169" s="22" t="s">
        <v>211</v>
      </c>
      <c r="AT169" s="22" t="s">
        <v>207</v>
      </c>
      <c r="AU169" s="22" t="s">
        <v>149</v>
      </c>
      <c r="AY169" s="22" t="s">
        <v>206</v>
      </c>
      <c r="BE169" s="142">
        <f>IF(U169="základní",N169,0)</f>
        <v>0</v>
      </c>
      <c r="BF169" s="142">
        <f>IF(U169="snížená",N169,0)</f>
        <v>0</v>
      </c>
      <c r="BG169" s="142">
        <f>IF(U169="zákl. přenesená",N169,0)</f>
        <v>0</v>
      </c>
      <c r="BH169" s="142">
        <f>IF(U169="sníž. přenesená",N169,0)</f>
        <v>0</v>
      </c>
      <c r="BI169" s="142">
        <f>IF(U169="nulová",N169,0)</f>
        <v>0</v>
      </c>
      <c r="BJ169" s="22" t="s">
        <v>88</v>
      </c>
      <c r="BK169" s="142">
        <f>ROUND(L169*K169,2)</f>
        <v>0</v>
      </c>
      <c r="BL169" s="22" t="s">
        <v>211</v>
      </c>
      <c r="BM169" s="22" t="s">
        <v>4737</v>
      </c>
    </row>
    <row r="170" s="10" customFormat="1" ht="16.5" customHeight="1">
      <c r="B170" s="230"/>
      <c r="C170" s="231"/>
      <c r="D170" s="231"/>
      <c r="E170" s="232" t="s">
        <v>22</v>
      </c>
      <c r="F170" s="233" t="s">
        <v>4738</v>
      </c>
      <c r="G170" s="234"/>
      <c r="H170" s="234"/>
      <c r="I170" s="234"/>
      <c r="J170" s="231"/>
      <c r="K170" s="235">
        <v>0.51000000000000001</v>
      </c>
      <c r="L170" s="231"/>
      <c r="M170" s="231"/>
      <c r="N170" s="231"/>
      <c r="O170" s="231"/>
      <c r="P170" s="231"/>
      <c r="Q170" s="231"/>
      <c r="R170" s="236"/>
      <c r="T170" s="237"/>
      <c r="U170" s="231"/>
      <c r="V170" s="231"/>
      <c r="W170" s="231"/>
      <c r="X170" s="231"/>
      <c r="Y170" s="231"/>
      <c r="Z170" s="231"/>
      <c r="AA170" s="238"/>
      <c r="AT170" s="239" t="s">
        <v>214</v>
      </c>
      <c r="AU170" s="239" t="s">
        <v>149</v>
      </c>
      <c r="AV170" s="10" t="s">
        <v>149</v>
      </c>
      <c r="AW170" s="10" t="s">
        <v>36</v>
      </c>
      <c r="AX170" s="10" t="s">
        <v>88</v>
      </c>
      <c r="AY170" s="239" t="s">
        <v>206</v>
      </c>
    </row>
    <row r="171" s="1" customFormat="1" ht="38.25" customHeight="1">
      <c r="B171" s="46"/>
      <c r="C171" s="219" t="s">
        <v>373</v>
      </c>
      <c r="D171" s="219" t="s">
        <v>207</v>
      </c>
      <c r="E171" s="220" t="s">
        <v>4739</v>
      </c>
      <c r="F171" s="221" t="s">
        <v>4740</v>
      </c>
      <c r="G171" s="221"/>
      <c r="H171" s="221"/>
      <c r="I171" s="221"/>
      <c r="J171" s="222" t="s">
        <v>243</v>
      </c>
      <c r="K171" s="223">
        <v>80</v>
      </c>
      <c r="L171" s="224">
        <v>0</v>
      </c>
      <c r="M171" s="225"/>
      <c r="N171" s="226">
        <f>ROUND(L171*K171,2)</f>
        <v>0</v>
      </c>
      <c r="O171" s="226"/>
      <c r="P171" s="226"/>
      <c r="Q171" s="226"/>
      <c r="R171" s="48"/>
      <c r="T171" s="227" t="s">
        <v>22</v>
      </c>
      <c r="U171" s="56" t="s">
        <v>45</v>
      </c>
      <c r="V171" s="47"/>
      <c r="W171" s="228">
        <f>V171*K171</f>
        <v>0</v>
      </c>
      <c r="X171" s="228">
        <v>0</v>
      </c>
      <c r="Y171" s="228">
        <f>X171*K171</f>
        <v>0</v>
      </c>
      <c r="Z171" s="228">
        <v>0</v>
      </c>
      <c r="AA171" s="229">
        <f>Z171*K171</f>
        <v>0</v>
      </c>
      <c r="AR171" s="22" t="s">
        <v>211</v>
      </c>
      <c r="AT171" s="22" t="s">
        <v>207</v>
      </c>
      <c r="AU171" s="22" t="s">
        <v>149</v>
      </c>
      <c r="AY171" s="22" t="s">
        <v>206</v>
      </c>
      <c r="BE171" s="142">
        <f>IF(U171="základní",N171,0)</f>
        <v>0</v>
      </c>
      <c r="BF171" s="142">
        <f>IF(U171="snížená",N171,0)</f>
        <v>0</v>
      </c>
      <c r="BG171" s="142">
        <f>IF(U171="zákl. přenesená",N171,0)</f>
        <v>0</v>
      </c>
      <c r="BH171" s="142">
        <f>IF(U171="sníž. přenesená",N171,0)</f>
        <v>0</v>
      </c>
      <c r="BI171" s="142">
        <f>IF(U171="nulová",N171,0)</f>
        <v>0</v>
      </c>
      <c r="BJ171" s="22" t="s">
        <v>88</v>
      </c>
      <c r="BK171" s="142">
        <f>ROUND(L171*K171,2)</f>
        <v>0</v>
      </c>
      <c r="BL171" s="22" t="s">
        <v>211</v>
      </c>
      <c r="BM171" s="22" t="s">
        <v>4741</v>
      </c>
    </row>
    <row r="172" s="1" customFormat="1" ht="25.5" customHeight="1">
      <c r="B172" s="46"/>
      <c r="C172" s="242" t="s">
        <v>378</v>
      </c>
      <c r="D172" s="242" t="s">
        <v>263</v>
      </c>
      <c r="E172" s="243" t="s">
        <v>4742</v>
      </c>
      <c r="F172" s="244" t="s">
        <v>4743</v>
      </c>
      <c r="G172" s="244"/>
      <c r="H172" s="244"/>
      <c r="I172" s="244"/>
      <c r="J172" s="245" t="s">
        <v>243</v>
      </c>
      <c r="K172" s="246">
        <v>80</v>
      </c>
      <c r="L172" s="247">
        <v>0</v>
      </c>
      <c r="M172" s="248"/>
      <c r="N172" s="249">
        <f>ROUND(L172*K172,2)</f>
        <v>0</v>
      </c>
      <c r="O172" s="226"/>
      <c r="P172" s="226"/>
      <c r="Q172" s="226"/>
      <c r="R172" s="48"/>
      <c r="T172" s="227" t="s">
        <v>22</v>
      </c>
      <c r="U172" s="56" t="s">
        <v>45</v>
      </c>
      <c r="V172" s="47"/>
      <c r="W172" s="228">
        <f>V172*K172</f>
        <v>0</v>
      </c>
      <c r="X172" s="228">
        <v>0.0015</v>
      </c>
      <c r="Y172" s="228">
        <f>X172*K172</f>
        <v>0.12</v>
      </c>
      <c r="Z172" s="228">
        <v>0</v>
      </c>
      <c r="AA172" s="229">
        <f>Z172*K172</f>
        <v>0</v>
      </c>
      <c r="AR172" s="22" t="s">
        <v>240</v>
      </c>
      <c r="AT172" s="22" t="s">
        <v>263</v>
      </c>
      <c r="AU172" s="22" t="s">
        <v>149</v>
      </c>
      <c r="AY172" s="22" t="s">
        <v>206</v>
      </c>
      <c r="BE172" s="142">
        <f>IF(U172="základní",N172,0)</f>
        <v>0</v>
      </c>
      <c r="BF172" s="142">
        <f>IF(U172="snížená",N172,0)</f>
        <v>0</v>
      </c>
      <c r="BG172" s="142">
        <f>IF(U172="zákl. přenesená",N172,0)</f>
        <v>0</v>
      </c>
      <c r="BH172" s="142">
        <f>IF(U172="sníž. přenesená",N172,0)</f>
        <v>0</v>
      </c>
      <c r="BI172" s="142">
        <f>IF(U172="nulová",N172,0)</f>
        <v>0</v>
      </c>
      <c r="BJ172" s="22" t="s">
        <v>88</v>
      </c>
      <c r="BK172" s="142">
        <f>ROUND(L172*K172,2)</f>
        <v>0</v>
      </c>
      <c r="BL172" s="22" t="s">
        <v>211</v>
      </c>
      <c r="BM172" s="22" t="s">
        <v>4744</v>
      </c>
    </row>
    <row r="173" s="1" customFormat="1" ht="25.5" customHeight="1">
      <c r="B173" s="46"/>
      <c r="C173" s="219" t="s">
        <v>384</v>
      </c>
      <c r="D173" s="219" t="s">
        <v>207</v>
      </c>
      <c r="E173" s="220" t="s">
        <v>4745</v>
      </c>
      <c r="F173" s="221" t="s">
        <v>4746</v>
      </c>
      <c r="G173" s="221"/>
      <c r="H173" s="221"/>
      <c r="I173" s="221"/>
      <c r="J173" s="222" t="s">
        <v>243</v>
      </c>
      <c r="K173" s="223">
        <v>54.704999999999998</v>
      </c>
      <c r="L173" s="224">
        <v>0</v>
      </c>
      <c r="M173" s="225"/>
      <c r="N173" s="226">
        <f>ROUND(L173*K173,2)</f>
        <v>0</v>
      </c>
      <c r="O173" s="226"/>
      <c r="P173" s="226"/>
      <c r="Q173" s="226"/>
      <c r="R173" s="48"/>
      <c r="T173" s="227" t="s">
        <v>22</v>
      </c>
      <c r="U173" s="56" t="s">
        <v>45</v>
      </c>
      <c r="V173" s="47"/>
      <c r="W173" s="228">
        <f>V173*K173</f>
        <v>0</v>
      </c>
      <c r="X173" s="228">
        <v>0.025329999999999998</v>
      </c>
      <c r="Y173" s="228">
        <f>X173*K173</f>
        <v>1.3856776499999999</v>
      </c>
      <c r="Z173" s="228">
        <v>0</v>
      </c>
      <c r="AA173" s="229">
        <f>Z173*K173</f>
        <v>0</v>
      </c>
      <c r="AR173" s="22" t="s">
        <v>211</v>
      </c>
      <c r="AT173" s="22" t="s">
        <v>207</v>
      </c>
      <c r="AU173" s="22" t="s">
        <v>149</v>
      </c>
      <c r="AY173" s="22" t="s">
        <v>206</v>
      </c>
      <c r="BE173" s="142">
        <f>IF(U173="základní",N173,0)</f>
        <v>0</v>
      </c>
      <c r="BF173" s="142">
        <f>IF(U173="snížená",N173,0)</f>
        <v>0</v>
      </c>
      <c r="BG173" s="142">
        <f>IF(U173="zákl. přenesená",N173,0)</f>
        <v>0</v>
      </c>
      <c r="BH173" s="142">
        <f>IF(U173="sníž. přenesená",N173,0)</f>
        <v>0</v>
      </c>
      <c r="BI173" s="142">
        <f>IF(U173="nulová",N173,0)</f>
        <v>0</v>
      </c>
      <c r="BJ173" s="22" t="s">
        <v>88</v>
      </c>
      <c r="BK173" s="142">
        <f>ROUND(L173*K173,2)</f>
        <v>0</v>
      </c>
      <c r="BL173" s="22" t="s">
        <v>211</v>
      </c>
      <c r="BM173" s="22" t="s">
        <v>4747</v>
      </c>
    </row>
    <row r="174" s="10" customFormat="1" ht="16.5" customHeight="1">
      <c r="B174" s="230"/>
      <c r="C174" s="231"/>
      <c r="D174" s="231"/>
      <c r="E174" s="232" t="s">
        <v>22</v>
      </c>
      <c r="F174" s="233" t="s">
        <v>4748</v>
      </c>
      <c r="G174" s="234"/>
      <c r="H174" s="234"/>
      <c r="I174" s="234"/>
      <c r="J174" s="231"/>
      <c r="K174" s="235">
        <v>2.3450000000000002</v>
      </c>
      <c r="L174" s="231"/>
      <c r="M174" s="231"/>
      <c r="N174" s="231"/>
      <c r="O174" s="231"/>
      <c r="P174" s="231"/>
      <c r="Q174" s="231"/>
      <c r="R174" s="236"/>
      <c r="T174" s="237"/>
      <c r="U174" s="231"/>
      <c r="V174" s="231"/>
      <c r="W174" s="231"/>
      <c r="X174" s="231"/>
      <c r="Y174" s="231"/>
      <c r="Z174" s="231"/>
      <c r="AA174" s="238"/>
      <c r="AT174" s="239" t="s">
        <v>214</v>
      </c>
      <c r="AU174" s="239" t="s">
        <v>149</v>
      </c>
      <c r="AV174" s="10" t="s">
        <v>149</v>
      </c>
      <c r="AW174" s="10" t="s">
        <v>36</v>
      </c>
      <c r="AX174" s="10" t="s">
        <v>80</v>
      </c>
      <c r="AY174" s="239" t="s">
        <v>206</v>
      </c>
    </row>
    <row r="175" s="10" customFormat="1" ht="16.5" customHeight="1">
      <c r="B175" s="230"/>
      <c r="C175" s="231"/>
      <c r="D175" s="231"/>
      <c r="E175" s="232" t="s">
        <v>22</v>
      </c>
      <c r="F175" s="251" t="s">
        <v>4749</v>
      </c>
      <c r="G175" s="231"/>
      <c r="H175" s="231"/>
      <c r="I175" s="231"/>
      <c r="J175" s="231"/>
      <c r="K175" s="235">
        <v>24.170000000000002</v>
      </c>
      <c r="L175" s="231"/>
      <c r="M175" s="231"/>
      <c r="N175" s="231"/>
      <c r="O175" s="231"/>
      <c r="P175" s="231"/>
      <c r="Q175" s="231"/>
      <c r="R175" s="236"/>
      <c r="T175" s="237"/>
      <c r="U175" s="231"/>
      <c r="V175" s="231"/>
      <c r="W175" s="231"/>
      <c r="X175" s="231"/>
      <c r="Y175" s="231"/>
      <c r="Z175" s="231"/>
      <c r="AA175" s="238"/>
      <c r="AT175" s="239" t="s">
        <v>214</v>
      </c>
      <c r="AU175" s="239" t="s">
        <v>149</v>
      </c>
      <c r="AV175" s="10" t="s">
        <v>149</v>
      </c>
      <c r="AW175" s="10" t="s">
        <v>36</v>
      </c>
      <c r="AX175" s="10" t="s">
        <v>80</v>
      </c>
      <c r="AY175" s="239" t="s">
        <v>206</v>
      </c>
    </row>
    <row r="176" s="10" customFormat="1" ht="16.5" customHeight="1">
      <c r="B176" s="230"/>
      <c r="C176" s="231"/>
      <c r="D176" s="231"/>
      <c r="E176" s="232" t="s">
        <v>22</v>
      </c>
      <c r="F176" s="251" t="s">
        <v>4750</v>
      </c>
      <c r="G176" s="231"/>
      <c r="H176" s="231"/>
      <c r="I176" s="231"/>
      <c r="J176" s="231"/>
      <c r="K176" s="235">
        <v>4.5</v>
      </c>
      <c r="L176" s="231"/>
      <c r="M176" s="231"/>
      <c r="N176" s="231"/>
      <c r="O176" s="231"/>
      <c r="P176" s="231"/>
      <c r="Q176" s="231"/>
      <c r="R176" s="236"/>
      <c r="T176" s="237"/>
      <c r="U176" s="231"/>
      <c r="V176" s="231"/>
      <c r="W176" s="231"/>
      <c r="X176" s="231"/>
      <c r="Y176" s="231"/>
      <c r="Z176" s="231"/>
      <c r="AA176" s="238"/>
      <c r="AT176" s="239" t="s">
        <v>214</v>
      </c>
      <c r="AU176" s="239" t="s">
        <v>149</v>
      </c>
      <c r="AV176" s="10" t="s">
        <v>149</v>
      </c>
      <c r="AW176" s="10" t="s">
        <v>36</v>
      </c>
      <c r="AX176" s="10" t="s">
        <v>80</v>
      </c>
      <c r="AY176" s="239" t="s">
        <v>206</v>
      </c>
    </row>
    <row r="177" s="10" customFormat="1" ht="16.5" customHeight="1">
      <c r="B177" s="230"/>
      <c r="C177" s="231"/>
      <c r="D177" s="231"/>
      <c r="E177" s="232" t="s">
        <v>22</v>
      </c>
      <c r="F177" s="251" t="s">
        <v>4751</v>
      </c>
      <c r="G177" s="231"/>
      <c r="H177" s="231"/>
      <c r="I177" s="231"/>
      <c r="J177" s="231"/>
      <c r="K177" s="235">
        <v>11.199999999999999</v>
      </c>
      <c r="L177" s="231"/>
      <c r="M177" s="231"/>
      <c r="N177" s="231"/>
      <c r="O177" s="231"/>
      <c r="P177" s="231"/>
      <c r="Q177" s="231"/>
      <c r="R177" s="236"/>
      <c r="T177" s="237"/>
      <c r="U177" s="231"/>
      <c r="V177" s="231"/>
      <c r="W177" s="231"/>
      <c r="X177" s="231"/>
      <c r="Y177" s="231"/>
      <c r="Z177" s="231"/>
      <c r="AA177" s="238"/>
      <c r="AT177" s="239" t="s">
        <v>214</v>
      </c>
      <c r="AU177" s="239" t="s">
        <v>149</v>
      </c>
      <c r="AV177" s="10" t="s">
        <v>149</v>
      </c>
      <c r="AW177" s="10" t="s">
        <v>36</v>
      </c>
      <c r="AX177" s="10" t="s">
        <v>80</v>
      </c>
      <c r="AY177" s="239" t="s">
        <v>206</v>
      </c>
    </row>
    <row r="178" s="10" customFormat="1" ht="16.5" customHeight="1">
      <c r="B178" s="230"/>
      <c r="C178" s="231"/>
      <c r="D178" s="231"/>
      <c r="E178" s="232" t="s">
        <v>22</v>
      </c>
      <c r="F178" s="251" t="s">
        <v>4752</v>
      </c>
      <c r="G178" s="231"/>
      <c r="H178" s="231"/>
      <c r="I178" s="231"/>
      <c r="J178" s="231"/>
      <c r="K178" s="235">
        <v>5.0999999999999996</v>
      </c>
      <c r="L178" s="231"/>
      <c r="M178" s="231"/>
      <c r="N178" s="231"/>
      <c r="O178" s="231"/>
      <c r="P178" s="231"/>
      <c r="Q178" s="231"/>
      <c r="R178" s="236"/>
      <c r="T178" s="237"/>
      <c r="U178" s="231"/>
      <c r="V178" s="231"/>
      <c r="W178" s="231"/>
      <c r="X178" s="231"/>
      <c r="Y178" s="231"/>
      <c r="Z178" s="231"/>
      <c r="AA178" s="238"/>
      <c r="AT178" s="239" t="s">
        <v>214</v>
      </c>
      <c r="AU178" s="239" t="s">
        <v>149</v>
      </c>
      <c r="AV178" s="10" t="s">
        <v>149</v>
      </c>
      <c r="AW178" s="10" t="s">
        <v>36</v>
      </c>
      <c r="AX178" s="10" t="s">
        <v>80</v>
      </c>
      <c r="AY178" s="239" t="s">
        <v>206</v>
      </c>
    </row>
    <row r="179" s="10" customFormat="1" ht="16.5" customHeight="1">
      <c r="B179" s="230"/>
      <c r="C179" s="231"/>
      <c r="D179" s="231"/>
      <c r="E179" s="232" t="s">
        <v>22</v>
      </c>
      <c r="F179" s="251" t="s">
        <v>4753</v>
      </c>
      <c r="G179" s="231"/>
      <c r="H179" s="231"/>
      <c r="I179" s="231"/>
      <c r="J179" s="231"/>
      <c r="K179" s="235">
        <v>7.3899999999999997</v>
      </c>
      <c r="L179" s="231"/>
      <c r="M179" s="231"/>
      <c r="N179" s="231"/>
      <c r="O179" s="231"/>
      <c r="P179" s="231"/>
      <c r="Q179" s="231"/>
      <c r="R179" s="236"/>
      <c r="T179" s="237"/>
      <c r="U179" s="231"/>
      <c r="V179" s="231"/>
      <c r="W179" s="231"/>
      <c r="X179" s="231"/>
      <c r="Y179" s="231"/>
      <c r="Z179" s="231"/>
      <c r="AA179" s="238"/>
      <c r="AT179" s="239" t="s">
        <v>214</v>
      </c>
      <c r="AU179" s="239" t="s">
        <v>149</v>
      </c>
      <c r="AV179" s="10" t="s">
        <v>149</v>
      </c>
      <c r="AW179" s="10" t="s">
        <v>36</v>
      </c>
      <c r="AX179" s="10" t="s">
        <v>80</v>
      </c>
      <c r="AY179" s="239" t="s">
        <v>206</v>
      </c>
    </row>
    <row r="180" s="11" customFormat="1" ht="16.5" customHeight="1">
      <c r="B180" s="252"/>
      <c r="C180" s="253"/>
      <c r="D180" s="253"/>
      <c r="E180" s="254" t="s">
        <v>22</v>
      </c>
      <c r="F180" s="255" t="s">
        <v>289</v>
      </c>
      <c r="G180" s="253"/>
      <c r="H180" s="253"/>
      <c r="I180" s="253"/>
      <c r="J180" s="253"/>
      <c r="K180" s="256">
        <v>54.704999999999998</v>
      </c>
      <c r="L180" s="253"/>
      <c r="M180" s="253"/>
      <c r="N180" s="253"/>
      <c r="O180" s="253"/>
      <c r="P180" s="253"/>
      <c r="Q180" s="253"/>
      <c r="R180" s="257"/>
      <c r="T180" s="258"/>
      <c r="U180" s="253"/>
      <c r="V180" s="253"/>
      <c r="W180" s="253"/>
      <c r="X180" s="253"/>
      <c r="Y180" s="253"/>
      <c r="Z180" s="253"/>
      <c r="AA180" s="259"/>
      <c r="AT180" s="260" t="s">
        <v>214</v>
      </c>
      <c r="AU180" s="260" t="s">
        <v>149</v>
      </c>
      <c r="AV180" s="11" t="s">
        <v>211</v>
      </c>
      <c r="AW180" s="11" t="s">
        <v>36</v>
      </c>
      <c r="AX180" s="11" t="s">
        <v>88</v>
      </c>
      <c r="AY180" s="260" t="s">
        <v>206</v>
      </c>
    </row>
    <row r="181" s="1" customFormat="1" ht="38.25" customHeight="1">
      <c r="B181" s="46"/>
      <c r="C181" s="242" t="s">
        <v>388</v>
      </c>
      <c r="D181" s="242" t="s">
        <v>263</v>
      </c>
      <c r="E181" s="243" t="s">
        <v>4605</v>
      </c>
      <c r="F181" s="244" t="s">
        <v>4754</v>
      </c>
      <c r="G181" s="244"/>
      <c r="H181" s="244"/>
      <c r="I181" s="244"/>
      <c r="J181" s="245" t="s">
        <v>650</v>
      </c>
      <c r="K181" s="246">
        <v>1509.3</v>
      </c>
      <c r="L181" s="247">
        <v>0</v>
      </c>
      <c r="M181" s="248"/>
      <c r="N181" s="249">
        <f>ROUND(L181*K181,2)</f>
        <v>0</v>
      </c>
      <c r="O181" s="226"/>
      <c r="P181" s="226"/>
      <c r="Q181" s="226"/>
      <c r="R181" s="48"/>
      <c r="T181" s="227" t="s">
        <v>22</v>
      </c>
      <c r="U181" s="56" t="s">
        <v>45</v>
      </c>
      <c r="V181" s="47"/>
      <c r="W181" s="228">
        <f>V181*K181</f>
        <v>0</v>
      </c>
      <c r="X181" s="228">
        <v>0.001</v>
      </c>
      <c r="Y181" s="228">
        <f>X181*K181</f>
        <v>1.5093000000000001</v>
      </c>
      <c r="Z181" s="228">
        <v>0</v>
      </c>
      <c r="AA181" s="229">
        <f>Z181*K181</f>
        <v>0</v>
      </c>
      <c r="AR181" s="22" t="s">
        <v>240</v>
      </c>
      <c r="AT181" s="22" t="s">
        <v>263</v>
      </c>
      <c r="AU181" s="22" t="s">
        <v>149</v>
      </c>
      <c r="AY181" s="22" t="s">
        <v>206</v>
      </c>
      <c r="BE181" s="142">
        <f>IF(U181="základní",N181,0)</f>
        <v>0</v>
      </c>
      <c r="BF181" s="142">
        <f>IF(U181="snížená",N181,0)</f>
        <v>0</v>
      </c>
      <c r="BG181" s="142">
        <f>IF(U181="zákl. přenesená",N181,0)</f>
        <v>0</v>
      </c>
      <c r="BH181" s="142">
        <f>IF(U181="sníž. přenesená",N181,0)</f>
        <v>0</v>
      </c>
      <c r="BI181" s="142">
        <f>IF(U181="nulová",N181,0)</f>
        <v>0</v>
      </c>
      <c r="BJ181" s="22" t="s">
        <v>88</v>
      </c>
      <c r="BK181" s="142">
        <f>ROUND(L181*K181,2)</f>
        <v>0</v>
      </c>
      <c r="BL181" s="22" t="s">
        <v>211</v>
      </c>
      <c r="BM181" s="22" t="s">
        <v>4755</v>
      </c>
    </row>
    <row r="182" s="9" customFormat="1" ht="29.88" customHeight="1">
      <c r="B182" s="205"/>
      <c r="C182" s="206"/>
      <c r="D182" s="216" t="s">
        <v>163</v>
      </c>
      <c r="E182" s="216"/>
      <c r="F182" s="216"/>
      <c r="G182" s="216"/>
      <c r="H182" s="216"/>
      <c r="I182" s="216"/>
      <c r="J182" s="216"/>
      <c r="K182" s="216"/>
      <c r="L182" s="216"/>
      <c r="M182" s="216"/>
      <c r="N182" s="240">
        <f>BK182</f>
        <v>0</v>
      </c>
      <c r="O182" s="241"/>
      <c r="P182" s="241"/>
      <c r="Q182" s="241"/>
      <c r="R182" s="209"/>
      <c r="T182" s="210"/>
      <c r="U182" s="206"/>
      <c r="V182" s="206"/>
      <c r="W182" s="211">
        <f>SUM(W183:W195)</f>
        <v>0</v>
      </c>
      <c r="X182" s="206"/>
      <c r="Y182" s="211">
        <f>SUM(Y183:Y195)</f>
        <v>16.077351289999999</v>
      </c>
      <c r="Z182" s="206"/>
      <c r="AA182" s="212">
        <f>SUM(AA183:AA195)</f>
        <v>0</v>
      </c>
      <c r="AR182" s="213" t="s">
        <v>88</v>
      </c>
      <c r="AT182" s="214" t="s">
        <v>79</v>
      </c>
      <c r="AU182" s="214" t="s">
        <v>88</v>
      </c>
      <c r="AY182" s="213" t="s">
        <v>206</v>
      </c>
      <c r="BK182" s="215">
        <f>SUM(BK183:BK195)</f>
        <v>0</v>
      </c>
    </row>
    <row r="183" s="1" customFormat="1" ht="25.5" customHeight="1">
      <c r="B183" s="46"/>
      <c r="C183" s="219" t="s">
        <v>394</v>
      </c>
      <c r="D183" s="219" t="s">
        <v>207</v>
      </c>
      <c r="E183" s="220" t="s">
        <v>4756</v>
      </c>
      <c r="F183" s="221" t="s">
        <v>4757</v>
      </c>
      <c r="G183" s="221"/>
      <c r="H183" s="221"/>
      <c r="I183" s="221"/>
      <c r="J183" s="222" t="s">
        <v>210</v>
      </c>
      <c r="K183" s="223">
        <v>5.4939999999999998</v>
      </c>
      <c r="L183" s="224">
        <v>0</v>
      </c>
      <c r="M183" s="225"/>
      <c r="N183" s="226">
        <f>ROUND(L183*K183,2)</f>
        <v>0</v>
      </c>
      <c r="O183" s="226"/>
      <c r="P183" s="226"/>
      <c r="Q183" s="226"/>
      <c r="R183" s="48"/>
      <c r="T183" s="227" t="s">
        <v>22</v>
      </c>
      <c r="U183" s="56" t="s">
        <v>45</v>
      </c>
      <c r="V183" s="47"/>
      <c r="W183" s="228">
        <f>V183*K183</f>
        <v>0</v>
      </c>
      <c r="X183" s="228">
        <v>2.4533700000000001</v>
      </c>
      <c r="Y183" s="228">
        <f>X183*K183</f>
        <v>13.47881478</v>
      </c>
      <c r="Z183" s="228">
        <v>0</v>
      </c>
      <c r="AA183" s="229">
        <f>Z183*K183</f>
        <v>0</v>
      </c>
      <c r="AR183" s="22" t="s">
        <v>211</v>
      </c>
      <c r="AT183" s="22" t="s">
        <v>207</v>
      </c>
      <c r="AU183" s="22" t="s">
        <v>149</v>
      </c>
      <c r="AY183" s="22" t="s">
        <v>206</v>
      </c>
      <c r="BE183" s="142">
        <f>IF(U183="základní",N183,0)</f>
        <v>0</v>
      </c>
      <c r="BF183" s="142">
        <f>IF(U183="snížená",N183,0)</f>
        <v>0</v>
      </c>
      <c r="BG183" s="142">
        <f>IF(U183="zákl. přenesená",N183,0)</f>
        <v>0</v>
      </c>
      <c r="BH183" s="142">
        <f>IF(U183="sníž. přenesená",N183,0)</f>
        <v>0</v>
      </c>
      <c r="BI183" s="142">
        <f>IF(U183="nulová",N183,0)</f>
        <v>0</v>
      </c>
      <c r="BJ183" s="22" t="s">
        <v>88</v>
      </c>
      <c r="BK183" s="142">
        <f>ROUND(L183*K183,2)</f>
        <v>0</v>
      </c>
      <c r="BL183" s="22" t="s">
        <v>211</v>
      </c>
      <c r="BM183" s="22" t="s">
        <v>4758</v>
      </c>
    </row>
    <row r="184" s="10" customFormat="1" ht="16.5" customHeight="1">
      <c r="B184" s="230"/>
      <c r="C184" s="231"/>
      <c r="D184" s="231"/>
      <c r="E184" s="232" t="s">
        <v>22</v>
      </c>
      <c r="F184" s="233" t="s">
        <v>4759</v>
      </c>
      <c r="G184" s="234"/>
      <c r="H184" s="234"/>
      <c r="I184" s="234"/>
      <c r="J184" s="231"/>
      <c r="K184" s="235">
        <v>5.4939999999999998</v>
      </c>
      <c r="L184" s="231"/>
      <c r="M184" s="231"/>
      <c r="N184" s="231"/>
      <c r="O184" s="231"/>
      <c r="P184" s="231"/>
      <c r="Q184" s="231"/>
      <c r="R184" s="236"/>
      <c r="T184" s="237"/>
      <c r="U184" s="231"/>
      <c r="V184" s="231"/>
      <c r="W184" s="231"/>
      <c r="X184" s="231"/>
      <c r="Y184" s="231"/>
      <c r="Z184" s="231"/>
      <c r="AA184" s="238"/>
      <c r="AT184" s="239" t="s">
        <v>214</v>
      </c>
      <c r="AU184" s="239" t="s">
        <v>149</v>
      </c>
      <c r="AV184" s="10" t="s">
        <v>149</v>
      </c>
      <c r="AW184" s="10" t="s">
        <v>36</v>
      </c>
      <c r="AX184" s="10" t="s">
        <v>88</v>
      </c>
      <c r="AY184" s="239" t="s">
        <v>206</v>
      </c>
    </row>
    <row r="185" s="1" customFormat="1" ht="25.5" customHeight="1">
      <c r="B185" s="46"/>
      <c r="C185" s="219" t="s">
        <v>401</v>
      </c>
      <c r="D185" s="219" t="s">
        <v>207</v>
      </c>
      <c r="E185" s="220" t="s">
        <v>1912</v>
      </c>
      <c r="F185" s="221" t="s">
        <v>1913</v>
      </c>
      <c r="G185" s="221"/>
      <c r="H185" s="221"/>
      <c r="I185" s="221"/>
      <c r="J185" s="222" t="s">
        <v>238</v>
      </c>
      <c r="K185" s="223">
        <v>0.221</v>
      </c>
      <c r="L185" s="224">
        <v>0</v>
      </c>
      <c r="M185" s="225"/>
      <c r="N185" s="226">
        <f>ROUND(L185*K185,2)</f>
        <v>0</v>
      </c>
      <c r="O185" s="226"/>
      <c r="P185" s="226"/>
      <c r="Q185" s="226"/>
      <c r="R185" s="48"/>
      <c r="T185" s="227" t="s">
        <v>22</v>
      </c>
      <c r="U185" s="56" t="s">
        <v>45</v>
      </c>
      <c r="V185" s="47"/>
      <c r="W185" s="228">
        <f>V185*K185</f>
        <v>0</v>
      </c>
      <c r="X185" s="228">
        <v>1.0525899999999999</v>
      </c>
      <c r="Y185" s="228">
        <f>X185*K185</f>
        <v>0.23262238999999998</v>
      </c>
      <c r="Z185" s="228">
        <v>0</v>
      </c>
      <c r="AA185" s="229">
        <f>Z185*K185</f>
        <v>0</v>
      </c>
      <c r="AR185" s="22" t="s">
        <v>211</v>
      </c>
      <c r="AT185" s="22" t="s">
        <v>207</v>
      </c>
      <c r="AU185" s="22" t="s">
        <v>149</v>
      </c>
      <c r="AY185" s="22" t="s">
        <v>206</v>
      </c>
      <c r="BE185" s="142">
        <f>IF(U185="základní",N185,0)</f>
        <v>0</v>
      </c>
      <c r="BF185" s="142">
        <f>IF(U185="snížená",N185,0)</f>
        <v>0</v>
      </c>
      <c r="BG185" s="142">
        <f>IF(U185="zákl. přenesená",N185,0)</f>
        <v>0</v>
      </c>
      <c r="BH185" s="142">
        <f>IF(U185="sníž. přenesená",N185,0)</f>
        <v>0</v>
      </c>
      <c r="BI185" s="142">
        <f>IF(U185="nulová",N185,0)</f>
        <v>0</v>
      </c>
      <c r="BJ185" s="22" t="s">
        <v>88</v>
      </c>
      <c r="BK185" s="142">
        <f>ROUND(L185*K185,2)</f>
        <v>0</v>
      </c>
      <c r="BL185" s="22" t="s">
        <v>211</v>
      </c>
      <c r="BM185" s="22" t="s">
        <v>4760</v>
      </c>
    </row>
    <row r="186" s="10" customFormat="1" ht="16.5" customHeight="1">
      <c r="B186" s="230"/>
      <c r="C186" s="231"/>
      <c r="D186" s="231"/>
      <c r="E186" s="232" t="s">
        <v>22</v>
      </c>
      <c r="F186" s="233" t="s">
        <v>4761</v>
      </c>
      <c r="G186" s="234"/>
      <c r="H186" s="234"/>
      <c r="I186" s="234"/>
      <c r="J186" s="231"/>
      <c r="K186" s="235">
        <v>0.221</v>
      </c>
      <c r="L186" s="231"/>
      <c r="M186" s="231"/>
      <c r="N186" s="231"/>
      <c r="O186" s="231"/>
      <c r="P186" s="231"/>
      <c r="Q186" s="231"/>
      <c r="R186" s="236"/>
      <c r="T186" s="237"/>
      <c r="U186" s="231"/>
      <c r="V186" s="231"/>
      <c r="W186" s="231"/>
      <c r="X186" s="231"/>
      <c r="Y186" s="231"/>
      <c r="Z186" s="231"/>
      <c r="AA186" s="238"/>
      <c r="AT186" s="239" t="s">
        <v>214</v>
      </c>
      <c r="AU186" s="239" t="s">
        <v>149</v>
      </c>
      <c r="AV186" s="10" t="s">
        <v>149</v>
      </c>
      <c r="AW186" s="10" t="s">
        <v>36</v>
      </c>
      <c r="AX186" s="10" t="s">
        <v>88</v>
      </c>
      <c r="AY186" s="239" t="s">
        <v>206</v>
      </c>
    </row>
    <row r="187" s="1" customFormat="1" ht="25.5" customHeight="1">
      <c r="B187" s="46"/>
      <c r="C187" s="219" t="s">
        <v>405</v>
      </c>
      <c r="D187" s="219" t="s">
        <v>207</v>
      </c>
      <c r="E187" s="220" t="s">
        <v>1916</v>
      </c>
      <c r="F187" s="221" t="s">
        <v>1917</v>
      </c>
      <c r="G187" s="221"/>
      <c r="H187" s="221"/>
      <c r="I187" s="221"/>
      <c r="J187" s="222" t="s">
        <v>260</v>
      </c>
      <c r="K187" s="223">
        <v>2.5600000000000001</v>
      </c>
      <c r="L187" s="224">
        <v>0</v>
      </c>
      <c r="M187" s="225"/>
      <c r="N187" s="226">
        <f>ROUND(L187*K187,2)</f>
        <v>0</v>
      </c>
      <c r="O187" s="226"/>
      <c r="P187" s="226"/>
      <c r="Q187" s="226"/>
      <c r="R187" s="48"/>
      <c r="T187" s="227" t="s">
        <v>22</v>
      </c>
      <c r="U187" s="56" t="s">
        <v>45</v>
      </c>
      <c r="V187" s="47"/>
      <c r="W187" s="228">
        <f>V187*K187</f>
        <v>0</v>
      </c>
      <c r="X187" s="228">
        <v>0.01282</v>
      </c>
      <c r="Y187" s="228">
        <f>X187*K187</f>
        <v>0.0328192</v>
      </c>
      <c r="Z187" s="228">
        <v>0</v>
      </c>
      <c r="AA187" s="229">
        <f>Z187*K187</f>
        <v>0</v>
      </c>
      <c r="AR187" s="22" t="s">
        <v>211</v>
      </c>
      <c r="AT187" s="22" t="s">
        <v>207</v>
      </c>
      <c r="AU187" s="22" t="s">
        <v>149</v>
      </c>
      <c r="AY187" s="22" t="s">
        <v>206</v>
      </c>
      <c r="BE187" s="142">
        <f>IF(U187="základní",N187,0)</f>
        <v>0</v>
      </c>
      <c r="BF187" s="142">
        <f>IF(U187="snížená",N187,0)</f>
        <v>0</v>
      </c>
      <c r="BG187" s="142">
        <f>IF(U187="zákl. přenesená",N187,0)</f>
        <v>0</v>
      </c>
      <c r="BH187" s="142">
        <f>IF(U187="sníž. přenesená",N187,0)</f>
        <v>0</v>
      </c>
      <c r="BI187" s="142">
        <f>IF(U187="nulová",N187,0)</f>
        <v>0</v>
      </c>
      <c r="BJ187" s="22" t="s">
        <v>88</v>
      </c>
      <c r="BK187" s="142">
        <f>ROUND(L187*K187,2)</f>
        <v>0</v>
      </c>
      <c r="BL187" s="22" t="s">
        <v>211</v>
      </c>
      <c r="BM187" s="22" t="s">
        <v>4762</v>
      </c>
    </row>
    <row r="188" s="10" customFormat="1" ht="16.5" customHeight="1">
      <c r="B188" s="230"/>
      <c r="C188" s="231"/>
      <c r="D188" s="231"/>
      <c r="E188" s="232" t="s">
        <v>22</v>
      </c>
      <c r="F188" s="233" t="s">
        <v>4763</v>
      </c>
      <c r="G188" s="234"/>
      <c r="H188" s="234"/>
      <c r="I188" s="234"/>
      <c r="J188" s="231"/>
      <c r="K188" s="235">
        <v>2.5600000000000001</v>
      </c>
      <c r="L188" s="231"/>
      <c r="M188" s="231"/>
      <c r="N188" s="231"/>
      <c r="O188" s="231"/>
      <c r="P188" s="231"/>
      <c r="Q188" s="231"/>
      <c r="R188" s="236"/>
      <c r="T188" s="237"/>
      <c r="U188" s="231"/>
      <c r="V188" s="231"/>
      <c r="W188" s="231"/>
      <c r="X188" s="231"/>
      <c r="Y188" s="231"/>
      <c r="Z188" s="231"/>
      <c r="AA188" s="238"/>
      <c r="AT188" s="239" t="s">
        <v>214</v>
      </c>
      <c r="AU188" s="239" t="s">
        <v>149</v>
      </c>
      <c r="AV188" s="10" t="s">
        <v>149</v>
      </c>
      <c r="AW188" s="10" t="s">
        <v>36</v>
      </c>
      <c r="AX188" s="10" t="s">
        <v>88</v>
      </c>
      <c r="AY188" s="239" t="s">
        <v>206</v>
      </c>
    </row>
    <row r="189" s="1" customFormat="1" ht="25.5" customHeight="1">
      <c r="B189" s="46"/>
      <c r="C189" s="219" t="s">
        <v>407</v>
      </c>
      <c r="D189" s="219" t="s">
        <v>207</v>
      </c>
      <c r="E189" s="220" t="s">
        <v>1920</v>
      </c>
      <c r="F189" s="221" t="s">
        <v>1921</v>
      </c>
      <c r="G189" s="221"/>
      <c r="H189" s="221"/>
      <c r="I189" s="221"/>
      <c r="J189" s="222" t="s">
        <v>260</v>
      </c>
      <c r="K189" s="223">
        <v>2.5600000000000001</v>
      </c>
      <c r="L189" s="224">
        <v>0</v>
      </c>
      <c r="M189" s="225"/>
      <c r="N189" s="226">
        <f>ROUND(L189*K189,2)</f>
        <v>0</v>
      </c>
      <c r="O189" s="226"/>
      <c r="P189" s="226"/>
      <c r="Q189" s="226"/>
      <c r="R189" s="48"/>
      <c r="T189" s="227" t="s">
        <v>22</v>
      </c>
      <c r="U189" s="56" t="s">
        <v>45</v>
      </c>
      <c r="V189" s="47"/>
      <c r="W189" s="228">
        <f>V189*K189</f>
        <v>0</v>
      </c>
      <c r="X189" s="228">
        <v>0</v>
      </c>
      <c r="Y189" s="228">
        <f>X189*K189</f>
        <v>0</v>
      </c>
      <c r="Z189" s="228">
        <v>0</v>
      </c>
      <c r="AA189" s="229">
        <f>Z189*K189</f>
        <v>0</v>
      </c>
      <c r="AR189" s="22" t="s">
        <v>211</v>
      </c>
      <c r="AT189" s="22" t="s">
        <v>207</v>
      </c>
      <c r="AU189" s="22" t="s">
        <v>149</v>
      </c>
      <c r="AY189" s="22" t="s">
        <v>206</v>
      </c>
      <c r="BE189" s="142">
        <f>IF(U189="základní",N189,0)</f>
        <v>0</v>
      </c>
      <c r="BF189" s="142">
        <f>IF(U189="snížená",N189,0)</f>
        <v>0</v>
      </c>
      <c r="BG189" s="142">
        <f>IF(U189="zákl. přenesená",N189,0)</f>
        <v>0</v>
      </c>
      <c r="BH189" s="142">
        <f>IF(U189="sníž. přenesená",N189,0)</f>
        <v>0</v>
      </c>
      <c r="BI189" s="142">
        <f>IF(U189="nulová",N189,0)</f>
        <v>0</v>
      </c>
      <c r="BJ189" s="22" t="s">
        <v>88</v>
      </c>
      <c r="BK189" s="142">
        <f>ROUND(L189*K189,2)</f>
        <v>0</v>
      </c>
      <c r="BL189" s="22" t="s">
        <v>211</v>
      </c>
      <c r="BM189" s="22" t="s">
        <v>4764</v>
      </c>
    </row>
    <row r="190" s="1" customFormat="1" ht="25.5" customHeight="1">
      <c r="B190" s="46"/>
      <c r="C190" s="219" t="s">
        <v>412</v>
      </c>
      <c r="D190" s="219" t="s">
        <v>207</v>
      </c>
      <c r="E190" s="220" t="s">
        <v>4765</v>
      </c>
      <c r="F190" s="221" t="s">
        <v>4766</v>
      </c>
      <c r="G190" s="221"/>
      <c r="H190" s="221"/>
      <c r="I190" s="221"/>
      <c r="J190" s="222" t="s">
        <v>260</v>
      </c>
      <c r="K190" s="223">
        <v>7.508</v>
      </c>
      <c r="L190" s="224">
        <v>0</v>
      </c>
      <c r="M190" s="225"/>
      <c r="N190" s="226">
        <f>ROUND(L190*K190,2)</f>
        <v>0</v>
      </c>
      <c r="O190" s="226"/>
      <c r="P190" s="226"/>
      <c r="Q190" s="226"/>
      <c r="R190" s="48"/>
      <c r="T190" s="227" t="s">
        <v>22</v>
      </c>
      <c r="U190" s="56" t="s">
        <v>45</v>
      </c>
      <c r="V190" s="47"/>
      <c r="W190" s="228">
        <f>V190*K190</f>
        <v>0</v>
      </c>
      <c r="X190" s="228">
        <v>0.0087399999999999995</v>
      </c>
      <c r="Y190" s="228">
        <f>X190*K190</f>
        <v>0.065619919999999998</v>
      </c>
      <c r="Z190" s="228">
        <v>0</v>
      </c>
      <c r="AA190" s="229">
        <f>Z190*K190</f>
        <v>0</v>
      </c>
      <c r="AR190" s="22" t="s">
        <v>211</v>
      </c>
      <c r="AT190" s="22" t="s">
        <v>207</v>
      </c>
      <c r="AU190" s="22" t="s">
        <v>149</v>
      </c>
      <c r="AY190" s="22" t="s">
        <v>206</v>
      </c>
      <c r="BE190" s="142">
        <f>IF(U190="základní",N190,0)</f>
        <v>0</v>
      </c>
      <c r="BF190" s="142">
        <f>IF(U190="snížená",N190,0)</f>
        <v>0</v>
      </c>
      <c r="BG190" s="142">
        <f>IF(U190="zákl. přenesená",N190,0)</f>
        <v>0</v>
      </c>
      <c r="BH190" s="142">
        <f>IF(U190="sníž. přenesená",N190,0)</f>
        <v>0</v>
      </c>
      <c r="BI190" s="142">
        <f>IF(U190="nulová",N190,0)</f>
        <v>0</v>
      </c>
      <c r="BJ190" s="22" t="s">
        <v>88</v>
      </c>
      <c r="BK190" s="142">
        <f>ROUND(L190*K190,2)</f>
        <v>0</v>
      </c>
      <c r="BL190" s="22" t="s">
        <v>211</v>
      </c>
      <c r="BM190" s="22" t="s">
        <v>4767</v>
      </c>
    </row>
    <row r="191" s="10" customFormat="1" ht="16.5" customHeight="1">
      <c r="B191" s="230"/>
      <c r="C191" s="231"/>
      <c r="D191" s="231"/>
      <c r="E191" s="232" t="s">
        <v>22</v>
      </c>
      <c r="F191" s="233" t="s">
        <v>4768</v>
      </c>
      <c r="G191" s="234"/>
      <c r="H191" s="234"/>
      <c r="I191" s="234"/>
      <c r="J191" s="231"/>
      <c r="K191" s="235">
        <v>7.508</v>
      </c>
      <c r="L191" s="231"/>
      <c r="M191" s="231"/>
      <c r="N191" s="231"/>
      <c r="O191" s="231"/>
      <c r="P191" s="231"/>
      <c r="Q191" s="231"/>
      <c r="R191" s="236"/>
      <c r="T191" s="237"/>
      <c r="U191" s="231"/>
      <c r="V191" s="231"/>
      <c r="W191" s="231"/>
      <c r="X191" s="231"/>
      <c r="Y191" s="231"/>
      <c r="Z191" s="231"/>
      <c r="AA191" s="238"/>
      <c r="AT191" s="239" t="s">
        <v>214</v>
      </c>
      <c r="AU191" s="239" t="s">
        <v>149</v>
      </c>
      <c r="AV191" s="10" t="s">
        <v>149</v>
      </c>
      <c r="AW191" s="10" t="s">
        <v>36</v>
      </c>
      <c r="AX191" s="10" t="s">
        <v>88</v>
      </c>
      <c r="AY191" s="239" t="s">
        <v>206</v>
      </c>
    </row>
    <row r="192" s="1" customFormat="1" ht="25.5" customHeight="1">
      <c r="B192" s="46"/>
      <c r="C192" s="219" t="s">
        <v>416</v>
      </c>
      <c r="D192" s="219" t="s">
        <v>207</v>
      </c>
      <c r="E192" s="220" t="s">
        <v>4769</v>
      </c>
      <c r="F192" s="221" t="s">
        <v>4770</v>
      </c>
      <c r="G192" s="221"/>
      <c r="H192" s="221"/>
      <c r="I192" s="221"/>
      <c r="J192" s="222" t="s">
        <v>260</v>
      </c>
      <c r="K192" s="223">
        <v>7.508</v>
      </c>
      <c r="L192" s="224">
        <v>0</v>
      </c>
      <c r="M192" s="225"/>
      <c r="N192" s="226">
        <f>ROUND(L192*K192,2)</f>
        <v>0</v>
      </c>
      <c r="O192" s="226"/>
      <c r="P192" s="226"/>
      <c r="Q192" s="226"/>
      <c r="R192" s="48"/>
      <c r="T192" s="227" t="s">
        <v>22</v>
      </c>
      <c r="U192" s="56" t="s">
        <v>45</v>
      </c>
      <c r="V192" s="47"/>
      <c r="W192" s="228">
        <f>V192*K192</f>
        <v>0</v>
      </c>
      <c r="X192" s="228">
        <v>0</v>
      </c>
      <c r="Y192" s="228">
        <f>X192*K192</f>
        <v>0</v>
      </c>
      <c r="Z192" s="228">
        <v>0</v>
      </c>
      <c r="AA192" s="229">
        <f>Z192*K192</f>
        <v>0</v>
      </c>
      <c r="AR192" s="22" t="s">
        <v>211</v>
      </c>
      <c r="AT192" s="22" t="s">
        <v>207</v>
      </c>
      <c r="AU192" s="22" t="s">
        <v>149</v>
      </c>
      <c r="AY192" s="22" t="s">
        <v>206</v>
      </c>
      <c r="BE192" s="142">
        <f>IF(U192="základní",N192,0)</f>
        <v>0</v>
      </c>
      <c r="BF192" s="142">
        <f>IF(U192="snížená",N192,0)</f>
        <v>0</v>
      </c>
      <c r="BG192" s="142">
        <f>IF(U192="zákl. přenesená",N192,0)</f>
        <v>0</v>
      </c>
      <c r="BH192" s="142">
        <f>IF(U192="sníž. přenesená",N192,0)</f>
        <v>0</v>
      </c>
      <c r="BI192" s="142">
        <f>IF(U192="nulová",N192,0)</f>
        <v>0</v>
      </c>
      <c r="BJ192" s="22" t="s">
        <v>88</v>
      </c>
      <c r="BK192" s="142">
        <f>ROUND(L192*K192,2)</f>
        <v>0</v>
      </c>
      <c r="BL192" s="22" t="s">
        <v>211</v>
      </c>
      <c r="BM192" s="22" t="s">
        <v>4771</v>
      </c>
    </row>
    <row r="193" s="1" customFormat="1" ht="25.5" customHeight="1">
      <c r="B193" s="46"/>
      <c r="C193" s="219" t="s">
        <v>420</v>
      </c>
      <c r="D193" s="219" t="s">
        <v>207</v>
      </c>
      <c r="E193" s="220" t="s">
        <v>4772</v>
      </c>
      <c r="F193" s="221" t="s">
        <v>4773</v>
      </c>
      <c r="G193" s="221"/>
      <c r="H193" s="221"/>
      <c r="I193" s="221"/>
      <c r="J193" s="222" t="s">
        <v>243</v>
      </c>
      <c r="K193" s="223">
        <v>31.5</v>
      </c>
      <c r="L193" s="224">
        <v>0</v>
      </c>
      <c r="M193" s="225"/>
      <c r="N193" s="226">
        <f>ROUND(L193*K193,2)</f>
        <v>0</v>
      </c>
      <c r="O193" s="226"/>
      <c r="P193" s="226"/>
      <c r="Q193" s="226"/>
      <c r="R193" s="48"/>
      <c r="T193" s="227" t="s">
        <v>22</v>
      </c>
      <c r="U193" s="56" t="s">
        <v>45</v>
      </c>
      <c r="V193" s="47"/>
      <c r="W193" s="228">
        <f>V193*K193</f>
        <v>0</v>
      </c>
      <c r="X193" s="228">
        <v>0.03465</v>
      </c>
      <c r="Y193" s="228">
        <f>X193*K193</f>
        <v>1.091475</v>
      </c>
      <c r="Z193" s="228">
        <v>0</v>
      </c>
      <c r="AA193" s="229">
        <f>Z193*K193</f>
        <v>0</v>
      </c>
      <c r="AR193" s="22" t="s">
        <v>211</v>
      </c>
      <c r="AT193" s="22" t="s">
        <v>207</v>
      </c>
      <c r="AU193" s="22" t="s">
        <v>149</v>
      </c>
      <c r="AY193" s="22" t="s">
        <v>206</v>
      </c>
      <c r="BE193" s="142">
        <f>IF(U193="základní",N193,0)</f>
        <v>0</v>
      </c>
      <c r="BF193" s="142">
        <f>IF(U193="snížená",N193,0)</f>
        <v>0</v>
      </c>
      <c r="BG193" s="142">
        <f>IF(U193="zákl. přenesená",N193,0)</f>
        <v>0</v>
      </c>
      <c r="BH193" s="142">
        <f>IF(U193="sníž. přenesená",N193,0)</f>
        <v>0</v>
      </c>
      <c r="BI193" s="142">
        <f>IF(U193="nulová",N193,0)</f>
        <v>0</v>
      </c>
      <c r="BJ193" s="22" t="s">
        <v>88</v>
      </c>
      <c r="BK193" s="142">
        <f>ROUND(L193*K193,2)</f>
        <v>0</v>
      </c>
      <c r="BL193" s="22" t="s">
        <v>211</v>
      </c>
      <c r="BM193" s="22" t="s">
        <v>4774</v>
      </c>
    </row>
    <row r="194" s="10" customFormat="1" ht="16.5" customHeight="1">
      <c r="B194" s="230"/>
      <c r="C194" s="231"/>
      <c r="D194" s="231"/>
      <c r="E194" s="232" t="s">
        <v>22</v>
      </c>
      <c r="F194" s="233" t="s">
        <v>4775</v>
      </c>
      <c r="G194" s="234"/>
      <c r="H194" s="234"/>
      <c r="I194" s="234"/>
      <c r="J194" s="231"/>
      <c r="K194" s="235">
        <v>31.5</v>
      </c>
      <c r="L194" s="231"/>
      <c r="M194" s="231"/>
      <c r="N194" s="231"/>
      <c r="O194" s="231"/>
      <c r="P194" s="231"/>
      <c r="Q194" s="231"/>
      <c r="R194" s="236"/>
      <c r="T194" s="237"/>
      <c r="U194" s="231"/>
      <c r="V194" s="231"/>
      <c r="W194" s="231"/>
      <c r="X194" s="231"/>
      <c r="Y194" s="231"/>
      <c r="Z194" s="231"/>
      <c r="AA194" s="238"/>
      <c r="AT194" s="239" t="s">
        <v>214</v>
      </c>
      <c r="AU194" s="239" t="s">
        <v>149</v>
      </c>
      <c r="AV194" s="10" t="s">
        <v>149</v>
      </c>
      <c r="AW194" s="10" t="s">
        <v>36</v>
      </c>
      <c r="AX194" s="10" t="s">
        <v>88</v>
      </c>
      <c r="AY194" s="239" t="s">
        <v>206</v>
      </c>
    </row>
    <row r="195" s="1" customFormat="1" ht="25.5" customHeight="1">
      <c r="B195" s="46"/>
      <c r="C195" s="242" t="s">
        <v>424</v>
      </c>
      <c r="D195" s="242" t="s">
        <v>263</v>
      </c>
      <c r="E195" s="243" t="s">
        <v>4776</v>
      </c>
      <c r="F195" s="244" t="s">
        <v>4777</v>
      </c>
      <c r="G195" s="244"/>
      <c r="H195" s="244"/>
      <c r="I195" s="244"/>
      <c r="J195" s="245" t="s">
        <v>321</v>
      </c>
      <c r="K195" s="246">
        <v>21</v>
      </c>
      <c r="L195" s="247">
        <v>0</v>
      </c>
      <c r="M195" s="248"/>
      <c r="N195" s="249">
        <f>ROUND(L195*K195,2)</f>
        <v>0</v>
      </c>
      <c r="O195" s="226"/>
      <c r="P195" s="226"/>
      <c r="Q195" s="226"/>
      <c r="R195" s="48"/>
      <c r="T195" s="227" t="s">
        <v>22</v>
      </c>
      <c r="U195" s="56" t="s">
        <v>45</v>
      </c>
      <c r="V195" s="47"/>
      <c r="W195" s="228">
        <f>V195*K195</f>
        <v>0</v>
      </c>
      <c r="X195" s="228">
        <v>0.056000000000000001</v>
      </c>
      <c r="Y195" s="228">
        <f>X195*K195</f>
        <v>1.1759999999999999</v>
      </c>
      <c r="Z195" s="228">
        <v>0</v>
      </c>
      <c r="AA195" s="229">
        <f>Z195*K195</f>
        <v>0</v>
      </c>
      <c r="AR195" s="22" t="s">
        <v>240</v>
      </c>
      <c r="AT195" s="22" t="s">
        <v>263</v>
      </c>
      <c r="AU195" s="22" t="s">
        <v>149</v>
      </c>
      <c r="AY195" s="22" t="s">
        <v>206</v>
      </c>
      <c r="BE195" s="142">
        <f>IF(U195="základní",N195,0)</f>
        <v>0</v>
      </c>
      <c r="BF195" s="142">
        <f>IF(U195="snížená",N195,0)</f>
        <v>0</v>
      </c>
      <c r="BG195" s="142">
        <f>IF(U195="zákl. přenesená",N195,0)</f>
        <v>0</v>
      </c>
      <c r="BH195" s="142">
        <f>IF(U195="sníž. přenesená",N195,0)</f>
        <v>0</v>
      </c>
      <c r="BI195" s="142">
        <f>IF(U195="nulová",N195,0)</f>
        <v>0</v>
      </c>
      <c r="BJ195" s="22" t="s">
        <v>88</v>
      </c>
      <c r="BK195" s="142">
        <f>ROUND(L195*K195,2)</f>
        <v>0</v>
      </c>
      <c r="BL195" s="22" t="s">
        <v>211</v>
      </c>
      <c r="BM195" s="22" t="s">
        <v>4778</v>
      </c>
    </row>
    <row r="196" s="9" customFormat="1" ht="29.88" customHeight="1">
      <c r="B196" s="205"/>
      <c r="C196" s="206"/>
      <c r="D196" s="216" t="s">
        <v>4305</v>
      </c>
      <c r="E196" s="216"/>
      <c r="F196" s="216"/>
      <c r="G196" s="216"/>
      <c r="H196" s="216"/>
      <c r="I196" s="216"/>
      <c r="J196" s="216"/>
      <c r="K196" s="216"/>
      <c r="L196" s="216"/>
      <c r="M196" s="216"/>
      <c r="N196" s="240">
        <f>BK196</f>
        <v>0</v>
      </c>
      <c r="O196" s="241"/>
      <c r="P196" s="241"/>
      <c r="Q196" s="241"/>
      <c r="R196" s="209"/>
      <c r="T196" s="210"/>
      <c r="U196" s="206"/>
      <c r="V196" s="206"/>
      <c r="W196" s="211">
        <f>SUM(W197:W207)</f>
        <v>0</v>
      </c>
      <c r="X196" s="206"/>
      <c r="Y196" s="211">
        <f>SUM(Y197:Y207)</f>
        <v>179.58762500000003</v>
      </c>
      <c r="Z196" s="206"/>
      <c r="AA196" s="212">
        <f>SUM(AA197:AA207)</f>
        <v>0</v>
      </c>
      <c r="AR196" s="213" t="s">
        <v>88</v>
      </c>
      <c r="AT196" s="214" t="s">
        <v>79</v>
      </c>
      <c r="AU196" s="214" t="s">
        <v>88</v>
      </c>
      <c r="AY196" s="213" t="s">
        <v>206</v>
      </c>
      <c r="BK196" s="215">
        <f>SUM(BK197:BK207)</f>
        <v>0</v>
      </c>
    </row>
    <row r="197" s="1" customFormat="1" ht="16.5" customHeight="1">
      <c r="B197" s="46"/>
      <c r="C197" s="219" t="s">
        <v>428</v>
      </c>
      <c r="D197" s="219" t="s">
        <v>207</v>
      </c>
      <c r="E197" s="220" t="s">
        <v>4331</v>
      </c>
      <c r="F197" s="221" t="s">
        <v>4332</v>
      </c>
      <c r="G197" s="221"/>
      <c r="H197" s="221"/>
      <c r="I197" s="221"/>
      <c r="J197" s="222" t="s">
        <v>260</v>
      </c>
      <c r="K197" s="223">
        <v>313</v>
      </c>
      <c r="L197" s="224">
        <v>0</v>
      </c>
      <c r="M197" s="225"/>
      <c r="N197" s="226">
        <f>ROUND(L197*K197,2)</f>
        <v>0</v>
      </c>
      <c r="O197" s="226"/>
      <c r="P197" s="226"/>
      <c r="Q197" s="226"/>
      <c r="R197" s="48"/>
      <c r="T197" s="227" t="s">
        <v>22</v>
      </c>
      <c r="U197" s="56" t="s">
        <v>45</v>
      </c>
      <c r="V197" s="47"/>
      <c r="W197" s="228">
        <f>V197*K197</f>
        <v>0</v>
      </c>
      <c r="X197" s="228">
        <v>0.378</v>
      </c>
      <c r="Y197" s="228">
        <f>X197*K197</f>
        <v>118.31400000000001</v>
      </c>
      <c r="Z197" s="228">
        <v>0</v>
      </c>
      <c r="AA197" s="229">
        <f>Z197*K197</f>
        <v>0</v>
      </c>
      <c r="AR197" s="22" t="s">
        <v>211</v>
      </c>
      <c r="AT197" s="22" t="s">
        <v>207</v>
      </c>
      <c r="AU197" s="22" t="s">
        <v>149</v>
      </c>
      <c r="AY197" s="22" t="s">
        <v>206</v>
      </c>
      <c r="BE197" s="142">
        <f>IF(U197="základní",N197,0)</f>
        <v>0</v>
      </c>
      <c r="BF197" s="142">
        <f>IF(U197="snížená",N197,0)</f>
        <v>0</v>
      </c>
      <c r="BG197" s="142">
        <f>IF(U197="zákl. přenesená",N197,0)</f>
        <v>0</v>
      </c>
      <c r="BH197" s="142">
        <f>IF(U197="sníž. přenesená",N197,0)</f>
        <v>0</v>
      </c>
      <c r="BI197" s="142">
        <f>IF(U197="nulová",N197,0)</f>
        <v>0</v>
      </c>
      <c r="BJ197" s="22" t="s">
        <v>88</v>
      </c>
      <c r="BK197" s="142">
        <f>ROUND(L197*K197,2)</f>
        <v>0</v>
      </c>
      <c r="BL197" s="22" t="s">
        <v>211</v>
      </c>
      <c r="BM197" s="22" t="s">
        <v>4779</v>
      </c>
    </row>
    <row r="198" s="10" customFormat="1" ht="16.5" customHeight="1">
      <c r="B198" s="230"/>
      <c r="C198" s="231"/>
      <c r="D198" s="231"/>
      <c r="E198" s="232" t="s">
        <v>22</v>
      </c>
      <c r="F198" s="233" t="s">
        <v>4780</v>
      </c>
      <c r="G198" s="234"/>
      <c r="H198" s="234"/>
      <c r="I198" s="234"/>
      <c r="J198" s="231"/>
      <c r="K198" s="235">
        <v>313</v>
      </c>
      <c r="L198" s="231"/>
      <c r="M198" s="231"/>
      <c r="N198" s="231"/>
      <c r="O198" s="231"/>
      <c r="P198" s="231"/>
      <c r="Q198" s="231"/>
      <c r="R198" s="236"/>
      <c r="T198" s="237"/>
      <c r="U198" s="231"/>
      <c r="V198" s="231"/>
      <c r="W198" s="231"/>
      <c r="X198" s="231"/>
      <c r="Y198" s="231"/>
      <c r="Z198" s="231"/>
      <c r="AA198" s="238"/>
      <c r="AT198" s="239" t="s">
        <v>214</v>
      </c>
      <c r="AU198" s="239" t="s">
        <v>149</v>
      </c>
      <c r="AV198" s="10" t="s">
        <v>149</v>
      </c>
      <c r="AW198" s="10" t="s">
        <v>36</v>
      </c>
      <c r="AX198" s="10" t="s">
        <v>88</v>
      </c>
      <c r="AY198" s="239" t="s">
        <v>206</v>
      </c>
    </row>
    <row r="199" s="1" customFormat="1" ht="38.25" customHeight="1">
      <c r="B199" s="46"/>
      <c r="C199" s="219" t="s">
        <v>433</v>
      </c>
      <c r="D199" s="219" t="s">
        <v>207</v>
      </c>
      <c r="E199" s="220" t="s">
        <v>4781</v>
      </c>
      <c r="F199" s="221" t="s">
        <v>4782</v>
      </c>
      <c r="G199" s="221"/>
      <c r="H199" s="221"/>
      <c r="I199" s="221"/>
      <c r="J199" s="222" t="s">
        <v>260</v>
      </c>
      <c r="K199" s="223">
        <v>171</v>
      </c>
      <c r="L199" s="224">
        <v>0</v>
      </c>
      <c r="M199" s="225"/>
      <c r="N199" s="226">
        <f>ROUND(L199*K199,2)</f>
        <v>0</v>
      </c>
      <c r="O199" s="226"/>
      <c r="P199" s="226"/>
      <c r="Q199" s="226"/>
      <c r="R199" s="48"/>
      <c r="T199" s="227" t="s">
        <v>22</v>
      </c>
      <c r="U199" s="56" t="s">
        <v>45</v>
      </c>
      <c r="V199" s="47"/>
      <c r="W199" s="228">
        <f>V199*K199</f>
        <v>0</v>
      </c>
      <c r="X199" s="228">
        <v>0.098000000000000004</v>
      </c>
      <c r="Y199" s="228">
        <f>X199*K199</f>
        <v>16.757999999999999</v>
      </c>
      <c r="Z199" s="228">
        <v>0</v>
      </c>
      <c r="AA199" s="229">
        <f>Z199*K199</f>
        <v>0</v>
      </c>
      <c r="AR199" s="22" t="s">
        <v>211</v>
      </c>
      <c r="AT199" s="22" t="s">
        <v>207</v>
      </c>
      <c r="AU199" s="22" t="s">
        <v>149</v>
      </c>
      <c r="AY199" s="22" t="s">
        <v>206</v>
      </c>
      <c r="BE199" s="142">
        <f>IF(U199="základní",N199,0)</f>
        <v>0</v>
      </c>
      <c r="BF199" s="142">
        <f>IF(U199="snížená",N199,0)</f>
        <v>0</v>
      </c>
      <c r="BG199" s="142">
        <f>IF(U199="zákl. přenesená",N199,0)</f>
        <v>0</v>
      </c>
      <c r="BH199" s="142">
        <f>IF(U199="sníž. přenesená",N199,0)</f>
        <v>0</v>
      </c>
      <c r="BI199" s="142">
        <f>IF(U199="nulová",N199,0)</f>
        <v>0</v>
      </c>
      <c r="BJ199" s="22" t="s">
        <v>88</v>
      </c>
      <c r="BK199" s="142">
        <f>ROUND(L199*K199,2)</f>
        <v>0</v>
      </c>
      <c r="BL199" s="22" t="s">
        <v>211</v>
      </c>
      <c r="BM199" s="22" t="s">
        <v>4783</v>
      </c>
    </row>
    <row r="200" s="10" customFormat="1" ht="16.5" customHeight="1">
      <c r="B200" s="230"/>
      <c r="C200" s="231"/>
      <c r="D200" s="231"/>
      <c r="E200" s="232" t="s">
        <v>22</v>
      </c>
      <c r="F200" s="233" t="s">
        <v>4784</v>
      </c>
      <c r="G200" s="234"/>
      <c r="H200" s="234"/>
      <c r="I200" s="234"/>
      <c r="J200" s="231"/>
      <c r="K200" s="235">
        <v>171</v>
      </c>
      <c r="L200" s="231"/>
      <c r="M200" s="231"/>
      <c r="N200" s="231"/>
      <c r="O200" s="231"/>
      <c r="P200" s="231"/>
      <c r="Q200" s="231"/>
      <c r="R200" s="236"/>
      <c r="T200" s="237"/>
      <c r="U200" s="231"/>
      <c r="V200" s="231"/>
      <c r="W200" s="231"/>
      <c r="X200" s="231"/>
      <c r="Y200" s="231"/>
      <c r="Z200" s="231"/>
      <c r="AA200" s="238"/>
      <c r="AT200" s="239" t="s">
        <v>214</v>
      </c>
      <c r="AU200" s="239" t="s">
        <v>149</v>
      </c>
      <c r="AV200" s="10" t="s">
        <v>149</v>
      </c>
      <c r="AW200" s="10" t="s">
        <v>36</v>
      </c>
      <c r="AX200" s="10" t="s">
        <v>88</v>
      </c>
      <c r="AY200" s="239" t="s">
        <v>206</v>
      </c>
    </row>
    <row r="201" s="1" customFormat="1" ht="16.5" customHeight="1">
      <c r="B201" s="46"/>
      <c r="C201" s="242" t="s">
        <v>437</v>
      </c>
      <c r="D201" s="242" t="s">
        <v>263</v>
      </c>
      <c r="E201" s="243" t="s">
        <v>4785</v>
      </c>
      <c r="F201" s="244" t="s">
        <v>4786</v>
      </c>
      <c r="G201" s="244"/>
      <c r="H201" s="244"/>
      <c r="I201" s="244"/>
      <c r="J201" s="245" t="s">
        <v>321</v>
      </c>
      <c r="K201" s="246">
        <v>513</v>
      </c>
      <c r="L201" s="247">
        <v>0</v>
      </c>
      <c r="M201" s="248"/>
      <c r="N201" s="249">
        <f>ROUND(L201*K201,2)</f>
        <v>0</v>
      </c>
      <c r="O201" s="226"/>
      <c r="P201" s="226"/>
      <c r="Q201" s="226"/>
      <c r="R201" s="48"/>
      <c r="T201" s="227" t="s">
        <v>22</v>
      </c>
      <c r="U201" s="56" t="s">
        <v>45</v>
      </c>
      <c r="V201" s="47"/>
      <c r="W201" s="228">
        <f>V201*K201</f>
        <v>0</v>
      </c>
      <c r="X201" s="228">
        <v>0.027</v>
      </c>
      <c r="Y201" s="228">
        <f>X201*K201</f>
        <v>13.850999999999999</v>
      </c>
      <c r="Z201" s="228">
        <v>0</v>
      </c>
      <c r="AA201" s="229">
        <f>Z201*K201</f>
        <v>0</v>
      </c>
      <c r="AR201" s="22" t="s">
        <v>240</v>
      </c>
      <c r="AT201" s="22" t="s">
        <v>263</v>
      </c>
      <c r="AU201" s="22" t="s">
        <v>149</v>
      </c>
      <c r="AY201" s="22" t="s">
        <v>206</v>
      </c>
      <c r="BE201" s="142">
        <f>IF(U201="základní",N201,0)</f>
        <v>0</v>
      </c>
      <c r="BF201" s="142">
        <f>IF(U201="snížená",N201,0)</f>
        <v>0</v>
      </c>
      <c r="BG201" s="142">
        <f>IF(U201="zákl. přenesená",N201,0)</f>
        <v>0</v>
      </c>
      <c r="BH201" s="142">
        <f>IF(U201="sníž. přenesená",N201,0)</f>
        <v>0</v>
      </c>
      <c r="BI201" s="142">
        <f>IF(U201="nulová",N201,0)</f>
        <v>0</v>
      </c>
      <c r="BJ201" s="22" t="s">
        <v>88</v>
      </c>
      <c r="BK201" s="142">
        <f>ROUND(L201*K201,2)</f>
        <v>0</v>
      </c>
      <c r="BL201" s="22" t="s">
        <v>211</v>
      </c>
      <c r="BM201" s="22" t="s">
        <v>4787</v>
      </c>
    </row>
    <row r="202" s="1" customFormat="1" ht="38.25" customHeight="1">
      <c r="B202" s="46"/>
      <c r="C202" s="219" t="s">
        <v>442</v>
      </c>
      <c r="D202" s="219" t="s">
        <v>207</v>
      </c>
      <c r="E202" s="220" t="s">
        <v>4788</v>
      </c>
      <c r="F202" s="221" t="s">
        <v>4789</v>
      </c>
      <c r="G202" s="221"/>
      <c r="H202" s="221"/>
      <c r="I202" s="221"/>
      <c r="J202" s="222" t="s">
        <v>260</v>
      </c>
      <c r="K202" s="223">
        <v>21</v>
      </c>
      <c r="L202" s="224">
        <v>0</v>
      </c>
      <c r="M202" s="225"/>
      <c r="N202" s="226">
        <f>ROUND(L202*K202,2)</f>
        <v>0</v>
      </c>
      <c r="O202" s="226"/>
      <c r="P202" s="226"/>
      <c r="Q202" s="226"/>
      <c r="R202" s="48"/>
      <c r="T202" s="227" t="s">
        <v>22</v>
      </c>
      <c r="U202" s="56" t="s">
        <v>45</v>
      </c>
      <c r="V202" s="47"/>
      <c r="W202" s="228">
        <f>V202*K202</f>
        <v>0</v>
      </c>
      <c r="X202" s="228">
        <v>0.10100000000000001</v>
      </c>
      <c r="Y202" s="228">
        <f>X202*K202</f>
        <v>2.121</v>
      </c>
      <c r="Z202" s="228">
        <v>0</v>
      </c>
      <c r="AA202" s="229">
        <f>Z202*K202</f>
        <v>0</v>
      </c>
      <c r="AR202" s="22" t="s">
        <v>211</v>
      </c>
      <c r="AT202" s="22" t="s">
        <v>207</v>
      </c>
      <c r="AU202" s="22" t="s">
        <v>149</v>
      </c>
      <c r="AY202" s="22" t="s">
        <v>206</v>
      </c>
      <c r="BE202" s="142">
        <f>IF(U202="základní",N202,0)</f>
        <v>0</v>
      </c>
      <c r="BF202" s="142">
        <f>IF(U202="snížená",N202,0)</f>
        <v>0</v>
      </c>
      <c r="BG202" s="142">
        <f>IF(U202="zákl. přenesená",N202,0)</f>
        <v>0</v>
      </c>
      <c r="BH202" s="142">
        <f>IF(U202="sníž. přenesená",N202,0)</f>
        <v>0</v>
      </c>
      <c r="BI202" s="142">
        <f>IF(U202="nulová",N202,0)</f>
        <v>0</v>
      </c>
      <c r="BJ202" s="22" t="s">
        <v>88</v>
      </c>
      <c r="BK202" s="142">
        <f>ROUND(L202*K202,2)</f>
        <v>0</v>
      </c>
      <c r="BL202" s="22" t="s">
        <v>211</v>
      </c>
      <c r="BM202" s="22" t="s">
        <v>4790</v>
      </c>
    </row>
    <row r="203" s="10" customFormat="1" ht="16.5" customHeight="1">
      <c r="B203" s="230"/>
      <c r="C203" s="231"/>
      <c r="D203" s="231"/>
      <c r="E203" s="232" t="s">
        <v>22</v>
      </c>
      <c r="F203" s="233" t="s">
        <v>4791</v>
      </c>
      <c r="G203" s="234"/>
      <c r="H203" s="234"/>
      <c r="I203" s="234"/>
      <c r="J203" s="231"/>
      <c r="K203" s="235">
        <v>21</v>
      </c>
      <c r="L203" s="231"/>
      <c r="M203" s="231"/>
      <c r="N203" s="231"/>
      <c r="O203" s="231"/>
      <c r="P203" s="231"/>
      <c r="Q203" s="231"/>
      <c r="R203" s="236"/>
      <c r="T203" s="237"/>
      <c r="U203" s="231"/>
      <c r="V203" s="231"/>
      <c r="W203" s="231"/>
      <c r="X203" s="231"/>
      <c r="Y203" s="231"/>
      <c r="Z203" s="231"/>
      <c r="AA203" s="238"/>
      <c r="AT203" s="239" t="s">
        <v>214</v>
      </c>
      <c r="AU203" s="239" t="s">
        <v>149</v>
      </c>
      <c r="AV203" s="10" t="s">
        <v>149</v>
      </c>
      <c r="AW203" s="10" t="s">
        <v>36</v>
      </c>
      <c r="AX203" s="10" t="s">
        <v>88</v>
      </c>
      <c r="AY203" s="239" t="s">
        <v>206</v>
      </c>
    </row>
    <row r="204" s="1" customFormat="1" ht="25.5" customHeight="1">
      <c r="B204" s="46"/>
      <c r="C204" s="242" t="s">
        <v>446</v>
      </c>
      <c r="D204" s="242" t="s">
        <v>263</v>
      </c>
      <c r="E204" s="243" t="s">
        <v>4792</v>
      </c>
      <c r="F204" s="244" t="s">
        <v>4793</v>
      </c>
      <c r="G204" s="244"/>
      <c r="H204" s="244"/>
      <c r="I204" s="244"/>
      <c r="J204" s="245" t="s">
        <v>260</v>
      </c>
      <c r="K204" s="246">
        <v>23.100000000000001</v>
      </c>
      <c r="L204" s="247">
        <v>0</v>
      </c>
      <c r="M204" s="248"/>
      <c r="N204" s="249">
        <f>ROUND(L204*K204,2)</f>
        <v>0</v>
      </c>
      <c r="O204" s="226"/>
      <c r="P204" s="226"/>
      <c r="Q204" s="226"/>
      <c r="R204" s="48"/>
      <c r="T204" s="227" t="s">
        <v>22</v>
      </c>
      <c r="U204" s="56" t="s">
        <v>45</v>
      </c>
      <c r="V204" s="47"/>
      <c r="W204" s="228">
        <f>V204*K204</f>
        <v>0</v>
      </c>
      <c r="X204" s="228">
        <v>0.09375</v>
      </c>
      <c r="Y204" s="228">
        <f>X204*K204</f>
        <v>2.1656250000000004</v>
      </c>
      <c r="Z204" s="228">
        <v>0</v>
      </c>
      <c r="AA204" s="229">
        <f>Z204*K204</f>
        <v>0</v>
      </c>
      <c r="AR204" s="22" t="s">
        <v>240</v>
      </c>
      <c r="AT204" s="22" t="s">
        <v>263</v>
      </c>
      <c r="AU204" s="22" t="s">
        <v>149</v>
      </c>
      <c r="AY204" s="22" t="s">
        <v>206</v>
      </c>
      <c r="BE204" s="142">
        <f>IF(U204="základní",N204,0)</f>
        <v>0</v>
      </c>
      <c r="BF204" s="142">
        <f>IF(U204="snížená",N204,0)</f>
        <v>0</v>
      </c>
      <c r="BG204" s="142">
        <f>IF(U204="zákl. přenesená",N204,0)</f>
        <v>0</v>
      </c>
      <c r="BH204" s="142">
        <f>IF(U204="sníž. přenesená",N204,0)</f>
        <v>0</v>
      </c>
      <c r="BI204" s="142">
        <f>IF(U204="nulová",N204,0)</f>
        <v>0</v>
      </c>
      <c r="BJ204" s="22" t="s">
        <v>88</v>
      </c>
      <c r="BK204" s="142">
        <f>ROUND(L204*K204,2)</f>
        <v>0</v>
      </c>
      <c r="BL204" s="22" t="s">
        <v>211</v>
      </c>
      <c r="BM204" s="22" t="s">
        <v>4794</v>
      </c>
    </row>
    <row r="205" s="1" customFormat="1" ht="38.25" customHeight="1">
      <c r="B205" s="46"/>
      <c r="C205" s="219" t="s">
        <v>450</v>
      </c>
      <c r="D205" s="219" t="s">
        <v>207</v>
      </c>
      <c r="E205" s="220" t="s">
        <v>4795</v>
      </c>
      <c r="F205" s="221" t="s">
        <v>4796</v>
      </c>
      <c r="G205" s="221"/>
      <c r="H205" s="221"/>
      <c r="I205" s="221"/>
      <c r="J205" s="222" t="s">
        <v>260</v>
      </c>
      <c r="K205" s="223">
        <v>121</v>
      </c>
      <c r="L205" s="224">
        <v>0</v>
      </c>
      <c r="M205" s="225"/>
      <c r="N205" s="226">
        <f>ROUND(L205*K205,2)</f>
        <v>0</v>
      </c>
      <c r="O205" s="226"/>
      <c r="P205" s="226"/>
      <c r="Q205" s="226"/>
      <c r="R205" s="48"/>
      <c r="T205" s="227" t="s">
        <v>22</v>
      </c>
      <c r="U205" s="56" t="s">
        <v>45</v>
      </c>
      <c r="V205" s="47"/>
      <c r="W205" s="228">
        <f>V205*K205</f>
        <v>0</v>
      </c>
      <c r="X205" s="228">
        <v>0.10100000000000001</v>
      </c>
      <c r="Y205" s="228">
        <f>X205*K205</f>
        <v>12.221</v>
      </c>
      <c r="Z205" s="228">
        <v>0</v>
      </c>
      <c r="AA205" s="229">
        <f>Z205*K205</f>
        <v>0</v>
      </c>
      <c r="AR205" s="22" t="s">
        <v>211</v>
      </c>
      <c r="AT205" s="22" t="s">
        <v>207</v>
      </c>
      <c r="AU205" s="22" t="s">
        <v>149</v>
      </c>
      <c r="AY205" s="22" t="s">
        <v>206</v>
      </c>
      <c r="BE205" s="142">
        <f>IF(U205="základní",N205,0)</f>
        <v>0</v>
      </c>
      <c r="BF205" s="142">
        <f>IF(U205="snížená",N205,0)</f>
        <v>0</v>
      </c>
      <c r="BG205" s="142">
        <f>IF(U205="zákl. přenesená",N205,0)</f>
        <v>0</v>
      </c>
      <c r="BH205" s="142">
        <f>IF(U205="sníž. přenesená",N205,0)</f>
        <v>0</v>
      </c>
      <c r="BI205" s="142">
        <f>IF(U205="nulová",N205,0)</f>
        <v>0</v>
      </c>
      <c r="BJ205" s="22" t="s">
        <v>88</v>
      </c>
      <c r="BK205" s="142">
        <f>ROUND(L205*K205,2)</f>
        <v>0</v>
      </c>
      <c r="BL205" s="22" t="s">
        <v>211</v>
      </c>
      <c r="BM205" s="22" t="s">
        <v>4797</v>
      </c>
    </row>
    <row r="206" s="10" customFormat="1" ht="16.5" customHeight="1">
      <c r="B206" s="230"/>
      <c r="C206" s="231"/>
      <c r="D206" s="231"/>
      <c r="E206" s="232" t="s">
        <v>22</v>
      </c>
      <c r="F206" s="233" t="s">
        <v>4798</v>
      </c>
      <c r="G206" s="234"/>
      <c r="H206" s="234"/>
      <c r="I206" s="234"/>
      <c r="J206" s="231"/>
      <c r="K206" s="235">
        <v>121</v>
      </c>
      <c r="L206" s="231"/>
      <c r="M206" s="231"/>
      <c r="N206" s="231"/>
      <c r="O206" s="231"/>
      <c r="P206" s="231"/>
      <c r="Q206" s="231"/>
      <c r="R206" s="236"/>
      <c r="T206" s="237"/>
      <c r="U206" s="231"/>
      <c r="V206" s="231"/>
      <c r="W206" s="231"/>
      <c r="X206" s="231"/>
      <c r="Y206" s="231"/>
      <c r="Z206" s="231"/>
      <c r="AA206" s="238"/>
      <c r="AT206" s="239" t="s">
        <v>214</v>
      </c>
      <c r="AU206" s="239" t="s">
        <v>149</v>
      </c>
      <c r="AV206" s="10" t="s">
        <v>149</v>
      </c>
      <c r="AW206" s="10" t="s">
        <v>36</v>
      </c>
      <c r="AX206" s="10" t="s">
        <v>88</v>
      </c>
      <c r="AY206" s="239" t="s">
        <v>206</v>
      </c>
    </row>
    <row r="207" s="1" customFormat="1" ht="16.5" customHeight="1">
      <c r="B207" s="46"/>
      <c r="C207" s="242" t="s">
        <v>454</v>
      </c>
      <c r="D207" s="242" t="s">
        <v>263</v>
      </c>
      <c r="E207" s="243" t="s">
        <v>4799</v>
      </c>
      <c r="F207" s="244" t="s">
        <v>4800</v>
      </c>
      <c r="G207" s="244"/>
      <c r="H207" s="244"/>
      <c r="I207" s="244"/>
      <c r="J207" s="245" t="s">
        <v>260</v>
      </c>
      <c r="K207" s="246">
        <v>121</v>
      </c>
      <c r="L207" s="247">
        <v>0</v>
      </c>
      <c r="M207" s="248"/>
      <c r="N207" s="249">
        <f>ROUND(L207*K207,2)</f>
        <v>0</v>
      </c>
      <c r="O207" s="226"/>
      <c r="P207" s="226"/>
      <c r="Q207" s="226"/>
      <c r="R207" s="48"/>
      <c r="T207" s="227" t="s">
        <v>22</v>
      </c>
      <c r="U207" s="56" t="s">
        <v>45</v>
      </c>
      <c r="V207" s="47"/>
      <c r="W207" s="228">
        <f>V207*K207</f>
        <v>0</v>
      </c>
      <c r="X207" s="228">
        <v>0.11700000000000001</v>
      </c>
      <c r="Y207" s="228">
        <f>X207*K207</f>
        <v>14.157</v>
      </c>
      <c r="Z207" s="228">
        <v>0</v>
      </c>
      <c r="AA207" s="229">
        <f>Z207*K207</f>
        <v>0</v>
      </c>
      <c r="AR207" s="22" t="s">
        <v>240</v>
      </c>
      <c r="AT207" s="22" t="s">
        <v>263</v>
      </c>
      <c r="AU207" s="22" t="s">
        <v>149</v>
      </c>
      <c r="AY207" s="22" t="s">
        <v>206</v>
      </c>
      <c r="BE207" s="142">
        <f>IF(U207="základní",N207,0)</f>
        <v>0</v>
      </c>
      <c r="BF207" s="142">
        <f>IF(U207="snížená",N207,0)</f>
        <v>0</v>
      </c>
      <c r="BG207" s="142">
        <f>IF(U207="zákl. přenesená",N207,0)</f>
        <v>0</v>
      </c>
      <c r="BH207" s="142">
        <f>IF(U207="sníž. přenesená",N207,0)</f>
        <v>0</v>
      </c>
      <c r="BI207" s="142">
        <f>IF(U207="nulová",N207,0)</f>
        <v>0</v>
      </c>
      <c r="BJ207" s="22" t="s">
        <v>88</v>
      </c>
      <c r="BK207" s="142">
        <f>ROUND(L207*K207,2)</f>
        <v>0</v>
      </c>
      <c r="BL207" s="22" t="s">
        <v>211</v>
      </c>
      <c r="BM207" s="22" t="s">
        <v>4801</v>
      </c>
    </row>
    <row r="208" s="9" customFormat="1" ht="29.88" customHeight="1">
      <c r="B208" s="205"/>
      <c r="C208" s="206"/>
      <c r="D208" s="216" t="s">
        <v>165</v>
      </c>
      <c r="E208" s="216"/>
      <c r="F208" s="216"/>
      <c r="G208" s="216"/>
      <c r="H208" s="216"/>
      <c r="I208" s="216"/>
      <c r="J208" s="216"/>
      <c r="K208" s="216"/>
      <c r="L208" s="216"/>
      <c r="M208" s="216"/>
      <c r="N208" s="240">
        <f>BK208</f>
        <v>0</v>
      </c>
      <c r="O208" s="241"/>
      <c r="P208" s="241"/>
      <c r="Q208" s="241"/>
      <c r="R208" s="209"/>
      <c r="T208" s="210"/>
      <c r="U208" s="206"/>
      <c r="V208" s="206"/>
      <c r="W208" s="211">
        <f>SUM(W209:W214)</f>
        <v>0</v>
      </c>
      <c r="X208" s="206"/>
      <c r="Y208" s="211">
        <f>SUM(Y209:Y214)</f>
        <v>1.24583</v>
      </c>
      <c r="Z208" s="206"/>
      <c r="AA208" s="212">
        <f>SUM(AA209:AA214)</f>
        <v>1.147</v>
      </c>
      <c r="AR208" s="213" t="s">
        <v>88</v>
      </c>
      <c r="AT208" s="214" t="s">
        <v>79</v>
      </c>
      <c r="AU208" s="214" t="s">
        <v>88</v>
      </c>
      <c r="AY208" s="213" t="s">
        <v>206</v>
      </c>
      <c r="BK208" s="215">
        <f>SUM(BK209:BK214)</f>
        <v>0</v>
      </c>
    </row>
    <row r="209" s="1" customFormat="1" ht="38.25" customHeight="1">
      <c r="B209" s="46"/>
      <c r="C209" s="219" t="s">
        <v>459</v>
      </c>
      <c r="D209" s="219" t="s">
        <v>207</v>
      </c>
      <c r="E209" s="220" t="s">
        <v>4802</v>
      </c>
      <c r="F209" s="221" t="s">
        <v>4803</v>
      </c>
      <c r="G209" s="221"/>
      <c r="H209" s="221"/>
      <c r="I209" s="221"/>
      <c r="J209" s="222" t="s">
        <v>243</v>
      </c>
      <c r="K209" s="223">
        <v>190</v>
      </c>
      <c r="L209" s="224">
        <v>0</v>
      </c>
      <c r="M209" s="225"/>
      <c r="N209" s="226">
        <f>ROUND(L209*K209,2)</f>
        <v>0</v>
      </c>
      <c r="O209" s="226"/>
      <c r="P209" s="226"/>
      <c r="Q209" s="226"/>
      <c r="R209" s="48"/>
      <c r="T209" s="227" t="s">
        <v>22</v>
      </c>
      <c r="U209" s="56" t="s">
        <v>45</v>
      </c>
      <c r="V209" s="47"/>
      <c r="W209" s="228">
        <f>V209*K209</f>
        <v>0</v>
      </c>
      <c r="X209" s="228">
        <v>3.0000000000000001E-05</v>
      </c>
      <c r="Y209" s="228">
        <f>X209*K209</f>
        <v>0.0057000000000000002</v>
      </c>
      <c r="Z209" s="228">
        <v>0</v>
      </c>
      <c r="AA209" s="229">
        <f>Z209*K209</f>
        <v>0</v>
      </c>
      <c r="AR209" s="22" t="s">
        <v>211</v>
      </c>
      <c r="AT209" s="22" t="s">
        <v>207</v>
      </c>
      <c r="AU209" s="22" t="s">
        <v>149</v>
      </c>
      <c r="AY209" s="22" t="s">
        <v>206</v>
      </c>
      <c r="BE209" s="142">
        <f>IF(U209="základní",N209,0)</f>
        <v>0</v>
      </c>
      <c r="BF209" s="142">
        <f>IF(U209="snížená",N209,0)</f>
        <v>0</v>
      </c>
      <c r="BG209" s="142">
        <f>IF(U209="zákl. přenesená",N209,0)</f>
        <v>0</v>
      </c>
      <c r="BH209" s="142">
        <f>IF(U209="sníž. přenesená",N209,0)</f>
        <v>0</v>
      </c>
      <c r="BI209" s="142">
        <f>IF(U209="nulová",N209,0)</f>
        <v>0</v>
      </c>
      <c r="BJ209" s="22" t="s">
        <v>88</v>
      </c>
      <c r="BK209" s="142">
        <f>ROUND(L209*K209,2)</f>
        <v>0</v>
      </c>
      <c r="BL209" s="22" t="s">
        <v>211</v>
      </c>
      <c r="BM209" s="22" t="s">
        <v>4804</v>
      </c>
    </row>
    <row r="210" s="1" customFormat="1" ht="25.5" customHeight="1">
      <c r="B210" s="46"/>
      <c r="C210" s="242" t="s">
        <v>463</v>
      </c>
      <c r="D210" s="242" t="s">
        <v>263</v>
      </c>
      <c r="E210" s="243" t="s">
        <v>4805</v>
      </c>
      <c r="F210" s="244" t="s">
        <v>4806</v>
      </c>
      <c r="G210" s="244"/>
      <c r="H210" s="244"/>
      <c r="I210" s="244"/>
      <c r="J210" s="245" t="s">
        <v>243</v>
      </c>
      <c r="K210" s="246">
        <v>190</v>
      </c>
      <c r="L210" s="247">
        <v>0</v>
      </c>
      <c r="M210" s="248"/>
      <c r="N210" s="249">
        <f>ROUND(L210*K210,2)</f>
        <v>0</v>
      </c>
      <c r="O210" s="226"/>
      <c r="P210" s="226"/>
      <c r="Q210" s="226"/>
      <c r="R210" s="48"/>
      <c r="T210" s="227" t="s">
        <v>22</v>
      </c>
      <c r="U210" s="56" t="s">
        <v>45</v>
      </c>
      <c r="V210" s="47"/>
      <c r="W210" s="228">
        <f>V210*K210</f>
        <v>0</v>
      </c>
      <c r="X210" s="228">
        <v>0.00060999999999999997</v>
      </c>
      <c r="Y210" s="228">
        <f>X210*K210</f>
        <v>0.11589999999999999</v>
      </c>
      <c r="Z210" s="228">
        <v>0</v>
      </c>
      <c r="AA210" s="229">
        <f>Z210*K210</f>
        <v>0</v>
      </c>
      <c r="AR210" s="22" t="s">
        <v>240</v>
      </c>
      <c r="AT210" s="22" t="s">
        <v>263</v>
      </c>
      <c r="AU210" s="22" t="s">
        <v>149</v>
      </c>
      <c r="AY210" s="22" t="s">
        <v>206</v>
      </c>
      <c r="BE210" s="142">
        <f>IF(U210="základní",N210,0)</f>
        <v>0</v>
      </c>
      <c r="BF210" s="142">
        <f>IF(U210="snížená",N210,0)</f>
        <v>0</v>
      </c>
      <c r="BG210" s="142">
        <f>IF(U210="zákl. přenesená",N210,0)</f>
        <v>0</v>
      </c>
      <c r="BH210" s="142">
        <f>IF(U210="sníž. přenesená",N210,0)</f>
        <v>0</v>
      </c>
      <c r="BI210" s="142">
        <f>IF(U210="nulová",N210,0)</f>
        <v>0</v>
      </c>
      <c r="BJ210" s="22" t="s">
        <v>88</v>
      </c>
      <c r="BK210" s="142">
        <f>ROUND(L210*K210,2)</f>
        <v>0</v>
      </c>
      <c r="BL210" s="22" t="s">
        <v>211</v>
      </c>
      <c r="BM210" s="22" t="s">
        <v>4807</v>
      </c>
    </row>
    <row r="211" s="1" customFormat="1" ht="25.5" customHeight="1">
      <c r="B211" s="46"/>
      <c r="C211" s="219" t="s">
        <v>468</v>
      </c>
      <c r="D211" s="219" t="s">
        <v>207</v>
      </c>
      <c r="E211" s="220" t="s">
        <v>575</v>
      </c>
      <c r="F211" s="221" t="s">
        <v>576</v>
      </c>
      <c r="G211" s="221"/>
      <c r="H211" s="221"/>
      <c r="I211" s="221"/>
      <c r="J211" s="222" t="s">
        <v>243</v>
      </c>
      <c r="K211" s="223">
        <v>3.5</v>
      </c>
      <c r="L211" s="224">
        <v>0</v>
      </c>
      <c r="M211" s="225"/>
      <c r="N211" s="226">
        <f>ROUND(L211*K211,2)</f>
        <v>0</v>
      </c>
      <c r="O211" s="226"/>
      <c r="P211" s="226"/>
      <c r="Q211" s="226"/>
      <c r="R211" s="48"/>
      <c r="T211" s="227" t="s">
        <v>22</v>
      </c>
      <c r="U211" s="56" t="s">
        <v>45</v>
      </c>
      <c r="V211" s="47"/>
      <c r="W211" s="228">
        <f>V211*K211</f>
        <v>0</v>
      </c>
      <c r="X211" s="228">
        <v>0.29221000000000003</v>
      </c>
      <c r="Y211" s="228">
        <f>X211*K211</f>
        <v>1.0227350000000002</v>
      </c>
      <c r="Z211" s="228">
        <v>0</v>
      </c>
      <c r="AA211" s="229">
        <f>Z211*K211</f>
        <v>0</v>
      </c>
      <c r="AR211" s="22" t="s">
        <v>211</v>
      </c>
      <c r="AT211" s="22" t="s">
        <v>207</v>
      </c>
      <c r="AU211" s="22" t="s">
        <v>149</v>
      </c>
      <c r="AY211" s="22" t="s">
        <v>206</v>
      </c>
      <c r="BE211" s="142">
        <f>IF(U211="základní",N211,0)</f>
        <v>0</v>
      </c>
      <c r="BF211" s="142">
        <f>IF(U211="snížená",N211,0)</f>
        <v>0</v>
      </c>
      <c r="BG211" s="142">
        <f>IF(U211="zákl. přenesená",N211,0)</f>
        <v>0</v>
      </c>
      <c r="BH211" s="142">
        <f>IF(U211="sníž. přenesená",N211,0)</f>
        <v>0</v>
      </c>
      <c r="BI211" s="142">
        <f>IF(U211="nulová",N211,0)</f>
        <v>0</v>
      </c>
      <c r="BJ211" s="22" t="s">
        <v>88</v>
      </c>
      <c r="BK211" s="142">
        <f>ROUND(L211*K211,2)</f>
        <v>0</v>
      </c>
      <c r="BL211" s="22" t="s">
        <v>211</v>
      </c>
      <c r="BM211" s="22" t="s">
        <v>4808</v>
      </c>
    </row>
    <row r="212" s="1" customFormat="1" ht="25.5" customHeight="1">
      <c r="B212" s="46"/>
      <c r="C212" s="242" t="s">
        <v>472</v>
      </c>
      <c r="D212" s="242" t="s">
        <v>263</v>
      </c>
      <c r="E212" s="243" t="s">
        <v>4809</v>
      </c>
      <c r="F212" s="244" t="s">
        <v>4810</v>
      </c>
      <c r="G212" s="244"/>
      <c r="H212" s="244"/>
      <c r="I212" s="244"/>
      <c r="J212" s="245" t="s">
        <v>321</v>
      </c>
      <c r="K212" s="246">
        <v>3.5</v>
      </c>
      <c r="L212" s="247">
        <v>0</v>
      </c>
      <c r="M212" s="248"/>
      <c r="N212" s="249">
        <f>ROUND(L212*K212,2)</f>
        <v>0</v>
      </c>
      <c r="O212" s="226"/>
      <c r="P212" s="226"/>
      <c r="Q212" s="226"/>
      <c r="R212" s="48"/>
      <c r="T212" s="227" t="s">
        <v>22</v>
      </c>
      <c r="U212" s="56" t="s">
        <v>45</v>
      </c>
      <c r="V212" s="47"/>
      <c r="W212" s="228">
        <f>V212*K212</f>
        <v>0</v>
      </c>
      <c r="X212" s="228">
        <v>0.015599999999999999</v>
      </c>
      <c r="Y212" s="228">
        <f>X212*K212</f>
        <v>0.054599999999999996</v>
      </c>
      <c r="Z212" s="228">
        <v>0</v>
      </c>
      <c r="AA212" s="229">
        <f>Z212*K212</f>
        <v>0</v>
      </c>
      <c r="AR212" s="22" t="s">
        <v>240</v>
      </c>
      <c r="AT212" s="22" t="s">
        <v>263</v>
      </c>
      <c r="AU212" s="22" t="s">
        <v>149</v>
      </c>
      <c r="AY212" s="22" t="s">
        <v>206</v>
      </c>
      <c r="BE212" s="142">
        <f>IF(U212="základní",N212,0)</f>
        <v>0</v>
      </c>
      <c r="BF212" s="142">
        <f>IF(U212="snížená",N212,0)</f>
        <v>0</v>
      </c>
      <c r="BG212" s="142">
        <f>IF(U212="zákl. přenesená",N212,0)</f>
        <v>0</v>
      </c>
      <c r="BH212" s="142">
        <f>IF(U212="sníž. přenesená",N212,0)</f>
        <v>0</v>
      </c>
      <c r="BI212" s="142">
        <f>IF(U212="nulová",N212,0)</f>
        <v>0</v>
      </c>
      <c r="BJ212" s="22" t="s">
        <v>88</v>
      </c>
      <c r="BK212" s="142">
        <f>ROUND(L212*K212,2)</f>
        <v>0</v>
      </c>
      <c r="BL212" s="22" t="s">
        <v>211</v>
      </c>
      <c r="BM212" s="22" t="s">
        <v>4811</v>
      </c>
    </row>
    <row r="213" s="1" customFormat="1" ht="25.5" customHeight="1">
      <c r="B213" s="46"/>
      <c r="C213" s="242" t="s">
        <v>479</v>
      </c>
      <c r="D213" s="242" t="s">
        <v>263</v>
      </c>
      <c r="E213" s="243" t="s">
        <v>4812</v>
      </c>
      <c r="F213" s="244" t="s">
        <v>4813</v>
      </c>
      <c r="G213" s="244"/>
      <c r="H213" s="244"/>
      <c r="I213" s="244"/>
      <c r="J213" s="245" t="s">
        <v>321</v>
      </c>
      <c r="K213" s="246">
        <v>3.5</v>
      </c>
      <c r="L213" s="247">
        <v>0</v>
      </c>
      <c r="M213" s="248"/>
      <c r="N213" s="249">
        <f>ROUND(L213*K213,2)</f>
        <v>0</v>
      </c>
      <c r="O213" s="226"/>
      <c r="P213" s="226"/>
      <c r="Q213" s="226"/>
      <c r="R213" s="48"/>
      <c r="T213" s="227" t="s">
        <v>22</v>
      </c>
      <c r="U213" s="56" t="s">
        <v>45</v>
      </c>
      <c r="V213" s="47"/>
      <c r="W213" s="228">
        <f>V213*K213</f>
        <v>0</v>
      </c>
      <c r="X213" s="228">
        <v>0.0032499999999999999</v>
      </c>
      <c r="Y213" s="228">
        <f>X213*K213</f>
        <v>0.011375</v>
      </c>
      <c r="Z213" s="228">
        <v>0</v>
      </c>
      <c r="AA213" s="229">
        <f>Z213*K213</f>
        <v>0</v>
      </c>
      <c r="AR213" s="22" t="s">
        <v>240</v>
      </c>
      <c r="AT213" s="22" t="s">
        <v>263</v>
      </c>
      <c r="AU213" s="22" t="s">
        <v>149</v>
      </c>
      <c r="AY213" s="22" t="s">
        <v>206</v>
      </c>
      <c r="BE213" s="142">
        <f>IF(U213="základní",N213,0)</f>
        <v>0</v>
      </c>
      <c r="BF213" s="142">
        <f>IF(U213="snížená",N213,0)</f>
        <v>0</v>
      </c>
      <c r="BG213" s="142">
        <f>IF(U213="zákl. přenesená",N213,0)</f>
        <v>0</v>
      </c>
      <c r="BH213" s="142">
        <f>IF(U213="sníž. přenesená",N213,0)</f>
        <v>0</v>
      </c>
      <c r="BI213" s="142">
        <f>IF(U213="nulová",N213,0)</f>
        <v>0</v>
      </c>
      <c r="BJ213" s="22" t="s">
        <v>88</v>
      </c>
      <c r="BK213" s="142">
        <f>ROUND(L213*K213,2)</f>
        <v>0</v>
      </c>
      <c r="BL213" s="22" t="s">
        <v>211</v>
      </c>
      <c r="BM213" s="22" t="s">
        <v>4814</v>
      </c>
    </row>
    <row r="214" s="1" customFormat="1" ht="25.5" customHeight="1">
      <c r="B214" s="46"/>
      <c r="C214" s="219" t="s">
        <v>484</v>
      </c>
      <c r="D214" s="219" t="s">
        <v>207</v>
      </c>
      <c r="E214" s="220" t="s">
        <v>4815</v>
      </c>
      <c r="F214" s="221" t="s">
        <v>4816</v>
      </c>
      <c r="G214" s="221"/>
      <c r="H214" s="221"/>
      <c r="I214" s="221"/>
      <c r="J214" s="222" t="s">
        <v>243</v>
      </c>
      <c r="K214" s="223">
        <v>37</v>
      </c>
      <c r="L214" s="224">
        <v>0</v>
      </c>
      <c r="M214" s="225"/>
      <c r="N214" s="226">
        <f>ROUND(L214*K214,2)</f>
        <v>0</v>
      </c>
      <c r="O214" s="226"/>
      <c r="P214" s="226"/>
      <c r="Q214" s="226"/>
      <c r="R214" s="48"/>
      <c r="T214" s="227" t="s">
        <v>22</v>
      </c>
      <c r="U214" s="56" t="s">
        <v>45</v>
      </c>
      <c r="V214" s="47"/>
      <c r="W214" s="228">
        <f>V214*K214</f>
        <v>0</v>
      </c>
      <c r="X214" s="228">
        <v>0.00096000000000000002</v>
      </c>
      <c r="Y214" s="228">
        <f>X214*K214</f>
        <v>0.035520000000000003</v>
      </c>
      <c r="Z214" s="228">
        <v>0.031</v>
      </c>
      <c r="AA214" s="229">
        <f>Z214*K214</f>
        <v>1.147</v>
      </c>
      <c r="AR214" s="22" t="s">
        <v>211</v>
      </c>
      <c r="AT214" s="22" t="s">
        <v>207</v>
      </c>
      <c r="AU214" s="22" t="s">
        <v>149</v>
      </c>
      <c r="AY214" s="22" t="s">
        <v>206</v>
      </c>
      <c r="BE214" s="142">
        <f>IF(U214="základní",N214,0)</f>
        <v>0</v>
      </c>
      <c r="BF214" s="142">
        <f>IF(U214="snížená",N214,0)</f>
        <v>0</v>
      </c>
      <c r="BG214" s="142">
        <f>IF(U214="zákl. přenesená",N214,0)</f>
        <v>0</v>
      </c>
      <c r="BH214" s="142">
        <f>IF(U214="sníž. přenesená",N214,0)</f>
        <v>0</v>
      </c>
      <c r="BI214" s="142">
        <f>IF(U214="nulová",N214,0)</f>
        <v>0</v>
      </c>
      <c r="BJ214" s="22" t="s">
        <v>88</v>
      </c>
      <c r="BK214" s="142">
        <f>ROUND(L214*K214,2)</f>
        <v>0</v>
      </c>
      <c r="BL214" s="22" t="s">
        <v>211</v>
      </c>
      <c r="BM214" s="22" t="s">
        <v>4817</v>
      </c>
    </row>
    <row r="215" s="9" customFormat="1" ht="29.88" customHeight="1">
      <c r="B215" s="205"/>
      <c r="C215" s="206"/>
      <c r="D215" s="216" t="s">
        <v>166</v>
      </c>
      <c r="E215" s="216"/>
      <c r="F215" s="216"/>
      <c r="G215" s="216"/>
      <c r="H215" s="216"/>
      <c r="I215" s="216"/>
      <c r="J215" s="216"/>
      <c r="K215" s="216"/>
      <c r="L215" s="216"/>
      <c r="M215" s="216"/>
      <c r="N215" s="240">
        <f>BK215</f>
        <v>0</v>
      </c>
      <c r="O215" s="241"/>
      <c r="P215" s="241"/>
      <c r="Q215" s="241"/>
      <c r="R215" s="209"/>
      <c r="T215" s="210"/>
      <c r="U215" s="206"/>
      <c r="V215" s="206"/>
      <c r="W215" s="211">
        <f>W216</f>
        <v>0</v>
      </c>
      <c r="X215" s="206"/>
      <c r="Y215" s="211">
        <f>Y216</f>
        <v>0</v>
      </c>
      <c r="Z215" s="206"/>
      <c r="AA215" s="212">
        <f>AA216</f>
        <v>0</v>
      </c>
      <c r="AR215" s="213" t="s">
        <v>88</v>
      </c>
      <c r="AT215" s="214" t="s">
        <v>79</v>
      </c>
      <c r="AU215" s="214" t="s">
        <v>88</v>
      </c>
      <c r="AY215" s="213" t="s">
        <v>206</v>
      </c>
      <c r="BK215" s="215">
        <f>BK216</f>
        <v>0</v>
      </c>
    </row>
    <row r="216" s="1" customFormat="1" ht="25.5" customHeight="1">
      <c r="B216" s="46"/>
      <c r="C216" s="219" t="s">
        <v>488</v>
      </c>
      <c r="D216" s="219" t="s">
        <v>207</v>
      </c>
      <c r="E216" s="220" t="s">
        <v>4818</v>
      </c>
      <c r="F216" s="221" t="s">
        <v>4819</v>
      </c>
      <c r="G216" s="221"/>
      <c r="H216" s="221"/>
      <c r="I216" s="221"/>
      <c r="J216" s="222" t="s">
        <v>238</v>
      </c>
      <c r="K216" s="223">
        <v>252.58600000000001</v>
      </c>
      <c r="L216" s="224">
        <v>0</v>
      </c>
      <c r="M216" s="225"/>
      <c r="N216" s="226">
        <f>ROUND(L216*K216,2)</f>
        <v>0</v>
      </c>
      <c r="O216" s="226"/>
      <c r="P216" s="226"/>
      <c r="Q216" s="226"/>
      <c r="R216" s="48"/>
      <c r="T216" s="227" t="s">
        <v>22</v>
      </c>
      <c r="U216" s="56" t="s">
        <v>45</v>
      </c>
      <c r="V216" s="47"/>
      <c r="W216" s="228">
        <f>V216*K216</f>
        <v>0</v>
      </c>
      <c r="X216" s="228">
        <v>0</v>
      </c>
      <c r="Y216" s="228">
        <f>X216*K216</f>
        <v>0</v>
      </c>
      <c r="Z216" s="228">
        <v>0</v>
      </c>
      <c r="AA216" s="229">
        <f>Z216*K216</f>
        <v>0</v>
      </c>
      <c r="AR216" s="22" t="s">
        <v>211</v>
      </c>
      <c r="AT216" s="22" t="s">
        <v>207</v>
      </c>
      <c r="AU216" s="22" t="s">
        <v>149</v>
      </c>
      <c r="AY216" s="22" t="s">
        <v>206</v>
      </c>
      <c r="BE216" s="142">
        <f>IF(U216="základní",N216,0)</f>
        <v>0</v>
      </c>
      <c r="BF216" s="142">
        <f>IF(U216="snížená",N216,0)</f>
        <v>0</v>
      </c>
      <c r="BG216" s="142">
        <f>IF(U216="zákl. přenesená",N216,0)</f>
        <v>0</v>
      </c>
      <c r="BH216" s="142">
        <f>IF(U216="sníž. přenesená",N216,0)</f>
        <v>0</v>
      </c>
      <c r="BI216" s="142">
        <f>IF(U216="nulová",N216,0)</f>
        <v>0</v>
      </c>
      <c r="BJ216" s="22" t="s">
        <v>88</v>
      </c>
      <c r="BK216" s="142">
        <f>ROUND(L216*K216,2)</f>
        <v>0</v>
      </c>
      <c r="BL216" s="22" t="s">
        <v>211</v>
      </c>
      <c r="BM216" s="22" t="s">
        <v>4820</v>
      </c>
    </row>
    <row r="217" s="9" customFormat="1" ht="37.44001" customHeight="1">
      <c r="B217" s="205"/>
      <c r="C217" s="206"/>
      <c r="D217" s="207" t="s">
        <v>167</v>
      </c>
      <c r="E217" s="207"/>
      <c r="F217" s="207"/>
      <c r="G217" s="207"/>
      <c r="H217" s="207"/>
      <c r="I217" s="207"/>
      <c r="J217" s="207"/>
      <c r="K217" s="207"/>
      <c r="L217" s="207"/>
      <c r="M217" s="207"/>
      <c r="N217" s="261">
        <f>BK217</f>
        <v>0</v>
      </c>
      <c r="O217" s="262"/>
      <c r="P217" s="262"/>
      <c r="Q217" s="262"/>
      <c r="R217" s="209"/>
      <c r="T217" s="210"/>
      <c r="U217" s="206"/>
      <c r="V217" s="206"/>
      <c r="W217" s="211">
        <f>W218+W235</f>
        <v>0</v>
      </c>
      <c r="X217" s="206"/>
      <c r="Y217" s="211">
        <f>Y218+Y235</f>
        <v>1.7297579999999999</v>
      </c>
      <c r="Z217" s="206"/>
      <c r="AA217" s="212">
        <f>AA218+AA235</f>
        <v>0</v>
      </c>
      <c r="AR217" s="213" t="s">
        <v>149</v>
      </c>
      <c r="AT217" s="214" t="s">
        <v>79</v>
      </c>
      <c r="AU217" s="214" t="s">
        <v>80</v>
      </c>
      <c r="AY217" s="213" t="s">
        <v>206</v>
      </c>
      <c r="BK217" s="215">
        <f>BK218+BK235</f>
        <v>0</v>
      </c>
    </row>
    <row r="218" s="9" customFormat="1" ht="19.92" customHeight="1">
      <c r="B218" s="205"/>
      <c r="C218" s="206"/>
      <c r="D218" s="216" t="s">
        <v>174</v>
      </c>
      <c r="E218" s="216"/>
      <c r="F218" s="216"/>
      <c r="G218" s="216"/>
      <c r="H218" s="216"/>
      <c r="I218" s="216"/>
      <c r="J218" s="216"/>
      <c r="K218" s="216"/>
      <c r="L218" s="216"/>
      <c r="M218" s="216"/>
      <c r="N218" s="217">
        <f>BK218</f>
        <v>0</v>
      </c>
      <c r="O218" s="218"/>
      <c r="P218" s="218"/>
      <c r="Q218" s="218"/>
      <c r="R218" s="209"/>
      <c r="T218" s="210"/>
      <c r="U218" s="206"/>
      <c r="V218" s="206"/>
      <c r="W218" s="211">
        <f>SUM(W219:W234)</f>
        <v>0</v>
      </c>
      <c r="X218" s="206"/>
      <c r="Y218" s="211">
        <f>SUM(Y219:Y234)</f>
        <v>1.426212</v>
      </c>
      <c r="Z218" s="206"/>
      <c r="AA218" s="212">
        <f>SUM(AA219:AA234)</f>
        <v>0</v>
      </c>
      <c r="AR218" s="213" t="s">
        <v>149</v>
      </c>
      <c r="AT218" s="214" t="s">
        <v>79</v>
      </c>
      <c r="AU218" s="214" t="s">
        <v>88</v>
      </c>
      <c r="AY218" s="213" t="s">
        <v>206</v>
      </c>
      <c r="BK218" s="215">
        <f>SUM(BK219:BK234)</f>
        <v>0</v>
      </c>
    </row>
    <row r="219" s="1" customFormat="1" ht="38.25" customHeight="1">
      <c r="B219" s="46"/>
      <c r="C219" s="219" t="s">
        <v>492</v>
      </c>
      <c r="D219" s="219" t="s">
        <v>207</v>
      </c>
      <c r="E219" s="220" t="s">
        <v>4595</v>
      </c>
      <c r="F219" s="221" t="s">
        <v>4596</v>
      </c>
      <c r="G219" s="221"/>
      <c r="H219" s="221"/>
      <c r="I219" s="221"/>
      <c r="J219" s="222" t="s">
        <v>243</v>
      </c>
      <c r="K219" s="223">
        <v>218.81999999999999</v>
      </c>
      <c r="L219" s="224">
        <v>0</v>
      </c>
      <c r="M219" s="225"/>
      <c r="N219" s="226">
        <f>ROUND(L219*K219,2)</f>
        <v>0</v>
      </c>
      <c r="O219" s="226"/>
      <c r="P219" s="226"/>
      <c r="Q219" s="226"/>
      <c r="R219" s="48"/>
      <c r="T219" s="227" t="s">
        <v>22</v>
      </c>
      <c r="U219" s="56" t="s">
        <v>45</v>
      </c>
      <c r="V219" s="47"/>
      <c r="W219" s="228">
        <f>V219*K219</f>
        <v>0</v>
      </c>
      <c r="X219" s="228">
        <v>0</v>
      </c>
      <c r="Y219" s="228">
        <f>X219*K219</f>
        <v>0</v>
      </c>
      <c r="Z219" s="228">
        <v>0</v>
      </c>
      <c r="AA219" s="229">
        <f>Z219*K219</f>
        <v>0</v>
      </c>
      <c r="AR219" s="22" t="s">
        <v>278</v>
      </c>
      <c r="AT219" s="22" t="s">
        <v>207</v>
      </c>
      <c r="AU219" s="22" t="s">
        <v>149</v>
      </c>
      <c r="AY219" s="22" t="s">
        <v>206</v>
      </c>
      <c r="BE219" s="142">
        <f>IF(U219="základní",N219,0)</f>
        <v>0</v>
      </c>
      <c r="BF219" s="142">
        <f>IF(U219="snížená",N219,0)</f>
        <v>0</v>
      </c>
      <c r="BG219" s="142">
        <f>IF(U219="zákl. přenesená",N219,0)</f>
        <v>0</v>
      </c>
      <c r="BH219" s="142">
        <f>IF(U219="sníž. přenesená",N219,0)</f>
        <v>0</v>
      </c>
      <c r="BI219" s="142">
        <f>IF(U219="nulová",N219,0)</f>
        <v>0</v>
      </c>
      <c r="BJ219" s="22" t="s">
        <v>88</v>
      </c>
      <c r="BK219" s="142">
        <f>ROUND(L219*K219,2)</f>
        <v>0</v>
      </c>
      <c r="BL219" s="22" t="s">
        <v>278</v>
      </c>
      <c r="BM219" s="22" t="s">
        <v>4821</v>
      </c>
    </row>
    <row r="220" s="10" customFormat="1" ht="16.5" customHeight="1">
      <c r="B220" s="230"/>
      <c r="C220" s="231"/>
      <c r="D220" s="231"/>
      <c r="E220" s="232" t="s">
        <v>22</v>
      </c>
      <c r="F220" s="233" t="s">
        <v>4822</v>
      </c>
      <c r="G220" s="234"/>
      <c r="H220" s="234"/>
      <c r="I220" s="234"/>
      <c r="J220" s="231"/>
      <c r="K220" s="235">
        <v>9.3800000000000008</v>
      </c>
      <c r="L220" s="231"/>
      <c r="M220" s="231"/>
      <c r="N220" s="231"/>
      <c r="O220" s="231"/>
      <c r="P220" s="231"/>
      <c r="Q220" s="231"/>
      <c r="R220" s="236"/>
      <c r="T220" s="237"/>
      <c r="U220" s="231"/>
      <c r="V220" s="231"/>
      <c r="W220" s="231"/>
      <c r="X220" s="231"/>
      <c r="Y220" s="231"/>
      <c r="Z220" s="231"/>
      <c r="AA220" s="238"/>
      <c r="AT220" s="239" t="s">
        <v>214</v>
      </c>
      <c r="AU220" s="239" t="s">
        <v>149</v>
      </c>
      <c r="AV220" s="10" t="s">
        <v>149</v>
      </c>
      <c r="AW220" s="10" t="s">
        <v>36</v>
      </c>
      <c r="AX220" s="10" t="s">
        <v>80</v>
      </c>
      <c r="AY220" s="239" t="s">
        <v>206</v>
      </c>
    </row>
    <row r="221" s="10" customFormat="1" ht="16.5" customHeight="1">
      <c r="B221" s="230"/>
      <c r="C221" s="231"/>
      <c r="D221" s="231"/>
      <c r="E221" s="232" t="s">
        <v>22</v>
      </c>
      <c r="F221" s="251" t="s">
        <v>4823</v>
      </c>
      <c r="G221" s="231"/>
      <c r="H221" s="231"/>
      <c r="I221" s="231"/>
      <c r="J221" s="231"/>
      <c r="K221" s="235">
        <v>96.680000000000007</v>
      </c>
      <c r="L221" s="231"/>
      <c r="M221" s="231"/>
      <c r="N221" s="231"/>
      <c r="O221" s="231"/>
      <c r="P221" s="231"/>
      <c r="Q221" s="231"/>
      <c r="R221" s="236"/>
      <c r="T221" s="237"/>
      <c r="U221" s="231"/>
      <c r="V221" s="231"/>
      <c r="W221" s="231"/>
      <c r="X221" s="231"/>
      <c r="Y221" s="231"/>
      <c r="Z221" s="231"/>
      <c r="AA221" s="238"/>
      <c r="AT221" s="239" t="s">
        <v>214</v>
      </c>
      <c r="AU221" s="239" t="s">
        <v>149</v>
      </c>
      <c r="AV221" s="10" t="s">
        <v>149</v>
      </c>
      <c r="AW221" s="10" t="s">
        <v>36</v>
      </c>
      <c r="AX221" s="10" t="s">
        <v>80</v>
      </c>
      <c r="AY221" s="239" t="s">
        <v>206</v>
      </c>
    </row>
    <row r="222" s="10" customFormat="1" ht="16.5" customHeight="1">
      <c r="B222" s="230"/>
      <c r="C222" s="231"/>
      <c r="D222" s="231"/>
      <c r="E222" s="232" t="s">
        <v>22</v>
      </c>
      <c r="F222" s="251" t="s">
        <v>4824</v>
      </c>
      <c r="G222" s="231"/>
      <c r="H222" s="231"/>
      <c r="I222" s="231"/>
      <c r="J222" s="231"/>
      <c r="K222" s="235">
        <v>18</v>
      </c>
      <c r="L222" s="231"/>
      <c r="M222" s="231"/>
      <c r="N222" s="231"/>
      <c r="O222" s="231"/>
      <c r="P222" s="231"/>
      <c r="Q222" s="231"/>
      <c r="R222" s="236"/>
      <c r="T222" s="237"/>
      <c r="U222" s="231"/>
      <c r="V222" s="231"/>
      <c r="W222" s="231"/>
      <c r="X222" s="231"/>
      <c r="Y222" s="231"/>
      <c r="Z222" s="231"/>
      <c r="AA222" s="238"/>
      <c r="AT222" s="239" t="s">
        <v>214</v>
      </c>
      <c r="AU222" s="239" t="s">
        <v>149</v>
      </c>
      <c r="AV222" s="10" t="s">
        <v>149</v>
      </c>
      <c r="AW222" s="10" t="s">
        <v>36</v>
      </c>
      <c r="AX222" s="10" t="s">
        <v>80</v>
      </c>
      <c r="AY222" s="239" t="s">
        <v>206</v>
      </c>
    </row>
    <row r="223" s="10" customFormat="1" ht="16.5" customHeight="1">
      <c r="B223" s="230"/>
      <c r="C223" s="231"/>
      <c r="D223" s="231"/>
      <c r="E223" s="232" t="s">
        <v>22</v>
      </c>
      <c r="F223" s="251" t="s">
        <v>4825</v>
      </c>
      <c r="G223" s="231"/>
      <c r="H223" s="231"/>
      <c r="I223" s="231"/>
      <c r="J223" s="231"/>
      <c r="K223" s="235">
        <v>44.799999999999997</v>
      </c>
      <c r="L223" s="231"/>
      <c r="M223" s="231"/>
      <c r="N223" s="231"/>
      <c r="O223" s="231"/>
      <c r="P223" s="231"/>
      <c r="Q223" s="231"/>
      <c r="R223" s="236"/>
      <c r="T223" s="237"/>
      <c r="U223" s="231"/>
      <c r="V223" s="231"/>
      <c r="W223" s="231"/>
      <c r="X223" s="231"/>
      <c r="Y223" s="231"/>
      <c r="Z223" s="231"/>
      <c r="AA223" s="238"/>
      <c r="AT223" s="239" t="s">
        <v>214</v>
      </c>
      <c r="AU223" s="239" t="s">
        <v>149</v>
      </c>
      <c r="AV223" s="10" t="s">
        <v>149</v>
      </c>
      <c r="AW223" s="10" t="s">
        <v>36</v>
      </c>
      <c r="AX223" s="10" t="s">
        <v>80</v>
      </c>
      <c r="AY223" s="239" t="s">
        <v>206</v>
      </c>
    </row>
    <row r="224" s="10" customFormat="1" ht="16.5" customHeight="1">
      <c r="B224" s="230"/>
      <c r="C224" s="231"/>
      <c r="D224" s="231"/>
      <c r="E224" s="232" t="s">
        <v>22</v>
      </c>
      <c r="F224" s="251" t="s">
        <v>4826</v>
      </c>
      <c r="G224" s="231"/>
      <c r="H224" s="231"/>
      <c r="I224" s="231"/>
      <c r="J224" s="231"/>
      <c r="K224" s="235">
        <v>20.399999999999999</v>
      </c>
      <c r="L224" s="231"/>
      <c r="M224" s="231"/>
      <c r="N224" s="231"/>
      <c r="O224" s="231"/>
      <c r="P224" s="231"/>
      <c r="Q224" s="231"/>
      <c r="R224" s="236"/>
      <c r="T224" s="237"/>
      <c r="U224" s="231"/>
      <c r="V224" s="231"/>
      <c r="W224" s="231"/>
      <c r="X224" s="231"/>
      <c r="Y224" s="231"/>
      <c r="Z224" s="231"/>
      <c r="AA224" s="238"/>
      <c r="AT224" s="239" t="s">
        <v>214</v>
      </c>
      <c r="AU224" s="239" t="s">
        <v>149</v>
      </c>
      <c r="AV224" s="10" t="s">
        <v>149</v>
      </c>
      <c r="AW224" s="10" t="s">
        <v>36</v>
      </c>
      <c r="AX224" s="10" t="s">
        <v>80</v>
      </c>
      <c r="AY224" s="239" t="s">
        <v>206</v>
      </c>
    </row>
    <row r="225" s="10" customFormat="1" ht="16.5" customHeight="1">
      <c r="B225" s="230"/>
      <c r="C225" s="231"/>
      <c r="D225" s="231"/>
      <c r="E225" s="232" t="s">
        <v>22</v>
      </c>
      <c r="F225" s="251" t="s">
        <v>4827</v>
      </c>
      <c r="G225" s="231"/>
      <c r="H225" s="231"/>
      <c r="I225" s="231"/>
      <c r="J225" s="231"/>
      <c r="K225" s="235">
        <v>29.559999999999999</v>
      </c>
      <c r="L225" s="231"/>
      <c r="M225" s="231"/>
      <c r="N225" s="231"/>
      <c r="O225" s="231"/>
      <c r="P225" s="231"/>
      <c r="Q225" s="231"/>
      <c r="R225" s="236"/>
      <c r="T225" s="237"/>
      <c r="U225" s="231"/>
      <c r="V225" s="231"/>
      <c r="W225" s="231"/>
      <c r="X225" s="231"/>
      <c r="Y225" s="231"/>
      <c r="Z225" s="231"/>
      <c r="AA225" s="238"/>
      <c r="AT225" s="239" t="s">
        <v>214</v>
      </c>
      <c r="AU225" s="239" t="s">
        <v>149</v>
      </c>
      <c r="AV225" s="10" t="s">
        <v>149</v>
      </c>
      <c r="AW225" s="10" t="s">
        <v>36</v>
      </c>
      <c r="AX225" s="10" t="s">
        <v>80</v>
      </c>
      <c r="AY225" s="239" t="s">
        <v>206</v>
      </c>
    </row>
    <row r="226" s="11" customFormat="1" ht="16.5" customHeight="1">
      <c r="B226" s="252"/>
      <c r="C226" s="253"/>
      <c r="D226" s="253"/>
      <c r="E226" s="254" t="s">
        <v>22</v>
      </c>
      <c r="F226" s="255" t="s">
        <v>289</v>
      </c>
      <c r="G226" s="253"/>
      <c r="H226" s="253"/>
      <c r="I226" s="253"/>
      <c r="J226" s="253"/>
      <c r="K226" s="256">
        <v>218.81999999999999</v>
      </c>
      <c r="L226" s="253"/>
      <c r="M226" s="253"/>
      <c r="N226" s="253"/>
      <c r="O226" s="253"/>
      <c r="P226" s="253"/>
      <c r="Q226" s="253"/>
      <c r="R226" s="257"/>
      <c r="T226" s="258"/>
      <c r="U226" s="253"/>
      <c r="V226" s="253"/>
      <c r="W226" s="253"/>
      <c r="X226" s="253"/>
      <c r="Y226" s="253"/>
      <c r="Z226" s="253"/>
      <c r="AA226" s="259"/>
      <c r="AT226" s="260" t="s">
        <v>214</v>
      </c>
      <c r="AU226" s="260" t="s">
        <v>149</v>
      </c>
      <c r="AV226" s="11" t="s">
        <v>211</v>
      </c>
      <c r="AW226" s="11" t="s">
        <v>36</v>
      </c>
      <c r="AX226" s="11" t="s">
        <v>88</v>
      </c>
      <c r="AY226" s="260" t="s">
        <v>206</v>
      </c>
    </row>
    <row r="227" s="1" customFormat="1" ht="16.5" customHeight="1">
      <c r="B227" s="46"/>
      <c r="C227" s="242" t="s">
        <v>496</v>
      </c>
      <c r="D227" s="242" t="s">
        <v>263</v>
      </c>
      <c r="E227" s="243" t="s">
        <v>1265</v>
      </c>
      <c r="F227" s="244" t="s">
        <v>4599</v>
      </c>
      <c r="G227" s="244"/>
      <c r="H227" s="244"/>
      <c r="I227" s="244"/>
      <c r="J227" s="245" t="s">
        <v>238</v>
      </c>
      <c r="K227" s="246">
        <v>1.091</v>
      </c>
      <c r="L227" s="247">
        <v>0</v>
      </c>
      <c r="M227" s="248"/>
      <c r="N227" s="249">
        <f>ROUND(L227*K227,2)</f>
        <v>0</v>
      </c>
      <c r="O227" s="226"/>
      <c r="P227" s="226"/>
      <c r="Q227" s="226"/>
      <c r="R227" s="48"/>
      <c r="T227" s="227" t="s">
        <v>22</v>
      </c>
      <c r="U227" s="56" t="s">
        <v>45</v>
      </c>
      <c r="V227" s="47"/>
      <c r="W227" s="228">
        <f>V227*K227</f>
        <v>0</v>
      </c>
      <c r="X227" s="228">
        <v>1</v>
      </c>
      <c r="Y227" s="228">
        <f>X227*K227</f>
        <v>1.091</v>
      </c>
      <c r="Z227" s="228">
        <v>0</v>
      </c>
      <c r="AA227" s="229">
        <f>Z227*K227</f>
        <v>0</v>
      </c>
      <c r="AR227" s="22" t="s">
        <v>367</v>
      </c>
      <c r="AT227" s="22" t="s">
        <v>263</v>
      </c>
      <c r="AU227" s="22" t="s">
        <v>149</v>
      </c>
      <c r="AY227" s="22" t="s">
        <v>206</v>
      </c>
      <c r="BE227" s="142">
        <f>IF(U227="základní",N227,0)</f>
        <v>0</v>
      </c>
      <c r="BF227" s="142">
        <f>IF(U227="snížená",N227,0)</f>
        <v>0</v>
      </c>
      <c r="BG227" s="142">
        <f>IF(U227="zákl. přenesená",N227,0)</f>
        <v>0</v>
      </c>
      <c r="BH227" s="142">
        <f>IF(U227="sníž. přenesená",N227,0)</f>
        <v>0</v>
      </c>
      <c r="BI227" s="142">
        <f>IF(U227="nulová",N227,0)</f>
        <v>0</v>
      </c>
      <c r="BJ227" s="22" t="s">
        <v>88</v>
      </c>
      <c r="BK227" s="142">
        <f>ROUND(L227*K227,2)</f>
        <v>0</v>
      </c>
      <c r="BL227" s="22" t="s">
        <v>278</v>
      </c>
      <c r="BM227" s="22" t="s">
        <v>4828</v>
      </c>
    </row>
    <row r="228" s="1" customFormat="1" ht="25.5" customHeight="1">
      <c r="B228" s="46"/>
      <c r="C228" s="219" t="s">
        <v>500</v>
      </c>
      <c r="D228" s="219" t="s">
        <v>207</v>
      </c>
      <c r="E228" s="220" t="s">
        <v>1410</v>
      </c>
      <c r="F228" s="221" t="s">
        <v>1411</v>
      </c>
      <c r="G228" s="221"/>
      <c r="H228" s="221"/>
      <c r="I228" s="221"/>
      <c r="J228" s="222" t="s">
        <v>321</v>
      </c>
      <c r="K228" s="223">
        <v>3</v>
      </c>
      <c r="L228" s="224">
        <v>0</v>
      </c>
      <c r="M228" s="225"/>
      <c r="N228" s="226">
        <f>ROUND(L228*K228,2)</f>
        <v>0</v>
      </c>
      <c r="O228" s="226"/>
      <c r="P228" s="226"/>
      <c r="Q228" s="226"/>
      <c r="R228" s="48"/>
      <c r="T228" s="227" t="s">
        <v>22</v>
      </c>
      <c r="U228" s="56" t="s">
        <v>45</v>
      </c>
      <c r="V228" s="47"/>
      <c r="W228" s="228">
        <f>V228*K228</f>
        <v>0</v>
      </c>
      <c r="X228" s="228">
        <v>0</v>
      </c>
      <c r="Y228" s="228">
        <f>X228*K228</f>
        <v>0</v>
      </c>
      <c r="Z228" s="228">
        <v>0</v>
      </c>
      <c r="AA228" s="229">
        <f>Z228*K228</f>
        <v>0</v>
      </c>
      <c r="AR228" s="22" t="s">
        <v>278</v>
      </c>
      <c r="AT228" s="22" t="s">
        <v>207</v>
      </c>
      <c r="AU228" s="22" t="s">
        <v>149</v>
      </c>
      <c r="AY228" s="22" t="s">
        <v>206</v>
      </c>
      <c r="BE228" s="142">
        <f>IF(U228="základní",N228,0)</f>
        <v>0</v>
      </c>
      <c r="BF228" s="142">
        <f>IF(U228="snížená",N228,0)</f>
        <v>0</v>
      </c>
      <c r="BG228" s="142">
        <f>IF(U228="zákl. přenesená",N228,0)</f>
        <v>0</v>
      </c>
      <c r="BH228" s="142">
        <f>IF(U228="sníž. přenesená",N228,0)</f>
        <v>0</v>
      </c>
      <c r="BI228" s="142">
        <f>IF(U228="nulová",N228,0)</f>
        <v>0</v>
      </c>
      <c r="BJ228" s="22" t="s">
        <v>88</v>
      </c>
      <c r="BK228" s="142">
        <f>ROUND(L228*K228,2)</f>
        <v>0</v>
      </c>
      <c r="BL228" s="22" t="s">
        <v>278</v>
      </c>
      <c r="BM228" s="22" t="s">
        <v>4829</v>
      </c>
    </row>
    <row r="229" s="1" customFormat="1" ht="25.5" customHeight="1">
      <c r="B229" s="46"/>
      <c r="C229" s="242" t="s">
        <v>505</v>
      </c>
      <c r="D229" s="242" t="s">
        <v>263</v>
      </c>
      <c r="E229" s="243" t="s">
        <v>1417</v>
      </c>
      <c r="F229" s="244" t="s">
        <v>4830</v>
      </c>
      <c r="G229" s="244"/>
      <c r="H229" s="244"/>
      <c r="I229" s="244"/>
      <c r="J229" s="245" t="s">
        <v>321</v>
      </c>
      <c r="K229" s="246">
        <v>3</v>
      </c>
      <c r="L229" s="247">
        <v>0</v>
      </c>
      <c r="M229" s="248"/>
      <c r="N229" s="249">
        <f>ROUND(L229*K229,2)</f>
        <v>0</v>
      </c>
      <c r="O229" s="226"/>
      <c r="P229" s="226"/>
      <c r="Q229" s="226"/>
      <c r="R229" s="48"/>
      <c r="T229" s="227" t="s">
        <v>22</v>
      </c>
      <c r="U229" s="56" t="s">
        <v>45</v>
      </c>
      <c r="V229" s="47"/>
      <c r="W229" s="228">
        <f>V229*K229</f>
        <v>0</v>
      </c>
      <c r="X229" s="228">
        <v>0.0032000000000000002</v>
      </c>
      <c r="Y229" s="228">
        <f>X229*K229</f>
        <v>0.0096000000000000009</v>
      </c>
      <c r="Z229" s="228">
        <v>0</v>
      </c>
      <c r="AA229" s="229">
        <f>Z229*K229</f>
        <v>0</v>
      </c>
      <c r="AR229" s="22" t="s">
        <v>367</v>
      </c>
      <c r="AT229" s="22" t="s">
        <v>263</v>
      </c>
      <c r="AU229" s="22" t="s">
        <v>149</v>
      </c>
      <c r="AY229" s="22" t="s">
        <v>206</v>
      </c>
      <c r="BE229" s="142">
        <f>IF(U229="základní",N229,0)</f>
        <v>0</v>
      </c>
      <c r="BF229" s="142">
        <f>IF(U229="snížená",N229,0)</f>
        <v>0</v>
      </c>
      <c r="BG229" s="142">
        <f>IF(U229="zákl. přenesená",N229,0)</f>
        <v>0</v>
      </c>
      <c r="BH229" s="142">
        <f>IF(U229="sníž. přenesená",N229,0)</f>
        <v>0</v>
      </c>
      <c r="BI229" s="142">
        <f>IF(U229="nulová",N229,0)</f>
        <v>0</v>
      </c>
      <c r="BJ229" s="22" t="s">
        <v>88</v>
      </c>
      <c r="BK229" s="142">
        <f>ROUND(L229*K229,2)</f>
        <v>0</v>
      </c>
      <c r="BL229" s="22" t="s">
        <v>278</v>
      </c>
      <c r="BM229" s="22" t="s">
        <v>4831</v>
      </c>
    </row>
    <row r="230" s="1" customFormat="1" ht="25.5" customHeight="1">
      <c r="B230" s="46"/>
      <c r="C230" s="219" t="s">
        <v>510</v>
      </c>
      <c r="D230" s="219" t="s">
        <v>207</v>
      </c>
      <c r="E230" s="220" t="s">
        <v>1959</v>
      </c>
      <c r="F230" s="221" t="s">
        <v>1960</v>
      </c>
      <c r="G230" s="221"/>
      <c r="H230" s="221"/>
      <c r="I230" s="221"/>
      <c r="J230" s="222" t="s">
        <v>650</v>
      </c>
      <c r="K230" s="223">
        <v>280.69999999999999</v>
      </c>
      <c r="L230" s="224">
        <v>0</v>
      </c>
      <c r="M230" s="225"/>
      <c r="N230" s="226">
        <f>ROUND(L230*K230,2)</f>
        <v>0</v>
      </c>
      <c r="O230" s="226"/>
      <c r="P230" s="226"/>
      <c r="Q230" s="226"/>
      <c r="R230" s="48"/>
      <c r="T230" s="227" t="s">
        <v>22</v>
      </c>
      <c r="U230" s="56" t="s">
        <v>45</v>
      </c>
      <c r="V230" s="47"/>
      <c r="W230" s="228">
        <f>V230*K230</f>
        <v>0</v>
      </c>
      <c r="X230" s="228">
        <v>6.0000000000000002E-05</v>
      </c>
      <c r="Y230" s="228">
        <f>X230*K230</f>
        <v>0.016841999999999999</v>
      </c>
      <c r="Z230" s="228">
        <v>0</v>
      </c>
      <c r="AA230" s="229">
        <f>Z230*K230</f>
        <v>0</v>
      </c>
      <c r="AR230" s="22" t="s">
        <v>278</v>
      </c>
      <c r="AT230" s="22" t="s">
        <v>207</v>
      </c>
      <c r="AU230" s="22" t="s">
        <v>149</v>
      </c>
      <c r="AY230" s="22" t="s">
        <v>206</v>
      </c>
      <c r="BE230" s="142">
        <f>IF(U230="základní",N230,0)</f>
        <v>0</v>
      </c>
      <c r="BF230" s="142">
        <f>IF(U230="snížená",N230,0)</f>
        <v>0</v>
      </c>
      <c r="BG230" s="142">
        <f>IF(U230="zákl. přenesená",N230,0)</f>
        <v>0</v>
      </c>
      <c r="BH230" s="142">
        <f>IF(U230="sníž. přenesená",N230,0)</f>
        <v>0</v>
      </c>
      <c r="BI230" s="142">
        <f>IF(U230="nulová",N230,0)</f>
        <v>0</v>
      </c>
      <c r="BJ230" s="22" t="s">
        <v>88</v>
      </c>
      <c r="BK230" s="142">
        <f>ROUND(L230*K230,2)</f>
        <v>0</v>
      </c>
      <c r="BL230" s="22" t="s">
        <v>278</v>
      </c>
      <c r="BM230" s="22" t="s">
        <v>4832</v>
      </c>
    </row>
    <row r="231" s="10" customFormat="1" ht="16.5" customHeight="1">
      <c r="B231" s="230"/>
      <c r="C231" s="231"/>
      <c r="D231" s="231"/>
      <c r="E231" s="232" t="s">
        <v>22</v>
      </c>
      <c r="F231" s="233" t="s">
        <v>4614</v>
      </c>
      <c r="G231" s="234"/>
      <c r="H231" s="234"/>
      <c r="I231" s="234"/>
      <c r="J231" s="231"/>
      <c r="K231" s="235">
        <v>280.69999999999999</v>
      </c>
      <c r="L231" s="231"/>
      <c r="M231" s="231"/>
      <c r="N231" s="231"/>
      <c r="O231" s="231"/>
      <c r="P231" s="231"/>
      <c r="Q231" s="231"/>
      <c r="R231" s="236"/>
      <c r="T231" s="237"/>
      <c r="U231" s="231"/>
      <c r="V231" s="231"/>
      <c r="W231" s="231"/>
      <c r="X231" s="231"/>
      <c r="Y231" s="231"/>
      <c r="Z231" s="231"/>
      <c r="AA231" s="238"/>
      <c r="AT231" s="239" t="s">
        <v>214</v>
      </c>
      <c r="AU231" s="239" t="s">
        <v>149</v>
      </c>
      <c r="AV231" s="10" t="s">
        <v>149</v>
      </c>
      <c r="AW231" s="10" t="s">
        <v>36</v>
      </c>
      <c r="AX231" s="10" t="s">
        <v>80</v>
      </c>
      <c r="AY231" s="239" t="s">
        <v>206</v>
      </c>
    </row>
    <row r="232" s="11" customFormat="1" ht="16.5" customHeight="1">
      <c r="B232" s="252"/>
      <c r="C232" s="253"/>
      <c r="D232" s="253"/>
      <c r="E232" s="254" t="s">
        <v>22</v>
      </c>
      <c r="F232" s="255" t="s">
        <v>289</v>
      </c>
      <c r="G232" s="253"/>
      <c r="H232" s="253"/>
      <c r="I232" s="253"/>
      <c r="J232" s="253"/>
      <c r="K232" s="256">
        <v>280.69999999999999</v>
      </c>
      <c r="L232" s="253"/>
      <c r="M232" s="253"/>
      <c r="N232" s="253"/>
      <c r="O232" s="253"/>
      <c r="P232" s="253"/>
      <c r="Q232" s="253"/>
      <c r="R232" s="257"/>
      <c r="T232" s="258"/>
      <c r="U232" s="253"/>
      <c r="V232" s="253"/>
      <c r="W232" s="253"/>
      <c r="X232" s="253"/>
      <c r="Y232" s="253"/>
      <c r="Z232" s="253"/>
      <c r="AA232" s="259"/>
      <c r="AT232" s="260" t="s">
        <v>214</v>
      </c>
      <c r="AU232" s="260" t="s">
        <v>149</v>
      </c>
      <c r="AV232" s="11" t="s">
        <v>211</v>
      </c>
      <c r="AW232" s="11" t="s">
        <v>36</v>
      </c>
      <c r="AX232" s="11" t="s">
        <v>88</v>
      </c>
      <c r="AY232" s="260" t="s">
        <v>206</v>
      </c>
    </row>
    <row r="233" s="1" customFormat="1" ht="16.5" customHeight="1">
      <c r="B233" s="46"/>
      <c r="C233" s="242" t="s">
        <v>516</v>
      </c>
      <c r="D233" s="242" t="s">
        <v>263</v>
      </c>
      <c r="E233" s="243" t="s">
        <v>4616</v>
      </c>
      <c r="F233" s="244" t="s">
        <v>4617</v>
      </c>
      <c r="G233" s="244"/>
      <c r="H233" s="244"/>
      <c r="I233" s="244"/>
      <c r="J233" s="245" t="s">
        <v>650</v>
      </c>
      <c r="K233" s="246">
        <v>308.76999999999998</v>
      </c>
      <c r="L233" s="247">
        <v>0</v>
      </c>
      <c r="M233" s="248"/>
      <c r="N233" s="249">
        <f>ROUND(L233*K233,2)</f>
        <v>0</v>
      </c>
      <c r="O233" s="226"/>
      <c r="P233" s="226"/>
      <c r="Q233" s="226"/>
      <c r="R233" s="48"/>
      <c r="T233" s="227" t="s">
        <v>22</v>
      </c>
      <c r="U233" s="56" t="s">
        <v>45</v>
      </c>
      <c r="V233" s="47"/>
      <c r="W233" s="228">
        <f>V233*K233</f>
        <v>0</v>
      </c>
      <c r="X233" s="228">
        <v>0.001</v>
      </c>
      <c r="Y233" s="228">
        <f>X233*K233</f>
        <v>0.30876999999999999</v>
      </c>
      <c r="Z233" s="228">
        <v>0</v>
      </c>
      <c r="AA233" s="229">
        <f>Z233*K233</f>
        <v>0</v>
      </c>
      <c r="AR233" s="22" t="s">
        <v>367</v>
      </c>
      <c r="AT233" s="22" t="s">
        <v>263</v>
      </c>
      <c r="AU233" s="22" t="s">
        <v>149</v>
      </c>
      <c r="AY233" s="22" t="s">
        <v>206</v>
      </c>
      <c r="BE233" s="142">
        <f>IF(U233="základní",N233,0)</f>
        <v>0</v>
      </c>
      <c r="BF233" s="142">
        <f>IF(U233="snížená",N233,0)</f>
        <v>0</v>
      </c>
      <c r="BG233" s="142">
        <f>IF(U233="zákl. přenesená",N233,0)</f>
        <v>0</v>
      </c>
      <c r="BH233" s="142">
        <f>IF(U233="sníž. přenesená",N233,0)</f>
        <v>0</v>
      </c>
      <c r="BI233" s="142">
        <f>IF(U233="nulová",N233,0)</f>
        <v>0</v>
      </c>
      <c r="BJ233" s="22" t="s">
        <v>88</v>
      </c>
      <c r="BK233" s="142">
        <f>ROUND(L233*K233,2)</f>
        <v>0</v>
      </c>
      <c r="BL233" s="22" t="s">
        <v>278</v>
      </c>
      <c r="BM233" s="22" t="s">
        <v>4833</v>
      </c>
    </row>
    <row r="234" s="1" customFormat="1" ht="25.5" customHeight="1">
      <c r="B234" s="46"/>
      <c r="C234" s="219" t="s">
        <v>521</v>
      </c>
      <c r="D234" s="219" t="s">
        <v>207</v>
      </c>
      <c r="E234" s="220" t="s">
        <v>4621</v>
      </c>
      <c r="F234" s="221" t="s">
        <v>4622</v>
      </c>
      <c r="G234" s="221"/>
      <c r="H234" s="221"/>
      <c r="I234" s="221"/>
      <c r="J234" s="222" t="s">
        <v>238</v>
      </c>
      <c r="K234" s="223">
        <v>1.4259999999999999</v>
      </c>
      <c r="L234" s="224">
        <v>0</v>
      </c>
      <c r="M234" s="225"/>
      <c r="N234" s="226">
        <f>ROUND(L234*K234,2)</f>
        <v>0</v>
      </c>
      <c r="O234" s="226"/>
      <c r="P234" s="226"/>
      <c r="Q234" s="226"/>
      <c r="R234" s="48"/>
      <c r="T234" s="227" t="s">
        <v>22</v>
      </c>
      <c r="U234" s="56" t="s">
        <v>45</v>
      </c>
      <c r="V234" s="47"/>
      <c r="W234" s="228">
        <f>V234*K234</f>
        <v>0</v>
      </c>
      <c r="X234" s="228">
        <v>0</v>
      </c>
      <c r="Y234" s="228">
        <f>X234*K234</f>
        <v>0</v>
      </c>
      <c r="Z234" s="228">
        <v>0</v>
      </c>
      <c r="AA234" s="229">
        <f>Z234*K234</f>
        <v>0</v>
      </c>
      <c r="AR234" s="22" t="s">
        <v>278</v>
      </c>
      <c r="AT234" s="22" t="s">
        <v>207</v>
      </c>
      <c r="AU234" s="22" t="s">
        <v>149</v>
      </c>
      <c r="AY234" s="22" t="s">
        <v>206</v>
      </c>
      <c r="BE234" s="142">
        <f>IF(U234="základní",N234,0)</f>
        <v>0</v>
      </c>
      <c r="BF234" s="142">
        <f>IF(U234="snížená",N234,0)</f>
        <v>0</v>
      </c>
      <c r="BG234" s="142">
        <f>IF(U234="zákl. přenesená",N234,0)</f>
        <v>0</v>
      </c>
      <c r="BH234" s="142">
        <f>IF(U234="sníž. přenesená",N234,0)</f>
        <v>0</v>
      </c>
      <c r="BI234" s="142">
        <f>IF(U234="nulová",N234,0)</f>
        <v>0</v>
      </c>
      <c r="BJ234" s="22" t="s">
        <v>88</v>
      </c>
      <c r="BK234" s="142">
        <f>ROUND(L234*K234,2)</f>
        <v>0</v>
      </c>
      <c r="BL234" s="22" t="s">
        <v>278</v>
      </c>
      <c r="BM234" s="22" t="s">
        <v>4834</v>
      </c>
    </row>
    <row r="235" s="9" customFormat="1" ht="29.88" customHeight="1">
      <c r="B235" s="205"/>
      <c r="C235" s="206"/>
      <c r="D235" s="216" t="s">
        <v>180</v>
      </c>
      <c r="E235" s="216"/>
      <c r="F235" s="216"/>
      <c r="G235" s="216"/>
      <c r="H235" s="216"/>
      <c r="I235" s="216"/>
      <c r="J235" s="216"/>
      <c r="K235" s="216"/>
      <c r="L235" s="216"/>
      <c r="M235" s="216"/>
      <c r="N235" s="240">
        <f>BK235</f>
        <v>0</v>
      </c>
      <c r="O235" s="241"/>
      <c r="P235" s="241"/>
      <c r="Q235" s="241"/>
      <c r="R235" s="209"/>
      <c r="T235" s="210"/>
      <c r="U235" s="206"/>
      <c r="V235" s="206"/>
      <c r="W235" s="211">
        <f>SUM(W236:W244)</f>
        <v>0</v>
      </c>
      <c r="X235" s="206"/>
      <c r="Y235" s="211">
        <f>SUM(Y236:Y244)</f>
        <v>0.30354599999999998</v>
      </c>
      <c r="Z235" s="206"/>
      <c r="AA235" s="212">
        <f>SUM(AA236:AA244)</f>
        <v>0</v>
      </c>
      <c r="AR235" s="213" t="s">
        <v>149</v>
      </c>
      <c r="AT235" s="214" t="s">
        <v>79</v>
      </c>
      <c r="AU235" s="214" t="s">
        <v>88</v>
      </c>
      <c r="AY235" s="213" t="s">
        <v>206</v>
      </c>
      <c r="BK235" s="215">
        <f>SUM(BK236:BK244)</f>
        <v>0</v>
      </c>
    </row>
    <row r="236" s="1" customFormat="1" ht="38.25" customHeight="1">
      <c r="B236" s="46"/>
      <c r="C236" s="219" t="s">
        <v>526</v>
      </c>
      <c r="D236" s="219" t="s">
        <v>207</v>
      </c>
      <c r="E236" s="220" t="s">
        <v>4624</v>
      </c>
      <c r="F236" s="221" t="s">
        <v>4625</v>
      </c>
      <c r="G236" s="221"/>
      <c r="H236" s="221"/>
      <c r="I236" s="221"/>
      <c r="J236" s="222" t="s">
        <v>260</v>
      </c>
      <c r="K236" s="223">
        <v>110</v>
      </c>
      <c r="L236" s="224">
        <v>0</v>
      </c>
      <c r="M236" s="225"/>
      <c r="N236" s="226">
        <f>ROUND(L236*K236,2)</f>
        <v>0</v>
      </c>
      <c r="O236" s="226"/>
      <c r="P236" s="226"/>
      <c r="Q236" s="226"/>
      <c r="R236" s="48"/>
      <c r="T236" s="227" t="s">
        <v>22</v>
      </c>
      <c r="U236" s="56" t="s">
        <v>45</v>
      </c>
      <c r="V236" s="47"/>
      <c r="W236" s="228">
        <f>V236*K236</f>
        <v>0</v>
      </c>
      <c r="X236" s="228">
        <v>0.00013999999999999999</v>
      </c>
      <c r="Y236" s="228">
        <f>X236*K236</f>
        <v>0.015399999999999999</v>
      </c>
      <c r="Z236" s="228">
        <v>0</v>
      </c>
      <c r="AA236" s="229">
        <f>Z236*K236</f>
        <v>0</v>
      </c>
      <c r="AR236" s="22" t="s">
        <v>278</v>
      </c>
      <c r="AT236" s="22" t="s">
        <v>207</v>
      </c>
      <c r="AU236" s="22" t="s">
        <v>149</v>
      </c>
      <c r="AY236" s="22" t="s">
        <v>206</v>
      </c>
      <c r="BE236" s="142">
        <f>IF(U236="základní",N236,0)</f>
        <v>0</v>
      </c>
      <c r="BF236" s="142">
        <f>IF(U236="snížená",N236,0)</f>
        <v>0</v>
      </c>
      <c r="BG236" s="142">
        <f>IF(U236="zákl. přenesená",N236,0)</f>
        <v>0</v>
      </c>
      <c r="BH236" s="142">
        <f>IF(U236="sníž. přenesená",N236,0)</f>
        <v>0</v>
      </c>
      <c r="BI236" s="142">
        <f>IF(U236="nulová",N236,0)</f>
        <v>0</v>
      </c>
      <c r="BJ236" s="22" t="s">
        <v>88</v>
      </c>
      <c r="BK236" s="142">
        <f>ROUND(L236*K236,2)</f>
        <v>0</v>
      </c>
      <c r="BL236" s="22" t="s">
        <v>278</v>
      </c>
      <c r="BM236" s="22" t="s">
        <v>4835</v>
      </c>
    </row>
    <row r="237" s="1" customFormat="1" ht="25.5" customHeight="1">
      <c r="B237" s="46"/>
      <c r="C237" s="219" t="s">
        <v>531</v>
      </c>
      <c r="D237" s="219" t="s">
        <v>207</v>
      </c>
      <c r="E237" s="220" t="s">
        <v>4627</v>
      </c>
      <c r="F237" s="221" t="s">
        <v>4628</v>
      </c>
      <c r="G237" s="221"/>
      <c r="H237" s="221"/>
      <c r="I237" s="221"/>
      <c r="J237" s="222" t="s">
        <v>260</v>
      </c>
      <c r="K237" s="223">
        <v>110</v>
      </c>
      <c r="L237" s="224">
        <v>0</v>
      </c>
      <c r="M237" s="225"/>
      <c r="N237" s="226">
        <f>ROUND(L237*K237,2)</f>
        <v>0</v>
      </c>
      <c r="O237" s="226"/>
      <c r="P237" s="226"/>
      <c r="Q237" s="226"/>
      <c r="R237" s="48"/>
      <c r="T237" s="227" t="s">
        <v>22</v>
      </c>
      <c r="U237" s="56" t="s">
        <v>45</v>
      </c>
      <c r="V237" s="47"/>
      <c r="W237" s="228">
        <f>V237*K237</f>
        <v>0</v>
      </c>
      <c r="X237" s="228">
        <v>0.00013999999999999999</v>
      </c>
      <c r="Y237" s="228">
        <f>X237*K237</f>
        <v>0.015399999999999999</v>
      </c>
      <c r="Z237" s="228">
        <v>0</v>
      </c>
      <c r="AA237" s="229">
        <f>Z237*K237</f>
        <v>0</v>
      </c>
      <c r="AR237" s="22" t="s">
        <v>278</v>
      </c>
      <c r="AT237" s="22" t="s">
        <v>207</v>
      </c>
      <c r="AU237" s="22" t="s">
        <v>149</v>
      </c>
      <c r="AY237" s="22" t="s">
        <v>206</v>
      </c>
      <c r="BE237" s="142">
        <f>IF(U237="základní",N237,0)</f>
        <v>0</v>
      </c>
      <c r="BF237" s="142">
        <f>IF(U237="snížená",N237,0)</f>
        <v>0</v>
      </c>
      <c r="BG237" s="142">
        <f>IF(U237="zákl. přenesená",N237,0)</f>
        <v>0</v>
      </c>
      <c r="BH237" s="142">
        <f>IF(U237="sníž. přenesená",N237,0)</f>
        <v>0</v>
      </c>
      <c r="BI237" s="142">
        <f>IF(U237="nulová",N237,0)</f>
        <v>0</v>
      </c>
      <c r="BJ237" s="22" t="s">
        <v>88</v>
      </c>
      <c r="BK237" s="142">
        <f>ROUND(L237*K237,2)</f>
        <v>0</v>
      </c>
      <c r="BL237" s="22" t="s">
        <v>278</v>
      </c>
      <c r="BM237" s="22" t="s">
        <v>4836</v>
      </c>
    </row>
    <row r="238" s="1" customFormat="1" ht="38.25" customHeight="1">
      <c r="B238" s="46"/>
      <c r="C238" s="219" t="s">
        <v>536</v>
      </c>
      <c r="D238" s="219" t="s">
        <v>207</v>
      </c>
      <c r="E238" s="220" t="s">
        <v>4630</v>
      </c>
      <c r="F238" s="221" t="s">
        <v>4631</v>
      </c>
      <c r="G238" s="221"/>
      <c r="H238" s="221"/>
      <c r="I238" s="221"/>
      <c r="J238" s="222" t="s">
        <v>260</v>
      </c>
      <c r="K238" s="223">
        <v>110</v>
      </c>
      <c r="L238" s="224">
        <v>0</v>
      </c>
      <c r="M238" s="225"/>
      <c r="N238" s="226">
        <f>ROUND(L238*K238,2)</f>
        <v>0</v>
      </c>
      <c r="O238" s="226"/>
      <c r="P238" s="226"/>
      <c r="Q238" s="226"/>
      <c r="R238" s="48"/>
      <c r="T238" s="227" t="s">
        <v>22</v>
      </c>
      <c r="U238" s="56" t="s">
        <v>45</v>
      </c>
      <c r="V238" s="47"/>
      <c r="W238" s="228">
        <f>V238*K238</f>
        <v>0</v>
      </c>
      <c r="X238" s="228">
        <v>0.00013999999999999999</v>
      </c>
      <c r="Y238" s="228">
        <f>X238*K238</f>
        <v>0.015399999999999999</v>
      </c>
      <c r="Z238" s="228">
        <v>0</v>
      </c>
      <c r="AA238" s="229">
        <f>Z238*K238</f>
        <v>0</v>
      </c>
      <c r="AR238" s="22" t="s">
        <v>278</v>
      </c>
      <c r="AT238" s="22" t="s">
        <v>207</v>
      </c>
      <c r="AU238" s="22" t="s">
        <v>149</v>
      </c>
      <c r="AY238" s="22" t="s">
        <v>206</v>
      </c>
      <c r="BE238" s="142">
        <f>IF(U238="základní",N238,0)</f>
        <v>0</v>
      </c>
      <c r="BF238" s="142">
        <f>IF(U238="snížená",N238,0)</f>
        <v>0</v>
      </c>
      <c r="BG238" s="142">
        <f>IF(U238="zákl. přenesená",N238,0)</f>
        <v>0</v>
      </c>
      <c r="BH238" s="142">
        <f>IF(U238="sníž. přenesená",N238,0)</f>
        <v>0</v>
      </c>
      <c r="BI238" s="142">
        <f>IF(U238="nulová",N238,0)</f>
        <v>0</v>
      </c>
      <c r="BJ238" s="22" t="s">
        <v>88</v>
      </c>
      <c r="BK238" s="142">
        <f>ROUND(L238*K238,2)</f>
        <v>0</v>
      </c>
      <c r="BL238" s="22" t="s">
        <v>278</v>
      </c>
      <c r="BM238" s="22" t="s">
        <v>4837</v>
      </c>
    </row>
    <row r="239" s="1" customFormat="1" ht="25.5" customHeight="1">
      <c r="B239" s="46"/>
      <c r="C239" s="219" t="s">
        <v>541</v>
      </c>
      <c r="D239" s="219" t="s">
        <v>207</v>
      </c>
      <c r="E239" s="220" t="s">
        <v>4633</v>
      </c>
      <c r="F239" s="221" t="s">
        <v>4634</v>
      </c>
      <c r="G239" s="221"/>
      <c r="H239" s="221"/>
      <c r="I239" s="221"/>
      <c r="J239" s="222" t="s">
        <v>260</v>
      </c>
      <c r="K239" s="223">
        <v>206</v>
      </c>
      <c r="L239" s="224">
        <v>0</v>
      </c>
      <c r="M239" s="225"/>
      <c r="N239" s="226">
        <f>ROUND(L239*K239,2)</f>
        <v>0</v>
      </c>
      <c r="O239" s="226"/>
      <c r="P239" s="226"/>
      <c r="Q239" s="226"/>
      <c r="R239" s="48"/>
      <c r="T239" s="227" t="s">
        <v>22</v>
      </c>
      <c r="U239" s="56" t="s">
        <v>45</v>
      </c>
      <c r="V239" s="47"/>
      <c r="W239" s="228">
        <f>V239*K239</f>
        <v>0</v>
      </c>
      <c r="X239" s="228">
        <v>0.00014999999999999999</v>
      </c>
      <c r="Y239" s="228">
        <f>X239*K239</f>
        <v>0.030899999999999997</v>
      </c>
      <c r="Z239" s="228">
        <v>0</v>
      </c>
      <c r="AA239" s="229">
        <f>Z239*K239</f>
        <v>0</v>
      </c>
      <c r="AR239" s="22" t="s">
        <v>278</v>
      </c>
      <c r="AT239" s="22" t="s">
        <v>207</v>
      </c>
      <c r="AU239" s="22" t="s">
        <v>149</v>
      </c>
      <c r="AY239" s="22" t="s">
        <v>206</v>
      </c>
      <c r="BE239" s="142">
        <f>IF(U239="základní",N239,0)</f>
        <v>0</v>
      </c>
      <c r="BF239" s="142">
        <f>IF(U239="snížená",N239,0)</f>
        <v>0</v>
      </c>
      <c r="BG239" s="142">
        <f>IF(U239="zákl. přenesená",N239,0)</f>
        <v>0</v>
      </c>
      <c r="BH239" s="142">
        <f>IF(U239="sníž. přenesená",N239,0)</f>
        <v>0</v>
      </c>
      <c r="BI239" s="142">
        <f>IF(U239="nulová",N239,0)</f>
        <v>0</v>
      </c>
      <c r="BJ239" s="22" t="s">
        <v>88</v>
      </c>
      <c r="BK239" s="142">
        <f>ROUND(L239*K239,2)</f>
        <v>0</v>
      </c>
      <c r="BL239" s="22" t="s">
        <v>278</v>
      </c>
      <c r="BM239" s="22" t="s">
        <v>4838</v>
      </c>
    </row>
    <row r="240" s="1" customFormat="1" ht="25.5" customHeight="1">
      <c r="B240" s="46"/>
      <c r="C240" s="219" t="s">
        <v>545</v>
      </c>
      <c r="D240" s="219" t="s">
        <v>207</v>
      </c>
      <c r="E240" s="220" t="s">
        <v>4636</v>
      </c>
      <c r="F240" s="221" t="s">
        <v>4637</v>
      </c>
      <c r="G240" s="221"/>
      <c r="H240" s="221"/>
      <c r="I240" s="221"/>
      <c r="J240" s="222" t="s">
        <v>260</v>
      </c>
      <c r="K240" s="223">
        <v>206</v>
      </c>
      <c r="L240" s="224">
        <v>0</v>
      </c>
      <c r="M240" s="225"/>
      <c r="N240" s="226">
        <f>ROUND(L240*K240,2)</f>
        <v>0</v>
      </c>
      <c r="O240" s="226"/>
      <c r="P240" s="226"/>
      <c r="Q240" s="226"/>
      <c r="R240" s="48"/>
      <c r="T240" s="227" t="s">
        <v>22</v>
      </c>
      <c r="U240" s="56" t="s">
        <v>45</v>
      </c>
      <c r="V240" s="47"/>
      <c r="W240" s="228">
        <f>V240*K240</f>
        <v>0</v>
      </c>
      <c r="X240" s="228">
        <v>0.00033</v>
      </c>
      <c r="Y240" s="228">
        <f>X240*K240</f>
        <v>0.067979999999999999</v>
      </c>
      <c r="Z240" s="228">
        <v>0</v>
      </c>
      <c r="AA240" s="229">
        <f>Z240*K240</f>
        <v>0</v>
      </c>
      <c r="AR240" s="22" t="s">
        <v>278</v>
      </c>
      <c r="AT240" s="22" t="s">
        <v>207</v>
      </c>
      <c r="AU240" s="22" t="s">
        <v>149</v>
      </c>
      <c r="AY240" s="22" t="s">
        <v>206</v>
      </c>
      <c r="BE240" s="142">
        <f>IF(U240="základní",N240,0)</f>
        <v>0</v>
      </c>
      <c r="BF240" s="142">
        <f>IF(U240="snížená",N240,0)</f>
        <v>0</v>
      </c>
      <c r="BG240" s="142">
        <f>IF(U240="zákl. přenesená",N240,0)</f>
        <v>0</v>
      </c>
      <c r="BH240" s="142">
        <f>IF(U240="sníž. přenesená",N240,0)</f>
        <v>0</v>
      </c>
      <c r="BI240" s="142">
        <f>IF(U240="nulová",N240,0)</f>
        <v>0</v>
      </c>
      <c r="BJ240" s="22" t="s">
        <v>88</v>
      </c>
      <c r="BK240" s="142">
        <f>ROUND(L240*K240,2)</f>
        <v>0</v>
      </c>
      <c r="BL240" s="22" t="s">
        <v>278</v>
      </c>
      <c r="BM240" s="22" t="s">
        <v>4839</v>
      </c>
    </row>
    <row r="241" s="1" customFormat="1" ht="38.25" customHeight="1">
      <c r="B241" s="46"/>
      <c r="C241" s="219" t="s">
        <v>550</v>
      </c>
      <c r="D241" s="219" t="s">
        <v>207</v>
      </c>
      <c r="E241" s="220" t="s">
        <v>4639</v>
      </c>
      <c r="F241" s="221" t="s">
        <v>4640</v>
      </c>
      <c r="G241" s="221"/>
      <c r="H241" s="221"/>
      <c r="I241" s="221"/>
      <c r="J241" s="222" t="s">
        <v>260</v>
      </c>
      <c r="K241" s="223">
        <v>29.399999999999999</v>
      </c>
      <c r="L241" s="224">
        <v>0</v>
      </c>
      <c r="M241" s="225"/>
      <c r="N241" s="226">
        <f>ROUND(L241*K241,2)</f>
        <v>0</v>
      </c>
      <c r="O241" s="226"/>
      <c r="P241" s="226"/>
      <c r="Q241" s="226"/>
      <c r="R241" s="48"/>
      <c r="T241" s="227" t="s">
        <v>22</v>
      </c>
      <c r="U241" s="56" t="s">
        <v>45</v>
      </c>
      <c r="V241" s="47"/>
      <c r="W241" s="228">
        <f>V241*K241</f>
        <v>0</v>
      </c>
      <c r="X241" s="228">
        <v>0.0047200000000000002</v>
      </c>
      <c r="Y241" s="228">
        <f>X241*K241</f>
        <v>0.138768</v>
      </c>
      <c r="Z241" s="228">
        <v>0</v>
      </c>
      <c r="AA241" s="229">
        <f>Z241*K241</f>
        <v>0</v>
      </c>
      <c r="AR241" s="22" t="s">
        <v>278</v>
      </c>
      <c r="AT241" s="22" t="s">
        <v>207</v>
      </c>
      <c r="AU241" s="22" t="s">
        <v>149</v>
      </c>
      <c r="AY241" s="22" t="s">
        <v>206</v>
      </c>
      <c r="BE241" s="142">
        <f>IF(U241="základní",N241,0)</f>
        <v>0</v>
      </c>
      <c r="BF241" s="142">
        <f>IF(U241="snížená",N241,0)</f>
        <v>0</v>
      </c>
      <c r="BG241" s="142">
        <f>IF(U241="zákl. přenesená",N241,0)</f>
        <v>0</v>
      </c>
      <c r="BH241" s="142">
        <f>IF(U241="sníž. přenesená",N241,0)</f>
        <v>0</v>
      </c>
      <c r="BI241" s="142">
        <f>IF(U241="nulová",N241,0)</f>
        <v>0</v>
      </c>
      <c r="BJ241" s="22" t="s">
        <v>88</v>
      </c>
      <c r="BK241" s="142">
        <f>ROUND(L241*K241,2)</f>
        <v>0</v>
      </c>
      <c r="BL241" s="22" t="s">
        <v>278</v>
      </c>
      <c r="BM241" s="22" t="s">
        <v>4840</v>
      </c>
    </row>
    <row r="242" s="10" customFormat="1" ht="16.5" customHeight="1">
      <c r="B242" s="230"/>
      <c r="C242" s="231"/>
      <c r="D242" s="231"/>
      <c r="E242" s="232" t="s">
        <v>22</v>
      </c>
      <c r="F242" s="233" t="s">
        <v>4841</v>
      </c>
      <c r="G242" s="234"/>
      <c r="H242" s="234"/>
      <c r="I242" s="234"/>
      <c r="J242" s="231"/>
      <c r="K242" s="235">
        <v>29.399999999999999</v>
      </c>
      <c r="L242" s="231"/>
      <c r="M242" s="231"/>
      <c r="N242" s="231"/>
      <c r="O242" s="231"/>
      <c r="P242" s="231"/>
      <c r="Q242" s="231"/>
      <c r="R242" s="236"/>
      <c r="T242" s="237"/>
      <c r="U242" s="231"/>
      <c r="V242" s="231"/>
      <c r="W242" s="231"/>
      <c r="X242" s="231"/>
      <c r="Y242" s="231"/>
      <c r="Z242" s="231"/>
      <c r="AA242" s="238"/>
      <c r="AT242" s="239" t="s">
        <v>214</v>
      </c>
      <c r="AU242" s="239" t="s">
        <v>149</v>
      </c>
      <c r="AV242" s="10" t="s">
        <v>149</v>
      </c>
      <c r="AW242" s="10" t="s">
        <v>36</v>
      </c>
      <c r="AX242" s="10" t="s">
        <v>88</v>
      </c>
      <c r="AY242" s="239" t="s">
        <v>206</v>
      </c>
    </row>
    <row r="243" s="1" customFormat="1" ht="25.5" customHeight="1">
      <c r="B243" s="46"/>
      <c r="C243" s="219" t="s">
        <v>554</v>
      </c>
      <c r="D243" s="219" t="s">
        <v>207</v>
      </c>
      <c r="E243" s="220" t="s">
        <v>4842</v>
      </c>
      <c r="F243" s="221" t="s">
        <v>4843</v>
      </c>
      <c r="G243" s="221"/>
      <c r="H243" s="221"/>
      <c r="I243" s="221"/>
      <c r="J243" s="222" t="s">
        <v>260</v>
      </c>
      <c r="K243" s="223">
        <v>29.399999999999999</v>
      </c>
      <c r="L243" s="224">
        <v>0</v>
      </c>
      <c r="M243" s="225"/>
      <c r="N243" s="226">
        <f>ROUND(L243*K243,2)</f>
        <v>0</v>
      </c>
      <c r="O243" s="226"/>
      <c r="P243" s="226"/>
      <c r="Q243" s="226"/>
      <c r="R243" s="48"/>
      <c r="T243" s="227" t="s">
        <v>22</v>
      </c>
      <c r="U243" s="56" t="s">
        <v>45</v>
      </c>
      <c r="V243" s="47"/>
      <c r="W243" s="228">
        <f>V243*K243</f>
        <v>0</v>
      </c>
      <c r="X243" s="228">
        <v>0.00019000000000000001</v>
      </c>
      <c r="Y243" s="228">
        <f>X243*K243</f>
        <v>0.0055859999999999998</v>
      </c>
      <c r="Z243" s="228">
        <v>0</v>
      </c>
      <c r="AA243" s="229">
        <f>Z243*K243</f>
        <v>0</v>
      </c>
      <c r="AR243" s="22" t="s">
        <v>278</v>
      </c>
      <c r="AT243" s="22" t="s">
        <v>207</v>
      </c>
      <c r="AU243" s="22" t="s">
        <v>149</v>
      </c>
      <c r="AY243" s="22" t="s">
        <v>206</v>
      </c>
      <c r="BE243" s="142">
        <f>IF(U243="základní",N243,0)</f>
        <v>0</v>
      </c>
      <c r="BF243" s="142">
        <f>IF(U243="snížená",N243,0)</f>
        <v>0</v>
      </c>
      <c r="BG243" s="142">
        <f>IF(U243="zákl. přenesená",N243,0)</f>
        <v>0</v>
      </c>
      <c r="BH243" s="142">
        <f>IF(U243="sníž. přenesená",N243,0)</f>
        <v>0</v>
      </c>
      <c r="BI243" s="142">
        <f>IF(U243="nulová",N243,0)</f>
        <v>0</v>
      </c>
      <c r="BJ243" s="22" t="s">
        <v>88</v>
      </c>
      <c r="BK243" s="142">
        <f>ROUND(L243*K243,2)</f>
        <v>0</v>
      </c>
      <c r="BL243" s="22" t="s">
        <v>278</v>
      </c>
      <c r="BM243" s="22" t="s">
        <v>4844</v>
      </c>
    </row>
    <row r="244" s="1" customFormat="1" ht="25.5" customHeight="1">
      <c r="B244" s="46"/>
      <c r="C244" s="219" t="s">
        <v>558</v>
      </c>
      <c r="D244" s="219" t="s">
        <v>207</v>
      </c>
      <c r="E244" s="220" t="s">
        <v>4845</v>
      </c>
      <c r="F244" s="221" t="s">
        <v>4846</v>
      </c>
      <c r="G244" s="221"/>
      <c r="H244" s="221"/>
      <c r="I244" s="221"/>
      <c r="J244" s="222" t="s">
        <v>260</v>
      </c>
      <c r="K244" s="223">
        <v>29.399999999999999</v>
      </c>
      <c r="L244" s="224">
        <v>0</v>
      </c>
      <c r="M244" s="225"/>
      <c r="N244" s="226">
        <f>ROUND(L244*K244,2)</f>
        <v>0</v>
      </c>
      <c r="O244" s="226"/>
      <c r="P244" s="226"/>
      <c r="Q244" s="226"/>
      <c r="R244" s="48"/>
      <c r="T244" s="227" t="s">
        <v>22</v>
      </c>
      <c r="U244" s="56" t="s">
        <v>45</v>
      </c>
      <c r="V244" s="47"/>
      <c r="W244" s="228">
        <f>V244*K244</f>
        <v>0</v>
      </c>
      <c r="X244" s="228">
        <v>0.00048000000000000001</v>
      </c>
      <c r="Y244" s="228">
        <f>X244*K244</f>
        <v>0.014112</v>
      </c>
      <c r="Z244" s="228">
        <v>0</v>
      </c>
      <c r="AA244" s="229">
        <f>Z244*K244</f>
        <v>0</v>
      </c>
      <c r="AR244" s="22" t="s">
        <v>278</v>
      </c>
      <c r="AT244" s="22" t="s">
        <v>207</v>
      </c>
      <c r="AU244" s="22" t="s">
        <v>149</v>
      </c>
      <c r="AY244" s="22" t="s">
        <v>206</v>
      </c>
      <c r="BE244" s="142">
        <f>IF(U244="základní",N244,0)</f>
        <v>0</v>
      </c>
      <c r="BF244" s="142">
        <f>IF(U244="snížená",N244,0)</f>
        <v>0</v>
      </c>
      <c r="BG244" s="142">
        <f>IF(U244="zákl. přenesená",N244,0)</f>
        <v>0</v>
      </c>
      <c r="BH244" s="142">
        <f>IF(U244="sníž. přenesená",N244,0)</f>
        <v>0</v>
      </c>
      <c r="BI244" s="142">
        <f>IF(U244="nulová",N244,0)</f>
        <v>0</v>
      </c>
      <c r="BJ244" s="22" t="s">
        <v>88</v>
      </c>
      <c r="BK244" s="142">
        <f>ROUND(L244*K244,2)</f>
        <v>0</v>
      </c>
      <c r="BL244" s="22" t="s">
        <v>278</v>
      </c>
      <c r="BM244" s="22" t="s">
        <v>4847</v>
      </c>
    </row>
    <row r="245" s="1" customFormat="1" ht="49.92" customHeight="1">
      <c r="B245" s="46"/>
      <c r="C245" s="47"/>
      <c r="D245" s="207" t="s">
        <v>1656</v>
      </c>
      <c r="E245" s="47"/>
      <c r="F245" s="47"/>
      <c r="G245" s="47"/>
      <c r="H245" s="47"/>
      <c r="I245" s="47"/>
      <c r="J245" s="47"/>
      <c r="K245" s="47"/>
      <c r="L245" s="47"/>
      <c r="M245" s="47"/>
      <c r="N245" s="261">
        <f>BK245</f>
        <v>0</v>
      </c>
      <c r="O245" s="262"/>
      <c r="P245" s="262"/>
      <c r="Q245" s="262"/>
      <c r="R245" s="48"/>
      <c r="T245" s="193"/>
      <c r="U245" s="72"/>
      <c r="V245" s="72"/>
      <c r="W245" s="72"/>
      <c r="X245" s="72"/>
      <c r="Y245" s="72"/>
      <c r="Z245" s="72"/>
      <c r="AA245" s="74"/>
      <c r="AT245" s="22" t="s">
        <v>79</v>
      </c>
      <c r="AU245" s="22" t="s">
        <v>80</v>
      </c>
      <c r="AY245" s="22" t="s">
        <v>1657</v>
      </c>
      <c r="BK245" s="142">
        <v>0</v>
      </c>
    </row>
    <row r="246" s="1" customFormat="1" ht="6.96" customHeight="1">
      <c r="B246" s="75"/>
      <c r="C246" s="76"/>
      <c r="D246" s="76"/>
      <c r="E246" s="76"/>
      <c r="F246" s="76"/>
      <c r="G246" s="76"/>
      <c r="H246" s="76"/>
      <c r="I246" s="76"/>
      <c r="J246" s="76"/>
      <c r="K246" s="76"/>
      <c r="L246" s="76"/>
      <c r="M246" s="76"/>
      <c r="N246" s="76"/>
      <c r="O246" s="76"/>
      <c r="P246" s="76"/>
      <c r="Q246" s="76"/>
      <c r="R246" s="77"/>
    </row>
  </sheetData>
  <sheetProtection sheet="1" formatColumns="0" formatRows="0" objects="1" scenarios="1" spinCount="10" saltValue="f6jaGgSuDv7HLJLaslct/UCpZwqqFuMSKQUUM1ui1SvkI7VgTWRCNZ5grbAkZztfKM+zShrZPvZZh6UEqrh6RA==" hashValue="EqRSVrKAoNjlnSVcM2gkTdnn3WZ4HuWtX8pZ01mfolkD8lu7rv8LZvzHVnU5SFE8a6J/VlFhxA6EGZbxxGykFA==" algorithmName="SHA-512" password="CC35"/>
  <mergeCells count="339">
    <mergeCell ref="N245:Q245"/>
    <mergeCell ref="N244:Q244"/>
    <mergeCell ref="L216:M216"/>
    <mergeCell ref="L214:M214"/>
    <mergeCell ref="L219:M219"/>
    <mergeCell ref="N219:Q219"/>
    <mergeCell ref="N217:Q217"/>
    <mergeCell ref="N218:Q218"/>
    <mergeCell ref="F159:I159"/>
    <mergeCell ref="F160:I160"/>
    <mergeCell ref="F161:I161"/>
    <mergeCell ref="F162:I162"/>
    <mergeCell ref="F163:I163"/>
    <mergeCell ref="F164:I164"/>
    <mergeCell ref="F165:I165"/>
    <mergeCell ref="F166:I166"/>
    <mergeCell ref="F167:I167"/>
    <mergeCell ref="F168:I168"/>
    <mergeCell ref="F169:I169"/>
    <mergeCell ref="F170:I170"/>
    <mergeCell ref="F171:I171"/>
    <mergeCell ref="F172:I172"/>
    <mergeCell ref="F173:I173"/>
    <mergeCell ref="F174:I174"/>
    <mergeCell ref="F175:I175"/>
    <mergeCell ref="F176:I176"/>
    <mergeCell ref="F177:I177"/>
    <mergeCell ref="F178:I178"/>
    <mergeCell ref="F179:I179"/>
    <mergeCell ref="F180:I180"/>
    <mergeCell ref="F181:I181"/>
    <mergeCell ref="F183:I183"/>
    <mergeCell ref="F184:I184"/>
    <mergeCell ref="F185:I185"/>
    <mergeCell ref="F186:I186"/>
    <mergeCell ref="F187:I187"/>
    <mergeCell ref="F188:I188"/>
    <mergeCell ref="F189:I189"/>
    <mergeCell ref="L162:M162"/>
    <mergeCell ref="L163:M163"/>
    <mergeCell ref="L164:M164"/>
    <mergeCell ref="L166:M166"/>
    <mergeCell ref="L168:M168"/>
    <mergeCell ref="L169:M169"/>
    <mergeCell ref="L171:M171"/>
    <mergeCell ref="L172:M172"/>
    <mergeCell ref="L173:M173"/>
    <mergeCell ref="L181:M181"/>
    <mergeCell ref="L183:M183"/>
    <mergeCell ref="L185:M185"/>
    <mergeCell ref="L187:M187"/>
    <mergeCell ref="L189:M189"/>
    <mergeCell ref="L190:M190"/>
    <mergeCell ref="N197:Q197"/>
    <mergeCell ref="N195:Q195"/>
    <mergeCell ref="N196:Q196"/>
    <mergeCell ref="F190:I190"/>
    <mergeCell ref="F191:I191"/>
    <mergeCell ref="F192:I192"/>
    <mergeCell ref="F193:I193"/>
    <mergeCell ref="F194:I194"/>
    <mergeCell ref="F195:I195"/>
    <mergeCell ref="F197:I197"/>
    <mergeCell ref="F198:I198"/>
    <mergeCell ref="F199:I199"/>
    <mergeCell ref="F200:I200"/>
    <mergeCell ref="F201:I201"/>
    <mergeCell ref="F202:I202"/>
    <mergeCell ref="F203:I203"/>
    <mergeCell ref="F204:I204"/>
    <mergeCell ref="F205:I205"/>
    <mergeCell ref="L192:M192"/>
    <mergeCell ref="L193:M193"/>
    <mergeCell ref="L195:M195"/>
    <mergeCell ref="L197:M197"/>
    <mergeCell ref="L199:M199"/>
    <mergeCell ref="L201:M201"/>
    <mergeCell ref="L202:M202"/>
    <mergeCell ref="L204:M204"/>
    <mergeCell ref="L205:M205"/>
    <mergeCell ref="L207:M207"/>
    <mergeCell ref="L209:M209"/>
    <mergeCell ref="L210:M210"/>
    <mergeCell ref="L211:M211"/>
    <mergeCell ref="L212:M212"/>
    <mergeCell ref="L213:M213"/>
    <mergeCell ref="F206:I206"/>
    <mergeCell ref="F207:I207"/>
    <mergeCell ref="F209:I209"/>
    <mergeCell ref="F210:I210"/>
    <mergeCell ref="F211:I211"/>
    <mergeCell ref="F212:I212"/>
    <mergeCell ref="F213:I213"/>
    <mergeCell ref="F214:I214"/>
    <mergeCell ref="F216:I216"/>
    <mergeCell ref="F219:I219"/>
    <mergeCell ref="F220:I220"/>
    <mergeCell ref="F221:I221"/>
    <mergeCell ref="F222:I222"/>
    <mergeCell ref="F223:I223"/>
    <mergeCell ref="F224:I224"/>
    <mergeCell ref="F225:I225"/>
    <mergeCell ref="F226:I226"/>
    <mergeCell ref="F227:I227"/>
    <mergeCell ref="L227:M227"/>
    <mergeCell ref="N227:Q227"/>
    <mergeCell ref="F228:I228"/>
    <mergeCell ref="L228:M228"/>
    <mergeCell ref="N228:Q228"/>
    <mergeCell ref="F229:I229"/>
    <mergeCell ref="L229:M229"/>
    <mergeCell ref="N229:Q229"/>
    <mergeCell ref="L230:M230"/>
    <mergeCell ref="N230:Q230"/>
    <mergeCell ref="F230:I230"/>
    <mergeCell ref="F233:I233"/>
    <mergeCell ref="F231:I231"/>
    <mergeCell ref="F232:I232"/>
    <mergeCell ref="L233:M233"/>
    <mergeCell ref="N233:Q233"/>
    <mergeCell ref="F234:I234"/>
    <mergeCell ref="L234:M234"/>
    <mergeCell ref="N234:Q234"/>
    <mergeCell ref="F236:I236"/>
    <mergeCell ref="F238:I238"/>
    <mergeCell ref="L236:M236"/>
    <mergeCell ref="N236:Q236"/>
    <mergeCell ref="F237:I237"/>
    <mergeCell ref="L237:M237"/>
    <mergeCell ref="N237:Q237"/>
    <mergeCell ref="L238:M238"/>
    <mergeCell ref="N238:Q238"/>
    <mergeCell ref="N235:Q235"/>
    <mergeCell ref="N168:Q168"/>
    <mergeCell ref="N169:Q169"/>
    <mergeCell ref="N171:Q171"/>
    <mergeCell ref="N172:Q172"/>
    <mergeCell ref="N173:Q173"/>
    <mergeCell ref="N181:Q181"/>
    <mergeCell ref="N183:Q183"/>
    <mergeCell ref="N185:Q185"/>
    <mergeCell ref="N187:Q187"/>
    <mergeCell ref="N189:Q189"/>
    <mergeCell ref="N190:Q190"/>
    <mergeCell ref="N192:Q192"/>
    <mergeCell ref="N193:Q193"/>
    <mergeCell ref="N182:Q182"/>
    <mergeCell ref="N199:Q199"/>
    <mergeCell ref="N201:Q201"/>
    <mergeCell ref="N202:Q202"/>
    <mergeCell ref="N204:Q204"/>
    <mergeCell ref="N205:Q205"/>
    <mergeCell ref="N207:Q207"/>
    <mergeCell ref="N209:Q209"/>
    <mergeCell ref="N210:Q210"/>
    <mergeCell ref="N211:Q211"/>
    <mergeCell ref="N212:Q212"/>
    <mergeCell ref="N213:Q213"/>
    <mergeCell ref="N214:Q214"/>
    <mergeCell ref="N216:Q216"/>
    <mergeCell ref="N208:Q208"/>
    <mergeCell ref="N215:Q215"/>
    <mergeCell ref="F239:I239"/>
    <mergeCell ref="F241:I241"/>
    <mergeCell ref="L239:M239"/>
    <mergeCell ref="N239:Q239"/>
    <mergeCell ref="F240:I240"/>
    <mergeCell ref="L240:M240"/>
    <mergeCell ref="N240:Q240"/>
    <mergeCell ref="L241:M241"/>
    <mergeCell ref="N241:Q241"/>
    <mergeCell ref="F242:I242"/>
    <mergeCell ref="F243:I243"/>
    <mergeCell ref="L243:M243"/>
    <mergeCell ref="N243:Q243"/>
    <mergeCell ref="F244:I244"/>
    <mergeCell ref="L244:M244"/>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C76:Q76"/>
    <mergeCell ref="F79:P79"/>
    <mergeCell ref="F78:P78"/>
    <mergeCell ref="M81:P81"/>
    <mergeCell ref="M83:Q83"/>
    <mergeCell ref="M84:Q84"/>
    <mergeCell ref="C86:G86"/>
    <mergeCell ref="N86:Q86"/>
    <mergeCell ref="N88:Q88"/>
    <mergeCell ref="N89:Q89"/>
    <mergeCell ref="N90:Q90"/>
    <mergeCell ref="N91:Q91"/>
    <mergeCell ref="N92:Q92"/>
    <mergeCell ref="N93:Q93"/>
    <mergeCell ref="N96:Q96"/>
    <mergeCell ref="N94:Q94"/>
    <mergeCell ref="N95:Q95"/>
    <mergeCell ref="N97:Q97"/>
    <mergeCell ref="N98:Q98"/>
    <mergeCell ref="N99:Q99"/>
    <mergeCell ref="N101:Q101"/>
    <mergeCell ref="N102:Q102"/>
    <mergeCell ref="N103:Q103"/>
    <mergeCell ref="N104:Q104"/>
    <mergeCell ref="N105:Q105"/>
    <mergeCell ref="N106:Q106"/>
    <mergeCell ref="N107:Q107"/>
    <mergeCell ref="L109:Q109"/>
    <mergeCell ref="D102:H102"/>
    <mergeCell ref="D106:H106"/>
    <mergeCell ref="D103:H103"/>
    <mergeCell ref="D104:H104"/>
    <mergeCell ref="D105:H105"/>
    <mergeCell ref="C115:Q115"/>
    <mergeCell ref="F117:P117"/>
    <mergeCell ref="F118:P118"/>
    <mergeCell ref="M120:P120"/>
    <mergeCell ref="M122:Q122"/>
    <mergeCell ref="M123:Q123"/>
    <mergeCell ref="F125:I125"/>
    <mergeCell ref="F129:I129"/>
    <mergeCell ref="L125:M125"/>
    <mergeCell ref="N125:Q125"/>
    <mergeCell ref="L129:M129"/>
    <mergeCell ref="N129:Q129"/>
    <mergeCell ref="F130:I130"/>
    <mergeCell ref="L130:M130"/>
    <mergeCell ref="N130:Q130"/>
    <mergeCell ref="N126:Q126"/>
    <mergeCell ref="N127:Q127"/>
    <mergeCell ref="N128:Q128"/>
    <mergeCell ref="F131:I131"/>
    <mergeCell ref="F132:I132"/>
    <mergeCell ref="L132:M132"/>
    <mergeCell ref="N132:Q132"/>
    <mergeCell ref="L133:M133"/>
    <mergeCell ref="N133:Q133"/>
    <mergeCell ref="F133:I133"/>
    <mergeCell ref="F134:I134"/>
    <mergeCell ref="F135:I135"/>
    <mergeCell ref="L135:M135"/>
    <mergeCell ref="N135:Q135"/>
    <mergeCell ref="L136:M136"/>
    <mergeCell ref="N136:Q136"/>
    <mergeCell ref="L137:M137"/>
    <mergeCell ref="N137:Q137"/>
    <mergeCell ref="F136:I136"/>
    <mergeCell ref="F137:I137"/>
    <mergeCell ref="F138:I138"/>
    <mergeCell ref="F139:I139"/>
    <mergeCell ref="L139:M139"/>
    <mergeCell ref="N139:Q139"/>
    <mergeCell ref="F140:I140"/>
    <mergeCell ref="F141:I141"/>
    <mergeCell ref="L141:M141"/>
    <mergeCell ref="N141:Q141"/>
    <mergeCell ref="L142:M142"/>
    <mergeCell ref="N142:Q142"/>
    <mergeCell ref="L143:M143"/>
    <mergeCell ref="N143:Q143"/>
    <mergeCell ref="N144:Q144"/>
    <mergeCell ref="N145:Q145"/>
    <mergeCell ref="N146:Q146"/>
    <mergeCell ref="N148:Q148"/>
    <mergeCell ref="N147:Q147"/>
    <mergeCell ref="F142:I142"/>
    <mergeCell ref="F146:I146"/>
    <mergeCell ref="F144:I144"/>
    <mergeCell ref="F143:I143"/>
    <mergeCell ref="F145:I145"/>
    <mergeCell ref="F148:I148"/>
    <mergeCell ref="F149:I149"/>
    <mergeCell ref="F150:I150"/>
    <mergeCell ref="F152:I152"/>
    <mergeCell ref="F153:I153"/>
    <mergeCell ref="F154:I154"/>
    <mergeCell ref="F155:I155"/>
    <mergeCell ref="F156:I156"/>
    <mergeCell ref="F157:I157"/>
    <mergeCell ref="F158:I158"/>
    <mergeCell ref="L144:M144"/>
    <mergeCell ref="L150:M150"/>
    <mergeCell ref="L145:M145"/>
    <mergeCell ref="L146:M146"/>
    <mergeCell ref="L148:M148"/>
    <mergeCell ref="L152:M152"/>
    <mergeCell ref="L153:M153"/>
    <mergeCell ref="L154:M154"/>
    <mergeCell ref="L155:M155"/>
    <mergeCell ref="L156:M156"/>
    <mergeCell ref="L157:M157"/>
    <mergeCell ref="L158:M158"/>
    <mergeCell ref="L159:M159"/>
    <mergeCell ref="L160:M160"/>
    <mergeCell ref="L161:M161"/>
    <mergeCell ref="N150:Q150"/>
    <mergeCell ref="N155:Q155"/>
    <mergeCell ref="N152:Q152"/>
    <mergeCell ref="N153:Q153"/>
    <mergeCell ref="N154:Q154"/>
    <mergeCell ref="N156:Q156"/>
    <mergeCell ref="N157:Q157"/>
    <mergeCell ref="N158:Q158"/>
    <mergeCell ref="N159:Q159"/>
    <mergeCell ref="N160:Q160"/>
    <mergeCell ref="N161:Q161"/>
    <mergeCell ref="N162:Q162"/>
    <mergeCell ref="N163:Q163"/>
    <mergeCell ref="N164:Q164"/>
    <mergeCell ref="N166:Q166"/>
    <mergeCell ref="N151:Q151"/>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s>
  <hyperlinks>
    <hyperlink ref="F1:G1" location="C2" display="1) Krycí list rozpočtu"/>
    <hyperlink ref="H1:K1" location="C86" display="2) Rekapitulace rozpočtu"/>
    <hyperlink ref="L1" location="C125"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11.17" customWidth="1"/>
    <col min="7" max="7" width="11.17" customWidth="1"/>
    <col min="8" max="8" width="12.5" customWidth="1"/>
    <col min="9" max="9" width="7" customWidth="1"/>
    <col min="10" max="10" width="5.17" customWidth="1"/>
    <col min="11" max="11" width="11.5" customWidth="1"/>
    <col min="12" max="12" width="12" customWidth="1"/>
    <col min="13" max="13" width="6" customWidth="1"/>
    <col min="14" max="14" width="6" customWidth="1"/>
    <col min="15" max="15" width="2" customWidth="1"/>
    <col min="16" max="16" width="12.5" customWidth="1"/>
    <col min="17" max="17" width="4.17" customWidth="1"/>
    <col min="18" max="18" width="1.67" customWidth="1"/>
    <col min="19" max="19" width="8.17" customWidth="1"/>
    <col min="20" max="20" width="29.67" hidden="1" customWidth="1"/>
    <col min="21" max="21" width="16.33" hidden="1" customWidth="1"/>
    <col min="22" max="22" width="12.33" hidden="1" customWidth="1"/>
    <col min="23" max="23" width="16.33" hidden="1" customWidth="1"/>
    <col min="24" max="24" width="12.17" hidden="1" customWidth="1"/>
    <col min="25" max="25" width="15" hidden="1" customWidth="1"/>
    <col min="26" max="26" width="11" hidden="1" customWidth="1"/>
    <col min="27" max="27" width="15" hidden="1" customWidth="1"/>
    <col min="28" max="28" width="16.33" hidden="1"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153"/>
      <c r="B1" s="13"/>
      <c r="C1" s="13"/>
      <c r="D1" s="14" t="s">
        <v>1</v>
      </c>
      <c r="E1" s="13"/>
      <c r="F1" s="15" t="s">
        <v>144</v>
      </c>
      <c r="G1" s="15"/>
      <c r="H1" s="154" t="s">
        <v>145</v>
      </c>
      <c r="I1" s="154"/>
      <c r="J1" s="154"/>
      <c r="K1" s="154"/>
      <c r="L1" s="15" t="s">
        <v>146</v>
      </c>
      <c r="M1" s="13"/>
      <c r="N1" s="13"/>
      <c r="O1" s="14" t="s">
        <v>147</v>
      </c>
      <c r="P1" s="13"/>
      <c r="Q1" s="13"/>
      <c r="R1" s="13"/>
      <c r="S1" s="15" t="s">
        <v>148</v>
      </c>
      <c r="T1" s="15"/>
      <c r="U1" s="153"/>
      <c r="V1" s="153"/>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row>
    <row r="2" ht="36.96" customHeight="1">
      <c r="C2" s="19" t="s">
        <v>7</v>
      </c>
      <c r="D2" s="20"/>
      <c r="E2" s="20"/>
      <c r="F2" s="20"/>
      <c r="G2" s="20"/>
      <c r="H2" s="20"/>
      <c r="I2" s="20"/>
      <c r="J2" s="20"/>
      <c r="K2" s="20"/>
      <c r="L2" s="20"/>
      <c r="M2" s="20"/>
      <c r="N2" s="20"/>
      <c r="O2" s="20"/>
      <c r="P2" s="20"/>
      <c r="Q2" s="20"/>
      <c r="S2" s="21" t="s">
        <v>8</v>
      </c>
      <c r="AT2" s="22" t="s">
        <v>134</v>
      </c>
    </row>
    <row r="3" ht="6.96" customHeight="1">
      <c r="B3" s="23"/>
      <c r="C3" s="24"/>
      <c r="D3" s="24"/>
      <c r="E3" s="24"/>
      <c r="F3" s="24"/>
      <c r="G3" s="24"/>
      <c r="H3" s="24"/>
      <c r="I3" s="24"/>
      <c r="J3" s="24"/>
      <c r="K3" s="24"/>
      <c r="L3" s="24"/>
      <c r="M3" s="24"/>
      <c r="N3" s="24"/>
      <c r="O3" s="24"/>
      <c r="P3" s="24"/>
      <c r="Q3" s="24"/>
      <c r="R3" s="25"/>
      <c r="AT3" s="22" t="s">
        <v>149</v>
      </c>
    </row>
    <row r="4" ht="36.96" customHeight="1">
      <c r="B4" s="26"/>
      <c r="C4" s="27" t="s">
        <v>150</v>
      </c>
      <c r="D4" s="28"/>
      <c r="E4" s="28"/>
      <c r="F4" s="28"/>
      <c r="G4" s="28"/>
      <c r="H4" s="28"/>
      <c r="I4" s="28"/>
      <c r="J4" s="28"/>
      <c r="K4" s="28"/>
      <c r="L4" s="28"/>
      <c r="M4" s="28"/>
      <c r="N4" s="28"/>
      <c r="O4" s="28"/>
      <c r="P4" s="28"/>
      <c r="Q4" s="28"/>
      <c r="R4" s="29"/>
      <c r="T4" s="20" t="s">
        <v>13</v>
      </c>
      <c r="AT4" s="22" t="s">
        <v>6</v>
      </c>
    </row>
    <row r="5" ht="6.96" customHeight="1">
      <c r="B5" s="26"/>
      <c r="C5" s="31"/>
      <c r="D5" s="31"/>
      <c r="E5" s="31"/>
      <c r="F5" s="31"/>
      <c r="G5" s="31"/>
      <c r="H5" s="31"/>
      <c r="I5" s="31"/>
      <c r="J5" s="31"/>
      <c r="K5" s="31"/>
      <c r="L5" s="31"/>
      <c r="M5" s="31"/>
      <c r="N5" s="31"/>
      <c r="O5" s="31"/>
      <c r="P5" s="31"/>
      <c r="Q5" s="31"/>
      <c r="R5" s="29"/>
    </row>
    <row r="6" ht="25.44" customHeight="1">
      <c r="B6" s="26"/>
      <c r="C6" s="31"/>
      <c r="D6" s="38" t="s">
        <v>19</v>
      </c>
      <c r="E6" s="31"/>
      <c r="F6" s="155" t="str">
        <f>'Rekapitulace stavby'!K6</f>
        <v>ZŠ Waldorfská - provedení nového pavilonu</v>
      </c>
      <c r="G6" s="38"/>
      <c r="H6" s="38"/>
      <c r="I6" s="38"/>
      <c r="J6" s="38"/>
      <c r="K6" s="38"/>
      <c r="L6" s="38"/>
      <c r="M6" s="38"/>
      <c r="N6" s="38"/>
      <c r="O6" s="38"/>
      <c r="P6" s="38"/>
      <c r="Q6" s="31"/>
      <c r="R6" s="29"/>
    </row>
    <row r="7" s="1" customFormat="1" ht="32.88" customHeight="1">
      <c r="B7" s="46"/>
      <c r="C7" s="47"/>
      <c r="D7" s="35" t="s">
        <v>151</v>
      </c>
      <c r="E7" s="47"/>
      <c r="F7" s="36" t="s">
        <v>4848</v>
      </c>
      <c r="G7" s="47"/>
      <c r="H7" s="47"/>
      <c r="I7" s="47"/>
      <c r="J7" s="47"/>
      <c r="K7" s="47"/>
      <c r="L7" s="47"/>
      <c r="M7" s="47"/>
      <c r="N7" s="47"/>
      <c r="O7" s="47"/>
      <c r="P7" s="47"/>
      <c r="Q7" s="47"/>
      <c r="R7" s="48"/>
    </row>
    <row r="8" s="1" customFormat="1" ht="14.4" customHeight="1">
      <c r="B8" s="46"/>
      <c r="C8" s="47"/>
      <c r="D8" s="38" t="s">
        <v>21</v>
      </c>
      <c r="E8" s="47"/>
      <c r="F8" s="33" t="s">
        <v>22</v>
      </c>
      <c r="G8" s="47"/>
      <c r="H8" s="47"/>
      <c r="I8" s="47"/>
      <c r="J8" s="47"/>
      <c r="K8" s="47"/>
      <c r="L8" s="47"/>
      <c r="M8" s="38" t="s">
        <v>23</v>
      </c>
      <c r="N8" s="47"/>
      <c r="O8" s="33" t="s">
        <v>22</v>
      </c>
      <c r="P8" s="47"/>
      <c r="Q8" s="47"/>
      <c r="R8" s="48"/>
    </row>
    <row r="9" s="1" customFormat="1" ht="14.4" customHeight="1">
      <c r="B9" s="46"/>
      <c r="C9" s="47"/>
      <c r="D9" s="38" t="s">
        <v>24</v>
      </c>
      <c r="E9" s="47"/>
      <c r="F9" s="33" t="s">
        <v>25</v>
      </c>
      <c r="G9" s="47"/>
      <c r="H9" s="47"/>
      <c r="I9" s="47"/>
      <c r="J9" s="47"/>
      <c r="K9" s="47"/>
      <c r="L9" s="47"/>
      <c r="M9" s="38" t="s">
        <v>26</v>
      </c>
      <c r="N9" s="47"/>
      <c r="O9" s="156" t="str">
        <f>'Rekapitulace stavby'!AN8</f>
        <v>8. 3. 2018</v>
      </c>
      <c r="P9" s="90"/>
      <c r="Q9" s="47"/>
      <c r="R9" s="48"/>
    </row>
    <row r="10" s="1" customFormat="1" ht="10.8" customHeight="1">
      <c r="B10" s="46"/>
      <c r="C10" s="47"/>
      <c r="D10" s="47"/>
      <c r="E10" s="47"/>
      <c r="F10" s="47"/>
      <c r="G10" s="47"/>
      <c r="H10" s="47"/>
      <c r="I10" s="47"/>
      <c r="J10" s="47"/>
      <c r="K10" s="47"/>
      <c r="L10" s="47"/>
      <c r="M10" s="47"/>
      <c r="N10" s="47"/>
      <c r="O10" s="47"/>
      <c r="P10" s="47"/>
      <c r="Q10" s="47"/>
      <c r="R10" s="48"/>
    </row>
    <row r="11" s="1" customFormat="1" ht="14.4" customHeight="1">
      <c r="B11" s="46"/>
      <c r="C11" s="47"/>
      <c r="D11" s="38" t="s">
        <v>28</v>
      </c>
      <c r="E11" s="47"/>
      <c r="F11" s="47"/>
      <c r="G11" s="47"/>
      <c r="H11" s="47"/>
      <c r="I11" s="47"/>
      <c r="J11" s="47"/>
      <c r="K11" s="47"/>
      <c r="L11" s="47"/>
      <c r="M11" s="38" t="s">
        <v>29</v>
      </c>
      <c r="N11" s="47"/>
      <c r="O11" s="33" t="s">
        <v>22</v>
      </c>
      <c r="P11" s="33"/>
      <c r="Q11" s="47"/>
      <c r="R11" s="48"/>
    </row>
    <row r="12" s="1" customFormat="1" ht="18" customHeight="1">
      <c r="B12" s="46"/>
      <c r="C12" s="47"/>
      <c r="D12" s="47"/>
      <c r="E12" s="33" t="s">
        <v>30</v>
      </c>
      <c r="F12" s="47"/>
      <c r="G12" s="47"/>
      <c r="H12" s="47"/>
      <c r="I12" s="47"/>
      <c r="J12" s="47"/>
      <c r="K12" s="47"/>
      <c r="L12" s="47"/>
      <c r="M12" s="38" t="s">
        <v>31</v>
      </c>
      <c r="N12" s="47"/>
      <c r="O12" s="33" t="s">
        <v>22</v>
      </c>
      <c r="P12" s="33"/>
      <c r="Q12" s="47"/>
      <c r="R12" s="48"/>
    </row>
    <row r="13" s="1" customFormat="1" ht="6.96" customHeight="1">
      <c r="B13" s="46"/>
      <c r="C13" s="47"/>
      <c r="D13" s="47"/>
      <c r="E13" s="47"/>
      <c r="F13" s="47"/>
      <c r="G13" s="47"/>
      <c r="H13" s="47"/>
      <c r="I13" s="47"/>
      <c r="J13" s="47"/>
      <c r="K13" s="47"/>
      <c r="L13" s="47"/>
      <c r="M13" s="47"/>
      <c r="N13" s="47"/>
      <c r="O13" s="47"/>
      <c r="P13" s="47"/>
      <c r="Q13" s="47"/>
      <c r="R13" s="48"/>
    </row>
    <row r="14" s="1" customFormat="1" ht="14.4" customHeight="1">
      <c r="B14" s="46"/>
      <c r="C14" s="47"/>
      <c r="D14" s="38" t="s">
        <v>32</v>
      </c>
      <c r="E14" s="47"/>
      <c r="F14" s="47"/>
      <c r="G14" s="47"/>
      <c r="H14" s="47"/>
      <c r="I14" s="47"/>
      <c r="J14" s="47"/>
      <c r="K14" s="47"/>
      <c r="L14" s="47"/>
      <c r="M14" s="38" t="s">
        <v>29</v>
      </c>
      <c r="N14" s="47"/>
      <c r="O14" s="39" t="str">
        <f>IF('Rekapitulace stavby'!AN13="","",'Rekapitulace stavby'!AN13)</f>
        <v>Vyplň údaj</v>
      </c>
      <c r="P14" s="33"/>
      <c r="Q14" s="47"/>
      <c r="R14" s="48"/>
    </row>
    <row r="15" s="1" customFormat="1" ht="18" customHeight="1">
      <c r="B15" s="46"/>
      <c r="C15" s="47"/>
      <c r="D15" s="47"/>
      <c r="E15" s="39" t="str">
        <f>IF('Rekapitulace stavby'!E14="","",'Rekapitulace stavby'!E14)</f>
        <v>Vyplň údaj</v>
      </c>
      <c r="F15" s="157"/>
      <c r="G15" s="157"/>
      <c r="H15" s="157"/>
      <c r="I15" s="157"/>
      <c r="J15" s="157"/>
      <c r="K15" s="157"/>
      <c r="L15" s="157"/>
      <c r="M15" s="38" t="s">
        <v>31</v>
      </c>
      <c r="N15" s="47"/>
      <c r="O15" s="39" t="str">
        <f>IF('Rekapitulace stavby'!AN14="","",'Rekapitulace stavby'!AN14)</f>
        <v>Vyplň údaj</v>
      </c>
      <c r="P15" s="33"/>
      <c r="Q15" s="47"/>
      <c r="R15" s="48"/>
    </row>
    <row r="16" s="1" customFormat="1" ht="6.96" customHeight="1">
      <c r="B16" s="46"/>
      <c r="C16" s="47"/>
      <c r="D16" s="47"/>
      <c r="E16" s="47"/>
      <c r="F16" s="47"/>
      <c r="G16" s="47"/>
      <c r="H16" s="47"/>
      <c r="I16" s="47"/>
      <c r="J16" s="47"/>
      <c r="K16" s="47"/>
      <c r="L16" s="47"/>
      <c r="M16" s="47"/>
      <c r="N16" s="47"/>
      <c r="O16" s="47"/>
      <c r="P16" s="47"/>
      <c r="Q16" s="47"/>
      <c r="R16" s="48"/>
    </row>
    <row r="17" s="1" customFormat="1" ht="14.4" customHeight="1">
      <c r="B17" s="46"/>
      <c r="C17" s="47"/>
      <c r="D17" s="38" t="s">
        <v>34</v>
      </c>
      <c r="E17" s="47"/>
      <c r="F17" s="47"/>
      <c r="G17" s="47"/>
      <c r="H17" s="47"/>
      <c r="I17" s="47"/>
      <c r="J17" s="47"/>
      <c r="K17" s="47"/>
      <c r="L17" s="47"/>
      <c r="M17" s="38" t="s">
        <v>29</v>
      </c>
      <c r="N17" s="47"/>
      <c r="O17" s="33" t="s">
        <v>22</v>
      </c>
      <c r="P17" s="33"/>
      <c r="Q17" s="47"/>
      <c r="R17" s="48"/>
    </row>
    <row r="18" s="1" customFormat="1" ht="18" customHeight="1">
      <c r="B18" s="46"/>
      <c r="C18" s="47"/>
      <c r="D18" s="47"/>
      <c r="E18" s="33" t="s">
        <v>35</v>
      </c>
      <c r="F18" s="47"/>
      <c r="G18" s="47"/>
      <c r="H18" s="47"/>
      <c r="I18" s="47"/>
      <c r="J18" s="47"/>
      <c r="K18" s="47"/>
      <c r="L18" s="47"/>
      <c r="M18" s="38" t="s">
        <v>31</v>
      </c>
      <c r="N18" s="47"/>
      <c r="O18" s="33" t="s">
        <v>22</v>
      </c>
      <c r="P18" s="33"/>
      <c r="Q18" s="47"/>
      <c r="R18" s="48"/>
    </row>
    <row r="19" s="1" customFormat="1" ht="6.96" customHeight="1">
      <c r="B19" s="46"/>
      <c r="C19" s="47"/>
      <c r="D19" s="47"/>
      <c r="E19" s="47"/>
      <c r="F19" s="47"/>
      <c r="G19" s="47"/>
      <c r="H19" s="47"/>
      <c r="I19" s="47"/>
      <c r="J19" s="47"/>
      <c r="K19" s="47"/>
      <c r="L19" s="47"/>
      <c r="M19" s="47"/>
      <c r="N19" s="47"/>
      <c r="O19" s="47"/>
      <c r="P19" s="47"/>
      <c r="Q19" s="47"/>
      <c r="R19" s="48"/>
    </row>
    <row r="20" s="1" customFormat="1" ht="14.4" customHeight="1">
      <c r="B20" s="46"/>
      <c r="C20" s="47"/>
      <c r="D20" s="38" t="s">
        <v>37</v>
      </c>
      <c r="E20" s="47"/>
      <c r="F20" s="47"/>
      <c r="G20" s="47"/>
      <c r="H20" s="47"/>
      <c r="I20" s="47"/>
      <c r="J20" s="47"/>
      <c r="K20" s="47"/>
      <c r="L20" s="47"/>
      <c r="M20" s="38" t="s">
        <v>29</v>
      </c>
      <c r="N20" s="47"/>
      <c r="O20" s="33" t="s">
        <v>22</v>
      </c>
      <c r="P20" s="33"/>
      <c r="Q20" s="47"/>
      <c r="R20" s="48"/>
    </row>
    <row r="21" s="1" customFormat="1" ht="18" customHeight="1">
      <c r="B21" s="46"/>
      <c r="C21" s="47"/>
      <c r="D21" s="47"/>
      <c r="E21" s="33" t="s">
        <v>38</v>
      </c>
      <c r="F21" s="47"/>
      <c r="G21" s="47"/>
      <c r="H21" s="47"/>
      <c r="I21" s="47"/>
      <c r="J21" s="47"/>
      <c r="K21" s="47"/>
      <c r="L21" s="47"/>
      <c r="M21" s="38" t="s">
        <v>31</v>
      </c>
      <c r="N21" s="47"/>
      <c r="O21" s="33" t="s">
        <v>22</v>
      </c>
      <c r="P21" s="33"/>
      <c r="Q21" s="47"/>
      <c r="R21" s="48"/>
    </row>
    <row r="22" s="1" customFormat="1" ht="6.96" customHeight="1">
      <c r="B22" s="46"/>
      <c r="C22" s="47"/>
      <c r="D22" s="47"/>
      <c r="E22" s="47"/>
      <c r="F22" s="47"/>
      <c r="G22" s="47"/>
      <c r="H22" s="47"/>
      <c r="I22" s="47"/>
      <c r="J22" s="47"/>
      <c r="K22" s="47"/>
      <c r="L22" s="47"/>
      <c r="M22" s="47"/>
      <c r="N22" s="47"/>
      <c r="O22" s="47"/>
      <c r="P22" s="47"/>
      <c r="Q22" s="47"/>
      <c r="R22" s="48"/>
    </row>
    <row r="23" s="1" customFormat="1" ht="14.4" customHeight="1">
      <c r="B23" s="46"/>
      <c r="C23" s="47"/>
      <c r="D23" s="38" t="s">
        <v>39</v>
      </c>
      <c r="E23" s="47"/>
      <c r="F23" s="47"/>
      <c r="G23" s="47"/>
      <c r="H23" s="47"/>
      <c r="I23" s="47"/>
      <c r="J23" s="47"/>
      <c r="K23" s="47"/>
      <c r="L23" s="47"/>
      <c r="M23" s="47"/>
      <c r="N23" s="47"/>
      <c r="O23" s="47"/>
      <c r="P23" s="47"/>
      <c r="Q23" s="47"/>
      <c r="R23" s="48"/>
    </row>
    <row r="24" s="1" customFormat="1" ht="16.5" customHeight="1">
      <c r="B24" s="46"/>
      <c r="C24" s="47"/>
      <c r="D24" s="47"/>
      <c r="E24" s="42" t="s">
        <v>22</v>
      </c>
      <c r="F24" s="42"/>
      <c r="G24" s="42"/>
      <c r="H24" s="42"/>
      <c r="I24" s="42"/>
      <c r="J24" s="42"/>
      <c r="K24" s="42"/>
      <c r="L24" s="42"/>
      <c r="M24" s="47"/>
      <c r="N24" s="47"/>
      <c r="O24" s="47"/>
      <c r="P24" s="47"/>
      <c r="Q24" s="47"/>
      <c r="R24" s="48"/>
    </row>
    <row r="25" s="1" customFormat="1" ht="6.96" customHeight="1">
      <c r="B25" s="46"/>
      <c r="C25" s="47"/>
      <c r="D25" s="47"/>
      <c r="E25" s="47"/>
      <c r="F25" s="47"/>
      <c r="G25" s="47"/>
      <c r="H25" s="47"/>
      <c r="I25" s="47"/>
      <c r="J25" s="47"/>
      <c r="K25" s="47"/>
      <c r="L25" s="47"/>
      <c r="M25" s="47"/>
      <c r="N25" s="47"/>
      <c r="O25" s="47"/>
      <c r="P25" s="47"/>
      <c r="Q25" s="47"/>
      <c r="R25" s="48"/>
    </row>
    <row r="26" s="1" customFormat="1" ht="6.96" customHeight="1">
      <c r="B26" s="46"/>
      <c r="C26" s="47"/>
      <c r="D26" s="67"/>
      <c r="E26" s="67"/>
      <c r="F26" s="67"/>
      <c r="G26" s="67"/>
      <c r="H26" s="67"/>
      <c r="I26" s="67"/>
      <c r="J26" s="67"/>
      <c r="K26" s="67"/>
      <c r="L26" s="67"/>
      <c r="M26" s="67"/>
      <c r="N26" s="67"/>
      <c r="O26" s="67"/>
      <c r="P26" s="67"/>
      <c r="Q26" s="47"/>
      <c r="R26" s="48"/>
    </row>
    <row r="27" s="1" customFormat="1" ht="14.4" customHeight="1">
      <c r="B27" s="46"/>
      <c r="C27" s="47"/>
      <c r="D27" s="158" t="s">
        <v>153</v>
      </c>
      <c r="E27" s="47"/>
      <c r="F27" s="47"/>
      <c r="G27" s="47"/>
      <c r="H27" s="47"/>
      <c r="I27" s="47"/>
      <c r="J27" s="47"/>
      <c r="K27" s="47"/>
      <c r="L27" s="47"/>
      <c r="M27" s="45">
        <f>N88</f>
        <v>0</v>
      </c>
      <c r="N27" s="45"/>
      <c r="O27" s="45"/>
      <c r="P27" s="45"/>
      <c r="Q27" s="47"/>
      <c r="R27" s="48"/>
    </row>
    <row r="28" s="1" customFormat="1" ht="14.4" customHeight="1">
      <c r="B28" s="46"/>
      <c r="C28" s="47"/>
      <c r="D28" s="44" t="s">
        <v>138</v>
      </c>
      <c r="E28" s="47"/>
      <c r="F28" s="47"/>
      <c r="G28" s="47"/>
      <c r="H28" s="47"/>
      <c r="I28" s="47"/>
      <c r="J28" s="47"/>
      <c r="K28" s="47"/>
      <c r="L28" s="47"/>
      <c r="M28" s="45">
        <f>N94</f>
        <v>0</v>
      </c>
      <c r="N28" s="45"/>
      <c r="O28" s="45"/>
      <c r="P28" s="45"/>
      <c r="Q28" s="47"/>
      <c r="R28" s="48"/>
    </row>
    <row r="29" s="1" customFormat="1" ht="6.96" customHeight="1">
      <c r="B29" s="46"/>
      <c r="C29" s="47"/>
      <c r="D29" s="47"/>
      <c r="E29" s="47"/>
      <c r="F29" s="47"/>
      <c r="G29" s="47"/>
      <c r="H29" s="47"/>
      <c r="I29" s="47"/>
      <c r="J29" s="47"/>
      <c r="K29" s="47"/>
      <c r="L29" s="47"/>
      <c r="M29" s="47"/>
      <c r="N29" s="47"/>
      <c r="O29" s="47"/>
      <c r="P29" s="47"/>
      <c r="Q29" s="47"/>
      <c r="R29" s="48"/>
    </row>
    <row r="30" s="1" customFormat="1" ht="25.44" customHeight="1">
      <c r="B30" s="46"/>
      <c r="C30" s="47"/>
      <c r="D30" s="159" t="s">
        <v>43</v>
      </c>
      <c r="E30" s="47"/>
      <c r="F30" s="47"/>
      <c r="G30" s="47"/>
      <c r="H30" s="47"/>
      <c r="I30" s="47"/>
      <c r="J30" s="47"/>
      <c r="K30" s="47"/>
      <c r="L30" s="47"/>
      <c r="M30" s="160">
        <f>ROUND(M27+M28,2)</f>
        <v>0</v>
      </c>
      <c r="N30" s="47"/>
      <c r="O30" s="47"/>
      <c r="P30" s="47"/>
      <c r="Q30" s="47"/>
      <c r="R30" s="48"/>
    </row>
    <row r="31" s="1" customFormat="1" ht="6.96" customHeight="1">
      <c r="B31" s="46"/>
      <c r="C31" s="47"/>
      <c r="D31" s="67"/>
      <c r="E31" s="67"/>
      <c r="F31" s="67"/>
      <c r="G31" s="67"/>
      <c r="H31" s="67"/>
      <c r="I31" s="67"/>
      <c r="J31" s="67"/>
      <c r="K31" s="67"/>
      <c r="L31" s="67"/>
      <c r="M31" s="67"/>
      <c r="N31" s="67"/>
      <c r="O31" s="67"/>
      <c r="P31" s="67"/>
      <c r="Q31" s="47"/>
      <c r="R31" s="48"/>
    </row>
    <row r="32" s="1" customFormat="1" ht="14.4" customHeight="1">
      <c r="B32" s="46"/>
      <c r="C32" s="47"/>
      <c r="D32" s="54" t="s">
        <v>44</v>
      </c>
      <c r="E32" s="54" t="s">
        <v>45</v>
      </c>
      <c r="F32" s="55">
        <v>0.20999999999999999</v>
      </c>
      <c r="G32" s="161" t="s">
        <v>46</v>
      </c>
      <c r="H32" s="162">
        <f>(SUM(BE94:BE101)+SUM(BE119:BE139))</f>
        <v>0</v>
      </c>
      <c r="I32" s="47"/>
      <c r="J32" s="47"/>
      <c r="K32" s="47"/>
      <c r="L32" s="47"/>
      <c r="M32" s="162">
        <f>ROUND((SUM(BE94:BE101)+SUM(BE119:BE139)), 2)*F32</f>
        <v>0</v>
      </c>
      <c r="N32" s="47"/>
      <c r="O32" s="47"/>
      <c r="P32" s="47"/>
      <c r="Q32" s="47"/>
      <c r="R32" s="48"/>
    </row>
    <row r="33" s="1" customFormat="1" ht="14.4" customHeight="1">
      <c r="B33" s="46"/>
      <c r="C33" s="47"/>
      <c r="D33" s="47"/>
      <c r="E33" s="54" t="s">
        <v>47</v>
      </c>
      <c r="F33" s="55">
        <v>0.14999999999999999</v>
      </c>
      <c r="G33" s="161" t="s">
        <v>46</v>
      </c>
      <c r="H33" s="162">
        <f>(SUM(BF94:BF101)+SUM(BF119:BF139))</f>
        <v>0</v>
      </c>
      <c r="I33" s="47"/>
      <c r="J33" s="47"/>
      <c r="K33" s="47"/>
      <c r="L33" s="47"/>
      <c r="M33" s="162">
        <f>ROUND((SUM(BF94:BF101)+SUM(BF119:BF139)), 2)*F33</f>
        <v>0</v>
      </c>
      <c r="N33" s="47"/>
      <c r="O33" s="47"/>
      <c r="P33" s="47"/>
      <c r="Q33" s="47"/>
      <c r="R33" s="48"/>
    </row>
    <row r="34" hidden="1" s="1" customFormat="1" ht="14.4" customHeight="1">
      <c r="B34" s="46"/>
      <c r="C34" s="47"/>
      <c r="D34" s="47"/>
      <c r="E34" s="54" t="s">
        <v>48</v>
      </c>
      <c r="F34" s="55">
        <v>0.20999999999999999</v>
      </c>
      <c r="G34" s="161" t="s">
        <v>46</v>
      </c>
      <c r="H34" s="162">
        <f>(SUM(BG94:BG101)+SUM(BG119:BG139))</f>
        <v>0</v>
      </c>
      <c r="I34" s="47"/>
      <c r="J34" s="47"/>
      <c r="K34" s="47"/>
      <c r="L34" s="47"/>
      <c r="M34" s="162">
        <v>0</v>
      </c>
      <c r="N34" s="47"/>
      <c r="O34" s="47"/>
      <c r="P34" s="47"/>
      <c r="Q34" s="47"/>
      <c r="R34" s="48"/>
    </row>
    <row r="35" hidden="1" s="1" customFormat="1" ht="14.4" customHeight="1">
      <c r="B35" s="46"/>
      <c r="C35" s="47"/>
      <c r="D35" s="47"/>
      <c r="E35" s="54" t="s">
        <v>49</v>
      </c>
      <c r="F35" s="55">
        <v>0.14999999999999999</v>
      </c>
      <c r="G35" s="161" t="s">
        <v>46</v>
      </c>
      <c r="H35" s="162">
        <f>(SUM(BH94:BH101)+SUM(BH119:BH139))</f>
        <v>0</v>
      </c>
      <c r="I35" s="47"/>
      <c r="J35" s="47"/>
      <c r="K35" s="47"/>
      <c r="L35" s="47"/>
      <c r="M35" s="162">
        <v>0</v>
      </c>
      <c r="N35" s="47"/>
      <c r="O35" s="47"/>
      <c r="P35" s="47"/>
      <c r="Q35" s="47"/>
      <c r="R35" s="48"/>
    </row>
    <row r="36" hidden="1" s="1" customFormat="1" ht="14.4" customHeight="1">
      <c r="B36" s="46"/>
      <c r="C36" s="47"/>
      <c r="D36" s="47"/>
      <c r="E36" s="54" t="s">
        <v>50</v>
      </c>
      <c r="F36" s="55">
        <v>0</v>
      </c>
      <c r="G36" s="161" t="s">
        <v>46</v>
      </c>
      <c r="H36" s="162">
        <f>(SUM(BI94:BI101)+SUM(BI119:BI139))</f>
        <v>0</v>
      </c>
      <c r="I36" s="47"/>
      <c r="J36" s="47"/>
      <c r="K36" s="47"/>
      <c r="L36" s="47"/>
      <c r="M36" s="162">
        <v>0</v>
      </c>
      <c r="N36" s="47"/>
      <c r="O36" s="47"/>
      <c r="P36" s="47"/>
      <c r="Q36" s="47"/>
      <c r="R36" s="48"/>
    </row>
    <row r="37" s="1" customFormat="1" ht="6.96" customHeight="1">
      <c r="B37" s="46"/>
      <c r="C37" s="47"/>
      <c r="D37" s="47"/>
      <c r="E37" s="47"/>
      <c r="F37" s="47"/>
      <c r="G37" s="47"/>
      <c r="H37" s="47"/>
      <c r="I37" s="47"/>
      <c r="J37" s="47"/>
      <c r="K37" s="47"/>
      <c r="L37" s="47"/>
      <c r="M37" s="47"/>
      <c r="N37" s="47"/>
      <c r="O37" s="47"/>
      <c r="P37" s="47"/>
      <c r="Q37" s="47"/>
      <c r="R37" s="48"/>
    </row>
    <row r="38" s="1" customFormat="1" ht="25.44" customHeight="1">
      <c r="B38" s="46"/>
      <c r="C38" s="151"/>
      <c r="D38" s="163" t="s">
        <v>51</v>
      </c>
      <c r="E38" s="103"/>
      <c r="F38" s="103"/>
      <c r="G38" s="164" t="s">
        <v>52</v>
      </c>
      <c r="H38" s="165" t="s">
        <v>53</v>
      </c>
      <c r="I38" s="103"/>
      <c r="J38" s="103"/>
      <c r="K38" s="103"/>
      <c r="L38" s="166">
        <f>SUM(M30:M36)</f>
        <v>0</v>
      </c>
      <c r="M38" s="166"/>
      <c r="N38" s="166"/>
      <c r="O38" s="166"/>
      <c r="P38" s="167"/>
      <c r="Q38" s="151"/>
      <c r="R38" s="48"/>
    </row>
    <row r="39" s="1" customFormat="1" ht="14.4" customHeight="1">
      <c r="B39" s="46"/>
      <c r="C39" s="47"/>
      <c r="D39" s="47"/>
      <c r="E39" s="47"/>
      <c r="F39" s="47"/>
      <c r="G39" s="47"/>
      <c r="H39" s="47"/>
      <c r="I39" s="47"/>
      <c r="J39" s="47"/>
      <c r="K39" s="47"/>
      <c r="L39" s="47"/>
      <c r="M39" s="47"/>
      <c r="N39" s="47"/>
      <c r="O39" s="47"/>
      <c r="P39" s="47"/>
      <c r="Q39" s="47"/>
      <c r="R39" s="48"/>
    </row>
    <row r="40" s="1" customFormat="1" ht="14.4" customHeight="1">
      <c r="B40" s="46"/>
      <c r="C40" s="47"/>
      <c r="D40" s="47"/>
      <c r="E40" s="47"/>
      <c r="F40" s="47"/>
      <c r="G40" s="47"/>
      <c r="H40" s="47"/>
      <c r="I40" s="47"/>
      <c r="J40" s="47"/>
      <c r="K40" s="47"/>
      <c r="L40" s="47"/>
      <c r="M40" s="47"/>
      <c r="N40" s="47"/>
      <c r="O40" s="47"/>
      <c r="P40" s="47"/>
      <c r="Q40" s="47"/>
      <c r="R40" s="48"/>
    </row>
    <row r="41">
      <c r="B41" s="26"/>
      <c r="C41" s="31"/>
      <c r="D41" s="31"/>
      <c r="E41" s="31"/>
      <c r="F41" s="31"/>
      <c r="G41" s="31"/>
      <c r="H41" s="31"/>
      <c r="I41" s="31"/>
      <c r="J41" s="31"/>
      <c r="K41" s="31"/>
      <c r="L41" s="31"/>
      <c r="M41" s="31"/>
      <c r="N41" s="31"/>
      <c r="O41" s="31"/>
      <c r="P41" s="31"/>
      <c r="Q41" s="31"/>
      <c r="R41" s="29"/>
    </row>
    <row r="42">
      <c r="B42" s="26"/>
      <c r="C42" s="31"/>
      <c r="D42" s="31"/>
      <c r="E42" s="31"/>
      <c r="F42" s="31"/>
      <c r="G42" s="31"/>
      <c r="H42" s="31"/>
      <c r="I42" s="31"/>
      <c r="J42" s="31"/>
      <c r="K42" s="31"/>
      <c r="L42" s="31"/>
      <c r="M42" s="31"/>
      <c r="N42" s="31"/>
      <c r="O42" s="31"/>
      <c r="P42" s="31"/>
      <c r="Q42" s="31"/>
      <c r="R42" s="29"/>
    </row>
    <row r="43">
      <c r="B43" s="26"/>
      <c r="C43" s="31"/>
      <c r="D43" s="31"/>
      <c r="E43" s="31"/>
      <c r="F43" s="31"/>
      <c r="G43" s="31"/>
      <c r="H43" s="31"/>
      <c r="I43" s="31"/>
      <c r="J43" s="31"/>
      <c r="K43" s="31"/>
      <c r="L43" s="31"/>
      <c r="M43" s="31"/>
      <c r="N43" s="31"/>
      <c r="O43" s="31"/>
      <c r="P43" s="31"/>
      <c r="Q43" s="31"/>
      <c r="R43" s="29"/>
    </row>
    <row r="44">
      <c r="B44" s="26"/>
      <c r="C44" s="31"/>
      <c r="D44" s="31"/>
      <c r="E44" s="31"/>
      <c r="F44" s="31"/>
      <c r="G44" s="31"/>
      <c r="H44" s="31"/>
      <c r="I44" s="31"/>
      <c r="J44" s="31"/>
      <c r="K44" s="31"/>
      <c r="L44" s="31"/>
      <c r="M44" s="31"/>
      <c r="N44" s="31"/>
      <c r="O44" s="31"/>
      <c r="P44" s="31"/>
      <c r="Q44" s="31"/>
      <c r="R44" s="29"/>
    </row>
    <row r="45">
      <c r="B45" s="26"/>
      <c r="C45" s="31"/>
      <c r="D45" s="31"/>
      <c r="E45" s="31"/>
      <c r="F45" s="31"/>
      <c r="G45" s="31"/>
      <c r="H45" s="31"/>
      <c r="I45" s="31"/>
      <c r="J45" s="31"/>
      <c r="K45" s="31"/>
      <c r="L45" s="31"/>
      <c r="M45" s="31"/>
      <c r="N45" s="31"/>
      <c r="O45" s="31"/>
      <c r="P45" s="31"/>
      <c r="Q45" s="31"/>
      <c r="R45" s="29"/>
    </row>
    <row r="46">
      <c r="B46" s="26"/>
      <c r="C46" s="31"/>
      <c r="D46" s="31"/>
      <c r="E46" s="31"/>
      <c r="F46" s="31"/>
      <c r="G46" s="31"/>
      <c r="H46" s="31"/>
      <c r="I46" s="31"/>
      <c r="J46" s="31"/>
      <c r="K46" s="31"/>
      <c r="L46" s="31"/>
      <c r="M46" s="31"/>
      <c r="N46" s="31"/>
      <c r="O46" s="31"/>
      <c r="P46" s="31"/>
      <c r="Q46" s="31"/>
      <c r="R46" s="29"/>
    </row>
    <row r="47">
      <c r="B47" s="26"/>
      <c r="C47" s="31"/>
      <c r="D47" s="31"/>
      <c r="E47" s="31"/>
      <c r="F47" s="31"/>
      <c r="G47" s="31"/>
      <c r="H47" s="31"/>
      <c r="I47" s="31"/>
      <c r="J47" s="31"/>
      <c r="K47" s="31"/>
      <c r="L47" s="31"/>
      <c r="M47" s="31"/>
      <c r="N47" s="31"/>
      <c r="O47" s="31"/>
      <c r="P47" s="31"/>
      <c r="Q47" s="31"/>
      <c r="R47" s="29"/>
    </row>
    <row r="48">
      <c r="B48" s="26"/>
      <c r="C48" s="31"/>
      <c r="D48" s="31"/>
      <c r="E48" s="31"/>
      <c r="F48" s="31"/>
      <c r="G48" s="31"/>
      <c r="H48" s="31"/>
      <c r="I48" s="31"/>
      <c r="J48" s="31"/>
      <c r="K48" s="31"/>
      <c r="L48" s="31"/>
      <c r="M48" s="31"/>
      <c r="N48" s="31"/>
      <c r="O48" s="31"/>
      <c r="P48" s="31"/>
      <c r="Q48" s="31"/>
      <c r="R48" s="29"/>
    </row>
    <row r="49">
      <c r="B49" s="26"/>
      <c r="C49" s="31"/>
      <c r="D49" s="31"/>
      <c r="E49" s="31"/>
      <c r="F49" s="31"/>
      <c r="G49" s="31"/>
      <c r="H49" s="31"/>
      <c r="I49" s="31"/>
      <c r="J49" s="31"/>
      <c r="K49" s="31"/>
      <c r="L49" s="31"/>
      <c r="M49" s="31"/>
      <c r="N49" s="31"/>
      <c r="O49" s="31"/>
      <c r="P49" s="31"/>
      <c r="Q49" s="31"/>
      <c r="R49" s="29"/>
    </row>
    <row r="50" s="1" customFormat="1">
      <c r="B50" s="46"/>
      <c r="C50" s="47"/>
      <c r="D50" s="66" t="s">
        <v>54</v>
      </c>
      <c r="E50" s="67"/>
      <c r="F50" s="67"/>
      <c r="G50" s="67"/>
      <c r="H50" s="68"/>
      <c r="I50" s="47"/>
      <c r="J50" s="66" t="s">
        <v>55</v>
      </c>
      <c r="K50" s="67"/>
      <c r="L50" s="67"/>
      <c r="M50" s="67"/>
      <c r="N50" s="67"/>
      <c r="O50" s="67"/>
      <c r="P50" s="68"/>
      <c r="Q50" s="47"/>
      <c r="R50" s="48"/>
    </row>
    <row r="51">
      <c r="B51" s="26"/>
      <c r="C51" s="31"/>
      <c r="D51" s="69"/>
      <c r="E51" s="31"/>
      <c r="F51" s="31"/>
      <c r="G51" s="31"/>
      <c r="H51" s="70"/>
      <c r="I51" s="31"/>
      <c r="J51" s="69"/>
      <c r="K51" s="31"/>
      <c r="L51" s="31"/>
      <c r="M51" s="31"/>
      <c r="N51" s="31"/>
      <c r="O51" s="31"/>
      <c r="P51" s="70"/>
      <c r="Q51" s="31"/>
      <c r="R51" s="29"/>
    </row>
    <row r="52">
      <c r="B52" s="26"/>
      <c r="C52" s="31"/>
      <c r="D52" s="69"/>
      <c r="E52" s="31"/>
      <c r="F52" s="31"/>
      <c r="G52" s="31"/>
      <c r="H52" s="70"/>
      <c r="I52" s="31"/>
      <c r="J52" s="69"/>
      <c r="K52" s="31"/>
      <c r="L52" s="31"/>
      <c r="M52" s="31"/>
      <c r="N52" s="31"/>
      <c r="O52" s="31"/>
      <c r="P52" s="70"/>
      <c r="Q52" s="31"/>
      <c r="R52" s="29"/>
    </row>
    <row r="53">
      <c r="B53" s="26"/>
      <c r="C53" s="31"/>
      <c r="D53" s="69"/>
      <c r="E53" s="31"/>
      <c r="F53" s="31"/>
      <c r="G53" s="31"/>
      <c r="H53" s="70"/>
      <c r="I53" s="31"/>
      <c r="J53" s="69"/>
      <c r="K53" s="31"/>
      <c r="L53" s="31"/>
      <c r="M53" s="31"/>
      <c r="N53" s="31"/>
      <c r="O53" s="31"/>
      <c r="P53" s="70"/>
      <c r="Q53" s="31"/>
      <c r="R53" s="29"/>
    </row>
    <row r="54">
      <c r="B54" s="26"/>
      <c r="C54" s="31"/>
      <c r="D54" s="69"/>
      <c r="E54" s="31"/>
      <c r="F54" s="31"/>
      <c r="G54" s="31"/>
      <c r="H54" s="70"/>
      <c r="I54" s="31"/>
      <c r="J54" s="69"/>
      <c r="K54" s="31"/>
      <c r="L54" s="31"/>
      <c r="M54" s="31"/>
      <c r="N54" s="31"/>
      <c r="O54" s="31"/>
      <c r="P54" s="70"/>
      <c r="Q54" s="31"/>
      <c r="R54" s="29"/>
    </row>
    <row r="55">
      <c r="B55" s="26"/>
      <c r="C55" s="31"/>
      <c r="D55" s="69"/>
      <c r="E55" s="31"/>
      <c r="F55" s="31"/>
      <c r="G55" s="31"/>
      <c r="H55" s="70"/>
      <c r="I55" s="31"/>
      <c r="J55" s="69"/>
      <c r="K55" s="31"/>
      <c r="L55" s="31"/>
      <c r="M55" s="31"/>
      <c r="N55" s="31"/>
      <c r="O55" s="31"/>
      <c r="P55" s="70"/>
      <c r="Q55" s="31"/>
      <c r="R55" s="29"/>
    </row>
    <row r="56">
      <c r="B56" s="26"/>
      <c r="C56" s="31"/>
      <c r="D56" s="69"/>
      <c r="E56" s="31"/>
      <c r="F56" s="31"/>
      <c r="G56" s="31"/>
      <c r="H56" s="70"/>
      <c r="I56" s="31"/>
      <c r="J56" s="69"/>
      <c r="K56" s="31"/>
      <c r="L56" s="31"/>
      <c r="M56" s="31"/>
      <c r="N56" s="31"/>
      <c r="O56" s="31"/>
      <c r="P56" s="70"/>
      <c r="Q56" s="31"/>
      <c r="R56" s="29"/>
    </row>
    <row r="57">
      <c r="B57" s="26"/>
      <c r="C57" s="31"/>
      <c r="D57" s="69"/>
      <c r="E57" s="31"/>
      <c r="F57" s="31"/>
      <c r="G57" s="31"/>
      <c r="H57" s="70"/>
      <c r="I57" s="31"/>
      <c r="J57" s="69"/>
      <c r="K57" s="31"/>
      <c r="L57" s="31"/>
      <c r="M57" s="31"/>
      <c r="N57" s="31"/>
      <c r="O57" s="31"/>
      <c r="P57" s="70"/>
      <c r="Q57" s="31"/>
      <c r="R57" s="29"/>
    </row>
    <row r="58">
      <c r="B58" s="26"/>
      <c r="C58" s="31"/>
      <c r="D58" s="69"/>
      <c r="E58" s="31"/>
      <c r="F58" s="31"/>
      <c r="G58" s="31"/>
      <c r="H58" s="70"/>
      <c r="I58" s="31"/>
      <c r="J58" s="69"/>
      <c r="K58" s="31"/>
      <c r="L58" s="31"/>
      <c r="M58" s="31"/>
      <c r="N58" s="31"/>
      <c r="O58" s="31"/>
      <c r="P58" s="70"/>
      <c r="Q58" s="31"/>
      <c r="R58" s="29"/>
    </row>
    <row r="59" s="1" customFormat="1">
      <c r="B59" s="46"/>
      <c r="C59" s="47"/>
      <c r="D59" s="71" t="s">
        <v>56</v>
      </c>
      <c r="E59" s="72"/>
      <c r="F59" s="72"/>
      <c r="G59" s="73" t="s">
        <v>57</v>
      </c>
      <c r="H59" s="74"/>
      <c r="I59" s="47"/>
      <c r="J59" s="71" t="s">
        <v>56</v>
      </c>
      <c r="K59" s="72"/>
      <c r="L59" s="72"/>
      <c r="M59" s="72"/>
      <c r="N59" s="73" t="s">
        <v>57</v>
      </c>
      <c r="O59" s="72"/>
      <c r="P59" s="74"/>
      <c r="Q59" s="47"/>
      <c r="R59" s="48"/>
    </row>
    <row r="60">
      <c r="B60" s="26"/>
      <c r="C60" s="31"/>
      <c r="D60" s="31"/>
      <c r="E60" s="31"/>
      <c r="F60" s="31"/>
      <c r="G60" s="31"/>
      <c r="H60" s="31"/>
      <c r="I60" s="31"/>
      <c r="J60" s="31"/>
      <c r="K60" s="31"/>
      <c r="L60" s="31"/>
      <c r="M60" s="31"/>
      <c r="N60" s="31"/>
      <c r="O60" s="31"/>
      <c r="P60" s="31"/>
      <c r="Q60" s="31"/>
      <c r="R60" s="29"/>
    </row>
    <row r="61" s="1" customFormat="1">
      <c r="B61" s="46"/>
      <c r="C61" s="47"/>
      <c r="D61" s="66" t="s">
        <v>58</v>
      </c>
      <c r="E61" s="67"/>
      <c r="F61" s="67"/>
      <c r="G61" s="67"/>
      <c r="H61" s="68"/>
      <c r="I61" s="47"/>
      <c r="J61" s="66" t="s">
        <v>59</v>
      </c>
      <c r="K61" s="67"/>
      <c r="L61" s="67"/>
      <c r="M61" s="67"/>
      <c r="N61" s="67"/>
      <c r="O61" s="67"/>
      <c r="P61" s="68"/>
      <c r="Q61" s="47"/>
      <c r="R61" s="48"/>
    </row>
    <row r="62">
      <c r="B62" s="26"/>
      <c r="C62" s="31"/>
      <c r="D62" s="69"/>
      <c r="E62" s="31"/>
      <c r="F62" s="31"/>
      <c r="G62" s="31"/>
      <c r="H62" s="70"/>
      <c r="I62" s="31"/>
      <c r="J62" s="69"/>
      <c r="K62" s="31"/>
      <c r="L62" s="31"/>
      <c r="M62" s="31"/>
      <c r="N62" s="31"/>
      <c r="O62" s="31"/>
      <c r="P62" s="70"/>
      <c r="Q62" s="31"/>
      <c r="R62" s="29"/>
    </row>
    <row r="63">
      <c r="B63" s="26"/>
      <c r="C63" s="31"/>
      <c r="D63" s="69"/>
      <c r="E63" s="31"/>
      <c r="F63" s="31"/>
      <c r="G63" s="31"/>
      <c r="H63" s="70"/>
      <c r="I63" s="31"/>
      <c r="J63" s="69"/>
      <c r="K63" s="31"/>
      <c r="L63" s="31"/>
      <c r="M63" s="31"/>
      <c r="N63" s="31"/>
      <c r="O63" s="31"/>
      <c r="P63" s="70"/>
      <c r="Q63" s="31"/>
      <c r="R63" s="29"/>
    </row>
    <row r="64">
      <c r="B64" s="26"/>
      <c r="C64" s="31"/>
      <c r="D64" s="69"/>
      <c r="E64" s="31"/>
      <c r="F64" s="31"/>
      <c r="G64" s="31"/>
      <c r="H64" s="70"/>
      <c r="I64" s="31"/>
      <c r="J64" s="69"/>
      <c r="K64" s="31"/>
      <c r="L64" s="31"/>
      <c r="M64" s="31"/>
      <c r="N64" s="31"/>
      <c r="O64" s="31"/>
      <c r="P64" s="70"/>
      <c r="Q64" s="31"/>
      <c r="R64" s="29"/>
    </row>
    <row r="65">
      <c r="B65" s="26"/>
      <c r="C65" s="31"/>
      <c r="D65" s="69"/>
      <c r="E65" s="31"/>
      <c r="F65" s="31"/>
      <c r="G65" s="31"/>
      <c r="H65" s="70"/>
      <c r="I65" s="31"/>
      <c r="J65" s="69"/>
      <c r="K65" s="31"/>
      <c r="L65" s="31"/>
      <c r="M65" s="31"/>
      <c r="N65" s="31"/>
      <c r="O65" s="31"/>
      <c r="P65" s="70"/>
      <c r="Q65" s="31"/>
      <c r="R65" s="29"/>
    </row>
    <row r="66">
      <c r="B66" s="26"/>
      <c r="C66" s="31"/>
      <c r="D66" s="69"/>
      <c r="E66" s="31"/>
      <c r="F66" s="31"/>
      <c r="G66" s="31"/>
      <c r="H66" s="70"/>
      <c r="I66" s="31"/>
      <c r="J66" s="69"/>
      <c r="K66" s="31"/>
      <c r="L66" s="31"/>
      <c r="M66" s="31"/>
      <c r="N66" s="31"/>
      <c r="O66" s="31"/>
      <c r="P66" s="70"/>
      <c r="Q66" s="31"/>
      <c r="R66" s="29"/>
    </row>
    <row r="67">
      <c r="B67" s="26"/>
      <c r="C67" s="31"/>
      <c r="D67" s="69"/>
      <c r="E67" s="31"/>
      <c r="F67" s="31"/>
      <c r="G67" s="31"/>
      <c r="H67" s="70"/>
      <c r="I67" s="31"/>
      <c r="J67" s="69"/>
      <c r="K67" s="31"/>
      <c r="L67" s="31"/>
      <c r="M67" s="31"/>
      <c r="N67" s="31"/>
      <c r="O67" s="31"/>
      <c r="P67" s="70"/>
      <c r="Q67" s="31"/>
      <c r="R67" s="29"/>
    </row>
    <row r="68">
      <c r="B68" s="26"/>
      <c r="C68" s="31"/>
      <c r="D68" s="69"/>
      <c r="E68" s="31"/>
      <c r="F68" s="31"/>
      <c r="G68" s="31"/>
      <c r="H68" s="70"/>
      <c r="I68" s="31"/>
      <c r="J68" s="69"/>
      <c r="K68" s="31"/>
      <c r="L68" s="31"/>
      <c r="M68" s="31"/>
      <c r="N68" s="31"/>
      <c r="O68" s="31"/>
      <c r="P68" s="70"/>
      <c r="Q68" s="31"/>
      <c r="R68" s="29"/>
    </row>
    <row r="69">
      <c r="B69" s="26"/>
      <c r="C69" s="31"/>
      <c r="D69" s="69"/>
      <c r="E69" s="31"/>
      <c r="F69" s="31"/>
      <c r="G69" s="31"/>
      <c r="H69" s="70"/>
      <c r="I69" s="31"/>
      <c r="J69" s="69"/>
      <c r="K69" s="31"/>
      <c r="L69" s="31"/>
      <c r="M69" s="31"/>
      <c r="N69" s="31"/>
      <c r="O69" s="31"/>
      <c r="P69" s="70"/>
      <c r="Q69" s="31"/>
      <c r="R69" s="29"/>
    </row>
    <row r="70" s="1" customFormat="1">
      <c r="B70" s="46"/>
      <c r="C70" s="47"/>
      <c r="D70" s="71" t="s">
        <v>56</v>
      </c>
      <c r="E70" s="72"/>
      <c r="F70" s="72"/>
      <c r="G70" s="73" t="s">
        <v>57</v>
      </c>
      <c r="H70" s="74"/>
      <c r="I70" s="47"/>
      <c r="J70" s="71" t="s">
        <v>56</v>
      </c>
      <c r="K70" s="72"/>
      <c r="L70" s="72"/>
      <c r="M70" s="72"/>
      <c r="N70" s="73" t="s">
        <v>57</v>
      </c>
      <c r="O70" s="72"/>
      <c r="P70" s="74"/>
      <c r="Q70" s="47"/>
      <c r="R70" s="48"/>
    </row>
    <row r="71" s="1" customFormat="1" ht="14.4" customHeight="1">
      <c r="B71" s="75"/>
      <c r="C71" s="76"/>
      <c r="D71" s="76"/>
      <c r="E71" s="76"/>
      <c r="F71" s="76"/>
      <c r="G71" s="76"/>
      <c r="H71" s="76"/>
      <c r="I71" s="76"/>
      <c r="J71" s="76"/>
      <c r="K71" s="76"/>
      <c r="L71" s="76"/>
      <c r="M71" s="76"/>
      <c r="N71" s="76"/>
      <c r="O71" s="76"/>
      <c r="P71" s="76"/>
      <c r="Q71" s="76"/>
      <c r="R71" s="77"/>
    </row>
    <row r="75" s="1" customFormat="1" ht="6.96" customHeight="1">
      <c r="B75" s="168"/>
      <c r="C75" s="169"/>
      <c r="D75" s="169"/>
      <c r="E75" s="169"/>
      <c r="F75" s="169"/>
      <c r="G75" s="169"/>
      <c r="H75" s="169"/>
      <c r="I75" s="169"/>
      <c r="J75" s="169"/>
      <c r="K75" s="169"/>
      <c r="L75" s="169"/>
      <c r="M75" s="169"/>
      <c r="N75" s="169"/>
      <c r="O75" s="169"/>
      <c r="P75" s="169"/>
      <c r="Q75" s="169"/>
      <c r="R75" s="170"/>
    </row>
    <row r="76" s="1" customFormat="1" ht="36.96" customHeight="1">
      <c r="B76" s="46"/>
      <c r="C76" s="27" t="s">
        <v>154</v>
      </c>
      <c r="D76" s="28"/>
      <c r="E76" s="28"/>
      <c r="F76" s="28"/>
      <c r="G76" s="28"/>
      <c r="H76" s="28"/>
      <c r="I76" s="28"/>
      <c r="J76" s="28"/>
      <c r="K76" s="28"/>
      <c r="L76" s="28"/>
      <c r="M76" s="28"/>
      <c r="N76" s="28"/>
      <c r="O76" s="28"/>
      <c r="P76" s="28"/>
      <c r="Q76" s="28"/>
      <c r="R76" s="48"/>
      <c r="T76" s="171"/>
      <c r="U76" s="171"/>
    </row>
    <row r="77" s="1" customFormat="1" ht="6.96" customHeight="1">
      <c r="B77" s="46"/>
      <c r="C77" s="47"/>
      <c r="D77" s="47"/>
      <c r="E77" s="47"/>
      <c r="F77" s="47"/>
      <c r="G77" s="47"/>
      <c r="H77" s="47"/>
      <c r="I77" s="47"/>
      <c r="J77" s="47"/>
      <c r="K77" s="47"/>
      <c r="L77" s="47"/>
      <c r="M77" s="47"/>
      <c r="N77" s="47"/>
      <c r="O77" s="47"/>
      <c r="P77" s="47"/>
      <c r="Q77" s="47"/>
      <c r="R77" s="48"/>
      <c r="T77" s="171"/>
      <c r="U77" s="171"/>
    </row>
    <row r="78" s="1" customFormat="1" ht="30" customHeight="1">
      <c r="B78" s="46"/>
      <c r="C78" s="38" t="s">
        <v>19</v>
      </c>
      <c r="D78" s="47"/>
      <c r="E78" s="47"/>
      <c r="F78" s="155" t="str">
        <f>F6</f>
        <v>ZŠ Waldorfská - provedení nového pavilonu</v>
      </c>
      <c r="G78" s="38"/>
      <c r="H78" s="38"/>
      <c r="I78" s="38"/>
      <c r="J78" s="38"/>
      <c r="K78" s="38"/>
      <c r="L78" s="38"/>
      <c r="M78" s="38"/>
      <c r="N78" s="38"/>
      <c r="O78" s="38"/>
      <c r="P78" s="38"/>
      <c r="Q78" s="47"/>
      <c r="R78" s="48"/>
      <c r="T78" s="171"/>
      <c r="U78" s="171"/>
    </row>
    <row r="79" s="1" customFormat="1" ht="36.96" customHeight="1">
      <c r="B79" s="46"/>
      <c r="C79" s="85" t="s">
        <v>151</v>
      </c>
      <c r="D79" s="47"/>
      <c r="E79" s="47"/>
      <c r="F79" s="87" t="str">
        <f>F7</f>
        <v>VRN - Vedlejší a ostatní náklady</v>
      </c>
      <c r="G79" s="47"/>
      <c r="H79" s="47"/>
      <c r="I79" s="47"/>
      <c r="J79" s="47"/>
      <c r="K79" s="47"/>
      <c r="L79" s="47"/>
      <c r="M79" s="47"/>
      <c r="N79" s="47"/>
      <c r="O79" s="47"/>
      <c r="P79" s="47"/>
      <c r="Q79" s="47"/>
      <c r="R79" s="48"/>
      <c r="T79" s="171"/>
      <c r="U79" s="171"/>
    </row>
    <row r="80" s="1" customFormat="1" ht="6.96" customHeight="1">
      <c r="B80" s="46"/>
      <c r="C80" s="47"/>
      <c r="D80" s="47"/>
      <c r="E80" s="47"/>
      <c r="F80" s="47"/>
      <c r="G80" s="47"/>
      <c r="H80" s="47"/>
      <c r="I80" s="47"/>
      <c r="J80" s="47"/>
      <c r="K80" s="47"/>
      <c r="L80" s="47"/>
      <c r="M80" s="47"/>
      <c r="N80" s="47"/>
      <c r="O80" s="47"/>
      <c r="P80" s="47"/>
      <c r="Q80" s="47"/>
      <c r="R80" s="48"/>
      <c r="T80" s="171"/>
      <c r="U80" s="171"/>
    </row>
    <row r="81" s="1" customFormat="1" ht="18" customHeight="1">
      <c r="B81" s="46"/>
      <c r="C81" s="38" t="s">
        <v>24</v>
      </c>
      <c r="D81" s="47"/>
      <c r="E81" s="47"/>
      <c r="F81" s="33" t="str">
        <f>F9</f>
        <v>Praha</v>
      </c>
      <c r="G81" s="47"/>
      <c r="H81" s="47"/>
      <c r="I81" s="47"/>
      <c r="J81" s="47"/>
      <c r="K81" s="38" t="s">
        <v>26</v>
      </c>
      <c r="L81" s="47"/>
      <c r="M81" s="90" t="str">
        <f>IF(O9="","",O9)</f>
        <v>8. 3. 2018</v>
      </c>
      <c r="N81" s="90"/>
      <c r="O81" s="90"/>
      <c r="P81" s="90"/>
      <c r="Q81" s="47"/>
      <c r="R81" s="48"/>
      <c r="T81" s="171"/>
      <c r="U81" s="171"/>
    </row>
    <row r="82" s="1" customFormat="1" ht="6.96" customHeight="1">
      <c r="B82" s="46"/>
      <c r="C82" s="47"/>
      <c r="D82" s="47"/>
      <c r="E82" s="47"/>
      <c r="F82" s="47"/>
      <c r="G82" s="47"/>
      <c r="H82" s="47"/>
      <c r="I82" s="47"/>
      <c r="J82" s="47"/>
      <c r="K82" s="47"/>
      <c r="L82" s="47"/>
      <c r="M82" s="47"/>
      <c r="N82" s="47"/>
      <c r="O82" s="47"/>
      <c r="P82" s="47"/>
      <c r="Q82" s="47"/>
      <c r="R82" s="48"/>
      <c r="T82" s="171"/>
      <c r="U82" s="171"/>
    </row>
    <row r="83" s="1" customFormat="1">
      <c r="B83" s="46"/>
      <c r="C83" s="38" t="s">
        <v>28</v>
      </c>
      <c r="D83" s="47"/>
      <c r="E83" s="47"/>
      <c r="F83" s="33" t="str">
        <f>E12</f>
        <v>Městská část Praha 5</v>
      </c>
      <c r="G83" s="47"/>
      <c r="H83" s="47"/>
      <c r="I83" s="47"/>
      <c r="J83" s="47"/>
      <c r="K83" s="38" t="s">
        <v>34</v>
      </c>
      <c r="L83" s="47"/>
      <c r="M83" s="33" t="str">
        <f>E18</f>
        <v>Karlínblok</v>
      </c>
      <c r="N83" s="33"/>
      <c r="O83" s="33"/>
      <c r="P83" s="33"/>
      <c r="Q83" s="33"/>
      <c r="R83" s="48"/>
      <c r="T83" s="171"/>
      <c r="U83" s="171"/>
    </row>
    <row r="84" s="1" customFormat="1" ht="14.4" customHeight="1">
      <c r="B84" s="46"/>
      <c r="C84" s="38" t="s">
        <v>32</v>
      </c>
      <c r="D84" s="47"/>
      <c r="E84" s="47"/>
      <c r="F84" s="33" t="str">
        <f>IF(E15="","",E15)</f>
        <v>Vyplň údaj</v>
      </c>
      <c r="G84" s="47"/>
      <c r="H84" s="47"/>
      <c r="I84" s="47"/>
      <c r="J84" s="47"/>
      <c r="K84" s="38" t="s">
        <v>37</v>
      </c>
      <c r="L84" s="47"/>
      <c r="M84" s="33" t="str">
        <f>E21</f>
        <v>QSB</v>
      </c>
      <c r="N84" s="33"/>
      <c r="O84" s="33"/>
      <c r="P84" s="33"/>
      <c r="Q84" s="33"/>
      <c r="R84" s="48"/>
      <c r="T84" s="171"/>
      <c r="U84" s="171"/>
    </row>
    <row r="85" s="1" customFormat="1" ht="10.32" customHeight="1">
      <c r="B85" s="46"/>
      <c r="C85" s="47"/>
      <c r="D85" s="47"/>
      <c r="E85" s="47"/>
      <c r="F85" s="47"/>
      <c r="G85" s="47"/>
      <c r="H85" s="47"/>
      <c r="I85" s="47"/>
      <c r="J85" s="47"/>
      <c r="K85" s="47"/>
      <c r="L85" s="47"/>
      <c r="M85" s="47"/>
      <c r="N85" s="47"/>
      <c r="O85" s="47"/>
      <c r="P85" s="47"/>
      <c r="Q85" s="47"/>
      <c r="R85" s="48"/>
      <c r="T85" s="171"/>
      <c r="U85" s="171"/>
    </row>
    <row r="86" s="1" customFormat="1" ht="29.28" customHeight="1">
      <c r="B86" s="46"/>
      <c r="C86" s="172" t="s">
        <v>155</v>
      </c>
      <c r="D86" s="151"/>
      <c r="E86" s="151"/>
      <c r="F86" s="151"/>
      <c r="G86" s="151"/>
      <c r="H86" s="151"/>
      <c r="I86" s="151"/>
      <c r="J86" s="151"/>
      <c r="K86" s="151"/>
      <c r="L86" s="151"/>
      <c r="M86" s="151"/>
      <c r="N86" s="172" t="s">
        <v>156</v>
      </c>
      <c r="O86" s="151"/>
      <c r="P86" s="151"/>
      <c r="Q86" s="151"/>
      <c r="R86" s="48"/>
      <c r="T86" s="171"/>
      <c r="U86" s="171"/>
    </row>
    <row r="87" s="1" customFormat="1" ht="10.32" customHeight="1">
      <c r="B87" s="46"/>
      <c r="C87" s="47"/>
      <c r="D87" s="47"/>
      <c r="E87" s="47"/>
      <c r="F87" s="47"/>
      <c r="G87" s="47"/>
      <c r="H87" s="47"/>
      <c r="I87" s="47"/>
      <c r="J87" s="47"/>
      <c r="K87" s="47"/>
      <c r="L87" s="47"/>
      <c r="M87" s="47"/>
      <c r="N87" s="47"/>
      <c r="O87" s="47"/>
      <c r="P87" s="47"/>
      <c r="Q87" s="47"/>
      <c r="R87" s="48"/>
      <c r="T87" s="171"/>
      <c r="U87" s="171"/>
    </row>
    <row r="88" s="1" customFormat="1" ht="29.28" customHeight="1">
      <c r="B88" s="46"/>
      <c r="C88" s="173" t="s">
        <v>157</v>
      </c>
      <c r="D88" s="47"/>
      <c r="E88" s="47"/>
      <c r="F88" s="47"/>
      <c r="G88" s="47"/>
      <c r="H88" s="47"/>
      <c r="I88" s="47"/>
      <c r="J88" s="47"/>
      <c r="K88" s="47"/>
      <c r="L88" s="47"/>
      <c r="M88" s="47"/>
      <c r="N88" s="113">
        <f>N119</f>
        <v>0</v>
      </c>
      <c r="O88" s="174"/>
      <c r="P88" s="174"/>
      <c r="Q88" s="174"/>
      <c r="R88" s="48"/>
      <c r="T88" s="171"/>
      <c r="U88" s="171"/>
      <c r="AU88" s="22" t="s">
        <v>158</v>
      </c>
    </row>
    <row r="89" s="6" customFormat="1" ht="24.96" customHeight="1">
      <c r="B89" s="175"/>
      <c r="C89" s="176"/>
      <c r="D89" s="177" t="s">
        <v>4849</v>
      </c>
      <c r="E89" s="176"/>
      <c r="F89" s="176"/>
      <c r="G89" s="176"/>
      <c r="H89" s="176"/>
      <c r="I89" s="176"/>
      <c r="J89" s="176"/>
      <c r="K89" s="176"/>
      <c r="L89" s="176"/>
      <c r="M89" s="176"/>
      <c r="N89" s="178">
        <f>N120</f>
        <v>0</v>
      </c>
      <c r="O89" s="176"/>
      <c r="P89" s="176"/>
      <c r="Q89" s="176"/>
      <c r="R89" s="179"/>
      <c r="T89" s="180"/>
      <c r="U89" s="180"/>
    </row>
    <row r="90" s="7" customFormat="1" ht="19.92" customHeight="1">
      <c r="B90" s="181"/>
      <c r="C90" s="182"/>
      <c r="D90" s="136" t="s">
        <v>4850</v>
      </c>
      <c r="E90" s="182"/>
      <c r="F90" s="182"/>
      <c r="G90" s="182"/>
      <c r="H90" s="182"/>
      <c r="I90" s="182"/>
      <c r="J90" s="182"/>
      <c r="K90" s="182"/>
      <c r="L90" s="182"/>
      <c r="M90" s="182"/>
      <c r="N90" s="138">
        <f>N121</f>
        <v>0</v>
      </c>
      <c r="O90" s="182"/>
      <c r="P90" s="182"/>
      <c r="Q90" s="182"/>
      <c r="R90" s="183"/>
      <c r="T90" s="184"/>
      <c r="U90" s="184"/>
    </row>
    <row r="91" s="7" customFormat="1" ht="19.92" customHeight="1">
      <c r="B91" s="181"/>
      <c r="C91" s="182"/>
      <c r="D91" s="136" t="s">
        <v>4851</v>
      </c>
      <c r="E91" s="182"/>
      <c r="F91" s="182"/>
      <c r="G91" s="182"/>
      <c r="H91" s="182"/>
      <c r="I91" s="182"/>
      <c r="J91" s="182"/>
      <c r="K91" s="182"/>
      <c r="L91" s="182"/>
      <c r="M91" s="182"/>
      <c r="N91" s="138">
        <f>N125</f>
        <v>0</v>
      </c>
      <c r="O91" s="182"/>
      <c r="P91" s="182"/>
      <c r="Q91" s="182"/>
      <c r="R91" s="183"/>
      <c r="T91" s="184"/>
      <c r="U91" s="184"/>
    </row>
    <row r="92" s="7" customFormat="1" ht="19.92" customHeight="1">
      <c r="B92" s="181"/>
      <c r="C92" s="182"/>
      <c r="D92" s="136" t="s">
        <v>4852</v>
      </c>
      <c r="E92" s="182"/>
      <c r="F92" s="182"/>
      <c r="G92" s="182"/>
      <c r="H92" s="182"/>
      <c r="I92" s="182"/>
      <c r="J92" s="182"/>
      <c r="K92" s="182"/>
      <c r="L92" s="182"/>
      <c r="M92" s="182"/>
      <c r="N92" s="138">
        <f>N135</f>
        <v>0</v>
      </c>
      <c r="O92" s="182"/>
      <c r="P92" s="182"/>
      <c r="Q92" s="182"/>
      <c r="R92" s="183"/>
      <c r="T92" s="184"/>
      <c r="U92" s="184"/>
    </row>
    <row r="93" s="1" customFormat="1" ht="21.84" customHeight="1">
      <c r="B93" s="46"/>
      <c r="C93" s="47"/>
      <c r="D93" s="47"/>
      <c r="E93" s="47"/>
      <c r="F93" s="47"/>
      <c r="G93" s="47"/>
      <c r="H93" s="47"/>
      <c r="I93" s="47"/>
      <c r="J93" s="47"/>
      <c r="K93" s="47"/>
      <c r="L93" s="47"/>
      <c r="M93" s="47"/>
      <c r="N93" s="47"/>
      <c r="O93" s="47"/>
      <c r="P93" s="47"/>
      <c r="Q93" s="47"/>
      <c r="R93" s="48"/>
      <c r="T93" s="171"/>
      <c r="U93" s="171"/>
    </row>
    <row r="94" s="1" customFormat="1" ht="29.28" customHeight="1">
      <c r="B94" s="46"/>
      <c r="C94" s="173" t="s">
        <v>184</v>
      </c>
      <c r="D94" s="47"/>
      <c r="E94" s="47"/>
      <c r="F94" s="47"/>
      <c r="G94" s="47"/>
      <c r="H94" s="47"/>
      <c r="I94" s="47"/>
      <c r="J94" s="47"/>
      <c r="K94" s="47"/>
      <c r="L94" s="47"/>
      <c r="M94" s="47"/>
      <c r="N94" s="174">
        <f>ROUND(N95+N96+N97+N98+N99+N100,2)</f>
        <v>0</v>
      </c>
      <c r="O94" s="185"/>
      <c r="P94" s="185"/>
      <c r="Q94" s="185"/>
      <c r="R94" s="48"/>
      <c r="T94" s="186"/>
      <c r="U94" s="187" t="s">
        <v>44</v>
      </c>
    </row>
    <row r="95" s="1" customFormat="1" ht="18" customHeight="1">
      <c r="B95" s="46"/>
      <c r="C95" s="47"/>
      <c r="D95" s="143" t="s">
        <v>185</v>
      </c>
      <c r="E95" s="136"/>
      <c r="F95" s="136"/>
      <c r="G95" s="136"/>
      <c r="H95" s="136"/>
      <c r="I95" s="47"/>
      <c r="J95" s="47"/>
      <c r="K95" s="47"/>
      <c r="L95" s="47"/>
      <c r="M95" s="47"/>
      <c r="N95" s="137">
        <f>ROUND(N88*T95,2)</f>
        <v>0</v>
      </c>
      <c r="O95" s="138"/>
      <c r="P95" s="138"/>
      <c r="Q95" s="138"/>
      <c r="R95" s="48"/>
      <c r="S95" s="188"/>
      <c r="T95" s="189"/>
      <c r="U95" s="190" t="s">
        <v>45</v>
      </c>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91" t="s">
        <v>132</v>
      </c>
      <c r="AZ95" s="188"/>
      <c r="BA95" s="188"/>
      <c r="BB95" s="188"/>
      <c r="BC95" s="188"/>
      <c r="BD95" s="188"/>
      <c r="BE95" s="192">
        <f>IF(U95="základní",N95,0)</f>
        <v>0</v>
      </c>
      <c r="BF95" s="192">
        <f>IF(U95="snížená",N95,0)</f>
        <v>0</v>
      </c>
      <c r="BG95" s="192">
        <f>IF(U95="zákl. přenesená",N95,0)</f>
        <v>0</v>
      </c>
      <c r="BH95" s="192">
        <f>IF(U95="sníž. přenesená",N95,0)</f>
        <v>0</v>
      </c>
      <c r="BI95" s="192">
        <f>IF(U95="nulová",N95,0)</f>
        <v>0</v>
      </c>
      <c r="BJ95" s="191" t="s">
        <v>88</v>
      </c>
      <c r="BK95" s="188"/>
      <c r="BL95" s="188"/>
      <c r="BM95" s="188"/>
    </row>
    <row r="96" s="1" customFormat="1" ht="18" customHeight="1">
      <c r="B96" s="46"/>
      <c r="C96" s="47"/>
      <c r="D96" s="143" t="s">
        <v>186</v>
      </c>
      <c r="E96" s="136"/>
      <c r="F96" s="136"/>
      <c r="G96" s="136"/>
      <c r="H96" s="136"/>
      <c r="I96" s="47"/>
      <c r="J96" s="47"/>
      <c r="K96" s="47"/>
      <c r="L96" s="47"/>
      <c r="M96" s="47"/>
      <c r="N96" s="137">
        <f>ROUND(N88*T96,2)</f>
        <v>0</v>
      </c>
      <c r="O96" s="138"/>
      <c r="P96" s="138"/>
      <c r="Q96" s="138"/>
      <c r="R96" s="48"/>
      <c r="S96" s="188"/>
      <c r="T96" s="189"/>
      <c r="U96" s="190" t="s">
        <v>45</v>
      </c>
      <c r="V96" s="188"/>
      <c r="W96" s="188"/>
      <c r="X96" s="188"/>
      <c r="Y96" s="188"/>
      <c r="Z96" s="188"/>
      <c r="AA96" s="188"/>
      <c r="AB96" s="188"/>
      <c r="AC96" s="188"/>
      <c r="AD96" s="188"/>
      <c r="AE96" s="188"/>
      <c r="AF96" s="188"/>
      <c r="AG96" s="188"/>
      <c r="AH96" s="188"/>
      <c r="AI96" s="188"/>
      <c r="AJ96" s="188"/>
      <c r="AK96" s="188"/>
      <c r="AL96" s="188"/>
      <c r="AM96" s="188"/>
      <c r="AN96" s="188"/>
      <c r="AO96" s="188"/>
      <c r="AP96" s="188"/>
      <c r="AQ96" s="188"/>
      <c r="AR96" s="188"/>
      <c r="AS96" s="188"/>
      <c r="AT96" s="188"/>
      <c r="AU96" s="188"/>
      <c r="AV96" s="188"/>
      <c r="AW96" s="188"/>
      <c r="AX96" s="188"/>
      <c r="AY96" s="191" t="s">
        <v>132</v>
      </c>
      <c r="AZ96" s="188"/>
      <c r="BA96" s="188"/>
      <c r="BB96" s="188"/>
      <c r="BC96" s="188"/>
      <c r="BD96" s="188"/>
      <c r="BE96" s="192">
        <f>IF(U96="základní",N96,0)</f>
        <v>0</v>
      </c>
      <c r="BF96" s="192">
        <f>IF(U96="snížená",N96,0)</f>
        <v>0</v>
      </c>
      <c r="BG96" s="192">
        <f>IF(U96="zákl. přenesená",N96,0)</f>
        <v>0</v>
      </c>
      <c r="BH96" s="192">
        <f>IF(U96="sníž. přenesená",N96,0)</f>
        <v>0</v>
      </c>
      <c r="BI96" s="192">
        <f>IF(U96="nulová",N96,0)</f>
        <v>0</v>
      </c>
      <c r="BJ96" s="191" t="s">
        <v>88</v>
      </c>
      <c r="BK96" s="188"/>
      <c r="BL96" s="188"/>
      <c r="BM96" s="188"/>
    </row>
    <row r="97" s="1" customFormat="1" ht="18" customHeight="1">
      <c r="B97" s="46"/>
      <c r="C97" s="47"/>
      <c r="D97" s="143" t="s">
        <v>187</v>
      </c>
      <c r="E97" s="136"/>
      <c r="F97" s="136"/>
      <c r="G97" s="136"/>
      <c r="H97" s="136"/>
      <c r="I97" s="47"/>
      <c r="J97" s="47"/>
      <c r="K97" s="47"/>
      <c r="L97" s="47"/>
      <c r="M97" s="47"/>
      <c r="N97" s="137">
        <f>ROUND(N88*T97,2)</f>
        <v>0</v>
      </c>
      <c r="O97" s="138"/>
      <c r="P97" s="138"/>
      <c r="Q97" s="138"/>
      <c r="R97" s="48"/>
      <c r="S97" s="188"/>
      <c r="T97" s="189"/>
      <c r="U97" s="190" t="s">
        <v>45</v>
      </c>
      <c r="V97" s="188"/>
      <c r="W97" s="188"/>
      <c r="X97" s="188"/>
      <c r="Y97" s="188"/>
      <c r="Z97" s="188"/>
      <c r="AA97" s="188"/>
      <c r="AB97" s="188"/>
      <c r="AC97" s="188"/>
      <c r="AD97" s="188"/>
      <c r="AE97" s="188"/>
      <c r="AF97" s="188"/>
      <c r="AG97" s="188"/>
      <c r="AH97" s="188"/>
      <c r="AI97" s="188"/>
      <c r="AJ97" s="188"/>
      <c r="AK97" s="188"/>
      <c r="AL97" s="188"/>
      <c r="AM97" s="188"/>
      <c r="AN97" s="188"/>
      <c r="AO97" s="188"/>
      <c r="AP97" s="188"/>
      <c r="AQ97" s="188"/>
      <c r="AR97" s="188"/>
      <c r="AS97" s="188"/>
      <c r="AT97" s="188"/>
      <c r="AU97" s="188"/>
      <c r="AV97" s="188"/>
      <c r="AW97" s="188"/>
      <c r="AX97" s="188"/>
      <c r="AY97" s="191" t="s">
        <v>132</v>
      </c>
      <c r="AZ97" s="188"/>
      <c r="BA97" s="188"/>
      <c r="BB97" s="188"/>
      <c r="BC97" s="188"/>
      <c r="BD97" s="188"/>
      <c r="BE97" s="192">
        <f>IF(U97="základní",N97,0)</f>
        <v>0</v>
      </c>
      <c r="BF97" s="192">
        <f>IF(U97="snížená",N97,0)</f>
        <v>0</v>
      </c>
      <c r="BG97" s="192">
        <f>IF(U97="zákl. přenesená",N97,0)</f>
        <v>0</v>
      </c>
      <c r="BH97" s="192">
        <f>IF(U97="sníž. přenesená",N97,0)</f>
        <v>0</v>
      </c>
      <c r="BI97" s="192">
        <f>IF(U97="nulová",N97,0)</f>
        <v>0</v>
      </c>
      <c r="BJ97" s="191" t="s">
        <v>88</v>
      </c>
      <c r="BK97" s="188"/>
      <c r="BL97" s="188"/>
      <c r="BM97" s="188"/>
    </row>
    <row r="98" s="1" customFormat="1" ht="18" customHeight="1">
      <c r="B98" s="46"/>
      <c r="C98" s="47"/>
      <c r="D98" s="143" t="s">
        <v>188</v>
      </c>
      <c r="E98" s="136"/>
      <c r="F98" s="136"/>
      <c r="G98" s="136"/>
      <c r="H98" s="136"/>
      <c r="I98" s="47"/>
      <c r="J98" s="47"/>
      <c r="K98" s="47"/>
      <c r="L98" s="47"/>
      <c r="M98" s="47"/>
      <c r="N98" s="137">
        <f>ROUND(N88*T98,2)</f>
        <v>0</v>
      </c>
      <c r="O98" s="138"/>
      <c r="P98" s="138"/>
      <c r="Q98" s="138"/>
      <c r="R98" s="48"/>
      <c r="S98" s="188"/>
      <c r="T98" s="189"/>
      <c r="U98" s="190" t="s">
        <v>45</v>
      </c>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91" t="s">
        <v>132</v>
      </c>
      <c r="AZ98" s="188"/>
      <c r="BA98" s="188"/>
      <c r="BB98" s="188"/>
      <c r="BC98" s="188"/>
      <c r="BD98" s="188"/>
      <c r="BE98" s="192">
        <f>IF(U98="základní",N98,0)</f>
        <v>0</v>
      </c>
      <c r="BF98" s="192">
        <f>IF(U98="snížená",N98,0)</f>
        <v>0</v>
      </c>
      <c r="BG98" s="192">
        <f>IF(U98="zákl. přenesená",N98,0)</f>
        <v>0</v>
      </c>
      <c r="BH98" s="192">
        <f>IF(U98="sníž. přenesená",N98,0)</f>
        <v>0</v>
      </c>
      <c r="BI98" s="192">
        <f>IF(U98="nulová",N98,0)</f>
        <v>0</v>
      </c>
      <c r="BJ98" s="191" t="s">
        <v>88</v>
      </c>
      <c r="BK98" s="188"/>
      <c r="BL98" s="188"/>
      <c r="BM98" s="188"/>
    </row>
    <row r="99" s="1" customFormat="1" ht="18" customHeight="1">
      <c r="B99" s="46"/>
      <c r="C99" s="47"/>
      <c r="D99" s="143" t="s">
        <v>189</v>
      </c>
      <c r="E99" s="136"/>
      <c r="F99" s="136"/>
      <c r="G99" s="136"/>
      <c r="H99" s="136"/>
      <c r="I99" s="47"/>
      <c r="J99" s="47"/>
      <c r="K99" s="47"/>
      <c r="L99" s="47"/>
      <c r="M99" s="47"/>
      <c r="N99" s="137">
        <f>ROUND(N88*T99,2)</f>
        <v>0</v>
      </c>
      <c r="O99" s="138"/>
      <c r="P99" s="138"/>
      <c r="Q99" s="138"/>
      <c r="R99" s="48"/>
      <c r="S99" s="188"/>
      <c r="T99" s="189"/>
      <c r="U99" s="190" t="s">
        <v>45</v>
      </c>
      <c r="V99" s="188"/>
      <c r="W99" s="188"/>
      <c r="X99" s="188"/>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8"/>
      <c r="AY99" s="191" t="s">
        <v>132</v>
      </c>
      <c r="AZ99" s="188"/>
      <c r="BA99" s="188"/>
      <c r="BB99" s="188"/>
      <c r="BC99" s="188"/>
      <c r="BD99" s="188"/>
      <c r="BE99" s="192">
        <f>IF(U99="základní",N99,0)</f>
        <v>0</v>
      </c>
      <c r="BF99" s="192">
        <f>IF(U99="snížená",N99,0)</f>
        <v>0</v>
      </c>
      <c r="BG99" s="192">
        <f>IF(U99="zákl. přenesená",N99,0)</f>
        <v>0</v>
      </c>
      <c r="BH99" s="192">
        <f>IF(U99="sníž. přenesená",N99,0)</f>
        <v>0</v>
      </c>
      <c r="BI99" s="192">
        <f>IF(U99="nulová",N99,0)</f>
        <v>0</v>
      </c>
      <c r="BJ99" s="191" t="s">
        <v>88</v>
      </c>
      <c r="BK99" s="188"/>
      <c r="BL99" s="188"/>
      <c r="BM99" s="188"/>
    </row>
    <row r="100" s="1" customFormat="1" ht="18" customHeight="1">
      <c r="B100" s="46"/>
      <c r="C100" s="47"/>
      <c r="D100" s="136" t="s">
        <v>190</v>
      </c>
      <c r="E100" s="47"/>
      <c r="F100" s="47"/>
      <c r="G100" s="47"/>
      <c r="H100" s="47"/>
      <c r="I100" s="47"/>
      <c r="J100" s="47"/>
      <c r="K100" s="47"/>
      <c r="L100" s="47"/>
      <c r="M100" s="47"/>
      <c r="N100" s="137">
        <f>ROUND(N88*T100,2)</f>
        <v>0</v>
      </c>
      <c r="O100" s="138"/>
      <c r="P100" s="138"/>
      <c r="Q100" s="138"/>
      <c r="R100" s="48"/>
      <c r="S100" s="188"/>
      <c r="T100" s="193"/>
      <c r="U100" s="194" t="s">
        <v>45</v>
      </c>
      <c r="V100" s="188"/>
      <c r="W100" s="188"/>
      <c r="X100" s="188"/>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8"/>
      <c r="AY100" s="191" t="s">
        <v>191</v>
      </c>
      <c r="AZ100" s="188"/>
      <c r="BA100" s="188"/>
      <c r="BB100" s="188"/>
      <c r="BC100" s="188"/>
      <c r="BD100" s="188"/>
      <c r="BE100" s="192">
        <f>IF(U100="základní",N100,0)</f>
        <v>0</v>
      </c>
      <c r="BF100" s="192">
        <f>IF(U100="snížená",N100,0)</f>
        <v>0</v>
      </c>
      <c r="BG100" s="192">
        <f>IF(U100="zákl. přenesená",N100,0)</f>
        <v>0</v>
      </c>
      <c r="BH100" s="192">
        <f>IF(U100="sníž. přenesená",N100,0)</f>
        <v>0</v>
      </c>
      <c r="BI100" s="192">
        <f>IF(U100="nulová",N100,0)</f>
        <v>0</v>
      </c>
      <c r="BJ100" s="191" t="s">
        <v>88</v>
      </c>
      <c r="BK100" s="188"/>
      <c r="BL100" s="188"/>
      <c r="BM100" s="188"/>
    </row>
    <row r="101" s="1" customFormat="1">
      <c r="B101" s="46"/>
      <c r="C101" s="47"/>
      <c r="D101" s="47"/>
      <c r="E101" s="47"/>
      <c r="F101" s="47"/>
      <c r="G101" s="47"/>
      <c r="H101" s="47"/>
      <c r="I101" s="47"/>
      <c r="J101" s="47"/>
      <c r="K101" s="47"/>
      <c r="L101" s="47"/>
      <c r="M101" s="47"/>
      <c r="N101" s="47"/>
      <c r="O101" s="47"/>
      <c r="P101" s="47"/>
      <c r="Q101" s="47"/>
      <c r="R101" s="48"/>
      <c r="T101" s="171"/>
      <c r="U101" s="171"/>
    </row>
    <row r="102" s="1" customFormat="1" ht="29.28" customHeight="1">
      <c r="B102" s="46"/>
      <c r="C102" s="150" t="s">
        <v>143</v>
      </c>
      <c r="D102" s="151"/>
      <c r="E102" s="151"/>
      <c r="F102" s="151"/>
      <c r="G102" s="151"/>
      <c r="H102" s="151"/>
      <c r="I102" s="151"/>
      <c r="J102" s="151"/>
      <c r="K102" s="151"/>
      <c r="L102" s="152">
        <f>ROUND(SUM(N88+N94),2)</f>
        <v>0</v>
      </c>
      <c r="M102" s="152"/>
      <c r="N102" s="152"/>
      <c r="O102" s="152"/>
      <c r="P102" s="152"/>
      <c r="Q102" s="152"/>
      <c r="R102" s="48"/>
      <c r="T102" s="171"/>
      <c r="U102" s="171"/>
    </row>
    <row r="103" s="1" customFormat="1" ht="6.96" customHeight="1">
      <c r="B103" s="75"/>
      <c r="C103" s="76"/>
      <c r="D103" s="76"/>
      <c r="E103" s="76"/>
      <c r="F103" s="76"/>
      <c r="G103" s="76"/>
      <c r="H103" s="76"/>
      <c r="I103" s="76"/>
      <c r="J103" s="76"/>
      <c r="K103" s="76"/>
      <c r="L103" s="76"/>
      <c r="M103" s="76"/>
      <c r="N103" s="76"/>
      <c r="O103" s="76"/>
      <c r="P103" s="76"/>
      <c r="Q103" s="76"/>
      <c r="R103" s="77"/>
      <c r="T103" s="171"/>
      <c r="U103" s="171"/>
    </row>
    <row r="107" s="1" customFormat="1" ht="6.96" customHeight="1">
      <c r="B107" s="78"/>
      <c r="C107" s="79"/>
      <c r="D107" s="79"/>
      <c r="E107" s="79"/>
      <c r="F107" s="79"/>
      <c r="G107" s="79"/>
      <c r="H107" s="79"/>
      <c r="I107" s="79"/>
      <c r="J107" s="79"/>
      <c r="K107" s="79"/>
      <c r="L107" s="79"/>
      <c r="M107" s="79"/>
      <c r="N107" s="79"/>
      <c r="O107" s="79"/>
      <c r="P107" s="79"/>
      <c r="Q107" s="79"/>
      <c r="R107" s="80"/>
    </row>
    <row r="108" s="1" customFormat="1" ht="36.96" customHeight="1">
      <c r="B108" s="46"/>
      <c r="C108" s="27" t="s">
        <v>192</v>
      </c>
      <c r="D108" s="47"/>
      <c r="E108" s="47"/>
      <c r="F108" s="47"/>
      <c r="G108" s="47"/>
      <c r="H108" s="47"/>
      <c r="I108" s="47"/>
      <c r="J108" s="47"/>
      <c r="K108" s="47"/>
      <c r="L108" s="47"/>
      <c r="M108" s="47"/>
      <c r="N108" s="47"/>
      <c r="O108" s="47"/>
      <c r="P108" s="47"/>
      <c r="Q108" s="47"/>
      <c r="R108" s="48"/>
    </row>
    <row r="109" s="1" customFormat="1" ht="6.96" customHeight="1">
      <c r="B109" s="46"/>
      <c r="C109" s="47"/>
      <c r="D109" s="47"/>
      <c r="E109" s="47"/>
      <c r="F109" s="47"/>
      <c r="G109" s="47"/>
      <c r="H109" s="47"/>
      <c r="I109" s="47"/>
      <c r="J109" s="47"/>
      <c r="K109" s="47"/>
      <c r="L109" s="47"/>
      <c r="M109" s="47"/>
      <c r="N109" s="47"/>
      <c r="O109" s="47"/>
      <c r="P109" s="47"/>
      <c r="Q109" s="47"/>
      <c r="R109" s="48"/>
    </row>
    <row r="110" s="1" customFormat="1" ht="30" customHeight="1">
      <c r="B110" s="46"/>
      <c r="C110" s="38" t="s">
        <v>19</v>
      </c>
      <c r="D110" s="47"/>
      <c r="E110" s="47"/>
      <c r="F110" s="155" t="str">
        <f>F6</f>
        <v>ZŠ Waldorfská - provedení nového pavilonu</v>
      </c>
      <c r="G110" s="38"/>
      <c r="H110" s="38"/>
      <c r="I110" s="38"/>
      <c r="J110" s="38"/>
      <c r="K110" s="38"/>
      <c r="L110" s="38"/>
      <c r="M110" s="38"/>
      <c r="N110" s="38"/>
      <c r="O110" s="38"/>
      <c r="P110" s="38"/>
      <c r="Q110" s="47"/>
      <c r="R110" s="48"/>
    </row>
    <row r="111" s="1" customFormat="1" ht="36.96" customHeight="1">
      <c r="B111" s="46"/>
      <c r="C111" s="85" t="s">
        <v>151</v>
      </c>
      <c r="D111" s="47"/>
      <c r="E111" s="47"/>
      <c r="F111" s="87" t="str">
        <f>F7</f>
        <v>VRN - Vedlejší a ostatní náklady</v>
      </c>
      <c r="G111" s="47"/>
      <c r="H111" s="47"/>
      <c r="I111" s="47"/>
      <c r="J111" s="47"/>
      <c r="K111" s="47"/>
      <c r="L111" s="47"/>
      <c r="M111" s="47"/>
      <c r="N111" s="47"/>
      <c r="O111" s="47"/>
      <c r="P111" s="47"/>
      <c r="Q111" s="47"/>
      <c r="R111" s="48"/>
    </row>
    <row r="112" s="1" customFormat="1" ht="6.96" customHeight="1">
      <c r="B112" s="46"/>
      <c r="C112" s="47"/>
      <c r="D112" s="47"/>
      <c r="E112" s="47"/>
      <c r="F112" s="47"/>
      <c r="G112" s="47"/>
      <c r="H112" s="47"/>
      <c r="I112" s="47"/>
      <c r="J112" s="47"/>
      <c r="K112" s="47"/>
      <c r="L112" s="47"/>
      <c r="M112" s="47"/>
      <c r="N112" s="47"/>
      <c r="O112" s="47"/>
      <c r="P112" s="47"/>
      <c r="Q112" s="47"/>
      <c r="R112" s="48"/>
    </row>
    <row r="113" s="1" customFormat="1" ht="18" customHeight="1">
      <c r="B113" s="46"/>
      <c r="C113" s="38" t="s">
        <v>24</v>
      </c>
      <c r="D113" s="47"/>
      <c r="E113" s="47"/>
      <c r="F113" s="33" t="str">
        <f>F9</f>
        <v>Praha</v>
      </c>
      <c r="G113" s="47"/>
      <c r="H113" s="47"/>
      <c r="I113" s="47"/>
      <c r="J113" s="47"/>
      <c r="K113" s="38" t="s">
        <v>26</v>
      </c>
      <c r="L113" s="47"/>
      <c r="M113" s="90" t="str">
        <f>IF(O9="","",O9)</f>
        <v>8. 3. 2018</v>
      </c>
      <c r="N113" s="90"/>
      <c r="O113" s="90"/>
      <c r="P113" s="90"/>
      <c r="Q113" s="47"/>
      <c r="R113" s="48"/>
    </row>
    <row r="114" s="1" customFormat="1" ht="6.96" customHeight="1">
      <c r="B114" s="46"/>
      <c r="C114" s="47"/>
      <c r="D114" s="47"/>
      <c r="E114" s="47"/>
      <c r="F114" s="47"/>
      <c r="G114" s="47"/>
      <c r="H114" s="47"/>
      <c r="I114" s="47"/>
      <c r="J114" s="47"/>
      <c r="K114" s="47"/>
      <c r="L114" s="47"/>
      <c r="M114" s="47"/>
      <c r="N114" s="47"/>
      <c r="O114" s="47"/>
      <c r="P114" s="47"/>
      <c r="Q114" s="47"/>
      <c r="R114" s="48"/>
    </row>
    <row r="115" s="1" customFormat="1">
      <c r="B115" s="46"/>
      <c r="C115" s="38" t="s">
        <v>28</v>
      </c>
      <c r="D115" s="47"/>
      <c r="E115" s="47"/>
      <c r="F115" s="33" t="str">
        <f>E12</f>
        <v>Městská část Praha 5</v>
      </c>
      <c r="G115" s="47"/>
      <c r="H115" s="47"/>
      <c r="I115" s="47"/>
      <c r="J115" s="47"/>
      <c r="K115" s="38" t="s">
        <v>34</v>
      </c>
      <c r="L115" s="47"/>
      <c r="M115" s="33" t="str">
        <f>E18</f>
        <v>Karlínblok</v>
      </c>
      <c r="N115" s="33"/>
      <c r="O115" s="33"/>
      <c r="P115" s="33"/>
      <c r="Q115" s="33"/>
      <c r="R115" s="48"/>
    </row>
    <row r="116" s="1" customFormat="1" ht="14.4" customHeight="1">
      <c r="B116" s="46"/>
      <c r="C116" s="38" t="s">
        <v>32</v>
      </c>
      <c r="D116" s="47"/>
      <c r="E116" s="47"/>
      <c r="F116" s="33" t="str">
        <f>IF(E15="","",E15)</f>
        <v>Vyplň údaj</v>
      </c>
      <c r="G116" s="47"/>
      <c r="H116" s="47"/>
      <c r="I116" s="47"/>
      <c r="J116" s="47"/>
      <c r="K116" s="38" t="s">
        <v>37</v>
      </c>
      <c r="L116" s="47"/>
      <c r="M116" s="33" t="str">
        <f>E21</f>
        <v>QSB</v>
      </c>
      <c r="N116" s="33"/>
      <c r="O116" s="33"/>
      <c r="P116" s="33"/>
      <c r="Q116" s="33"/>
      <c r="R116" s="48"/>
    </row>
    <row r="117" s="1" customFormat="1" ht="10.32" customHeight="1">
      <c r="B117" s="46"/>
      <c r="C117" s="47"/>
      <c r="D117" s="47"/>
      <c r="E117" s="47"/>
      <c r="F117" s="47"/>
      <c r="G117" s="47"/>
      <c r="H117" s="47"/>
      <c r="I117" s="47"/>
      <c r="J117" s="47"/>
      <c r="K117" s="47"/>
      <c r="L117" s="47"/>
      <c r="M117" s="47"/>
      <c r="N117" s="47"/>
      <c r="O117" s="47"/>
      <c r="P117" s="47"/>
      <c r="Q117" s="47"/>
      <c r="R117" s="48"/>
    </row>
    <row r="118" s="8" customFormat="1" ht="29.28" customHeight="1">
      <c r="B118" s="195"/>
      <c r="C118" s="196" t="s">
        <v>193</v>
      </c>
      <c r="D118" s="197" t="s">
        <v>194</v>
      </c>
      <c r="E118" s="197" t="s">
        <v>62</v>
      </c>
      <c r="F118" s="197" t="s">
        <v>195</v>
      </c>
      <c r="G118" s="197"/>
      <c r="H118" s="197"/>
      <c r="I118" s="197"/>
      <c r="J118" s="197" t="s">
        <v>196</v>
      </c>
      <c r="K118" s="197" t="s">
        <v>197</v>
      </c>
      <c r="L118" s="197" t="s">
        <v>198</v>
      </c>
      <c r="M118" s="197"/>
      <c r="N118" s="197" t="s">
        <v>156</v>
      </c>
      <c r="O118" s="197"/>
      <c r="P118" s="197"/>
      <c r="Q118" s="198"/>
      <c r="R118" s="199"/>
      <c r="T118" s="106" t="s">
        <v>199</v>
      </c>
      <c r="U118" s="107" t="s">
        <v>44</v>
      </c>
      <c r="V118" s="107" t="s">
        <v>200</v>
      </c>
      <c r="W118" s="107" t="s">
        <v>201</v>
      </c>
      <c r="X118" s="107" t="s">
        <v>202</v>
      </c>
      <c r="Y118" s="107" t="s">
        <v>203</v>
      </c>
      <c r="Z118" s="107" t="s">
        <v>204</v>
      </c>
      <c r="AA118" s="108" t="s">
        <v>205</v>
      </c>
    </row>
    <row r="119" s="1" customFormat="1" ht="29.28" customHeight="1">
      <c r="B119" s="46"/>
      <c r="C119" s="110" t="s">
        <v>153</v>
      </c>
      <c r="D119" s="47"/>
      <c r="E119" s="47"/>
      <c r="F119" s="47"/>
      <c r="G119" s="47"/>
      <c r="H119" s="47"/>
      <c r="I119" s="47"/>
      <c r="J119" s="47"/>
      <c r="K119" s="47"/>
      <c r="L119" s="47"/>
      <c r="M119" s="47"/>
      <c r="N119" s="200">
        <f>BK119</f>
        <v>0</v>
      </c>
      <c r="O119" s="201"/>
      <c r="P119" s="201"/>
      <c r="Q119" s="201"/>
      <c r="R119" s="48"/>
      <c r="T119" s="109"/>
      <c r="U119" s="67"/>
      <c r="V119" s="67"/>
      <c r="W119" s="202">
        <f>W120+W140</f>
        <v>0</v>
      </c>
      <c r="X119" s="67"/>
      <c r="Y119" s="202">
        <f>Y120+Y140</f>
        <v>0</v>
      </c>
      <c r="Z119" s="67"/>
      <c r="AA119" s="203">
        <f>AA120+AA140</f>
        <v>0</v>
      </c>
      <c r="AT119" s="22" t="s">
        <v>79</v>
      </c>
      <c r="AU119" s="22" t="s">
        <v>158</v>
      </c>
      <c r="BK119" s="204">
        <f>BK120+BK140</f>
        <v>0</v>
      </c>
    </row>
    <row r="120" s="9" customFormat="1" ht="37.44001" customHeight="1">
      <c r="B120" s="205"/>
      <c r="C120" s="206"/>
      <c r="D120" s="207" t="s">
        <v>4849</v>
      </c>
      <c r="E120" s="207"/>
      <c r="F120" s="207"/>
      <c r="G120" s="207"/>
      <c r="H120" s="207"/>
      <c r="I120" s="207"/>
      <c r="J120" s="207"/>
      <c r="K120" s="207"/>
      <c r="L120" s="207"/>
      <c r="M120" s="207"/>
      <c r="N120" s="208">
        <f>BK120</f>
        <v>0</v>
      </c>
      <c r="O120" s="178"/>
      <c r="P120" s="178"/>
      <c r="Q120" s="178"/>
      <c r="R120" s="209"/>
      <c r="T120" s="210"/>
      <c r="U120" s="206"/>
      <c r="V120" s="206"/>
      <c r="W120" s="211">
        <f>W121+W125+W135</f>
        <v>0</v>
      </c>
      <c r="X120" s="206"/>
      <c r="Y120" s="211">
        <f>Y121+Y125+Y135</f>
        <v>0</v>
      </c>
      <c r="Z120" s="206"/>
      <c r="AA120" s="212">
        <f>AA121+AA125+AA135</f>
        <v>0</v>
      </c>
      <c r="AR120" s="213" t="s">
        <v>226</v>
      </c>
      <c r="AT120" s="214" t="s">
        <v>79</v>
      </c>
      <c r="AU120" s="214" t="s">
        <v>80</v>
      </c>
      <c r="AY120" s="213" t="s">
        <v>206</v>
      </c>
      <c r="BK120" s="215">
        <f>BK121+BK125+BK135</f>
        <v>0</v>
      </c>
    </row>
    <row r="121" s="9" customFormat="1" ht="19.92" customHeight="1">
      <c r="B121" s="205"/>
      <c r="C121" s="206"/>
      <c r="D121" s="216" t="s">
        <v>4850</v>
      </c>
      <c r="E121" s="216"/>
      <c r="F121" s="216"/>
      <c r="G121" s="216"/>
      <c r="H121" s="216"/>
      <c r="I121" s="216"/>
      <c r="J121" s="216"/>
      <c r="K121" s="216"/>
      <c r="L121" s="216"/>
      <c r="M121" s="216"/>
      <c r="N121" s="217">
        <f>BK121</f>
        <v>0</v>
      </c>
      <c r="O121" s="218"/>
      <c r="P121" s="218"/>
      <c r="Q121" s="218"/>
      <c r="R121" s="209"/>
      <c r="T121" s="210"/>
      <c r="U121" s="206"/>
      <c r="V121" s="206"/>
      <c r="W121" s="211">
        <f>SUM(W122:W124)</f>
        <v>0</v>
      </c>
      <c r="X121" s="206"/>
      <c r="Y121" s="211">
        <f>SUM(Y122:Y124)</f>
        <v>0</v>
      </c>
      <c r="Z121" s="206"/>
      <c r="AA121" s="212">
        <f>SUM(AA122:AA124)</f>
        <v>0</v>
      </c>
      <c r="AR121" s="213" t="s">
        <v>226</v>
      </c>
      <c r="AT121" s="214" t="s">
        <v>79</v>
      </c>
      <c r="AU121" s="214" t="s">
        <v>88</v>
      </c>
      <c r="AY121" s="213" t="s">
        <v>206</v>
      </c>
      <c r="BK121" s="215">
        <f>SUM(BK122:BK124)</f>
        <v>0</v>
      </c>
    </row>
    <row r="122" s="1" customFormat="1" ht="16.5" customHeight="1">
      <c r="B122" s="46"/>
      <c r="C122" s="219" t="s">
        <v>88</v>
      </c>
      <c r="D122" s="219" t="s">
        <v>207</v>
      </c>
      <c r="E122" s="220" t="s">
        <v>4853</v>
      </c>
      <c r="F122" s="221" t="s">
        <v>4854</v>
      </c>
      <c r="G122" s="221"/>
      <c r="H122" s="221"/>
      <c r="I122" s="221"/>
      <c r="J122" s="222" t="s">
        <v>1134</v>
      </c>
      <c r="K122" s="223">
        <v>1</v>
      </c>
      <c r="L122" s="224">
        <v>0</v>
      </c>
      <c r="M122" s="225"/>
      <c r="N122" s="226">
        <f>ROUND(L122*K122,2)</f>
        <v>0</v>
      </c>
      <c r="O122" s="226"/>
      <c r="P122" s="226"/>
      <c r="Q122" s="226"/>
      <c r="R122" s="48"/>
      <c r="T122" s="227" t="s">
        <v>22</v>
      </c>
      <c r="U122" s="56" t="s">
        <v>45</v>
      </c>
      <c r="V122" s="47"/>
      <c r="W122" s="228">
        <f>V122*K122</f>
        <v>0</v>
      </c>
      <c r="X122" s="228">
        <v>0</v>
      </c>
      <c r="Y122" s="228">
        <f>X122*K122</f>
        <v>0</v>
      </c>
      <c r="Z122" s="228">
        <v>0</v>
      </c>
      <c r="AA122" s="229">
        <f>Z122*K122</f>
        <v>0</v>
      </c>
      <c r="AR122" s="22" t="s">
        <v>4855</v>
      </c>
      <c r="AT122" s="22" t="s">
        <v>207</v>
      </c>
      <c r="AU122" s="22" t="s">
        <v>149</v>
      </c>
      <c r="AY122" s="22" t="s">
        <v>206</v>
      </c>
      <c r="BE122" s="142">
        <f>IF(U122="základní",N122,0)</f>
        <v>0</v>
      </c>
      <c r="BF122" s="142">
        <f>IF(U122="snížená",N122,0)</f>
        <v>0</v>
      </c>
      <c r="BG122" s="142">
        <f>IF(U122="zákl. přenesená",N122,0)</f>
        <v>0</v>
      </c>
      <c r="BH122" s="142">
        <f>IF(U122="sníž. přenesená",N122,0)</f>
        <v>0</v>
      </c>
      <c r="BI122" s="142">
        <f>IF(U122="nulová",N122,0)</f>
        <v>0</v>
      </c>
      <c r="BJ122" s="22" t="s">
        <v>88</v>
      </c>
      <c r="BK122" s="142">
        <f>ROUND(L122*K122,2)</f>
        <v>0</v>
      </c>
      <c r="BL122" s="22" t="s">
        <v>4855</v>
      </c>
      <c r="BM122" s="22" t="s">
        <v>4856</v>
      </c>
    </row>
    <row r="123" s="1" customFormat="1" ht="25.5" customHeight="1">
      <c r="B123" s="46"/>
      <c r="C123" s="219" t="s">
        <v>149</v>
      </c>
      <c r="D123" s="219" t="s">
        <v>207</v>
      </c>
      <c r="E123" s="220" t="s">
        <v>4857</v>
      </c>
      <c r="F123" s="221" t="s">
        <v>4858</v>
      </c>
      <c r="G123" s="221"/>
      <c r="H123" s="221"/>
      <c r="I123" s="221"/>
      <c r="J123" s="222" t="s">
        <v>1134</v>
      </c>
      <c r="K123" s="223">
        <v>1</v>
      </c>
      <c r="L123" s="224">
        <v>0</v>
      </c>
      <c r="M123" s="225"/>
      <c r="N123" s="226">
        <f>ROUND(L123*K123,2)</f>
        <v>0</v>
      </c>
      <c r="O123" s="226"/>
      <c r="P123" s="226"/>
      <c r="Q123" s="226"/>
      <c r="R123" s="48"/>
      <c r="T123" s="227" t="s">
        <v>22</v>
      </c>
      <c r="U123" s="56" t="s">
        <v>45</v>
      </c>
      <c r="V123" s="47"/>
      <c r="W123" s="228">
        <f>V123*K123</f>
        <v>0</v>
      </c>
      <c r="X123" s="228">
        <v>0</v>
      </c>
      <c r="Y123" s="228">
        <f>X123*K123</f>
        <v>0</v>
      </c>
      <c r="Z123" s="228">
        <v>0</v>
      </c>
      <c r="AA123" s="229">
        <f>Z123*K123</f>
        <v>0</v>
      </c>
      <c r="AR123" s="22" t="s">
        <v>4855</v>
      </c>
      <c r="AT123" s="22" t="s">
        <v>207</v>
      </c>
      <c r="AU123" s="22" t="s">
        <v>149</v>
      </c>
      <c r="AY123" s="22" t="s">
        <v>206</v>
      </c>
      <c r="BE123" s="142">
        <f>IF(U123="základní",N123,0)</f>
        <v>0</v>
      </c>
      <c r="BF123" s="142">
        <f>IF(U123="snížená",N123,0)</f>
        <v>0</v>
      </c>
      <c r="BG123" s="142">
        <f>IF(U123="zákl. přenesená",N123,0)</f>
        <v>0</v>
      </c>
      <c r="BH123" s="142">
        <f>IF(U123="sníž. přenesená",N123,0)</f>
        <v>0</v>
      </c>
      <c r="BI123" s="142">
        <f>IF(U123="nulová",N123,0)</f>
        <v>0</v>
      </c>
      <c r="BJ123" s="22" t="s">
        <v>88</v>
      </c>
      <c r="BK123" s="142">
        <f>ROUND(L123*K123,2)</f>
        <v>0</v>
      </c>
      <c r="BL123" s="22" t="s">
        <v>4855</v>
      </c>
      <c r="BM123" s="22" t="s">
        <v>4859</v>
      </c>
    </row>
    <row r="124" s="1" customFormat="1" ht="16.5" customHeight="1">
      <c r="B124" s="46"/>
      <c r="C124" s="219" t="s">
        <v>218</v>
      </c>
      <c r="D124" s="219" t="s">
        <v>207</v>
      </c>
      <c r="E124" s="220" t="s">
        <v>4860</v>
      </c>
      <c r="F124" s="221" t="s">
        <v>4861</v>
      </c>
      <c r="G124" s="221"/>
      <c r="H124" s="221"/>
      <c r="I124" s="221"/>
      <c r="J124" s="222" t="s">
        <v>1134</v>
      </c>
      <c r="K124" s="223">
        <v>1</v>
      </c>
      <c r="L124" s="224">
        <v>0</v>
      </c>
      <c r="M124" s="225"/>
      <c r="N124" s="226">
        <f>ROUND(L124*K124,2)</f>
        <v>0</v>
      </c>
      <c r="O124" s="226"/>
      <c r="P124" s="226"/>
      <c r="Q124" s="226"/>
      <c r="R124" s="48"/>
      <c r="T124" s="227" t="s">
        <v>22</v>
      </c>
      <c r="U124" s="56" t="s">
        <v>45</v>
      </c>
      <c r="V124" s="47"/>
      <c r="W124" s="228">
        <f>V124*K124</f>
        <v>0</v>
      </c>
      <c r="X124" s="228">
        <v>0</v>
      </c>
      <c r="Y124" s="228">
        <f>X124*K124</f>
        <v>0</v>
      </c>
      <c r="Z124" s="228">
        <v>0</v>
      </c>
      <c r="AA124" s="229">
        <f>Z124*K124</f>
        <v>0</v>
      </c>
      <c r="AR124" s="22" t="s">
        <v>4855</v>
      </c>
      <c r="AT124" s="22" t="s">
        <v>207</v>
      </c>
      <c r="AU124" s="22" t="s">
        <v>149</v>
      </c>
      <c r="AY124" s="22" t="s">
        <v>206</v>
      </c>
      <c r="BE124" s="142">
        <f>IF(U124="základní",N124,0)</f>
        <v>0</v>
      </c>
      <c r="BF124" s="142">
        <f>IF(U124="snížená",N124,0)</f>
        <v>0</v>
      </c>
      <c r="BG124" s="142">
        <f>IF(U124="zákl. přenesená",N124,0)</f>
        <v>0</v>
      </c>
      <c r="BH124" s="142">
        <f>IF(U124="sníž. přenesená",N124,0)</f>
        <v>0</v>
      </c>
      <c r="BI124" s="142">
        <f>IF(U124="nulová",N124,0)</f>
        <v>0</v>
      </c>
      <c r="BJ124" s="22" t="s">
        <v>88</v>
      </c>
      <c r="BK124" s="142">
        <f>ROUND(L124*K124,2)</f>
        <v>0</v>
      </c>
      <c r="BL124" s="22" t="s">
        <v>4855</v>
      </c>
      <c r="BM124" s="22" t="s">
        <v>4862</v>
      </c>
    </row>
    <row r="125" s="9" customFormat="1" ht="29.88" customHeight="1">
      <c r="B125" s="205"/>
      <c r="C125" s="206"/>
      <c r="D125" s="216" t="s">
        <v>4851</v>
      </c>
      <c r="E125" s="216"/>
      <c r="F125" s="216"/>
      <c r="G125" s="216"/>
      <c r="H125" s="216"/>
      <c r="I125" s="216"/>
      <c r="J125" s="216"/>
      <c r="K125" s="216"/>
      <c r="L125" s="216"/>
      <c r="M125" s="216"/>
      <c r="N125" s="240">
        <f>BK125</f>
        <v>0</v>
      </c>
      <c r="O125" s="241"/>
      <c r="P125" s="241"/>
      <c r="Q125" s="241"/>
      <c r="R125" s="209"/>
      <c r="T125" s="210"/>
      <c r="U125" s="206"/>
      <c r="V125" s="206"/>
      <c r="W125" s="211">
        <f>SUM(W126:W134)</f>
        <v>0</v>
      </c>
      <c r="X125" s="206"/>
      <c r="Y125" s="211">
        <f>SUM(Y126:Y134)</f>
        <v>0</v>
      </c>
      <c r="Z125" s="206"/>
      <c r="AA125" s="212">
        <f>SUM(AA126:AA134)</f>
        <v>0</v>
      </c>
      <c r="AR125" s="213" t="s">
        <v>226</v>
      </c>
      <c r="AT125" s="214" t="s">
        <v>79</v>
      </c>
      <c r="AU125" s="214" t="s">
        <v>88</v>
      </c>
      <c r="AY125" s="213" t="s">
        <v>206</v>
      </c>
      <c r="BK125" s="215">
        <f>SUM(BK126:BK134)</f>
        <v>0</v>
      </c>
    </row>
    <row r="126" s="1" customFormat="1" ht="16.5" customHeight="1">
      <c r="B126" s="46"/>
      <c r="C126" s="219" t="s">
        <v>211</v>
      </c>
      <c r="D126" s="219" t="s">
        <v>207</v>
      </c>
      <c r="E126" s="220" t="s">
        <v>4863</v>
      </c>
      <c r="F126" s="221" t="s">
        <v>4864</v>
      </c>
      <c r="G126" s="221"/>
      <c r="H126" s="221"/>
      <c r="I126" s="221"/>
      <c r="J126" s="222" t="s">
        <v>1134</v>
      </c>
      <c r="K126" s="223">
        <v>1</v>
      </c>
      <c r="L126" s="224">
        <v>0</v>
      </c>
      <c r="M126" s="225"/>
      <c r="N126" s="226">
        <f>ROUND(L126*K126,2)</f>
        <v>0</v>
      </c>
      <c r="O126" s="226"/>
      <c r="P126" s="226"/>
      <c r="Q126" s="226"/>
      <c r="R126" s="48"/>
      <c r="T126" s="227" t="s">
        <v>22</v>
      </c>
      <c r="U126" s="56" t="s">
        <v>45</v>
      </c>
      <c r="V126" s="47"/>
      <c r="W126" s="228">
        <f>V126*K126</f>
        <v>0</v>
      </c>
      <c r="X126" s="228">
        <v>0</v>
      </c>
      <c r="Y126" s="228">
        <f>X126*K126</f>
        <v>0</v>
      </c>
      <c r="Z126" s="228">
        <v>0</v>
      </c>
      <c r="AA126" s="229">
        <f>Z126*K126</f>
        <v>0</v>
      </c>
      <c r="AR126" s="22" t="s">
        <v>4855</v>
      </c>
      <c r="AT126" s="22" t="s">
        <v>207</v>
      </c>
      <c r="AU126" s="22" t="s">
        <v>149</v>
      </c>
      <c r="AY126" s="22" t="s">
        <v>206</v>
      </c>
      <c r="BE126" s="142">
        <f>IF(U126="základní",N126,0)</f>
        <v>0</v>
      </c>
      <c r="BF126" s="142">
        <f>IF(U126="snížená",N126,0)</f>
        <v>0</v>
      </c>
      <c r="BG126" s="142">
        <f>IF(U126="zákl. přenesená",N126,0)</f>
        <v>0</v>
      </c>
      <c r="BH126" s="142">
        <f>IF(U126="sníž. přenesená",N126,0)</f>
        <v>0</v>
      </c>
      <c r="BI126" s="142">
        <f>IF(U126="nulová",N126,0)</f>
        <v>0</v>
      </c>
      <c r="BJ126" s="22" t="s">
        <v>88</v>
      </c>
      <c r="BK126" s="142">
        <f>ROUND(L126*K126,2)</f>
        <v>0</v>
      </c>
      <c r="BL126" s="22" t="s">
        <v>4855</v>
      </c>
      <c r="BM126" s="22" t="s">
        <v>4865</v>
      </c>
    </row>
    <row r="127" s="1" customFormat="1" ht="16.5" customHeight="1">
      <c r="B127" s="46"/>
      <c r="C127" s="219" t="s">
        <v>226</v>
      </c>
      <c r="D127" s="219" t="s">
        <v>207</v>
      </c>
      <c r="E127" s="220" t="s">
        <v>4866</v>
      </c>
      <c r="F127" s="221" t="s">
        <v>4867</v>
      </c>
      <c r="G127" s="221"/>
      <c r="H127" s="221"/>
      <c r="I127" s="221"/>
      <c r="J127" s="222" t="s">
        <v>1134</v>
      </c>
      <c r="K127" s="223">
        <v>1</v>
      </c>
      <c r="L127" s="224">
        <v>0</v>
      </c>
      <c r="M127" s="225"/>
      <c r="N127" s="226">
        <f>ROUND(L127*K127,2)</f>
        <v>0</v>
      </c>
      <c r="O127" s="226"/>
      <c r="P127" s="226"/>
      <c r="Q127" s="226"/>
      <c r="R127" s="48"/>
      <c r="T127" s="227" t="s">
        <v>22</v>
      </c>
      <c r="U127" s="56" t="s">
        <v>45</v>
      </c>
      <c r="V127" s="47"/>
      <c r="W127" s="228">
        <f>V127*K127</f>
        <v>0</v>
      </c>
      <c r="X127" s="228">
        <v>0</v>
      </c>
      <c r="Y127" s="228">
        <f>X127*K127</f>
        <v>0</v>
      </c>
      <c r="Z127" s="228">
        <v>0</v>
      </c>
      <c r="AA127" s="229">
        <f>Z127*K127</f>
        <v>0</v>
      </c>
      <c r="AR127" s="22" t="s">
        <v>4855</v>
      </c>
      <c r="AT127" s="22" t="s">
        <v>207</v>
      </c>
      <c r="AU127" s="22" t="s">
        <v>149</v>
      </c>
      <c r="AY127" s="22" t="s">
        <v>206</v>
      </c>
      <c r="BE127" s="142">
        <f>IF(U127="základní",N127,0)</f>
        <v>0</v>
      </c>
      <c r="BF127" s="142">
        <f>IF(U127="snížená",N127,0)</f>
        <v>0</v>
      </c>
      <c r="BG127" s="142">
        <f>IF(U127="zákl. přenesená",N127,0)</f>
        <v>0</v>
      </c>
      <c r="BH127" s="142">
        <f>IF(U127="sníž. přenesená",N127,0)</f>
        <v>0</v>
      </c>
      <c r="BI127" s="142">
        <f>IF(U127="nulová",N127,0)</f>
        <v>0</v>
      </c>
      <c r="BJ127" s="22" t="s">
        <v>88</v>
      </c>
      <c r="BK127" s="142">
        <f>ROUND(L127*K127,2)</f>
        <v>0</v>
      </c>
      <c r="BL127" s="22" t="s">
        <v>4855</v>
      </c>
      <c r="BM127" s="22" t="s">
        <v>4868</v>
      </c>
    </row>
    <row r="128" s="1" customFormat="1" ht="25.5" customHeight="1">
      <c r="B128" s="46"/>
      <c r="C128" s="219" t="s">
        <v>231</v>
      </c>
      <c r="D128" s="219" t="s">
        <v>207</v>
      </c>
      <c r="E128" s="220" t="s">
        <v>4869</v>
      </c>
      <c r="F128" s="221" t="s">
        <v>4870</v>
      </c>
      <c r="G128" s="221"/>
      <c r="H128" s="221"/>
      <c r="I128" s="221"/>
      <c r="J128" s="222" t="s">
        <v>1134</v>
      </c>
      <c r="K128" s="223">
        <v>1</v>
      </c>
      <c r="L128" s="224">
        <v>0</v>
      </c>
      <c r="M128" s="225"/>
      <c r="N128" s="226">
        <f>ROUND(L128*K128,2)</f>
        <v>0</v>
      </c>
      <c r="O128" s="226"/>
      <c r="P128" s="226"/>
      <c r="Q128" s="226"/>
      <c r="R128" s="48"/>
      <c r="T128" s="227" t="s">
        <v>22</v>
      </c>
      <c r="U128" s="56" t="s">
        <v>45</v>
      </c>
      <c r="V128" s="47"/>
      <c r="W128" s="228">
        <f>V128*K128</f>
        <v>0</v>
      </c>
      <c r="X128" s="228">
        <v>0</v>
      </c>
      <c r="Y128" s="228">
        <f>X128*K128</f>
        <v>0</v>
      </c>
      <c r="Z128" s="228">
        <v>0</v>
      </c>
      <c r="AA128" s="229">
        <f>Z128*K128</f>
        <v>0</v>
      </c>
      <c r="AR128" s="22" t="s">
        <v>4855</v>
      </c>
      <c r="AT128" s="22" t="s">
        <v>207</v>
      </c>
      <c r="AU128" s="22" t="s">
        <v>149</v>
      </c>
      <c r="AY128" s="22" t="s">
        <v>206</v>
      </c>
      <c r="BE128" s="142">
        <f>IF(U128="základní",N128,0)</f>
        <v>0</v>
      </c>
      <c r="BF128" s="142">
        <f>IF(U128="snížená",N128,0)</f>
        <v>0</v>
      </c>
      <c r="BG128" s="142">
        <f>IF(U128="zákl. přenesená",N128,0)</f>
        <v>0</v>
      </c>
      <c r="BH128" s="142">
        <f>IF(U128="sníž. přenesená",N128,0)</f>
        <v>0</v>
      </c>
      <c r="BI128" s="142">
        <f>IF(U128="nulová",N128,0)</f>
        <v>0</v>
      </c>
      <c r="BJ128" s="22" t="s">
        <v>88</v>
      </c>
      <c r="BK128" s="142">
        <f>ROUND(L128*K128,2)</f>
        <v>0</v>
      </c>
      <c r="BL128" s="22" t="s">
        <v>4855</v>
      </c>
      <c r="BM128" s="22" t="s">
        <v>4871</v>
      </c>
    </row>
    <row r="129" s="1" customFormat="1" ht="16.5" customHeight="1">
      <c r="B129" s="46"/>
      <c r="C129" s="219" t="s">
        <v>235</v>
      </c>
      <c r="D129" s="219" t="s">
        <v>207</v>
      </c>
      <c r="E129" s="220" t="s">
        <v>4872</v>
      </c>
      <c r="F129" s="221" t="s">
        <v>4873</v>
      </c>
      <c r="G129" s="221"/>
      <c r="H129" s="221"/>
      <c r="I129" s="221"/>
      <c r="J129" s="222" t="s">
        <v>1134</v>
      </c>
      <c r="K129" s="223">
        <v>1</v>
      </c>
      <c r="L129" s="224">
        <v>0</v>
      </c>
      <c r="M129" s="225"/>
      <c r="N129" s="226">
        <f>ROUND(L129*K129,2)</f>
        <v>0</v>
      </c>
      <c r="O129" s="226"/>
      <c r="P129" s="226"/>
      <c r="Q129" s="226"/>
      <c r="R129" s="48"/>
      <c r="T129" s="227" t="s">
        <v>22</v>
      </c>
      <c r="U129" s="56" t="s">
        <v>45</v>
      </c>
      <c r="V129" s="47"/>
      <c r="W129" s="228">
        <f>V129*K129</f>
        <v>0</v>
      </c>
      <c r="X129" s="228">
        <v>0</v>
      </c>
      <c r="Y129" s="228">
        <f>X129*K129</f>
        <v>0</v>
      </c>
      <c r="Z129" s="228">
        <v>0</v>
      </c>
      <c r="AA129" s="229">
        <f>Z129*K129</f>
        <v>0</v>
      </c>
      <c r="AR129" s="22" t="s">
        <v>4855</v>
      </c>
      <c r="AT129" s="22" t="s">
        <v>207</v>
      </c>
      <c r="AU129" s="22" t="s">
        <v>149</v>
      </c>
      <c r="AY129" s="22" t="s">
        <v>206</v>
      </c>
      <c r="BE129" s="142">
        <f>IF(U129="základní",N129,0)</f>
        <v>0</v>
      </c>
      <c r="BF129" s="142">
        <f>IF(U129="snížená",N129,0)</f>
        <v>0</v>
      </c>
      <c r="BG129" s="142">
        <f>IF(U129="zákl. přenesená",N129,0)</f>
        <v>0</v>
      </c>
      <c r="BH129" s="142">
        <f>IF(U129="sníž. přenesená",N129,0)</f>
        <v>0</v>
      </c>
      <c r="BI129" s="142">
        <f>IF(U129="nulová",N129,0)</f>
        <v>0</v>
      </c>
      <c r="BJ129" s="22" t="s">
        <v>88</v>
      </c>
      <c r="BK129" s="142">
        <f>ROUND(L129*K129,2)</f>
        <v>0</v>
      </c>
      <c r="BL129" s="22" t="s">
        <v>4855</v>
      </c>
      <c r="BM129" s="22" t="s">
        <v>4874</v>
      </c>
    </row>
    <row r="130" s="1" customFormat="1" ht="16.5" customHeight="1">
      <c r="B130" s="46"/>
      <c r="C130" s="219" t="s">
        <v>240</v>
      </c>
      <c r="D130" s="219" t="s">
        <v>207</v>
      </c>
      <c r="E130" s="220" t="s">
        <v>4875</v>
      </c>
      <c r="F130" s="221" t="s">
        <v>4876</v>
      </c>
      <c r="G130" s="221"/>
      <c r="H130" s="221"/>
      <c r="I130" s="221"/>
      <c r="J130" s="222" t="s">
        <v>1134</v>
      </c>
      <c r="K130" s="223">
        <v>1</v>
      </c>
      <c r="L130" s="224">
        <v>0</v>
      </c>
      <c r="M130" s="225"/>
      <c r="N130" s="226">
        <f>ROUND(L130*K130,2)</f>
        <v>0</v>
      </c>
      <c r="O130" s="226"/>
      <c r="P130" s="226"/>
      <c r="Q130" s="226"/>
      <c r="R130" s="48"/>
      <c r="T130" s="227" t="s">
        <v>22</v>
      </c>
      <c r="U130" s="56" t="s">
        <v>45</v>
      </c>
      <c r="V130" s="47"/>
      <c r="W130" s="228">
        <f>V130*K130</f>
        <v>0</v>
      </c>
      <c r="X130" s="228">
        <v>0</v>
      </c>
      <c r="Y130" s="228">
        <f>X130*K130</f>
        <v>0</v>
      </c>
      <c r="Z130" s="228">
        <v>0</v>
      </c>
      <c r="AA130" s="229">
        <f>Z130*K130</f>
        <v>0</v>
      </c>
      <c r="AR130" s="22" t="s">
        <v>4855</v>
      </c>
      <c r="AT130" s="22" t="s">
        <v>207</v>
      </c>
      <c r="AU130" s="22" t="s">
        <v>149</v>
      </c>
      <c r="AY130" s="22" t="s">
        <v>206</v>
      </c>
      <c r="BE130" s="142">
        <f>IF(U130="základní",N130,0)</f>
        <v>0</v>
      </c>
      <c r="BF130" s="142">
        <f>IF(U130="snížená",N130,0)</f>
        <v>0</v>
      </c>
      <c r="BG130" s="142">
        <f>IF(U130="zákl. přenesená",N130,0)</f>
        <v>0</v>
      </c>
      <c r="BH130" s="142">
        <f>IF(U130="sníž. přenesená",N130,0)</f>
        <v>0</v>
      </c>
      <c r="BI130" s="142">
        <f>IF(U130="nulová",N130,0)</f>
        <v>0</v>
      </c>
      <c r="BJ130" s="22" t="s">
        <v>88</v>
      </c>
      <c r="BK130" s="142">
        <f>ROUND(L130*K130,2)</f>
        <v>0</v>
      </c>
      <c r="BL130" s="22" t="s">
        <v>4855</v>
      </c>
      <c r="BM130" s="22" t="s">
        <v>4877</v>
      </c>
    </row>
    <row r="131" s="1" customFormat="1" ht="16.5" customHeight="1">
      <c r="B131" s="46"/>
      <c r="C131" s="219" t="s">
        <v>245</v>
      </c>
      <c r="D131" s="219" t="s">
        <v>207</v>
      </c>
      <c r="E131" s="220" t="s">
        <v>4878</v>
      </c>
      <c r="F131" s="221" t="s">
        <v>4879</v>
      </c>
      <c r="G131" s="221"/>
      <c r="H131" s="221"/>
      <c r="I131" s="221"/>
      <c r="J131" s="222" t="s">
        <v>1134</v>
      </c>
      <c r="K131" s="223">
        <v>1</v>
      </c>
      <c r="L131" s="224">
        <v>0</v>
      </c>
      <c r="M131" s="225"/>
      <c r="N131" s="226">
        <f>ROUND(L131*K131,2)</f>
        <v>0</v>
      </c>
      <c r="O131" s="226"/>
      <c r="P131" s="226"/>
      <c r="Q131" s="226"/>
      <c r="R131" s="48"/>
      <c r="T131" s="227" t="s">
        <v>22</v>
      </c>
      <c r="U131" s="56" t="s">
        <v>45</v>
      </c>
      <c r="V131" s="47"/>
      <c r="W131" s="228">
        <f>V131*K131</f>
        <v>0</v>
      </c>
      <c r="X131" s="228">
        <v>0</v>
      </c>
      <c r="Y131" s="228">
        <f>X131*K131</f>
        <v>0</v>
      </c>
      <c r="Z131" s="228">
        <v>0</v>
      </c>
      <c r="AA131" s="229">
        <f>Z131*K131</f>
        <v>0</v>
      </c>
      <c r="AR131" s="22" t="s">
        <v>4855</v>
      </c>
      <c r="AT131" s="22" t="s">
        <v>207</v>
      </c>
      <c r="AU131" s="22" t="s">
        <v>149</v>
      </c>
      <c r="AY131" s="22" t="s">
        <v>206</v>
      </c>
      <c r="BE131" s="142">
        <f>IF(U131="základní",N131,0)</f>
        <v>0</v>
      </c>
      <c r="BF131" s="142">
        <f>IF(U131="snížená",N131,0)</f>
        <v>0</v>
      </c>
      <c r="BG131" s="142">
        <f>IF(U131="zákl. přenesená",N131,0)</f>
        <v>0</v>
      </c>
      <c r="BH131" s="142">
        <f>IF(U131="sníž. přenesená",N131,0)</f>
        <v>0</v>
      </c>
      <c r="BI131" s="142">
        <f>IF(U131="nulová",N131,0)</f>
        <v>0</v>
      </c>
      <c r="BJ131" s="22" t="s">
        <v>88</v>
      </c>
      <c r="BK131" s="142">
        <f>ROUND(L131*K131,2)</f>
        <v>0</v>
      </c>
      <c r="BL131" s="22" t="s">
        <v>4855</v>
      </c>
      <c r="BM131" s="22" t="s">
        <v>4880</v>
      </c>
    </row>
    <row r="132" s="1" customFormat="1" ht="16.5" customHeight="1">
      <c r="B132" s="46"/>
      <c r="C132" s="219" t="s">
        <v>249</v>
      </c>
      <c r="D132" s="219" t="s">
        <v>207</v>
      </c>
      <c r="E132" s="220" t="s">
        <v>4881</v>
      </c>
      <c r="F132" s="221" t="s">
        <v>4882</v>
      </c>
      <c r="G132" s="221"/>
      <c r="H132" s="221"/>
      <c r="I132" s="221"/>
      <c r="J132" s="222" t="s">
        <v>1134</v>
      </c>
      <c r="K132" s="223">
        <v>1</v>
      </c>
      <c r="L132" s="224">
        <v>0</v>
      </c>
      <c r="M132" s="225"/>
      <c r="N132" s="226">
        <f>ROUND(L132*K132,2)</f>
        <v>0</v>
      </c>
      <c r="O132" s="226"/>
      <c r="P132" s="226"/>
      <c r="Q132" s="226"/>
      <c r="R132" s="48"/>
      <c r="T132" s="227" t="s">
        <v>22</v>
      </c>
      <c r="U132" s="56" t="s">
        <v>45</v>
      </c>
      <c r="V132" s="47"/>
      <c r="W132" s="228">
        <f>V132*K132</f>
        <v>0</v>
      </c>
      <c r="X132" s="228">
        <v>0</v>
      </c>
      <c r="Y132" s="228">
        <f>X132*K132</f>
        <v>0</v>
      </c>
      <c r="Z132" s="228">
        <v>0</v>
      </c>
      <c r="AA132" s="229">
        <f>Z132*K132</f>
        <v>0</v>
      </c>
      <c r="AR132" s="22" t="s">
        <v>4855</v>
      </c>
      <c r="AT132" s="22" t="s">
        <v>207</v>
      </c>
      <c r="AU132" s="22" t="s">
        <v>149</v>
      </c>
      <c r="AY132" s="22" t="s">
        <v>206</v>
      </c>
      <c r="BE132" s="142">
        <f>IF(U132="základní",N132,0)</f>
        <v>0</v>
      </c>
      <c r="BF132" s="142">
        <f>IF(U132="snížená",N132,0)</f>
        <v>0</v>
      </c>
      <c r="BG132" s="142">
        <f>IF(U132="zákl. přenesená",N132,0)</f>
        <v>0</v>
      </c>
      <c r="BH132" s="142">
        <f>IF(U132="sníž. přenesená",N132,0)</f>
        <v>0</v>
      </c>
      <c r="BI132" s="142">
        <f>IF(U132="nulová",N132,0)</f>
        <v>0</v>
      </c>
      <c r="BJ132" s="22" t="s">
        <v>88</v>
      </c>
      <c r="BK132" s="142">
        <f>ROUND(L132*K132,2)</f>
        <v>0</v>
      </c>
      <c r="BL132" s="22" t="s">
        <v>4855</v>
      </c>
      <c r="BM132" s="22" t="s">
        <v>4883</v>
      </c>
    </row>
    <row r="133" s="1" customFormat="1" ht="16.5" customHeight="1">
      <c r="B133" s="46"/>
      <c r="C133" s="219" t="s">
        <v>253</v>
      </c>
      <c r="D133" s="219" t="s">
        <v>207</v>
      </c>
      <c r="E133" s="220" t="s">
        <v>4884</v>
      </c>
      <c r="F133" s="221" t="s">
        <v>4885</v>
      </c>
      <c r="G133" s="221"/>
      <c r="H133" s="221"/>
      <c r="I133" s="221"/>
      <c r="J133" s="222" t="s">
        <v>1134</v>
      </c>
      <c r="K133" s="223">
        <v>1</v>
      </c>
      <c r="L133" s="224">
        <v>0</v>
      </c>
      <c r="M133" s="225"/>
      <c r="N133" s="226">
        <f>ROUND(L133*K133,2)</f>
        <v>0</v>
      </c>
      <c r="O133" s="226"/>
      <c r="P133" s="226"/>
      <c r="Q133" s="226"/>
      <c r="R133" s="48"/>
      <c r="T133" s="227" t="s">
        <v>22</v>
      </c>
      <c r="U133" s="56" t="s">
        <v>45</v>
      </c>
      <c r="V133" s="47"/>
      <c r="W133" s="228">
        <f>V133*K133</f>
        <v>0</v>
      </c>
      <c r="X133" s="228">
        <v>0</v>
      </c>
      <c r="Y133" s="228">
        <f>X133*K133</f>
        <v>0</v>
      </c>
      <c r="Z133" s="228">
        <v>0</v>
      </c>
      <c r="AA133" s="229">
        <f>Z133*K133</f>
        <v>0</v>
      </c>
      <c r="AR133" s="22" t="s">
        <v>4855</v>
      </c>
      <c r="AT133" s="22" t="s">
        <v>207</v>
      </c>
      <c r="AU133" s="22" t="s">
        <v>149</v>
      </c>
      <c r="AY133" s="22" t="s">
        <v>206</v>
      </c>
      <c r="BE133" s="142">
        <f>IF(U133="základní",N133,0)</f>
        <v>0</v>
      </c>
      <c r="BF133" s="142">
        <f>IF(U133="snížená",N133,0)</f>
        <v>0</v>
      </c>
      <c r="BG133" s="142">
        <f>IF(U133="zákl. přenesená",N133,0)</f>
        <v>0</v>
      </c>
      <c r="BH133" s="142">
        <f>IF(U133="sníž. přenesená",N133,0)</f>
        <v>0</v>
      </c>
      <c r="BI133" s="142">
        <f>IF(U133="nulová",N133,0)</f>
        <v>0</v>
      </c>
      <c r="BJ133" s="22" t="s">
        <v>88</v>
      </c>
      <c r="BK133" s="142">
        <f>ROUND(L133*K133,2)</f>
        <v>0</v>
      </c>
      <c r="BL133" s="22" t="s">
        <v>4855</v>
      </c>
      <c r="BM133" s="22" t="s">
        <v>4886</v>
      </c>
    </row>
    <row r="134" s="1" customFormat="1" ht="25.5" customHeight="1">
      <c r="B134" s="46"/>
      <c r="C134" s="219" t="s">
        <v>257</v>
      </c>
      <c r="D134" s="219" t="s">
        <v>207</v>
      </c>
      <c r="E134" s="220" t="s">
        <v>4887</v>
      </c>
      <c r="F134" s="221" t="s">
        <v>4888</v>
      </c>
      <c r="G134" s="221"/>
      <c r="H134" s="221"/>
      <c r="I134" s="221"/>
      <c r="J134" s="222" t="s">
        <v>1134</v>
      </c>
      <c r="K134" s="223">
        <v>1</v>
      </c>
      <c r="L134" s="224">
        <v>0</v>
      </c>
      <c r="M134" s="225"/>
      <c r="N134" s="226">
        <f>ROUND(L134*K134,2)</f>
        <v>0</v>
      </c>
      <c r="O134" s="226"/>
      <c r="P134" s="226"/>
      <c r="Q134" s="226"/>
      <c r="R134" s="48"/>
      <c r="T134" s="227" t="s">
        <v>22</v>
      </c>
      <c r="U134" s="56" t="s">
        <v>45</v>
      </c>
      <c r="V134" s="47"/>
      <c r="W134" s="228">
        <f>V134*K134</f>
        <v>0</v>
      </c>
      <c r="X134" s="228">
        <v>0</v>
      </c>
      <c r="Y134" s="228">
        <f>X134*K134</f>
        <v>0</v>
      </c>
      <c r="Z134" s="228">
        <v>0</v>
      </c>
      <c r="AA134" s="229">
        <f>Z134*K134</f>
        <v>0</v>
      </c>
      <c r="AR134" s="22" t="s">
        <v>4855</v>
      </c>
      <c r="AT134" s="22" t="s">
        <v>207</v>
      </c>
      <c r="AU134" s="22" t="s">
        <v>149</v>
      </c>
      <c r="AY134" s="22" t="s">
        <v>206</v>
      </c>
      <c r="BE134" s="142">
        <f>IF(U134="základní",N134,0)</f>
        <v>0</v>
      </c>
      <c r="BF134" s="142">
        <f>IF(U134="snížená",N134,0)</f>
        <v>0</v>
      </c>
      <c r="BG134" s="142">
        <f>IF(U134="zákl. přenesená",N134,0)</f>
        <v>0</v>
      </c>
      <c r="BH134" s="142">
        <f>IF(U134="sníž. přenesená",N134,0)</f>
        <v>0</v>
      </c>
      <c r="BI134" s="142">
        <f>IF(U134="nulová",N134,0)</f>
        <v>0</v>
      </c>
      <c r="BJ134" s="22" t="s">
        <v>88</v>
      </c>
      <c r="BK134" s="142">
        <f>ROUND(L134*K134,2)</f>
        <v>0</v>
      </c>
      <c r="BL134" s="22" t="s">
        <v>4855</v>
      </c>
      <c r="BM134" s="22" t="s">
        <v>4889</v>
      </c>
    </row>
    <row r="135" s="9" customFormat="1" ht="29.88" customHeight="1">
      <c r="B135" s="205"/>
      <c r="C135" s="206"/>
      <c r="D135" s="216" t="s">
        <v>4852</v>
      </c>
      <c r="E135" s="216"/>
      <c r="F135" s="216"/>
      <c r="G135" s="216"/>
      <c r="H135" s="216"/>
      <c r="I135" s="216"/>
      <c r="J135" s="216"/>
      <c r="K135" s="216"/>
      <c r="L135" s="216"/>
      <c r="M135" s="216"/>
      <c r="N135" s="240">
        <f>BK135</f>
        <v>0</v>
      </c>
      <c r="O135" s="241"/>
      <c r="P135" s="241"/>
      <c r="Q135" s="241"/>
      <c r="R135" s="209"/>
      <c r="T135" s="210"/>
      <c r="U135" s="206"/>
      <c r="V135" s="206"/>
      <c r="W135" s="211">
        <f>SUM(W136:W139)</f>
        <v>0</v>
      </c>
      <c r="X135" s="206"/>
      <c r="Y135" s="211">
        <f>SUM(Y136:Y139)</f>
        <v>0</v>
      </c>
      <c r="Z135" s="206"/>
      <c r="AA135" s="212">
        <f>SUM(AA136:AA139)</f>
        <v>0</v>
      </c>
      <c r="AR135" s="213" t="s">
        <v>226</v>
      </c>
      <c r="AT135" s="214" t="s">
        <v>79</v>
      </c>
      <c r="AU135" s="214" t="s">
        <v>88</v>
      </c>
      <c r="AY135" s="213" t="s">
        <v>206</v>
      </c>
      <c r="BK135" s="215">
        <f>SUM(BK136:BK139)</f>
        <v>0</v>
      </c>
    </row>
    <row r="136" s="1" customFormat="1" ht="16.5" customHeight="1">
      <c r="B136" s="46"/>
      <c r="C136" s="219" t="s">
        <v>262</v>
      </c>
      <c r="D136" s="219" t="s">
        <v>207</v>
      </c>
      <c r="E136" s="220" t="s">
        <v>4890</v>
      </c>
      <c r="F136" s="221" t="s">
        <v>4891</v>
      </c>
      <c r="G136" s="221"/>
      <c r="H136" s="221"/>
      <c r="I136" s="221"/>
      <c r="J136" s="222" t="s">
        <v>1134</v>
      </c>
      <c r="K136" s="223">
        <v>1</v>
      </c>
      <c r="L136" s="224">
        <v>0</v>
      </c>
      <c r="M136" s="225"/>
      <c r="N136" s="226">
        <f>ROUND(L136*K136,2)</f>
        <v>0</v>
      </c>
      <c r="O136" s="226"/>
      <c r="P136" s="226"/>
      <c r="Q136" s="226"/>
      <c r="R136" s="48"/>
      <c r="T136" s="227" t="s">
        <v>22</v>
      </c>
      <c r="U136" s="56" t="s">
        <v>45</v>
      </c>
      <c r="V136" s="47"/>
      <c r="W136" s="228">
        <f>V136*K136</f>
        <v>0</v>
      </c>
      <c r="X136" s="228">
        <v>0</v>
      </c>
      <c r="Y136" s="228">
        <f>X136*K136</f>
        <v>0</v>
      </c>
      <c r="Z136" s="228">
        <v>0</v>
      </c>
      <c r="AA136" s="229">
        <f>Z136*K136</f>
        <v>0</v>
      </c>
      <c r="AR136" s="22" t="s">
        <v>4855</v>
      </c>
      <c r="AT136" s="22" t="s">
        <v>207</v>
      </c>
      <c r="AU136" s="22" t="s">
        <v>149</v>
      </c>
      <c r="AY136" s="22" t="s">
        <v>206</v>
      </c>
      <c r="BE136" s="142">
        <f>IF(U136="základní",N136,0)</f>
        <v>0</v>
      </c>
      <c r="BF136" s="142">
        <f>IF(U136="snížená",N136,0)</f>
        <v>0</v>
      </c>
      <c r="BG136" s="142">
        <f>IF(U136="zákl. přenesená",N136,0)</f>
        <v>0</v>
      </c>
      <c r="BH136" s="142">
        <f>IF(U136="sníž. přenesená",N136,0)</f>
        <v>0</v>
      </c>
      <c r="BI136" s="142">
        <f>IF(U136="nulová",N136,0)</f>
        <v>0</v>
      </c>
      <c r="BJ136" s="22" t="s">
        <v>88</v>
      </c>
      <c r="BK136" s="142">
        <f>ROUND(L136*K136,2)</f>
        <v>0</v>
      </c>
      <c r="BL136" s="22" t="s">
        <v>4855</v>
      </c>
      <c r="BM136" s="22" t="s">
        <v>4892</v>
      </c>
    </row>
    <row r="137" s="1" customFormat="1" ht="16.5" customHeight="1">
      <c r="B137" s="46"/>
      <c r="C137" s="219" t="s">
        <v>269</v>
      </c>
      <c r="D137" s="219" t="s">
        <v>207</v>
      </c>
      <c r="E137" s="220" t="s">
        <v>4893</v>
      </c>
      <c r="F137" s="221" t="s">
        <v>4894</v>
      </c>
      <c r="G137" s="221"/>
      <c r="H137" s="221"/>
      <c r="I137" s="221"/>
      <c r="J137" s="222" t="s">
        <v>1134</v>
      </c>
      <c r="K137" s="223">
        <v>1</v>
      </c>
      <c r="L137" s="224">
        <v>0</v>
      </c>
      <c r="M137" s="225"/>
      <c r="N137" s="226">
        <f>ROUND(L137*K137,2)</f>
        <v>0</v>
      </c>
      <c r="O137" s="226"/>
      <c r="P137" s="226"/>
      <c r="Q137" s="226"/>
      <c r="R137" s="48"/>
      <c r="T137" s="227" t="s">
        <v>22</v>
      </c>
      <c r="U137" s="56" t="s">
        <v>45</v>
      </c>
      <c r="V137" s="47"/>
      <c r="W137" s="228">
        <f>V137*K137</f>
        <v>0</v>
      </c>
      <c r="X137" s="228">
        <v>0</v>
      </c>
      <c r="Y137" s="228">
        <f>X137*K137</f>
        <v>0</v>
      </c>
      <c r="Z137" s="228">
        <v>0</v>
      </c>
      <c r="AA137" s="229">
        <f>Z137*K137</f>
        <v>0</v>
      </c>
      <c r="AR137" s="22" t="s">
        <v>4855</v>
      </c>
      <c r="AT137" s="22" t="s">
        <v>207</v>
      </c>
      <c r="AU137" s="22" t="s">
        <v>149</v>
      </c>
      <c r="AY137" s="22" t="s">
        <v>206</v>
      </c>
      <c r="BE137" s="142">
        <f>IF(U137="základní",N137,0)</f>
        <v>0</v>
      </c>
      <c r="BF137" s="142">
        <f>IF(U137="snížená",N137,0)</f>
        <v>0</v>
      </c>
      <c r="BG137" s="142">
        <f>IF(U137="zákl. přenesená",N137,0)</f>
        <v>0</v>
      </c>
      <c r="BH137" s="142">
        <f>IF(U137="sníž. přenesená",N137,0)</f>
        <v>0</v>
      </c>
      <c r="BI137" s="142">
        <f>IF(U137="nulová",N137,0)</f>
        <v>0</v>
      </c>
      <c r="BJ137" s="22" t="s">
        <v>88</v>
      </c>
      <c r="BK137" s="142">
        <f>ROUND(L137*K137,2)</f>
        <v>0</v>
      </c>
      <c r="BL137" s="22" t="s">
        <v>4855</v>
      </c>
      <c r="BM137" s="22" t="s">
        <v>4895</v>
      </c>
    </row>
    <row r="138" s="1" customFormat="1" ht="16.5" customHeight="1">
      <c r="B138" s="46"/>
      <c r="C138" s="219" t="s">
        <v>11</v>
      </c>
      <c r="D138" s="219" t="s">
        <v>207</v>
      </c>
      <c r="E138" s="220" t="s">
        <v>4896</v>
      </c>
      <c r="F138" s="221" t="s">
        <v>190</v>
      </c>
      <c r="G138" s="221"/>
      <c r="H138" s="221"/>
      <c r="I138" s="221"/>
      <c r="J138" s="222" t="s">
        <v>1134</v>
      </c>
      <c r="K138" s="223">
        <v>1</v>
      </c>
      <c r="L138" s="224">
        <v>0</v>
      </c>
      <c r="M138" s="225"/>
      <c r="N138" s="226">
        <f>ROUND(L138*K138,2)</f>
        <v>0</v>
      </c>
      <c r="O138" s="226"/>
      <c r="P138" s="226"/>
      <c r="Q138" s="226"/>
      <c r="R138" s="48"/>
      <c r="T138" s="227" t="s">
        <v>22</v>
      </c>
      <c r="U138" s="56" t="s">
        <v>45</v>
      </c>
      <c r="V138" s="47"/>
      <c r="W138" s="228">
        <f>V138*K138</f>
        <v>0</v>
      </c>
      <c r="X138" s="228">
        <v>0</v>
      </c>
      <c r="Y138" s="228">
        <f>X138*K138</f>
        <v>0</v>
      </c>
      <c r="Z138" s="228">
        <v>0</v>
      </c>
      <c r="AA138" s="229">
        <f>Z138*K138</f>
        <v>0</v>
      </c>
      <c r="AR138" s="22" t="s">
        <v>4855</v>
      </c>
      <c r="AT138" s="22" t="s">
        <v>207</v>
      </c>
      <c r="AU138" s="22" t="s">
        <v>149</v>
      </c>
      <c r="AY138" s="22" t="s">
        <v>206</v>
      </c>
      <c r="BE138" s="142">
        <f>IF(U138="základní",N138,0)</f>
        <v>0</v>
      </c>
      <c r="BF138" s="142">
        <f>IF(U138="snížená",N138,0)</f>
        <v>0</v>
      </c>
      <c r="BG138" s="142">
        <f>IF(U138="zákl. přenesená",N138,0)</f>
        <v>0</v>
      </c>
      <c r="BH138" s="142">
        <f>IF(U138="sníž. přenesená",N138,0)</f>
        <v>0</v>
      </c>
      <c r="BI138" s="142">
        <f>IF(U138="nulová",N138,0)</f>
        <v>0</v>
      </c>
      <c r="BJ138" s="22" t="s">
        <v>88</v>
      </c>
      <c r="BK138" s="142">
        <f>ROUND(L138*K138,2)</f>
        <v>0</v>
      </c>
      <c r="BL138" s="22" t="s">
        <v>4855</v>
      </c>
      <c r="BM138" s="22" t="s">
        <v>4897</v>
      </c>
    </row>
    <row r="139" s="1" customFormat="1" ht="16.5" customHeight="1">
      <c r="B139" s="46"/>
      <c r="C139" s="219" t="s">
        <v>278</v>
      </c>
      <c r="D139" s="219" t="s">
        <v>207</v>
      </c>
      <c r="E139" s="220" t="s">
        <v>4898</v>
      </c>
      <c r="F139" s="221" t="s">
        <v>4899</v>
      </c>
      <c r="G139" s="221"/>
      <c r="H139" s="221"/>
      <c r="I139" s="221"/>
      <c r="J139" s="222" t="s">
        <v>1134</v>
      </c>
      <c r="K139" s="223">
        <v>1</v>
      </c>
      <c r="L139" s="224">
        <v>0</v>
      </c>
      <c r="M139" s="225"/>
      <c r="N139" s="226">
        <f>ROUND(L139*K139,2)</f>
        <v>0</v>
      </c>
      <c r="O139" s="226"/>
      <c r="P139" s="226"/>
      <c r="Q139" s="226"/>
      <c r="R139" s="48"/>
      <c r="T139" s="227" t="s">
        <v>22</v>
      </c>
      <c r="U139" s="56" t="s">
        <v>45</v>
      </c>
      <c r="V139" s="47"/>
      <c r="W139" s="228">
        <f>V139*K139</f>
        <v>0</v>
      </c>
      <c r="X139" s="228">
        <v>0</v>
      </c>
      <c r="Y139" s="228">
        <f>X139*K139</f>
        <v>0</v>
      </c>
      <c r="Z139" s="228">
        <v>0</v>
      </c>
      <c r="AA139" s="229">
        <f>Z139*K139</f>
        <v>0</v>
      </c>
      <c r="AR139" s="22" t="s">
        <v>4855</v>
      </c>
      <c r="AT139" s="22" t="s">
        <v>207</v>
      </c>
      <c r="AU139" s="22" t="s">
        <v>149</v>
      </c>
      <c r="AY139" s="22" t="s">
        <v>206</v>
      </c>
      <c r="BE139" s="142">
        <f>IF(U139="základní",N139,0)</f>
        <v>0</v>
      </c>
      <c r="BF139" s="142">
        <f>IF(U139="snížená",N139,0)</f>
        <v>0</v>
      </c>
      <c r="BG139" s="142">
        <f>IF(U139="zákl. přenesená",N139,0)</f>
        <v>0</v>
      </c>
      <c r="BH139" s="142">
        <f>IF(U139="sníž. přenesená",N139,0)</f>
        <v>0</v>
      </c>
      <c r="BI139" s="142">
        <f>IF(U139="nulová",N139,0)</f>
        <v>0</v>
      </c>
      <c r="BJ139" s="22" t="s">
        <v>88</v>
      </c>
      <c r="BK139" s="142">
        <f>ROUND(L139*K139,2)</f>
        <v>0</v>
      </c>
      <c r="BL139" s="22" t="s">
        <v>4855</v>
      </c>
      <c r="BM139" s="22" t="s">
        <v>4900</v>
      </c>
    </row>
    <row r="140" s="1" customFormat="1" ht="49.92" customHeight="1">
      <c r="B140" s="46"/>
      <c r="C140" s="47"/>
      <c r="D140" s="207" t="s">
        <v>1656</v>
      </c>
      <c r="E140" s="47"/>
      <c r="F140" s="47"/>
      <c r="G140" s="47"/>
      <c r="H140" s="47"/>
      <c r="I140" s="47"/>
      <c r="J140" s="47"/>
      <c r="K140" s="47"/>
      <c r="L140" s="47"/>
      <c r="M140" s="47"/>
      <c r="N140" s="261">
        <f>BK140</f>
        <v>0</v>
      </c>
      <c r="O140" s="262"/>
      <c r="P140" s="262"/>
      <c r="Q140" s="262"/>
      <c r="R140" s="48"/>
      <c r="T140" s="193"/>
      <c r="U140" s="72"/>
      <c r="V140" s="72"/>
      <c r="W140" s="72"/>
      <c r="X140" s="72"/>
      <c r="Y140" s="72"/>
      <c r="Z140" s="72"/>
      <c r="AA140" s="74"/>
      <c r="AT140" s="22" t="s">
        <v>79</v>
      </c>
      <c r="AU140" s="22" t="s">
        <v>80</v>
      </c>
      <c r="AY140" s="22" t="s">
        <v>1657</v>
      </c>
      <c r="BK140" s="142">
        <v>0</v>
      </c>
    </row>
    <row r="141" s="1" customFormat="1" ht="6.96" customHeight="1">
      <c r="B141" s="75"/>
      <c r="C141" s="76"/>
      <c r="D141" s="76"/>
      <c r="E141" s="76"/>
      <c r="F141" s="76"/>
      <c r="G141" s="76"/>
      <c r="H141" s="76"/>
      <c r="I141" s="76"/>
      <c r="J141" s="76"/>
      <c r="K141" s="76"/>
      <c r="L141" s="76"/>
      <c r="M141" s="76"/>
      <c r="N141" s="76"/>
      <c r="O141" s="76"/>
      <c r="P141" s="76"/>
      <c r="Q141" s="76"/>
      <c r="R141" s="77"/>
    </row>
  </sheetData>
  <sheetProtection sheet="1" formatColumns="0" formatRows="0" objects="1" scenarios="1" spinCount="10" saltValue="J2YVOeTBgr/gzF6Fp4Zt21JJwaLld7W0zJIRaeQpDUfHoJ+4a42yrc7UEYFxDIm9IuUzQJtY93wL6OUODoLBXg==" hashValue="n583eJyidriRKbYMcNA2WcdPBx6zF3gS5U+wljlXhzcOlNj38B6FcxNUvokxeN2wU/8CMdHBWiFPRGqjxKBu6g==" algorithmName="SHA-512" password="CC35"/>
  <mergeCells count="120">
    <mergeCell ref="D96:H96"/>
    <mergeCell ref="D95:H95"/>
    <mergeCell ref="D97:H97"/>
    <mergeCell ref="D98:H98"/>
    <mergeCell ref="D99:H99"/>
    <mergeCell ref="E24:L24"/>
    <mergeCell ref="S2:AC2"/>
    <mergeCell ref="M27:P27"/>
    <mergeCell ref="M28:P28"/>
    <mergeCell ref="M30:P30"/>
    <mergeCell ref="H32:J32"/>
    <mergeCell ref="M32:P32"/>
    <mergeCell ref="H33:J33"/>
    <mergeCell ref="M33:P33"/>
    <mergeCell ref="H34:J34"/>
    <mergeCell ref="M34:P34"/>
    <mergeCell ref="H35:J35"/>
    <mergeCell ref="M35:P35"/>
    <mergeCell ref="H36:J36"/>
    <mergeCell ref="M36:P36"/>
    <mergeCell ref="L38:P38"/>
    <mergeCell ref="F138:I138"/>
    <mergeCell ref="F136:I136"/>
    <mergeCell ref="L136:M136"/>
    <mergeCell ref="N136:Q136"/>
    <mergeCell ref="F137:I137"/>
    <mergeCell ref="L137:M137"/>
    <mergeCell ref="N137:Q137"/>
    <mergeCell ref="L138:M138"/>
    <mergeCell ref="N138:Q138"/>
    <mergeCell ref="F139:I139"/>
    <mergeCell ref="L139:M139"/>
    <mergeCell ref="N139:Q139"/>
    <mergeCell ref="N140:Q140"/>
    <mergeCell ref="C76:Q76"/>
    <mergeCell ref="F79:P79"/>
    <mergeCell ref="F78:P78"/>
    <mergeCell ref="M81:P81"/>
    <mergeCell ref="M83:Q83"/>
    <mergeCell ref="M84:Q84"/>
    <mergeCell ref="C86:G86"/>
    <mergeCell ref="N86:Q86"/>
    <mergeCell ref="N88:Q88"/>
    <mergeCell ref="N89:Q89"/>
    <mergeCell ref="N90:Q90"/>
    <mergeCell ref="N91:Q91"/>
    <mergeCell ref="N92:Q92"/>
    <mergeCell ref="N94:Q94"/>
    <mergeCell ref="N97:Q97"/>
    <mergeCell ref="N95:Q95"/>
    <mergeCell ref="N96:Q96"/>
    <mergeCell ref="N98:Q98"/>
    <mergeCell ref="N99:Q99"/>
    <mergeCell ref="N100:Q100"/>
    <mergeCell ref="L102:Q102"/>
    <mergeCell ref="C108:Q108"/>
    <mergeCell ref="F110:P110"/>
    <mergeCell ref="F111:P111"/>
    <mergeCell ref="M113:P113"/>
    <mergeCell ref="M115:Q115"/>
    <mergeCell ref="M116:Q116"/>
    <mergeCell ref="F118:I118"/>
    <mergeCell ref="L118:M118"/>
    <mergeCell ref="N118:Q118"/>
    <mergeCell ref="N119:Q119"/>
    <mergeCell ref="N120:Q120"/>
    <mergeCell ref="N121:Q121"/>
    <mergeCell ref="F122:I122"/>
    <mergeCell ref="F124:I124"/>
    <mergeCell ref="L122:M122"/>
    <mergeCell ref="N122:Q122"/>
    <mergeCell ref="F123:I123"/>
    <mergeCell ref="L123:M123"/>
    <mergeCell ref="N123:Q123"/>
    <mergeCell ref="L124:M124"/>
    <mergeCell ref="N124:Q124"/>
    <mergeCell ref="N125:Q125"/>
    <mergeCell ref="F126:I126"/>
    <mergeCell ref="F128:I128"/>
    <mergeCell ref="F127:I127"/>
    <mergeCell ref="L126:M126"/>
    <mergeCell ref="N126:Q126"/>
    <mergeCell ref="L127:M127"/>
    <mergeCell ref="N127:Q127"/>
    <mergeCell ref="L128:M128"/>
    <mergeCell ref="N128:Q128"/>
    <mergeCell ref="F129:I129"/>
    <mergeCell ref="F131:I131"/>
    <mergeCell ref="L129:M129"/>
    <mergeCell ref="N129:Q129"/>
    <mergeCell ref="F130:I130"/>
    <mergeCell ref="L130:M130"/>
    <mergeCell ref="N130:Q130"/>
    <mergeCell ref="L131:M131"/>
    <mergeCell ref="N131:Q131"/>
    <mergeCell ref="F132:I132"/>
    <mergeCell ref="F134:I134"/>
    <mergeCell ref="L132:M132"/>
    <mergeCell ref="N132:Q132"/>
    <mergeCell ref="F133:I133"/>
    <mergeCell ref="L133:M133"/>
    <mergeCell ref="N133:Q133"/>
    <mergeCell ref="L134:M134"/>
    <mergeCell ref="N134:Q134"/>
    <mergeCell ref="N135:Q135"/>
    <mergeCell ref="H1:K1"/>
    <mergeCell ref="C2:Q2"/>
    <mergeCell ref="C4:Q4"/>
    <mergeCell ref="F6:P6"/>
    <mergeCell ref="F7:P7"/>
    <mergeCell ref="O9:P9"/>
    <mergeCell ref="O11:P11"/>
    <mergeCell ref="O12:P12"/>
    <mergeCell ref="O14:P14"/>
    <mergeCell ref="E15:L15"/>
    <mergeCell ref="O15:P15"/>
    <mergeCell ref="O17:P17"/>
    <mergeCell ref="O18:P18"/>
    <mergeCell ref="O20:P20"/>
    <mergeCell ref="O21:P21"/>
  </mergeCells>
  <hyperlinks>
    <hyperlink ref="F1:G1" location="C2" display="1) Krycí list rozpočtu"/>
    <hyperlink ref="H1:K1" location="C86" display="2) Rekapitulace rozpočtu"/>
    <hyperlink ref="L1" location="C118" display="3) Rozpočet"/>
    <hyperlink ref="S1:T1" location="'Rekapitulace stavby'!C2" display="Rekapitulace stavby"/>
  </hyperlinks>
  <pageMargins left="0.5833333" right="0.5833333" top="0.5" bottom="0.4666667" header="0" footer="0"/>
  <pageSetup paperSize="9"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Miroslav Šimůnek</dc:creator>
  <cp:lastModifiedBy>Miroslav Šimůnek</cp:lastModifiedBy>
  <dcterms:created xsi:type="dcterms:W3CDTF">2018-07-23T11:03:50Z</dcterms:created>
  <dcterms:modified xsi:type="dcterms:W3CDTF">2018-07-23T11:04:07Z</dcterms:modified>
</cp:coreProperties>
</file>