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11775" firstSheet="1" activeTab="1"/>
  </bookViews>
  <sheets>
    <sheet name="Rekapitulace stavby" sheetId="1" r:id="rId1"/>
    <sheet name="HLB-a - HLB - Hlubočepská..." sheetId="2" r:id="rId2"/>
    <sheet name="HLB-B - Bourání - HLB-B -..." sheetId="3" r:id="rId3"/>
    <sheet name="RK - Rekultivace" sheetId="4" r:id="rId4"/>
    <sheet name="VRN - Vedlejší rozpočtové..." sheetId="5" r:id="rId5"/>
    <sheet name="Pokyny pro vyplnění" sheetId="6" r:id="rId6"/>
  </sheets>
  <definedNames>
    <definedName name="_xlnm._FilterDatabase" localSheetId="1" hidden="1">'HLB-a - HLB - Hlubočepská...'!$C$70:$K$72</definedName>
    <definedName name="_xlnm._FilterDatabase" localSheetId="2" hidden="1">'HLB-B - Bourání - HLB-B -...'!$C$82:$K$421</definedName>
    <definedName name="_xlnm._FilterDatabase" localSheetId="3" hidden="1">'RK - Rekultivace'!$C$80:$K$113</definedName>
    <definedName name="_xlnm._FilterDatabase" localSheetId="4" hidden="1">'VRN - Vedlejší rozpočtové...'!$C$79:$K$87</definedName>
    <definedName name="_xlnm.Print_Area" localSheetId="1">'HLB-a - HLB - Hlubočepská...'!$C$4:$J$34,'HLB-a - HLB - Hlubočepská...'!$C$40:$J$54,'HLB-a - HLB - Hlubočepská...'!$C$60:$K$72</definedName>
    <definedName name="_xlnm.Print_Area" localSheetId="2">'HLB-B - Bourání - HLB-B -...'!$C$4:$J$36,'HLB-B - Bourání - HLB-B -...'!$C$42:$J$64,'HLB-B - Bourání - HLB-B -...'!$C$70:$K$421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3">'RK - Rekultivace'!$C$4:$J$36,'RK - Rekultivace'!$C$42:$J$62,'RK - Rekultivace'!$C$68:$K$113</definedName>
    <definedName name="_xlnm.Print_Area" localSheetId="4">'VRN - Vedlejší rozpočtové...'!$C$4:$J$36,'VRN - Vedlejší rozpočtové...'!$C$42:$J$61,'VRN - Vedlejší rozpočtové...'!$C$67:$K$87</definedName>
    <definedName name="_xlnm.Print_Titles" localSheetId="0">'Rekapitulace stavby'!$49:$49</definedName>
    <definedName name="_xlnm.Print_Titles" localSheetId="1">'HLB-a - HLB - Hlubočepská...'!$70:$70</definedName>
    <definedName name="_xlnm.Print_Titles" localSheetId="2">'HLB-B - Bourání - HLB-B -...'!$82:$82</definedName>
    <definedName name="_xlnm.Print_Titles" localSheetId="3">'RK - Rekultivace'!$80:$80</definedName>
    <definedName name="_xlnm.Print_Titles" localSheetId="4">'VRN - Vedlejší rozpočtové...'!$79:$79</definedName>
  </definedNames>
  <calcPr calcId="162913"/>
</workbook>
</file>

<file path=xl/sharedStrings.xml><?xml version="1.0" encoding="utf-8"?>
<sst xmlns="http://schemas.openxmlformats.org/spreadsheetml/2006/main" count="5056" uniqueCount="904">
  <si>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</si>
  <si>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</si>
  <si>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</si>
  <si>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</si>
  <si>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</si>
  <si>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</si>
  <si>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</si>
  <si>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{fd3b50f2-59dc-4e9d-9534-49619dce00c0}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</si>
  <si>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</si>
  <si>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</si>
  <si>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</si>
  <si>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</si>
  <si>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</si>
  <si>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</si>
  <si>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</si>
  <si>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</si>
  <si>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HLB-a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</si>
  <si>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</si>
  <si>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</si>
  <si>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HLB - Hlubočepská 281-31A</t>
  </si>
  <si>
    <t>KSO:</t>
  </si>
  <si>
    <t/>
  </si>
  <si>
    <t>CC-CZ:</t>
  </si>
  <si>
    <t>Místo:</t>
  </si>
  <si>
    <t>Praha 5</t>
  </si>
  <si>
    <t>Datum:</t>
  </si>
  <si>
    <t>28. 4. 2018</t>
  </si>
  <si>
    <t>Zadavatel:</t>
  </si>
  <si>
    <t>IČ:</t>
  </si>
  <si>
    <t>Městská část Praha 5</t>
  </si>
  <si>
    <t>DIČ:</t>
  </si>
  <si>
    <t>Uchazeč:</t>
  </si>
  <si>
    <t>Vyplň údaj</t>
  </si>
  <si>
    <t>Projektant:</t>
  </si>
  <si>
    <t>45308934</t>
  </si>
  <si>
    <t>ABP a.s.</t>
  </si>
  <si>
    <t>CZ45308934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</si>
  <si>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</si>
  <si>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</si>
  <si>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</si>
  <si>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</si>
  <si>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</si>
  <si>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</si>
  <si>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</si>
  <si>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</si>
  <si>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</si>
  <si>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</si>
  <si>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</si>
  <si>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</si>
  <si>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</si>
  <si>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</si>
  <si>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</si>
  <si>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</si>
  <si>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</si>
  <si>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</si>
  <si>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</si>
  <si>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</si>
  <si>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</si>
  <si>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</si>
  <si>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</si>
  <si>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</si>
  <si>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</si>
  <si>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</si>
  <si>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</si>
  <si>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</si>
  <si>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</si>
  <si>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</si>
  <si>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</si>
  <si>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</si>
  <si>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</si>
  <si>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</si>
  <si>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</si>
  <si>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</si>
  <si>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</si>
  <si>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</si>
  <si>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</si>
  <si>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</si>
  <si>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</si>
  <si>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</si>
  <si>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</si>
  <si>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HLB-B - Bourání</t>
  </si>
  <si>
    <t>{08c83dc8-c728-466e-b648-62ce11826721}</t>
  </si>
  <si>
    <t>2</t>
  </si>
  <si>
    <t>RK</t>
  </si>
  <si>
    <t>Rekultivace</t>
  </si>
  <si>
    <t>{ad4e165b-98a8-455c-aabc-6cb7f4ee464e}</t>
  </si>
  <si>
    <t>VRN</t>
  </si>
  <si>
    <t>Vedlejší rozpočtové náklady</t>
  </si>
  <si>
    <t>{49af492c-9f0d-4ba7-992f-5a1ef10260d7}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</si>
  <si>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</si>
  <si>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</si>
  <si>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</si>
  <si>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</si>
  <si>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</si>
  <si>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</si>
  <si>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</si>
  <si>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</si>
  <si>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</si>
  <si>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</si>
  <si>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</si>
  <si>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</si>
  <si>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</si>
  <si>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</si>
  <si>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</si>
  <si>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</si>
  <si>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</si>
  <si>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</si>
  <si>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</si>
  <si>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</si>
  <si>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</si>
  <si>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</si>
  <si>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</si>
  <si>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</si>
  <si>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</si>
  <si>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</si>
  <si>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</si>
  <si>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</si>
  <si>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</si>
  <si>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Objekt:</t>
  </si>
  <si>
    <t>HLB-B - Bourání - HLB-B - Bourání</t>
  </si>
  <si>
    <t xml:space="preserve">    0 - Přípravné práce</t>
  </si>
  <si>
    <t xml:space="preserve">    1 - Zemní práce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</si>
  <si>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</si>
  <si>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</si>
  <si>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</si>
  <si>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997 - Přesun sutě</t>
  </si>
  <si>
    <t>Přípravné práce</t>
  </si>
  <si>
    <t>K</t>
  </si>
  <si>
    <t>746319300</t>
  </si>
  <si>
    <t>Odpojení vnitřní elektroinstalece bouraného stavebního objektu od veřejné rozvodné sítě a slaboproudů</t>
  </si>
  <si>
    <t>kpl</t>
  </si>
  <si>
    <t>4</t>
  </si>
  <si>
    <t>722190901</t>
  </si>
  <si>
    <t>Uzavření vodovodního potrubí</t>
  </si>
  <si>
    <t>kus</t>
  </si>
  <si>
    <t>3</t>
  </si>
  <si>
    <t>721100911</t>
  </si>
  <si>
    <t>Zazátkování hrdla přípojky potrubí kanalizačního</t>
  </si>
  <si>
    <t>6</t>
  </si>
  <si>
    <t>733190801</t>
  </si>
  <si>
    <t>Zaslepení a odřezání potrubí plynovodního</t>
  </si>
  <si>
    <t>soubor</t>
  </si>
  <si>
    <t>8</t>
  </si>
  <si>
    <t>5</t>
  </si>
  <si>
    <t>722190402</t>
  </si>
  <si>
    <t>Zřízení stavební vodovodní přípojky do DN 32</t>
  </si>
  <si>
    <t>10</t>
  </si>
  <si>
    <t>722270103</t>
  </si>
  <si>
    <t>Sestava vodoměrová závitová G 5/4</t>
  </si>
  <si>
    <t>12</t>
  </si>
  <si>
    <t>7</t>
  </si>
  <si>
    <t>742313210</t>
  </si>
  <si>
    <t>Montáž skříň pojistková s elektroměrem oceloplechová typ VRIS</t>
  </si>
  <si>
    <t>14</t>
  </si>
  <si>
    <t>M</t>
  </si>
  <si>
    <t>357181000</t>
  </si>
  <si>
    <t>rozvaděče staveništní STR 1/PSP7, 230/400V, 50Hz, 40A</t>
  </si>
  <si>
    <t>16</t>
  </si>
  <si>
    <t>9</t>
  </si>
  <si>
    <t>746584121</t>
  </si>
  <si>
    <t>Propojení kabel nebo vodič celoplast odbočnice do 1 kV OV do 1x120, 2x50, 3x16 mm2</t>
  </si>
  <si>
    <t>18</t>
  </si>
  <si>
    <t>341110760</t>
  </si>
  <si>
    <t>kabel silový s Cu jádrem CYKY 4x10 mm2</t>
  </si>
  <si>
    <t>m</t>
  </si>
  <si>
    <t>20</t>
  </si>
  <si>
    <t>11</t>
  </si>
  <si>
    <t>72110092</t>
  </si>
  <si>
    <t>Obstarání nájmu mobilních WC</t>
  </si>
  <si>
    <t>22</t>
  </si>
  <si>
    <t>Zemní práce</t>
  </si>
  <si>
    <t>131201102</t>
  </si>
  <si>
    <t>Hloubení nezapažených jam a zářezů v hornině tř. 3 objemu do 1000 m3</t>
  </si>
  <si>
    <t>m3</t>
  </si>
  <si>
    <t>24</t>
  </si>
  <si>
    <t>VV</t>
  </si>
  <si>
    <t xml:space="preserve">"odstranění svahu u budovy </t>
  </si>
  <si>
    <t>+1/2*50,00*4,00*3,00</t>
  </si>
  <si>
    <t>Součet</t>
  </si>
  <si>
    <t>13</t>
  </si>
  <si>
    <t>174101101</t>
  </si>
  <si>
    <t>Zásyp jam, šachet rýh nebo kolem objektů sypaninou se zhutněním</t>
  </si>
  <si>
    <t>26</t>
  </si>
  <si>
    <t>Ostatní konstrukce a práce, bourání</t>
  </si>
  <si>
    <t>94</t>
  </si>
  <si>
    <t>Lešení a stavební výtahy</t>
  </si>
  <si>
    <t>941321111</t>
  </si>
  <si>
    <t>Montáž lešení řadového modulového těžkého zatížení do 300 kg/m2 š do 1,2 m v do 10 m</t>
  </si>
  <si>
    <t>m2</t>
  </si>
  <si>
    <t>28</t>
  </si>
  <si>
    <t>+(21,00+1,20+13,00+1,20+21,00+1,20+13,00+1,20)*7,00</t>
  </si>
  <si>
    <t>941321211</t>
  </si>
  <si>
    <t>Příplatek k lešení řadovému modulovému těžkému š 1,2 m v do 25 m za první a ZKD den použití (60x)</t>
  </si>
  <si>
    <t>30</t>
  </si>
  <si>
    <t>+60*509,60</t>
  </si>
  <si>
    <t>941321811</t>
  </si>
  <si>
    <t>Demontáž lešení řadového modulového těžkého zatížení do 300 kg/m2 š do 1,2 m v do 10 m</t>
  </si>
  <si>
    <t>32</t>
  </si>
  <si>
    <t>17</t>
  </si>
  <si>
    <t>944511111</t>
  </si>
  <si>
    <t>Montáž ochranné protiprašné sítě z textilie z umělých vláken</t>
  </si>
  <si>
    <t>34</t>
  </si>
  <si>
    <t>944511211</t>
  </si>
  <si>
    <t>Příplatek k ochranné protiprašné síti za první a ZKD den použití (60x)</t>
  </si>
  <si>
    <t>36</t>
  </si>
  <si>
    <t>19</t>
  </si>
  <si>
    <t>944511811</t>
  </si>
  <si>
    <t>Demontáž ochranné protiprašné sítě z textilie z umělých vláken</t>
  </si>
  <si>
    <t>38</t>
  </si>
  <si>
    <t>949101111</t>
  </si>
  <si>
    <t>Lešení pomocné pro objekty pozemních staveb s lešeňovou podlahou v do 1,9 m zatížení do 150 kg/m2</t>
  </si>
  <si>
    <t>40</t>
  </si>
  <si>
    <t>96</t>
  </si>
  <si>
    <t>Bourání konstrukcí</t>
  </si>
  <si>
    <t>961055111</t>
  </si>
  <si>
    <t>Bourání základů ze ŽB</t>
  </si>
  <si>
    <t>42</t>
  </si>
  <si>
    <t xml:space="preserve">"vzhledem k době vzniku se předpokládá založení na základových pasech z monolitického betonu </t>
  </si>
  <si>
    <t>"deska" +12,80*16,85*0,20</t>
  </si>
  <si>
    <t>+3,71*18,94*0,20</t>
  </si>
  <si>
    <t>+1,80*1,10*0,20</t>
  </si>
  <si>
    <t>+4,40*1,455*0,20</t>
  </si>
  <si>
    <t>+2,90*1,00*0,20</t>
  </si>
  <si>
    <t>"pasy" +3*11,80*0,70*0,90</t>
  </si>
  <si>
    <t>+2*17,80*0,70*0,90</t>
  </si>
  <si>
    <t>+3*13,00*0,70*0,90</t>
  </si>
  <si>
    <t>+2*4,00*0,70*0,90</t>
  </si>
  <si>
    <t>+3*3,00*0,70*0,90</t>
  </si>
  <si>
    <t>+(1,50+2,00+1,50)*0,70*0,90</t>
  </si>
  <si>
    <t>+1,60*0,70*0,90</t>
  </si>
  <si>
    <t>+4,10*0,60*0,90</t>
  </si>
  <si>
    <t>"patky" +1,20*2,00*0,90</t>
  </si>
  <si>
    <t>711131811</t>
  </si>
  <si>
    <t>Odstranění izolace proti zemní vlhkosti vodorovné</t>
  </si>
  <si>
    <t>44</t>
  </si>
  <si>
    <t>+12,82*14,85+3,71*18,94+1,80*1,10+4,40*1,455+2,90*1,00</t>
  </si>
  <si>
    <t>23</t>
  </si>
  <si>
    <t>711131821</t>
  </si>
  <si>
    <t>Odstranění izolace proti zemní vlhkosti svislé</t>
  </si>
  <si>
    <t>46</t>
  </si>
  <si>
    <t>+(20,00+17,00)*3,00</t>
  </si>
  <si>
    <t>962031130</t>
  </si>
  <si>
    <t>Bourání izolačních přizdívek z cihel pálených na MVC tl do 100 mm</t>
  </si>
  <si>
    <t>48</t>
  </si>
  <si>
    <t>25</t>
  </si>
  <si>
    <t>962031132</t>
  </si>
  <si>
    <t>Bourání příček z cihel pálených na MVC tl do 100 mm</t>
  </si>
  <si>
    <t>50</t>
  </si>
  <si>
    <t>"1.PP" +1,325*2,70-0,80*1,97</t>
  </si>
  <si>
    <t>+2,005*2,70-0,60*1,97+2,30*2,70-2*0,60*1,97+0,85*2,70</t>
  </si>
  <si>
    <t>+2*2,95*2,70-(2*0,80*1,97+0,60*1,97)</t>
  </si>
  <si>
    <t>+0,85*2,70+1,20*2,70</t>
  </si>
  <si>
    <t>Mezisoučet</t>
  </si>
  <si>
    <t>"1.NP" +2,95*3,25-0,80*1,97</t>
  </si>
  <si>
    <t>+5,645*3,25-0,80*1,97</t>
  </si>
  <si>
    <t>+3,915*3,25-0,80*1,97</t>
  </si>
  <si>
    <t>+1,80*3,25-0,80*1,97</t>
  </si>
  <si>
    <t>+3,50*3,25-0,80*1,97</t>
  </si>
  <si>
    <t>+2,95*3,25-0,80*1,97</t>
  </si>
  <si>
    <t>+2*1,40*3,25-0,60*2,02</t>
  </si>
  <si>
    <t>+2,35*3,25-0,60*1,97</t>
  </si>
  <si>
    <t>+0,95*3,25</t>
  </si>
  <si>
    <t>+3*3,25*3,25-(0,60*1,97+3*0,80*1,97)</t>
  </si>
  <si>
    <t>"2.NP" +(2*2,95+0,885+0,90+4,585+3,925+5,11+1,835+3,144+2,95+3,95)*3,26</t>
  </si>
  <si>
    <t>-(1*0,90*1,97+2*0,80*1,97+2*0,70*1,97+4*0,60*1,97)</t>
  </si>
  <si>
    <t>+(2,57+1,935+3,25+3,95+5,675)*3,26</t>
  </si>
  <si>
    <t>-(3*0,90*1,97+1*0,80*1,97+1*0,70*1,97)</t>
  </si>
  <si>
    <t>962031133</t>
  </si>
  <si>
    <t>Bourání příček z cihel pálených na MVC tl do 150 mm</t>
  </si>
  <si>
    <t>52</t>
  </si>
  <si>
    <t>"1.PP" +5,645*4,50-0,80*1,97</t>
  </si>
  <si>
    <t>+8,95*2,70</t>
  </si>
  <si>
    <t>"1.NP" +1,40*3,25</t>
  </si>
  <si>
    <t>27</t>
  </si>
  <si>
    <t>962032231</t>
  </si>
  <si>
    <t>Bourání zdiva z cihel pálených nebo vápenopískových na MV nebo MVC přes 1 m3</t>
  </si>
  <si>
    <t>54</t>
  </si>
  <si>
    <t>"komínové těleso 1.PP - pod střechou" +0,92*2,20*14,75</t>
  </si>
  <si>
    <t>"1.PP obvodové zdivo" +7,475*2,70*0,50-(1,30*0,80+1,12*2,05+1,10*0,85)*0,50</t>
  </si>
  <si>
    <t>+5,050*2,70*0,50-0,60*0,90*0,50</t>
  </si>
  <si>
    <t>+(0,80+1,80+0,80)*2,70*0,30</t>
  </si>
  <si>
    <t>+2,45*2,70*0,70+3,71*2,70*0,65+3,026*2,70*0,65</t>
  </si>
  <si>
    <t>+(0,65+10,274+0,65+3,040)*2,70*0,70</t>
  </si>
  <si>
    <t>+16,85*2,70*0,50-(3*1,26*1,16+1,257*1,16)*0,50</t>
  </si>
  <si>
    <t>+11,82*2,70*0,50-(0,53*0,58+1,062*2,00+1,58*2,20)*0,50</t>
  </si>
  <si>
    <t>+(0,50+1,75+0,50)*2,70-1,589*2,20*0,50</t>
  </si>
  <si>
    <t>"1.PP vnitřní zdivo" +2,70*1,70*0,30</t>
  </si>
  <si>
    <t>+11,82*2,70*0,50-2*0,80*1,97*0,50</t>
  </si>
  <si>
    <t>+11,82*2,70*0,50-0,80*1,97*0,50</t>
  </si>
  <si>
    <t>+3,40*2,70*0,20-0,60*1,97*0,20</t>
  </si>
  <si>
    <t>+4,405*2,70*0,30-0,80*1,97*0,30</t>
  </si>
  <si>
    <t>+3,45*2,70*0,50-1,30*1,50*0,50</t>
  </si>
  <si>
    <t>+2,205*2,70*0,30</t>
  </si>
  <si>
    <t>+1,345*2,70*0,30-0,80*1,97*0,30</t>
  </si>
  <si>
    <t>+3,50*2,70*0,30-(0,80*1,97*0,30+0,60*1,97*0,30)</t>
  </si>
  <si>
    <t>+2,41*2,70*0,65+2,36*2,70*0,65</t>
  </si>
  <si>
    <t>"1.NP obvodové zdivo" +16,95*3,25*0,50</t>
  </si>
  <si>
    <t>-(1,30*1,65+5*1,30*1,77+3*0,58*1,16)*0,50</t>
  </si>
  <si>
    <t>+2,90*3,25*0,50</t>
  </si>
  <si>
    <t>+2,51*3,25*0,50-1,28*1,20*0,50</t>
  </si>
  <si>
    <t>+4,448*3,25*0,50</t>
  </si>
  <si>
    <t>+4,477*3,25*0,50</t>
  </si>
  <si>
    <t>+3,00*3,25*0,50</t>
  </si>
  <si>
    <t>+16,95*3,25*0,50</t>
  </si>
  <si>
    <t>-(6*1,30*1,77+3*0,68*1,16)*0,50</t>
  </si>
  <si>
    <t>+11,82*3,25*0,50-1,80*1,77*0,50</t>
  </si>
  <si>
    <t>"1.NP vnitřní zdivo" +11,82*3,25*0,50</t>
  </si>
  <si>
    <t>-(0,935*2,10*0,35+2,59*2,10*0,35+2*0,80*1,97*0,15+1,185*2,10*0,35)</t>
  </si>
  <si>
    <t>+3,05*3,25*0,50</t>
  </si>
  <si>
    <t>+11,82*3,25*0,50</t>
  </si>
  <si>
    <t>-(1,15*2,75+1,20*1,71+1,50*2,75)*0,50</t>
  </si>
  <si>
    <t>+2*2,51*3,25*0,50-2*0,90*1,97*0,50</t>
  </si>
  <si>
    <t>"2.NP obvodové zdivo" +20,46*3,26*0,50</t>
  </si>
  <si>
    <t>-(2*0,52*0,57+5*1,30*1,77)*0,50</t>
  </si>
  <si>
    <t>+17,74*3,26*0,350</t>
  </si>
  <si>
    <t>-(1,40*1,77+1,35*1,77+1,365*1,77+1,35*1,77+1,40*1,77)*0,50</t>
  </si>
  <si>
    <t>+20,46*3,26*0,50</t>
  </si>
  <si>
    <t>-(2*0,68*1,16+5*1,30*1,77)*0,50</t>
  </si>
  <si>
    <t>-(3*0,68*1,16+1,80*1,77+3*0,68*1,16)*0,50</t>
  </si>
  <si>
    <t>"2.NP vnitřní zdivo" +4,658*3,26*0,50-2,15*2,89*0,35</t>
  </si>
  <si>
    <t>+0,90*0,50*3,26+0,50*0,50*3,26</t>
  </si>
  <si>
    <t>+4,55*3,26*0,50</t>
  </si>
  <si>
    <t>-(1,15*2,89*0,35+0,98*2,89*0,35+0,70*1,97*0,15)</t>
  </si>
  <si>
    <t>962032631</t>
  </si>
  <si>
    <t>Bourání zdiva komínového nad střechou z cihel na MV nebo MVC</t>
  </si>
  <si>
    <t>56</t>
  </si>
  <si>
    <t>+1,20*2,80*1,00</t>
  </si>
  <si>
    <t>29</t>
  </si>
  <si>
    <t>962052210</t>
  </si>
  <si>
    <t>Bourání zdiva nadzákladového ze ŽB</t>
  </si>
  <si>
    <t>58</t>
  </si>
  <si>
    <t>"1.PP kotelna"+3,887*1,53*0,32</t>
  </si>
  <si>
    <t>+5,575*4,50*0,50-(1,155*2,050+1,10*0,85)*0,50</t>
  </si>
  <si>
    <t>+5,685*4,50*0,50</t>
  </si>
  <si>
    <t>+5,575*4,50*0,50-(1,30*1,50+0,80*1,97)*0,50</t>
  </si>
  <si>
    <t>+1,125*1,53*0,636</t>
  </si>
  <si>
    <t>"1.NP sloupy" +2*3,14*0,25*0,25*3,25</t>
  </si>
  <si>
    <t>962081131</t>
  </si>
  <si>
    <t>Bourání příček ze skleněných tvárnic tl do 100 mm</t>
  </si>
  <si>
    <t>60</t>
  </si>
  <si>
    <t>"1.PP" +2*1,30*1,55</t>
  </si>
  <si>
    <t>"1.NP" +3,50*0,78</t>
  </si>
  <si>
    <t>31</t>
  </si>
  <si>
    <t>965042141</t>
  </si>
  <si>
    <t>Bourání krytů podlah a podkladů z mazanin betonových tl do 100 mm pl přes 4 m2</t>
  </si>
  <si>
    <t>62</t>
  </si>
  <si>
    <t>"1.PP" +11,82*13,85*0,10</t>
  </si>
  <si>
    <t>"1.NP" +(11,82*13,85+2,70*17,90)*0,10</t>
  </si>
  <si>
    <t>"2.NP" +11,82*13,85*0,10</t>
  </si>
  <si>
    <t>963042819</t>
  </si>
  <si>
    <t>Bourání schodišťových stupňů betonových zhotovených na místě</t>
  </si>
  <si>
    <t>64</t>
  </si>
  <si>
    <t>"1.PP schodiště terén-kotelna" +9*1,125</t>
  </si>
  <si>
    <t>33</t>
  </si>
  <si>
    <t>963051113</t>
  </si>
  <si>
    <t>Bourání ŽB stropů deskových tl přes 80 mm</t>
  </si>
  <si>
    <t>66</t>
  </si>
  <si>
    <t>"1.PP strop" +20,56*12,82*0,25-(2,95*4,46*0,25+0,92*1,72*0,25)</t>
  </si>
  <si>
    <t>"mezipodesta" +2,95*1,20*0,15</t>
  </si>
  <si>
    <t>"1.NP strop" +20,56*12,82*0,25+3,71*18,94*0,25+1,90*0,70*0,15-(2,95*4,46*0,25+0,92*1,72*0,25)</t>
  </si>
  <si>
    <t>"2.NP strop" +20,56*12,82*0,25-(2,95*4,46*0,25+0,92*1,72*0,25)</t>
  </si>
  <si>
    <t>975053141</t>
  </si>
  <si>
    <t>Víceřadové podchycení žlb stropů při demontážích v do 3,5 m pro zatížení do 1500 kg/m2</t>
  </si>
  <si>
    <t>68</t>
  </si>
  <si>
    <t>"1.PP stropní deska" +10*12,82+6*20,56</t>
  </si>
  <si>
    <t>"1.NP stropní deska" +10*12,82+6*20,56+9*3,71</t>
  </si>
  <si>
    <t>"2.NP stropní deska" +10*12,82+6*20,56</t>
  </si>
  <si>
    <t>35</t>
  </si>
  <si>
    <t>963053936</t>
  </si>
  <si>
    <t>Bourání ŽB schodišťových ramen monolitických samonosných</t>
  </si>
  <si>
    <t>70</t>
  </si>
  <si>
    <t>"1.PP"+2*1,325*2,50</t>
  </si>
  <si>
    <t>"1.NP"+2*1,325*2,70</t>
  </si>
  <si>
    <t>"2.NP"+2*1,325*2,00</t>
  </si>
  <si>
    <t>964011211</t>
  </si>
  <si>
    <t>Vybourání ŽB překladů prefabrikovaných dl do 3 m hmotnosti do 50 kg/m</t>
  </si>
  <si>
    <t>72</t>
  </si>
  <si>
    <t>37</t>
  </si>
  <si>
    <t>968062354</t>
  </si>
  <si>
    <t>Vybourání dřevěných rámů oken dvojitých včetně křídel pl do 1 m2</t>
  </si>
  <si>
    <t>74</t>
  </si>
  <si>
    <t>"1.PP" +0,53*0,58+2*1,10*0,85</t>
  </si>
  <si>
    <t>"1.NP" +3*0,58*1,16+3*0,68*1,16</t>
  </si>
  <si>
    <t>"2.NP" +2*0,52*0,57+8*0,68*1,16</t>
  </si>
  <si>
    <t>968062355</t>
  </si>
  <si>
    <t>Vybourání dřevěných rámů oken dvojitých včetně křídel pl do 2 m2</t>
  </si>
  <si>
    <t>76</t>
  </si>
  <si>
    <t>"1.PP" +1,30*0,80+3*1,26*1,18+1,25*1,18</t>
  </si>
  <si>
    <t>"1.NP" +1,30*1,45+2*1,28*1,20</t>
  </si>
  <si>
    <t>39</t>
  </si>
  <si>
    <t>968062356</t>
  </si>
  <si>
    <t>Vybourání dřevěných rámů oken dvojitých včetně křídel pl do 4 m2</t>
  </si>
  <si>
    <t>78</t>
  </si>
  <si>
    <t>"1.PP" +1,062*2,00</t>
  </si>
  <si>
    <t>"1.NP" +11*1,30*1,77+1,80*1,77</t>
  </si>
  <si>
    <t>"2.NP" +10*1,30*1,77+2*1,40*1,77+2*1,35*1,77+1,365*1,77+1,80*1,77</t>
  </si>
  <si>
    <t>968062375</t>
  </si>
  <si>
    <t>Vybourání dřevěných rámů oken zdvojených včetně křídel pl do 2 m2</t>
  </si>
  <si>
    <t>80</t>
  </si>
  <si>
    <t>"okna střešní" +7*1,20*1,60</t>
  </si>
  <si>
    <t>41</t>
  </si>
  <si>
    <t>968062377</t>
  </si>
  <si>
    <t>Vybourání rámů stěn prosklených zdvojených včetně křídel pl přes 4 m2</t>
  </si>
  <si>
    <t>82</t>
  </si>
  <si>
    <t>"1.PP vchod do budovy" +2*1,589*2,20</t>
  </si>
  <si>
    <t>968062747</t>
  </si>
  <si>
    <t>Vybourání stěn zasklených nebo výkladních pl přes 4 m2</t>
  </si>
  <si>
    <t>84</t>
  </si>
  <si>
    <t>"1.NP řez B-B" +9,814*2,79</t>
  </si>
  <si>
    <t>43</t>
  </si>
  <si>
    <t>968072455</t>
  </si>
  <si>
    <t>Vybourání kovových dveřních zárubní pl do 2 m2</t>
  </si>
  <si>
    <t>86</t>
  </si>
  <si>
    <t>"1.PP vchodových" +1</t>
  </si>
  <si>
    <t>"1.PP vnitřních" +16</t>
  </si>
  <si>
    <t>"1.NP vchodových" +1</t>
  </si>
  <si>
    <t>"1.NP vnitřních" +17</t>
  </si>
  <si>
    <t>"2.NP vnitřních" +12</t>
  </si>
  <si>
    <t>"1.PP vchodových do kotelny" +1</t>
  </si>
  <si>
    <t>"1.PP vnitřních do kotelny" +2</t>
  </si>
  <si>
    <t>766691914</t>
  </si>
  <si>
    <t>Vyvěšení nebo zavěšení dřevěných křídel dveří pl do 2 m2</t>
  </si>
  <si>
    <t>88</t>
  </si>
  <si>
    <t>45</t>
  </si>
  <si>
    <t>767691822</t>
  </si>
  <si>
    <t>Vyvěšení nebo zavěšení kovových křídel dveří do 2 m2</t>
  </si>
  <si>
    <t>90</t>
  </si>
  <si>
    <t>969011121</t>
  </si>
  <si>
    <t>Vybourání vodovodního nebo plynového vedení DN do 52</t>
  </si>
  <si>
    <t>92</t>
  </si>
  <si>
    <t>47</t>
  </si>
  <si>
    <t>969021121</t>
  </si>
  <si>
    <t>Vybourání kanalizačního potrubí DN do 200</t>
  </si>
  <si>
    <t>722260806</t>
  </si>
  <si>
    <t>Demontáž vodoměrné sestavy</t>
  </si>
  <si>
    <t>49</t>
  </si>
  <si>
    <t>725110814</t>
  </si>
  <si>
    <t>Demontáž klozetu Kombi</t>
  </si>
  <si>
    <t>98</t>
  </si>
  <si>
    <t>"1.PP" +2</t>
  </si>
  <si>
    <t>"1.NP" +5</t>
  </si>
  <si>
    <t>725210821</t>
  </si>
  <si>
    <t>Demontáž umyvadel bez výtokových armatur</t>
  </si>
  <si>
    <t>100</t>
  </si>
  <si>
    <t>"1.PP" +1</t>
  </si>
  <si>
    <t>"1.NP" +7</t>
  </si>
  <si>
    <t>"2.NP" +5</t>
  </si>
  <si>
    <t>51</t>
  </si>
  <si>
    <t>725820802</t>
  </si>
  <si>
    <t>Demontáž baterie stojánkové do jednoho otvoru</t>
  </si>
  <si>
    <t>102</t>
  </si>
  <si>
    <t>725860811</t>
  </si>
  <si>
    <t>Demontáž uzávěrů zápachu jednoduchých</t>
  </si>
  <si>
    <t>104</t>
  </si>
  <si>
    <t>53</t>
  </si>
  <si>
    <t>725590812</t>
  </si>
  <si>
    <t>Přemístění vnitrostaveništní demontovaných pro zařizovací předměty v objektech výšky do 12 m</t>
  </si>
  <si>
    <t>t</t>
  </si>
  <si>
    <t>106</t>
  </si>
  <si>
    <t>731200816</t>
  </si>
  <si>
    <t>Demontáž kotle ocelového na tuhá paliva výkon do 60 kW</t>
  </si>
  <si>
    <t>108</t>
  </si>
  <si>
    <t>55</t>
  </si>
  <si>
    <t>731391814</t>
  </si>
  <si>
    <t>Vypuštění vody z kotle samospádem plocha kotle do 50 m2</t>
  </si>
  <si>
    <t>110</t>
  </si>
  <si>
    <t>731890801</t>
  </si>
  <si>
    <t>Přemístění demontovaných kotelen umístěných ve výšce nebo hloubce objektu do 6 m</t>
  </si>
  <si>
    <t>112</t>
  </si>
  <si>
    <t>57</t>
  </si>
  <si>
    <t>732320818</t>
  </si>
  <si>
    <t>Demontáž nádrže beztlaké nebo tlakové odpojení od rozvodů potrubí obsah do 5000 litrů</t>
  </si>
  <si>
    <t>114</t>
  </si>
  <si>
    <t>732324818</t>
  </si>
  <si>
    <t>Demontáž nádrže beztlaké nebo tlakové vypuštění vody z nádrže obsah do 5000 litrů</t>
  </si>
  <si>
    <t>116</t>
  </si>
  <si>
    <t>59</t>
  </si>
  <si>
    <t>732890801</t>
  </si>
  <si>
    <t>Přesun demontovaných strojoven vodorovně 100 m v objektech výšky do 6 m</t>
  </si>
  <si>
    <t>118</t>
  </si>
  <si>
    <t>762331812</t>
  </si>
  <si>
    <t>Demontáž vázaných kcí krovů z hranolů průřezové plochy do 224 cm2</t>
  </si>
  <si>
    <t>120</t>
  </si>
  <si>
    <t xml:space="preserve">"krokve 12/16" </t>
  </si>
  <si>
    <t>+2*6*7,40</t>
  </si>
  <si>
    <t>+8*1,90+8*2,912+8*3,92+8*4,93+4*5,77+4*5,94+4*6,60+4*6,95</t>
  </si>
  <si>
    <t xml:space="preserve">"pásky 12/12" </t>
  </si>
  <si>
    <t>+16*1,30</t>
  </si>
  <si>
    <t>"kleštiny 8/16"</t>
  </si>
  <si>
    <t>+16*3,90+8*3,60+4*4,60</t>
  </si>
  <si>
    <t>61</t>
  </si>
  <si>
    <t>762331813</t>
  </si>
  <si>
    <t>Demontáž vázaných kcí krovů z hranolů průřezové plochy do 288 cm2</t>
  </si>
  <si>
    <t>122</t>
  </si>
  <si>
    <t>"pozednice 16/16"</t>
  </si>
  <si>
    <t>+2*(16,79+12,16)</t>
  </si>
  <si>
    <t>"nárožní krokve 16/16"</t>
  </si>
  <si>
    <t>+4*10,53</t>
  </si>
  <si>
    <t>"sloupky 16/16"</t>
  </si>
  <si>
    <t>+4*3,20+4*1,70</t>
  </si>
  <si>
    <t>762331814</t>
  </si>
  <si>
    <t>Demontáž vázaných kcí krovů z hranolů průřezové plochy do 450 cm2</t>
  </si>
  <si>
    <t>124</t>
  </si>
  <si>
    <t>"vaznice 16*2,"</t>
  </si>
  <si>
    <t>+2*9,20+2*4,60</t>
  </si>
  <si>
    <t>63</t>
  </si>
  <si>
    <t>762341811</t>
  </si>
  <si>
    <t>Demontáž bednění střech z prken</t>
  </si>
  <si>
    <t>126</t>
  </si>
  <si>
    <t>+2*4,63*7,20</t>
  </si>
  <si>
    <t>+2*1/2*13,36*7,20</t>
  </si>
  <si>
    <t>+4*1/2*6,68*7,20</t>
  </si>
  <si>
    <t>-(7*0,60*1,20+1,20*2,80)</t>
  </si>
  <si>
    <t>762343811</t>
  </si>
  <si>
    <t>Demontáž bednění okapů a štítových říms z prken</t>
  </si>
  <si>
    <t>128</t>
  </si>
  <si>
    <t>+2*(17,99+13,36)*0,80</t>
  </si>
  <si>
    <t>65</t>
  </si>
  <si>
    <t>762354812</t>
  </si>
  <si>
    <t>Demontáž střešních vikýřů pultových</t>
  </si>
  <si>
    <t>130</t>
  </si>
  <si>
    <t>764001841</t>
  </si>
  <si>
    <t>Demontáž krytiny ze šablon do suti</t>
  </si>
  <si>
    <t>132</t>
  </si>
  <si>
    <t>67</t>
  </si>
  <si>
    <t>712400831</t>
  </si>
  <si>
    <t>Odstranění hydroizolační folie podkladní střech do 30° jednovrstvé</t>
  </si>
  <si>
    <t>134</t>
  </si>
  <si>
    <t>764001851</t>
  </si>
  <si>
    <t>Demontáž hřebene s větrací mřížkou nebo hřebenovým plechem do suti</t>
  </si>
  <si>
    <t>136</t>
  </si>
  <si>
    <t>69</t>
  </si>
  <si>
    <t>764001881</t>
  </si>
  <si>
    <t>Demontáž nároží z hřebenového plechu do suti</t>
  </si>
  <si>
    <t>138</t>
  </si>
  <si>
    <t>764002811</t>
  </si>
  <si>
    <t>Demontáž okapového plechu do suti v krytině povlakové</t>
  </si>
  <si>
    <t>140</t>
  </si>
  <si>
    <t>+2*(13,36+17,99)</t>
  </si>
  <si>
    <t>71</t>
  </si>
  <si>
    <t>764002851</t>
  </si>
  <si>
    <t>Demontáž oplechování parapetů do suti</t>
  </si>
  <si>
    <t>142</t>
  </si>
  <si>
    <t>"1.PP" +1,30+2*1,10+3*1,26+1,25+0,53+1,062</t>
  </si>
  <si>
    <t>"1.NP" +1,30+11*1,30+3*0,58+2*1,28+3*0,68+1,80</t>
  </si>
  <si>
    <t>"2.NP" +2*0,52+10*1,30+2*1,40+2*1,35+1,365+8*0,68+1,80</t>
  </si>
  <si>
    <t>764004801</t>
  </si>
  <si>
    <t>Demontáž podokapního žlabu do suti</t>
  </si>
  <si>
    <t>144</t>
  </si>
  <si>
    <t>73</t>
  </si>
  <si>
    <t>764004861</t>
  </si>
  <si>
    <t>Demontáž svodu do suti</t>
  </si>
  <si>
    <t>146</t>
  </si>
  <si>
    <t>+4*7,50</t>
  </si>
  <si>
    <t>766441811</t>
  </si>
  <si>
    <t>Demontáž parapetních desek dřevěných nebo plastových šířky do 30 cm délky do 1,0 m</t>
  </si>
  <si>
    <t>148</t>
  </si>
  <si>
    <t>"1.NP" +6</t>
  </si>
  <si>
    <t>"2.NP" +10</t>
  </si>
  <si>
    <t>75</t>
  </si>
  <si>
    <t>766441821</t>
  </si>
  <si>
    <t>Demontáž parapetních desek dřevěných nebo plastových šířky do 30 cm délky přes 1,0 m</t>
  </si>
  <si>
    <t>150</t>
  </si>
  <si>
    <t>"1.PP" +8</t>
  </si>
  <si>
    <t>"1.NP" +15</t>
  </si>
  <si>
    <t>"2.NP" +16</t>
  </si>
  <si>
    <t>767662820</t>
  </si>
  <si>
    <t>Demontáž mříží pevných přivařených</t>
  </si>
  <si>
    <t>152</t>
  </si>
  <si>
    <t>"1.PP" +1,325*2,70</t>
  </si>
  <si>
    <t>77</t>
  </si>
  <si>
    <t>767996704</t>
  </si>
  <si>
    <t>Demontáž atypických zámečnických konstrukcí řezáním hmotnosti jednotlivých dílů do 500 kg</t>
  </si>
  <si>
    <t>kg</t>
  </si>
  <si>
    <t>154</t>
  </si>
  <si>
    <t>"ocelová konstrukce lávky v úrovni -2,970 (odhad)" +2000,00</t>
  </si>
  <si>
    <t>713420813</t>
  </si>
  <si>
    <t>Odstranění izolace tepelné azbestovými vláknocementovými šňůrami tl do 50 mm</t>
  </si>
  <si>
    <t>156</t>
  </si>
  <si>
    <t>79</t>
  </si>
  <si>
    <t>721160802</t>
  </si>
  <si>
    <t>Demontáž potrubí azbestového vláknocementového DN 100</t>
  </si>
  <si>
    <t>158</t>
  </si>
  <si>
    <t>"Podkroví" +8*4,00</t>
  </si>
  <si>
    <t>721160805</t>
  </si>
  <si>
    <t>Odstranění plochých azbestových vláknocementových těsnění přírub potrubí</t>
  </si>
  <si>
    <t>160</t>
  </si>
  <si>
    <t>997</t>
  </si>
  <si>
    <t>Přesun sutě</t>
  </si>
  <si>
    <t>81</t>
  </si>
  <si>
    <t>997013511</t>
  </si>
  <si>
    <t>Odvoz suti a vybouraných hmot na skládku do 1 km s naložením a se složením</t>
  </si>
  <si>
    <t>162</t>
  </si>
  <si>
    <t>+977,407+803,709+15,383+3,092+12,270+124,151</t>
  </si>
  <si>
    <t>997013509</t>
  </si>
  <si>
    <t>Příplatek k odvozu suti a vybouraných hmot na skládku ZKD 1 km přes 1 km (24x)</t>
  </si>
  <si>
    <t>164</t>
  </si>
  <si>
    <t>+24*1936,012</t>
  </si>
  <si>
    <t>83</t>
  </si>
  <si>
    <t>997013802</t>
  </si>
  <si>
    <t>Poplatek za uložení na skládce (skládkovné) stavebního odpadu železobetonového kód odpadu 170 101</t>
  </si>
  <si>
    <t>CS ÚRS 2018 01</t>
  </si>
  <si>
    <t>1928294366</t>
  </si>
  <si>
    <t>+335,16+118,681+0,709+493,374+8,243+21,24</t>
  </si>
  <si>
    <t>997013803</t>
  </si>
  <si>
    <t>Poplatek za uložení na skládce (skládkovné) stavebního odpadu cihelného kód odpadu 170 102</t>
  </si>
  <si>
    <t>-511808207</t>
  </si>
  <si>
    <t>+14,541+36,010+13,713+733,918+5,346+0,181</t>
  </si>
  <si>
    <t>85</t>
  </si>
  <si>
    <t>997013811</t>
  </si>
  <si>
    <t>Poplatek za uložení na skládce (skládkovné) stavebního odpadu dřevěného kód odpadu 170 201</t>
  </si>
  <si>
    <t>1324024781</t>
  </si>
  <si>
    <t>+1,010+0,740+3,724+0,511+0,224+0,614+2,87+0,883+3,7613+0,800+0,051+0,195</t>
  </si>
  <si>
    <t>997013814</t>
  </si>
  <si>
    <t>Poplatek za uložení na skládce (skládkovné) stavebního odpadu izolací kód odpadu 170 604</t>
  </si>
  <si>
    <t>105607480</t>
  </si>
  <si>
    <t>+1,088+0,50+1,504</t>
  </si>
  <si>
    <t>87</t>
  </si>
  <si>
    <t>997013821</t>
  </si>
  <si>
    <t>Poplatek za uložení na skládce (skládkovné) stavebního odpadu s obsahem azbestu kód odpadu 170 605</t>
  </si>
  <si>
    <t>-208803389</t>
  </si>
  <si>
    <t>+7,820+0,978+2,134+1,338</t>
  </si>
  <si>
    <t>997013510</t>
  </si>
  <si>
    <t>Přeprava nebezpečných materiálů - azbest - v uzavřeném kontejneru přepravcem s licencí ADR - na skládku s naložením a se složením</t>
  </si>
  <si>
    <t>168</t>
  </si>
  <si>
    <t>89</t>
  </si>
  <si>
    <t>997013831</t>
  </si>
  <si>
    <t>Poplatek za uložení na skládce (skládkovné) stavebního odpadu směsného kód odpadu 170 904</t>
  </si>
  <si>
    <t>895988608</t>
  </si>
  <si>
    <t>RK - Rekultivace</t>
  </si>
  <si>
    <t xml:space="preserve">    ČTU - Čisté terénní úpravy</t>
  </si>
  <si>
    <t xml:space="preserve">    TR - Založení parkového trávníku</t>
  </si>
  <si>
    <t xml:space="preserve">      998 - Přesun hmot</t>
  </si>
  <si>
    <t>167101102</t>
  </si>
  <si>
    <t>Nakládání výkopku z hornin tř. 1 až 4 přes 100 m3</t>
  </si>
  <si>
    <t>313735959</t>
  </si>
  <si>
    <t xml:space="preserve">původní půdorys v úrovni podlahy suterénu demolované budovy   </t>
  </si>
  <si>
    <t>+(12,80*16,85+3,71*18,94+1,80*1,10+4,40*1,455+2,90*1,00)*3,50</t>
  </si>
  <si>
    <t>58331200</t>
  </si>
  <si>
    <t>zemina netříděná zásypový materiál</t>
  </si>
  <si>
    <t>1704094294</t>
  </si>
  <si>
    <t>162701105</t>
  </si>
  <si>
    <t>Vodorovné přemístění do 10000 m výkopku/sypaniny z horniny tř. 1 až 4</t>
  </si>
  <si>
    <t>-860670069</t>
  </si>
  <si>
    <t>162701109</t>
  </si>
  <si>
    <t>Příplatek k vodorovnému přemístění výkopku/sypaniny z horniny tř. 1 až 4 ZKD 1000 m přes 10000 m (15x)</t>
  </si>
  <si>
    <t>36155859</t>
  </si>
  <si>
    <t>+15*1040,303</t>
  </si>
  <si>
    <t>171101101</t>
  </si>
  <si>
    <t>Uložení sypaniny z hornin soudržných do násypů zhutněných na 95 % PS</t>
  </si>
  <si>
    <t>-1386381467</t>
  </si>
  <si>
    <t>ČTU</t>
  </si>
  <si>
    <t>Čisté terénní úpravy</t>
  </si>
  <si>
    <t>183403161</t>
  </si>
  <si>
    <t>Obdělání půdy válením v rovině a svahu do 1:5</t>
  </si>
  <si>
    <t>650505953</t>
  </si>
  <si>
    <t>"travinobylinný porost" +300,00</t>
  </si>
  <si>
    <t>184802111</t>
  </si>
  <si>
    <t>Chemické odplevelení před založením kultury 2x opakováno postřikem na široko v rovině a svahu do 1:5</t>
  </si>
  <si>
    <t>1224327828</t>
  </si>
  <si>
    <t>25234001</t>
  </si>
  <si>
    <t>herbicid totální systémový neselektivní (2x opakováno)</t>
  </si>
  <si>
    <t>litr</t>
  </si>
  <si>
    <t>-343152798</t>
  </si>
  <si>
    <t>TR</t>
  </si>
  <si>
    <t>Založení parkového trávníku</t>
  </si>
  <si>
    <t>181411131</t>
  </si>
  <si>
    <t>Založení parkového trávníku výsevem plochy do 1000 m2 v rovině a ve svahu do 1:5</t>
  </si>
  <si>
    <t>658676113</t>
  </si>
  <si>
    <t>00572410</t>
  </si>
  <si>
    <t>osivo směs travní parková</t>
  </si>
  <si>
    <t>-1469688166</t>
  </si>
  <si>
    <t>300*0,015 'Přepočtené koeficientem množství</t>
  </si>
  <si>
    <t>10371500</t>
  </si>
  <si>
    <t>substrát pro trávníky VL</t>
  </si>
  <si>
    <t>539128993</t>
  </si>
  <si>
    <t>doplnění snížené roviny zasypávané jámy po zhutnění zeminy</t>
  </si>
  <si>
    <t>+300,00*0,20</t>
  </si>
  <si>
    <t>183403162</t>
  </si>
  <si>
    <t>Uválcování trávníku v rovině a svahu do 1:5</t>
  </si>
  <si>
    <t>2076508878</t>
  </si>
  <si>
    <t>185802113</t>
  </si>
  <si>
    <t>Hnojení půdy umělým hnojivem na široko v rovině a svahu do 1:5</t>
  </si>
  <si>
    <t>-486396972</t>
  </si>
  <si>
    <t>25111111</t>
  </si>
  <si>
    <t>startovací dávka ledek amonný s vápencem</t>
  </si>
  <si>
    <t>1516923741</t>
  </si>
  <si>
    <t>"množství 20g/m2" +(300,00*20)/1000</t>
  </si>
  <si>
    <t>25191155</t>
  </si>
  <si>
    <t xml:space="preserve">kombinované bezchloridové granulované hnojivo NPK se stopovými prvky 40g/m2do zásoby </t>
  </si>
  <si>
    <t>-851169183</t>
  </si>
  <si>
    <t>"množství 40 g/m2)" +(300,00*40)/1000</t>
  </si>
  <si>
    <t>185851121</t>
  </si>
  <si>
    <t>Dovoz vody pro zálivku rostlin za vzdálenost do 1000 m</t>
  </si>
  <si>
    <t>-2100809504</t>
  </si>
  <si>
    <t>185803111</t>
  </si>
  <si>
    <t>Ošetření trávníku pokosením a shrabáním v rovině a svahu do 1:5 (3x opakováno)</t>
  </si>
  <si>
    <t>1701007353</t>
  </si>
  <si>
    <t>998</t>
  </si>
  <si>
    <t>Přesun hmot</t>
  </si>
  <si>
    <t>998231311</t>
  </si>
  <si>
    <t xml:space="preserve">Přesun hmot pro sadovnické a krajinářské úpravy vodorovně </t>
  </si>
  <si>
    <t>-258747033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</si>
  <si>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</si>
  <si>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</si>
  <si>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</si>
  <si>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</si>
  <si>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VRN3</t>
  </si>
  <si>
    <t>Zařízení staveniště</t>
  </si>
  <si>
    <t>030001000</t>
  </si>
  <si>
    <t>%</t>
  </si>
  <si>
    <t>1024</t>
  </si>
  <si>
    <t>-771379095</t>
  </si>
  <si>
    <t>VRN6</t>
  </si>
  <si>
    <t>Územní vlivy</t>
  </si>
  <si>
    <t>060001000</t>
  </si>
  <si>
    <t>280717398</t>
  </si>
  <si>
    <t>VRN7</t>
  </si>
  <si>
    <t>Provozní vlivy</t>
  </si>
  <si>
    <t>070001000</t>
  </si>
  <si>
    <t>429764819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</si>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</sst>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4" xfId="0" applyFont="1" applyBorder="1" applyAlignment="1">
      <alignment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166" fontId="7" fillId="0" borderId="23" xfId="0" applyNumberFormat="1" applyFont="1" applyBorder="1" applyAlignment="1" applyProtection="1">
      <alignment/>
      <protection/>
    </xf>
    <xf numFmtId="166" fontId="7" fillId="0" borderId="2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1" fillId="2" borderId="0" xfId="20" applyFont="1" applyFill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3" t="s">
        <v>16</v>
      </c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29"/>
      <c r="AQ5" s="31"/>
      <c r="BE5" s="371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5" t="s">
        <v>19</v>
      </c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29"/>
      <c r="AQ6" s="31"/>
      <c r="BE6" s="372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72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72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2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72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72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2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72"/>
      <c r="BS13" s="24" t="s">
        <v>8</v>
      </c>
    </row>
    <row r="14" spans="2:71" ht="15">
      <c r="B14" s="28"/>
      <c r="C14" s="29"/>
      <c r="D14" s="29"/>
      <c r="E14" s="376" t="s">
        <v>32</v>
      </c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72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2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34</v>
      </c>
      <c r="AO16" s="29"/>
      <c r="AP16" s="29"/>
      <c r="AQ16" s="31"/>
      <c r="BE16" s="372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36</v>
      </c>
      <c r="AO17" s="29"/>
      <c r="AP17" s="29"/>
      <c r="AQ17" s="31"/>
      <c r="BE17" s="372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2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2"/>
      <c r="BS19" s="24" t="s">
        <v>8</v>
      </c>
    </row>
    <row r="20" spans="2:71" ht="16.5" customHeight="1">
      <c r="B20" s="28"/>
      <c r="C20" s="29"/>
      <c r="D20" s="29"/>
      <c r="E20" s="378" t="s">
        <v>21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29"/>
      <c r="AP20" s="29"/>
      <c r="AQ20" s="31"/>
      <c r="BE20" s="372"/>
      <c r="BS20" s="24" t="s">
        <v>37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2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2"/>
    </row>
    <row r="23" spans="2:57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9">
        <f>ROUND(AG51,2)</f>
        <v>0</v>
      </c>
      <c r="AL23" s="380"/>
      <c r="AM23" s="380"/>
      <c r="AN23" s="380"/>
      <c r="AO23" s="380"/>
      <c r="AP23" s="42"/>
      <c r="AQ23" s="45"/>
      <c r="BE23" s="372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2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1" t="s">
        <v>40</v>
      </c>
      <c r="M25" s="381"/>
      <c r="N25" s="381"/>
      <c r="O25" s="381"/>
      <c r="P25" s="42"/>
      <c r="Q25" s="42"/>
      <c r="R25" s="42"/>
      <c r="S25" s="42"/>
      <c r="T25" s="42"/>
      <c r="U25" s="42"/>
      <c r="V25" s="42"/>
      <c r="W25" s="381" t="s">
        <v>41</v>
      </c>
      <c r="X25" s="381"/>
      <c r="Y25" s="381"/>
      <c r="Z25" s="381"/>
      <c r="AA25" s="381"/>
      <c r="AB25" s="381"/>
      <c r="AC25" s="381"/>
      <c r="AD25" s="381"/>
      <c r="AE25" s="381"/>
      <c r="AF25" s="42"/>
      <c r="AG25" s="42"/>
      <c r="AH25" s="42"/>
      <c r="AI25" s="42"/>
      <c r="AJ25" s="42"/>
      <c r="AK25" s="381" t="s">
        <v>42</v>
      </c>
      <c r="AL25" s="381"/>
      <c r="AM25" s="381"/>
      <c r="AN25" s="381"/>
      <c r="AO25" s="381"/>
      <c r="AP25" s="42"/>
      <c r="AQ25" s="45"/>
      <c r="BE25" s="372"/>
    </row>
    <row r="26" spans="2:57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4">
        <v>0.21</v>
      </c>
      <c r="M26" s="365"/>
      <c r="N26" s="365"/>
      <c r="O26" s="365"/>
      <c r="P26" s="48"/>
      <c r="Q26" s="48"/>
      <c r="R26" s="48"/>
      <c r="S26" s="48"/>
      <c r="T26" s="48"/>
      <c r="U26" s="48"/>
      <c r="V26" s="48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8"/>
      <c r="AG26" s="48"/>
      <c r="AH26" s="48"/>
      <c r="AI26" s="48"/>
      <c r="AJ26" s="48"/>
      <c r="AK26" s="366">
        <f>ROUND(AV51,2)</f>
        <v>0</v>
      </c>
      <c r="AL26" s="365"/>
      <c r="AM26" s="365"/>
      <c r="AN26" s="365"/>
      <c r="AO26" s="365"/>
      <c r="AP26" s="48"/>
      <c r="AQ26" s="50"/>
      <c r="BE26" s="372"/>
    </row>
    <row r="27" spans="2:57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4">
        <v>0.15</v>
      </c>
      <c r="M27" s="365"/>
      <c r="N27" s="365"/>
      <c r="O27" s="365"/>
      <c r="P27" s="48"/>
      <c r="Q27" s="48"/>
      <c r="R27" s="48"/>
      <c r="S27" s="48"/>
      <c r="T27" s="48"/>
      <c r="U27" s="48"/>
      <c r="V27" s="48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8"/>
      <c r="AG27" s="48"/>
      <c r="AH27" s="48"/>
      <c r="AI27" s="48"/>
      <c r="AJ27" s="48"/>
      <c r="AK27" s="366">
        <f>ROUND(AW51,2)</f>
        <v>0</v>
      </c>
      <c r="AL27" s="365"/>
      <c r="AM27" s="365"/>
      <c r="AN27" s="365"/>
      <c r="AO27" s="365"/>
      <c r="AP27" s="48"/>
      <c r="AQ27" s="50"/>
      <c r="BE27" s="372"/>
    </row>
    <row r="28" spans="2:57" s="2" customFormat="1" ht="14.45" customHeight="1" hidden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4">
        <v>0.21</v>
      </c>
      <c r="M28" s="365"/>
      <c r="N28" s="365"/>
      <c r="O28" s="365"/>
      <c r="P28" s="48"/>
      <c r="Q28" s="48"/>
      <c r="R28" s="48"/>
      <c r="S28" s="48"/>
      <c r="T28" s="48"/>
      <c r="U28" s="48"/>
      <c r="V28" s="48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8"/>
      <c r="AG28" s="48"/>
      <c r="AH28" s="48"/>
      <c r="AI28" s="48"/>
      <c r="AJ28" s="48"/>
      <c r="AK28" s="366">
        <v>0</v>
      </c>
      <c r="AL28" s="365"/>
      <c r="AM28" s="365"/>
      <c r="AN28" s="365"/>
      <c r="AO28" s="365"/>
      <c r="AP28" s="48"/>
      <c r="AQ28" s="50"/>
      <c r="BE28" s="372"/>
    </row>
    <row r="29" spans="2:57" s="2" customFormat="1" ht="14.45" customHeight="1" hidden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4">
        <v>0.15</v>
      </c>
      <c r="M29" s="365"/>
      <c r="N29" s="365"/>
      <c r="O29" s="365"/>
      <c r="P29" s="48"/>
      <c r="Q29" s="48"/>
      <c r="R29" s="48"/>
      <c r="S29" s="48"/>
      <c r="T29" s="48"/>
      <c r="U29" s="48"/>
      <c r="V29" s="48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8"/>
      <c r="AG29" s="48"/>
      <c r="AH29" s="48"/>
      <c r="AI29" s="48"/>
      <c r="AJ29" s="48"/>
      <c r="AK29" s="366">
        <v>0</v>
      </c>
      <c r="AL29" s="365"/>
      <c r="AM29" s="365"/>
      <c r="AN29" s="365"/>
      <c r="AO29" s="365"/>
      <c r="AP29" s="48"/>
      <c r="AQ29" s="50"/>
      <c r="BE29" s="372"/>
    </row>
    <row r="30" spans="2:57" s="2" customFormat="1" ht="14.45" customHeight="1" hidden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4">
        <v>0</v>
      </c>
      <c r="M30" s="365"/>
      <c r="N30" s="365"/>
      <c r="O30" s="365"/>
      <c r="P30" s="48"/>
      <c r="Q30" s="48"/>
      <c r="R30" s="48"/>
      <c r="S30" s="48"/>
      <c r="T30" s="48"/>
      <c r="U30" s="48"/>
      <c r="V30" s="48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8"/>
      <c r="AG30" s="48"/>
      <c r="AH30" s="48"/>
      <c r="AI30" s="48"/>
      <c r="AJ30" s="48"/>
      <c r="AK30" s="366">
        <v>0</v>
      </c>
      <c r="AL30" s="365"/>
      <c r="AM30" s="365"/>
      <c r="AN30" s="365"/>
      <c r="AO30" s="365"/>
      <c r="AP30" s="48"/>
      <c r="AQ30" s="50"/>
      <c r="BE30" s="372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2"/>
    </row>
    <row r="32" spans="2:57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7" t="s">
        <v>51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72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HLB-a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0" t="str">
        <f>K6</f>
        <v>HLB - Hlubočepská 281-31A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Praha 5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2" t="str">
        <f>IF(AN8="","",AN8)</f>
        <v>28. 4. 2018</v>
      </c>
      <c r="AN44" s="352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Městská část Praha 5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53" t="str">
        <f>IF(E17="","",E17)</f>
        <v>ABP a.s.</v>
      </c>
      <c r="AN46" s="353"/>
      <c r="AO46" s="353"/>
      <c r="AP46" s="353"/>
      <c r="AQ46" s="63"/>
      <c r="AR46" s="61"/>
      <c r="AS46" s="354" t="s">
        <v>53</v>
      </c>
      <c r="AT46" s="355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6"/>
      <c r="AT47" s="357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8"/>
      <c r="AT48" s="359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0" t="s">
        <v>54</v>
      </c>
      <c r="D49" s="361"/>
      <c r="E49" s="361"/>
      <c r="F49" s="361"/>
      <c r="G49" s="361"/>
      <c r="H49" s="79"/>
      <c r="I49" s="362" t="s">
        <v>55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56</v>
      </c>
      <c r="AH49" s="361"/>
      <c r="AI49" s="361"/>
      <c r="AJ49" s="361"/>
      <c r="AK49" s="361"/>
      <c r="AL49" s="361"/>
      <c r="AM49" s="361"/>
      <c r="AN49" s="362" t="s">
        <v>57</v>
      </c>
      <c r="AO49" s="361"/>
      <c r="AP49" s="361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4">
        <f>ROUND(SUM(AG52:AG55),2)</f>
        <v>0</v>
      </c>
      <c r="AH51" s="344"/>
      <c r="AI51" s="344"/>
      <c r="AJ51" s="344"/>
      <c r="AK51" s="344"/>
      <c r="AL51" s="344"/>
      <c r="AM51" s="344"/>
      <c r="AN51" s="345">
        <f>SUM(AG51,AT51)</f>
        <v>0</v>
      </c>
      <c r="AO51" s="345"/>
      <c r="AP51" s="345"/>
      <c r="AQ51" s="89" t="s">
        <v>21</v>
      </c>
      <c r="AR51" s="71"/>
      <c r="AS51" s="90">
        <f>ROUND(SUM(AS52:AS55),2)</f>
        <v>0</v>
      </c>
      <c r="AT51" s="91">
        <f>ROUND(SUM(AV51:AW51),2)</f>
        <v>0</v>
      </c>
      <c r="AU51" s="92">
        <f>ROUND(SUM(AU52:AU55),5)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ROUND(SUM(AZ52:AZ55),2)</f>
        <v>0</v>
      </c>
      <c r="BA51" s="91">
        <f>ROUND(SUM(BA52:BA55),2)</f>
        <v>0</v>
      </c>
      <c r="BB51" s="91">
        <f>ROUND(SUM(BB52:BB55),2)</f>
        <v>0</v>
      </c>
      <c r="BC51" s="91">
        <f>ROUND(SUM(BC52:BC55),2)</f>
        <v>0</v>
      </c>
      <c r="BD51" s="93">
        <f>ROUND(SUM(BD52:BD55),2)</f>
        <v>0</v>
      </c>
      <c r="BS51" s="94" t="s">
        <v>72</v>
      </c>
      <c r="BT51" s="94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0" s="5" customFormat="1" ht="16.5" customHeight="1">
      <c r="A52" s="95" t="s">
        <v>76</v>
      </c>
      <c r="B52" s="96"/>
      <c r="C52" s="97"/>
      <c r="D52" s="349" t="s">
        <v>16</v>
      </c>
      <c r="E52" s="349"/>
      <c r="F52" s="349"/>
      <c r="G52" s="349"/>
      <c r="H52" s="349"/>
      <c r="I52" s="98"/>
      <c r="J52" s="349" t="s">
        <v>19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'HLB-a - HLB - Hlubočepská...'!J25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'HLB-a - HLB - Hlubočepská...'!P71</f>
        <v>0</v>
      </c>
      <c r="AV52" s="102">
        <f>'HLB-a - HLB - Hlubočepská...'!J28</f>
        <v>0</v>
      </c>
      <c r="AW52" s="102">
        <f>'HLB-a - HLB - Hlubočepská...'!J29</f>
        <v>0</v>
      </c>
      <c r="AX52" s="102">
        <f>'HLB-a - HLB - Hlubočepská...'!J30</f>
        <v>0</v>
      </c>
      <c r="AY52" s="102">
        <f>'HLB-a - HLB - Hlubočepská...'!J31</f>
        <v>0</v>
      </c>
      <c r="AZ52" s="102">
        <f>'HLB-a - HLB - Hlubočepská...'!F28</f>
        <v>0</v>
      </c>
      <c r="BA52" s="102">
        <f>'HLB-a - HLB - Hlubočepská...'!F29</f>
        <v>0</v>
      </c>
      <c r="BB52" s="102">
        <f>'HLB-a - HLB - Hlubočepská...'!F30</f>
        <v>0</v>
      </c>
      <c r="BC52" s="102">
        <f>'HLB-a - HLB - Hlubočepská...'!F31</f>
        <v>0</v>
      </c>
      <c r="BD52" s="104">
        <f>'HLB-a - HLB - Hlubočepská...'!F32</f>
        <v>0</v>
      </c>
      <c r="BT52" s="105" t="s">
        <v>78</v>
      </c>
      <c r="BU52" s="105" t="s">
        <v>79</v>
      </c>
      <c r="BV52" s="105" t="s">
        <v>74</v>
      </c>
      <c r="BW52" s="105" t="s">
        <v>7</v>
      </c>
      <c r="BX52" s="105" t="s">
        <v>75</v>
      </c>
      <c r="CL52" s="105" t="s">
        <v>21</v>
      </c>
    </row>
    <row r="53" spans="1:91" s="5" customFormat="1" ht="47.25" customHeight="1">
      <c r="A53" s="95" t="s">
        <v>76</v>
      </c>
      <c r="B53" s="96"/>
      <c r="C53" s="97"/>
      <c r="D53" s="349" t="s">
        <v>80</v>
      </c>
      <c r="E53" s="349"/>
      <c r="F53" s="349"/>
      <c r="G53" s="349"/>
      <c r="H53" s="349"/>
      <c r="I53" s="98"/>
      <c r="J53" s="349" t="s">
        <v>80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7">
        <f>'HLB-B - Bourání - HLB-B -...'!J27</f>
        <v>0</v>
      </c>
      <c r="AH53" s="348"/>
      <c r="AI53" s="348"/>
      <c r="AJ53" s="348"/>
      <c r="AK53" s="348"/>
      <c r="AL53" s="348"/>
      <c r="AM53" s="348"/>
      <c r="AN53" s="347">
        <f>SUM(AG53,AT53)</f>
        <v>0</v>
      </c>
      <c r="AO53" s="348"/>
      <c r="AP53" s="348"/>
      <c r="AQ53" s="99" t="s">
        <v>77</v>
      </c>
      <c r="AR53" s="100"/>
      <c r="AS53" s="101">
        <v>0</v>
      </c>
      <c r="AT53" s="102">
        <f>ROUND(SUM(AV53:AW53),2)</f>
        <v>0</v>
      </c>
      <c r="AU53" s="103">
        <f>'HLB-B - Bourání - HLB-B -...'!P83</f>
        <v>0</v>
      </c>
      <c r="AV53" s="102">
        <f>'HLB-B - Bourání - HLB-B -...'!J30</f>
        <v>0</v>
      </c>
      <c r="AW53" s="102">
        <f>'HLB-B - Bourání - HLB-B -...'!J31</f>
        <v>0</v>
      </c>
      <c r="AX53" s="102">
        <f>'HLB-B - Bourání - HLB-B -...'!J32</f>
        <v>0</v>
      </c>
      <c r="AY53" s="102">
        <f>'HLB-B - Bourání - HLB-B -...'!J33</f>
        <v>0</v>
      </c>
      <c r="AZ53" s="102">
        <f>'HLB-B - Bourání - HLB-B -...'!F30</f>
        <v>0</v>
      </c>
      <c r="BA53" s="102">
        <f>'HLB-B - Bourání - HLB-B -...'!F31</f>
        <v>0</v>
      </c>
      <c r="BB53" s="102">
        <f>'HLB-B - Bourání - HLB-B -...'!F32</f>
        <v>0</v>
      </c>
      <c r="BC53" s="102">
        <f>'HLB-B - Bourání - HLB-B -...'!F33</f>
        <v>0</v>
      </c>
      <c r="BD53" s="104">
        <f>'HLB-B - Bourání - HLB-B -...'!F34</f>
        <v>0</v>
      </c>
      <c r="BT53" s="105" t="s">
        <v>78</v>
      </c>
      <c r="BV53" s="105" t="s">
        <v>74</v>
      </c>
      <c r="BW53" s="105" t="s">
        <v>81</v>
      </c>
      <c r="BX53" s="105" t="s">
        <v>7</v>
      </c>
      <c r="CL53" s="105" t="s">
        <v>21</v>
      </c>
      <c r="CM53" s="105" t="s">
        <v>82</v>
      </c>
    </row>
    <row r="54" spans="1:91" s="5" customFormat="1" ht="16.5" customHeight="1">
      <c r="A54" s="95" t="s">
        <v>76</v>
      </c>
      <c r="B54" s="96"/>
      <c r="C54" s="97"/>
      <c r="D54" s="349" t="s">
        <v>83</v>
      </c>
      <c r="E54" s="349"/>
      <c r="F54" s="349"/>
      <c r="G54" s="349"/>
      <c r="H54" s="349"/>
      <c r="I54" s="98"/>
      <c r="J54" s="349" t="s">
        <v>84</v>
      </c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7">
        <f>'RK - Rekultivace'!J27</f>
        <v>0</v>
      </c>
      <c r="AH54" s="348"/>
      <c r="AI54" s="348"/>
      <c r="AJ54" s="348"/>
      <c r="AK54" s="348"/>
      <c r="AL54" s="348"/>
      <c r="AM54" s="348"/>
      <c r="AN54" s="347">
        <f>SUM(AG54,AT54)</f>
        <v>0</v>
      </c>
      <c r="AO54" s="348"/>
      <c r="AP54" s="348"/>
      <c r="AQ54" s="99" t="s">
        <v>77</v>
      </c>
      <c r="AR54" s="100"/>
      <c r="AS54" s="101">
        <v>0</v>
      </c>
      <c r="AT54" s="102">
        <f>ROUND(SUM(AV54:AW54),2)</f>
        <v>0</v>
      </c>
      <c r="AU54" s="103">
        <f>'RK - Rekultivace'!P81</f>
        <v>0</v>
      </c>
      <c r="AV54" s="102">
        <f>'RK - Rekultivace'!J30</f>
        <v>0</v>
      </c>
      <c r="AW54" s="102">
        <f>'RK - Rekultivace'!J31</f>
        <v>0</v>
      </c>
      <c r="AX54" s="102">
        <f>'RK - Rekultivace'!J32</f>
        <v>0</v>
      </c>
      <c r="AY54" s="102">
        <f>'RK - Rekultivace'!J33</f>
        <v>0</v>
      </c>
      <c r="AZ54" s="102">
        <f>'RK - Rekultivace'!F30</f>
        <v>0</v>
      </c>
      <c r="BA54" s="102">
        <f>'RK - Rekultivace'!F31</f>
        <v>0</v>
      </c>
      <c r="BB54" s="102">
        <f>'RK - Rekultivace'!F32</f>
        <v>0</v>
      </c>
      <c r="BC54" s="102">
        <f>'RK - Rekultivace'!F33</f>
        <v>0</v>
      </c>
      <c r="BD54" s="104">
        <f>'RK - Rekultivace'!F34</f>
        <v>0</v>
      </c>
      <c r="BT54" s="105" t="s">
        <v>78</v>
      </c>
      <c r="BV54" s="105" t="s">
        <v>74</v>
      </c>
      <c r="BW54" s="105" t="s">
        <v>85</v>
      </c>
      <c r="BX54" s="105" t="s">
        <v>7</v>
      </c>
      <c r="CL54" s="105" t="s">
        <v>21</v>
      </c>
      <c r="CM54" s="105" t="s">
        <v>82</v>
      </c>
    </row>
    <row r="55" spans="1:91" s="5" customFormat="1" ht="16.5" customHeight="1">
      <c r="A55" s="95" t="s">
        <v>76</v>
      </c>
      <c r="B55" s="96"/>
      <c r="C55" s="97"/>
      <c r="D55" s="349" t="s">
        <v>86</v>
      </c>
      <c r="E55" s="349"/>
      <c r="F55" s="349"/>
      <c r="G55" s="349"/>
      <c r="H55" s="349"/>
      <c r="I55" s="98"/>
      <c r="J55" s="349" t="s">
        <v>87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'VRN - Vedlejší rozpočtové...'!J27</f>
        <v>0</v>
      </c>
      <c r="AH55" s="348"/>
      <c r="AI55" s="348"/>
      <c r="AJ55" s="348"/>
      <c r="AK55" s="348"/>
      <c r="AL55" s="348"/>
      <c r="AM55" s="348"/>
      <c r="AN55" s="347">
        <f>SUM(AG55,AT55)</f>
        <v>0</v>
      </c>
      <c r="AO55" s="348"/>
      <c r="AP55" s="348"/>
      <c r="AQ55" s="99" t="s">
        <v>77</v>
      </c>
      <c r="AR55" s="100"/>
      <c r="AS55" s="106">
        <v>0</v>
      </c>
      <c r="AT55" s="107">
        <f>ROUND(SUM(AV55:AW55),2)</f>
        <v>0</v>
      </c>
      <c r="AU55" s="108">
        <f>'VRN - Vedlejší rozpočtové...'!P80</f>
        <v>0</v>
      </c>
      <c r="AV55" s="107">
        <f>'VRN - Vedlejší rozpočtové...'!J30</f>
        <v>0</v>
      </c>
      <c r="AW55" s="107">
        <f>'VRN - Vedlejší rozpočtové...'!J31</f>
        <v>0</v>
      </c>
      <c r="AX55" s="107">
        <f>'VRN - Vedlejší rozpočtové...'!J32</f>
        <v>0</v>
      </c>
      <c r="AY55" s="107">
        <f>'VRN - Vedlejší rozpočtové...'!J33</f>
        <v>0</v>
      </c>
      <c r="AZ55" s="107">
        <f>'VRN - Vedlejší rozpočtové...'!F30</f>
        <v>0</v>
      </c>
      <c r="BA55" s="107">
        <f>'VRN - Vedlejší rozpočtové...'!F31</f>
        <v>0</v>
      </c>
      <c r="BB55" s="107">
        <f>'VRN - Vedlejší rozpočtové...'!F32</f>
        <v>0</v>
      </c>
      <c r="BC55" s="107">
        <f>'VRN - Vedlejší rozpočtové...'!F33</f>
        <v>0</v>
      </c>
      <c r="BD55" s="109">
        <f>'VRN - Vedlejší rozpočtové...'!F34</f>
        <v>0</v>
      </c>
      <c r="BT55" s="105" t="s">
        <v>78</v>
      </c>
      <c r="BV55" s="105" t="s">
        <v>74</v>
      </c>
      <c r="BW55" s="105" t="s">
        <v>88</v>
      </c>
      <c r="BX55" s="105" t="s">
        <v>7</v>
      </c>
      <c r="CL55" s="105" t="s">
        <v>21</v>
      </c>
      <c r="CM55" s="105" t="s">
        <v>82</v>
      </c>
    </row>
    <row r="56" spans="2:44" s="1" customFormat="1" ht="30" customHeight="1">
      <c r="B56" s="41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1"/>
    </row>
    <row r="57" spans="2:44" s="1" customFormat="1" ht="6.95" customHeight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61"/>
    </row>
  </sheetData>
  <sheetProtection algorithmName="SHA-512" hashValue="cyxx244K+wr+KysQCDMFZZ4FIiZw+4+SjSvLGkqY9s9k5FeZv7JP/pipryntvBK+imr1OSL+tW0qEYpz7YSVKA==" saltValue="VkZZy67321htpWrS84BnZ8NFeHp/DCcw0Esmi0REH56lXIsd9VULUSf3vP92J9iMlCWxQOCct7FFiT/F9FJAog==" spinCount="100000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HLB-a - HLB - Hlubočepská...'!C2" display="/"/>
    <hyperlink ref="A53" location="'HLB-B - Bourání - HLB-B -...'!C2" display="/"/>
    <hyperlink ref="A54" location="'RK - Rekultivace'!C2" display="/"/>
    <hyperlink ref="A55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3"/>
  <sheetViews>
    <sheetView showGridLines="0" tabSelected="1" workbookViewId="0" topLeftCell="A1">
      <pane ySplit="1" topLeftCell="A8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1"/>
      <c r="C1" s="111"/>
      <c r="D1" s="112" t="s">
        <v>1</v>
      </c>
      <c r="E1" s="111"/>
      <c r="F1" s="113" t="s">
        <v>89</v>
      </c>
      <c r="G1" s="382" t="s">
        <v>90</v>
      </c>
      <c r="H1" s="382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5"/>
      <c r="J3" s="26"/>
      <c r="K3" s="27"/>
      <c r="AT3" s="24" t="s">
        <v>82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1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6"/>
      <c r="J5" s="29"/>
      <c r="K5" s="31"/>
    </row>
    <row r="6" spans="2:11" s="1" customFormat="1" ht="15">
      <c r="B6" s="41"/>
      <c r="C6" s="42"/>
      <c r="D6" s="37" t="s">
        <v>18</v>
      </c>
      <c r="E6" s="42"/>
      <c r="F6" s="42"/>
      <c r="G6" s="42"/>
      <c r="H6" s="42"/>
      <c r="I6" s="117"/>
      <c r="J6" s="42"/>
      <c r="K6" s="45"/>
    </row>
    <row r="7" spans="2:11" s="1" customFormat="1" ht="36.95" customHeight="1">
      <c r="B7" s="41"/>
      <c r="C7" s="42"/>
      <c r="D7" s="42"/>
      <c r="E7" s="383" t="s">
        <v>19</v>
      </c>
      <c r="F7" s="384"/>
      <c r="G7" s="384"/>
      <c r="H7" s="384"/>
      <c r="I7" s="117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7"/>
      <c r="J8" s="42"/>
      <c r="K8" s="45"/>
    </row>
    <row r="9" spans="2:11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8" t="s">
        <v>22</v>
      </c>
      <c r="J9" s="35" t="s">
        <v>21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18" t="s">
        <v>25</v>
      </c>
      <c r="J10" s="119" t="str">
        <f>'Rekapitulace stavby'!AN8</f>
        <v>28. 4. 2018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7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18" t="s">
        <v>28</v>
      </c>
      <c r="J12" s="35" t="s">
        <v>21</v>
      </c>
      <c r="K12" s="45"/>
    </row>
    <row r="13" spans="2:11" s="1" customFormat="1" ht="18" customHeight="1">
      <c r="B13" s="41"/>
      <c r="C13" s="42"/>
      <c r="D13" s="42"/>
      <c r="E13" s="35" t="s">
        <v>29</v>
      </c>
      <c r="F13" s="42"/>
      <c r="G13" s="42"/>
      <c r="H13" s="42"/>
      <c r="I13" s="118" t="s">
        <v>30</v>
      </c>
      <c r="J13" s="35" t="s">
        <v>21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7"/>
      <c r="J14" s="42"/>
      <c r="K14" s="45"/>
    </row>
    <row r="15" spans="2:11" s="1" customFormat="1" ht="14.45" customHeight="1">
      <c r="B15" s="41"/>
      <c r="C15" s="42"/>
      <c r="D15" s="37" t="s">
        <v>31</v>
      </c>
      <c r="E15" s="42"/>
      <c r="F15" s="42"/>
      <c r="G15" s="42"/>
      <c r="H15" s="42"/>
      <c r="I15" s="118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8" t="s">
        <v>30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7"/>
      <c r="J17" s="42"/>
      <c r="K17" s="45"/>
    </row>
    <row r="18" spans="2:11" s="1" customFormat="1" ht="14.45" customHeight="1">
      <c r="B18" s="41"/>
      <c r="C18" s="42"/>
      <c r="D18" s="37" t="s">
        <v>33</v>
      </c>
      <c r="E18" s="42"/>
      <c r="F18" s="42"/>
      <c r="G18" s="42"/>
      <c r="H18" s="42"/>
      <c r="I18" s="118" t="s">
        <v>28</v>
      </c>
      <c r="J18" s="35" t="s">
        <v>34</v>
      </c>
      <c r="K18" s="45"/>
    </row>
    <row r="19" spans="2:11" s="1" customFormat="1" ht="18" customHeight="1">
      <c r="B19" s="41"/>
      <c r="C19" s="42"/>
      <c r="D19" s="42"/>
      <c r="E19" s="35" t="s">
        <v>35</v>
      </c>
      <c r="F19" s="42"/>
      <c r="G19" s="42"/>
      <c r="H19" s="42"/>
      <c r="I19" s="118" t="s">
        <v>30</v>
      </c>
      <c r="J19" s="35" t="s">
        <v>36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7"/>
      <c r="J20" s="42"/>
      <c r="K20" s="45"/>
    </row>
    <row r="21" spans="2:11" s="1" customFormat="1" ht="14.45" customHeight="1">
      <c r="B21" s="41"/>
      <c r="C21" s="42"/>
      <c r="D21" s="37" t="s">
        <v>38</v>
      </c>
      <c r="E21" s="42"/>
      <c r="F21" s="42"/>
      <c r="G21" s="42"/>
      <c r="H21" s="42"/>
      <c r="I21" s="117"/>
      <c r="J21" s="42"/>
      <c r="K21" s="45"/>
    </row>
    <row r="22" spans="2:11" s="6" customFormat="1" ht="16.5" customHeight="1">
      <c r="B22" s="120"/>
      <c r="C22" s="121"/>
      <c r="D22" s="121"/>
      <c r="E22" s="378" t="s">
        <v>21</v>
      </c>
      <c r="F22" s="378"/>
      <c r="G22" s="378"/>
      <c r="H22" s="378"/>
      <c r="I22" s="122"/>
      <c r="J22" s="121"/>
      <c r="K22" s="123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7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4"/>
      <c r="J24" s="85"/>
      <c r="K24" s="125"/>
    </row>
    <row r="25" spans="2:11" s="1" customFormat="1" ht="25.35" customHeight="1">
      <c r="B25" s="41"/>
      <c r="C25" s="42"/>
      <c r="D25" s="126" t="s">
        <v>39</v>
      </c>
      <c r="E25" s="42"/>
      <c r="F25" s="42"/>
      <c r="G25" s="42"/>
      <c r="H25" s="42"/>
      <c r="I25" s="117"/>
      <c r="J25" s="127">
        <f>ROUND(J71,2)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4"/>
      <c r="J26" s="85"/>
      <c r="K26" s="125"/>
    </row>
    <row r="27" spans="2:11" s="1" customFormat="1" ht="14.45" customHeight="1">
      <c r="B27" s="41"/>
      <c r="C27" s="42"/>
      <c r="D27" s="42"/>
      <c r="E27" s="42"/>
      <c r="F27" s="46" t="s">
        <v>41</v>
      </c>
      <c r="G27" s="42"/>
      <c r="H27" s="42"/>
      <c r="I27" s="128" t="s">
        <v>40</v>
      </c>
      <c r="J27" s="46" t="s">
        <v>42</v>
      </c>
      <c r="K27" s="45"/>
    </row>
    <row r="28" spans="2:11" s="1" customFormat="1" ht="14.45" customHeight="1">
      <c r="B28" s="41"/>
      <c r="C28" s="42"/>
      <c r="D28" s="49" t="s">
        <v>43</v>
      </c>
      <c r="E28" s="49" t="s">
        <v>44</v>
      </c>
      <c r="F28" s="129">
        <f>ROUND(SUM(BE71:BE72),2)</f>
        <v>0</v>
      </c>
      <c r="G28" s="42"/>
      <c r="H28" s="42"/>
      <c r="I28" s="130">
        <v>0.21</v>
      </c>
      <c r="J28" s="129">
        <f>ROUND(ROUND((SUM(BE71:BE72)),2)*I28,2)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45</v>
      </c>
      <c r="F29" s="129">
        <f>ROUND(SUM(BF71:BF72),2)</f>
        <v>0</v>
      </c>
      <c r="G29" s="42"/>
      <c r="H29" s="42"/>
      <c r="I29" s="130">
        <v>0.15</v>
      </c>
      <c r="J29" s="129">
        <f>ROUND(ROUND((SUM(BF71:BF72)),2)*I29,2)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46</v>
      </c>
      <c r="F30" s="129">
        <f>ROUND(SUM(BG71:BG72),2)</f>
        <v>0</v>
      </c>
      <c r="G30" s="42"/>
      <c r="H30" s="42"/>
      <c r="I30" s="130">
        <v>0.21</v>
      </c>
      <c r="J30" s="129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47</v>
      </c>
      <c r="F31" s="129">
        <f>ROUND(SUM(BH71:BH72),2)</f>
        <v>0</v>
      </c>
      <c r="G31" s="42"/>
      <c r="H31" s="42"/>
      <c r="I31" s="130">
        <v>0.15</v>
      </c>
      <c r="J31" s="129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48</v>
      </c>
      <c r="F32" s="129">
        <f>ROUND(SUM(BI71:BI72),2)</f>
        <v>0</v>
      </c>
      <c r="G32" s="42"/>
      <c r="H32" s="42"/>
      <c r="I32" s="130">
        <v>0</v>
      </c>
      <c r="J32" s="129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7"/>
      <c r="J33" s="42"/>
      <c r="K33" s="45"/>
    </row>
    <row r="34" spans="2:11" s="1" customFormat="1" ht="25.35" customHeight="1">
      <c r="B34" s="41"/>
      <c r="C34" s="131"/>
      <c r="D34" s="132" t="s">
        <v>49</v>
      </c>
      <c r="E34" s="79"/>
      <c r="F34" s="79"/>
      <c r="G34" s="133" t="s">
        <v>50</v>
      </c>
      <c r="H34" s="134" t="s">
        <v>51</v>
      </c>
      <c r="I34" s="135"/>
      <c r="J34" s="136">
        <f>SUM(J25:J32)</f>
        <v>0</v>
      </c>
      <c r="K34" s="137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8"/>
      <c r="J35" s="57"/>
      <c r="K35" s="58"/>
    </row>
    <row r="39" spans="2:11" s="1" customFormat="1" ht="6.95" customHeight="1">
      <c r="B39" s="139"/>
      <c r="C39" s="140"/>
      <c r="D39" s="140"/>
      <c r="E39" s="140"/>
      <c r="F39" s="140"/>
      <c r="G39" s="140"/>
      <c r="H39" s="140"/>
      <c r="I39" s="141"/>
      <c r="J39" s="140"/>
      <c r="K39" s="142"/>
    </row>
    <row r="40" spans="2:11" s="1" customFormat="1" ht="36.95" customHeight="1">
      <c r="B40" s="41"/>
      <c r="C40" s="30" t="s">
        <v>95</v>
      </c>
      <c r="D40" s="42"/>
      <c r="E40" s="42"/>
      <c r="F40" s="42"/>
      <c r="G40" s="42"/>
      <c r="H40" s="42"/>
      <c r="I40" s="117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7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7"/>
      <c r="J42" s="42"/>
      <c r="K42" s="45"/>
    </row>
    <row r="43" spans="2:11" s="1" customFormat="1" ht="17.25" customHeight="1">
      <c r="B43" s="41"/>
      <c r="C43" s="42"/>
      <c r="D43" s="42"/>
      <c r="E43" s="383" t="str">
        <f>E7</f>
        <v>HLB - Hlubočepská 281-31A</v>
      </c>
      <c r="F43" s="384"/>
      <c r="G43" s="384"/>
      <c r="H43" s="384"/>
      <c r="I43" s="117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7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>Praha 5</v>
      </c>
      <c r="G45" s="42"/>
      <c r="H45" s="42"/>
      <c r="I45" s="118" t="s">
        <v>25</v>
      </c>
      <c r="J45" s="119" t="str">
        <f>IF(J10="","",J10)</f>
        <v>28. 4. 2018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7"/>
      <c r="J46" s="42"/>
      <c r="K46" s="45"/>
    </row>
    <row r="47" spans="2:11" s="1" customFormat="1" ht="15">
      <c r="B47" s="41"/>
      <c r="C47" s="37" t="s">
        <v>27</v>
      </c>
      <c r="D47" s="42"/>
      <c r="E47" s="42"/>
      <c r="F47" s="35" t="str">
        <f>E13</f>
        <v>Městská část Praha 5</v>
      </c>
      <c r="G47" s="42"/>
      <c r="H47" s="42"/>
      <c r="I47" s="118" t="s">
        <v>33</v>
      </c>
      <c r="J47" s="378" t="str">
        <f>E19</f>
        <v>ABP a.s.</v>
      </c>
      <c r="K47" s="45"/>
    </row>
    <row r="48" spans="2:11" s="1" customFormat="1" ht="14.45" customHeight="1">
      <c r="B48" s="41"/>
      <c r="C48" s="37" t="s">
        <v>31</v>
      </c>
      <c r="D48" s="42"/>
      <c r="E48" s="42"/>
      <c r="F48" s="35" t="str">
        <f>IF(E16="","",E16)</f>
        <v/>
      </c>
      <c r="G48" s="42"/>
      <c r="H48" s="42"/>
      <c r="I48" s="117"/>
      <c r="J48" s="385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7"/>
      <c r="J49" s="42"/>
      <c r="K49" s="45"/>
    </row>
    <row r="50" spans="2:11" s="1" customFormat="1" ht="29.25" customHeight="1">
      <c r="B50" s="41"/>
      <c r="C50" s="143" t="s">
        <v>96</v>
      </c>
      <c r="D50" s="131"/>
      <c r="E50" s="131"/>
      <c r="F50" s="131"/>
      <c r="G50" s="131"/>
      <c r="H50" s="131"/>
      <c r="I50" s="144"/>
      <c r="J50" s="145" t="s">
        <v>97</v>
      </c>
      <c r="K50" s="146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7"/>
      <c r="J51" s="42"/>
      <c r="K51" s="45"/>
    </row>
    <row r="52" spans="2:47" s="1" customFormat="1" ht="29.25" customHeight="1">
      <c r="B52" s="41"/>
      <c r="C52" s="147" t="s">
        <v>98</v>
      </c>
      <c r="D52" s="42"/>
      <c r="E52" s="42"/>
      <c r="F52" s="42"/>
      <c r="G52" s="42"/>
      <c r="H52" s="42"/>
      <c r="I52" s="117"/>
      <c r="J52" s="127">
        <f>J71</f>
        <v>0</v>
      </c>
      <c r="K52" s="45"/>
      <c r="AU52" s="24" t="s">
        <v>99</v>
      </c>
    </row>
    <row r="53" spans="2:11" s="7" customFormat="1" ht="24.95" customHeight="1">
      <c r="B53" s="148"/>
      <c r="C53" s="149"/>
      <c r="D53" s="150" t="s">
        <v>100</v>
      </c>
      <c r="E53" s="151"/>
      <c r="F53" s="151"/>
      <c r="G53" s="151"/>
      <c r="H53" s="151"/>
      <c r="I53" s="152"/>
      <c r="J53" s="153">
        <f>J72</f>
        <v>0</v>
      </c>
      <c r="K53" s="154"/>
    </row>
    <row r="54" spans="2:11" s="1" customFormat="1" ht="21.75" customHeight="1">
      <c r="B54" s="41"/>
      <c r="C54" s="42"/>
      <c r="D54" s="42"/>
      <c r="E54" s="42"/>
      <c r="F54" s="42"/>
      <c r="G54" s="42"/>
      <c r="H54" s="42"/>
      <c r="I54" s="117"/>
      <c r="J54" s="42"/>
      <c r="K54" s="45"/>
    </row>
    <row r="55" spans="2:11" s="1" customFormat="1" ht="6.95" customHeight="1">
      <c r="B55" s="56"/>
      <c r="C55" s="57"/>
      <c r="D55" s="57"/>
      <c r="E55" s="57"/>
      <c r="F55" s="57"/>
      <c r="G55" s="57"/>
      <c r="H55" s="57"/>
      <c r="I55" s="138"/>
      <c r="J55" s="57"/>
      <c r="K55" s="58"/>
    </row>
    <row r="59" spans="2:12" s="1" customFormat="1" ht="6.95" customHeight="1">
      <c r="B59" s="59"/>
      <c r="C59" s="60"/>
      <c r="D59" s="60"/>
      <c r="E59" s="60"/>
      <c r="F59" s="60"/>
      <c r="G59" s="60"/>
      <c r="H59" s="60"/>
      <c r="I59" s="141"/>
      <c r="J59" s="60"/>
      <c r="K59" s="60"/>
      <c r="L59" s="61"/>
    </row>
    <row r="60" spans="2:12" s="1" customFormat="1" ht="36.95" customHeight="1">
      <c r="B60" s="41"/>
      <c r="C60" s="62" t="s">
        <v>101</v>
      </c>
      <c r="D60" s="63"/>
      <c r="E60" s="63"/>
      <c r="F60" s="63"/>
      <c r="G60" s="63"/>
      <c r="H60" s="63"/>
      <c r="I60" s="155"/>
      <c r="J60" s="63"/>
      <c r="K60" s="63"/>
      <c r="L60" s="61"/>
    </row>
    <row r="61" spans="2:12" s="1" customFormat="1" ht="6.95" customHeight="1">
      <c r="B61" s="41"/>
      <c r="C61" s="63"/>
      <c r="D61" s="63"/>
      <c r="E61" s="63"/>
      <c r="F61" s="63"/>
      <c r="G61" s="63"/>
      <c r="H61" s="63"/>
      <c r="I61" s="155"/>
      <c r="J61" s="63"/>
      <c r="K61" s="63"/>
      <c r="L61" s="61"/>
    </row>
    <row r="62" spans="2:12" s="1" customFormat="1" ht="14.45" customHeight="1">
      <c r="B62" s="41"/>
      <c r="C62" s="65" t="s">
        <v>18</v>
      </c>
      <c r="D62" s="63"/>
      <c r="E62" s="63"/>
      <c r="F62" s="63"/>
      <c r="G62" s="63"/>
      <c r="H62" s="63"/>
      <c r="I62" s="155"/>
      <c r="J62" s="63"/>
      <c r="K62" s="63"/>
      <c r="L62" s="61"/>
    </row>
    <row r="63" spans="2:12" s="1" customFormat="1" ht="17.25" customHeight="1">
      <c r="B63" s="41"/>
      <c r="C63" s="63"/>
      <c r="D63" s="63"/>
      <c r="E63" s="350" t="str">
        <f>E7</f>
        <v>HLB - Hlubočepská 281-31A</v>
      </c>
      <c r="F63" s="386"/>
      <c r="G63" s="386"/>
      <c r="H63" s="386"/>
      <c r="I63" s="155"/>
      <c r="J63" s="63"/>
      <c r="K63" s="63"/>
      <c r="L63" s="61"/>
    </row>
    <row r="64" spans="2:12" s="1" customFormat="1" ht="6.95" customHeight="1">
      <c r="B64" s="41"/>
      <c r="C64" s="63"/>
      <c r="D64" s="63"/>
      <c r="E64" s="63"/>
      <c r="F64" s="63"/>
      <c r="G64" s="63"/>
      <c r="H64" s="63"/>
      <c r="I64" s="155"/>
      <c r="J64" s="63"/>
      <c r="K64" s="63"/>
      <c r="L64" s="61"/>
    </row>
    <row r="65" spans="2:12" s="1" customFormat="1" ht="18" customHeight="1">
      <c r="B65" s="41"/>
      <c r="C65" s="65" t="s">
        <v>23</v>
      </c>
      <c r="D65" s="63"/>
      <c r="E65" s="63"/>
      <c r="F65" s="156" t="str">
        <f>F10</f>
        <v>Praha 5</v>
      </c>
      <c r="G65" s="63"/>
      <c r="H65" s="63"/>
      <c r="I65" s="157" t="s">
        <v>25</v>
      </c>
      <c r="J65" s="73" t="str">
        <f>IF(J10="","",J10)</f>
        <v>28. 4. 2018</v>
      </c>
      <c r="K65" s="63"/>
      <c r="L65" s="61"/>
    </row>
    <row r="66" spans="2:12" s="1" customFormat="1" ht="6.95" customHeight="1">
      <c r="B66" s="41"/>
      <c r="C66" s="63"/>
      <c r="D66" s="63"/>
      <c r="E66" s="63"/>
      <c r="F66" s="63"/>
      <c r="G66" s="63"/>
      <c r="H66" s="63"/>
      <c r="I66" s="155"/>
      <c r="J66" s="63"/>
      <c r="K66" s="63"/>
      <c r="L66" s="61"/>
    </row>
    <row r="67" spans="2:12" s="1" customFormat="1" ht="15">
      <c r="B67" s="41"/>
      <c r="C67" s="65" t="s">
        <v>27</v>
      </c>
      <c r="D67" s="63"/>
      <c r="E67" s="63"/>
      <c r="F67" s="156" t="str">
        <f>E13</f>
        <v>Městská část Praha 5</v>
      </c>
      <c r="G67" s="63"/>
      <c r="H67" s="63"/>
      <c r="I67" s="157" t="s">
        <v>33</v>
      </c>
      <c r="J67" s="156" t="str">
        <f>E19</f>
        <v>ABP a.s.</v>
      </c>
      <c r="K67" s="63"/>
      <c r="L67" s="61"/>
    </row>
    <row r="68" spans="2:12" s="1" customFormat="1" ht="14.45" customHeight="1">
      <c r="B68" s="41"/>
      <c r="C68" s="65" t="s">
        <v>31</v>
      </c>
      <c r="D68" s="63"/>
      <c r="E68" s="63"/>
      <c r="F68" s="156" t="str">
        <f>IF(E16="","",E16)</f>
        <v/>
      </c>
      <c r="G68" s="63"/>
      <c r="H68" s="63"/>
      <c r="I68" s="155"/>
      <c r="J68" s="63"/>
      <c r="K68" s="63"/>
      <c r="L68" s="61"/>
    </row>
    <row r="69" spans="2:12" s="1" customFormat="1" ht="10.35" customHeight="1">
      <c r="B69" s="41"/>
      <c r="C69" s="63"/>
      <c r="D69" s="63"/>
      <c r="E69" s="63"/>
      <c r="F69" s="63"/>
      <c r="G69" s="63"/>
      <c r="H69" s="63"/>
      <c r="I69" s="155"/>
      <c r="J69" s="63"/>
      <c r="K69" s="63"/>
      <c r="L69" s="61"/>
    </row>
    <row r="70" spans="2:20" s="8" customFormat="1" ht="29.25" customHeight="1">
      <c r="B70" s="158"/>
      <c r="C70" s="159" t="s">
        <v>102</v>
      </c>
      <c r="D70" s="160" t="s">
        <v>58</v>
      </c>
      <c r="E70" s="160" t="s">
        <v>54</v>
      </c>
      <c r="F70" s="160" t="s">
        <v>103</v>
      </c>
      <c r="G70" s="160" t="s">
        <v>104</v>
      </c>
      <c r="H70" s="160" t="s">
        <v>105</v>
      </c>
      <c r="I70" s="161" t="s">
        <v>106</v>
      </c>
      <c r="J70" s="160" t="s">
        <v>97</v>
      </c>
      <c r="K70" s="162" t="s">
        <v>107</v>
      </c>
      <c r="L70" s="163"/>
      <c r="M70" s="81" t="s">
        <v>108</v>
      </c>
      <c r="N70" s="82" t="s">
        <v>43</v>
      </c>
      <c r="O70" s="82" t="s">
        <v>109</v>
      </c>
      <c r="P70" s="82" t="s">
        <v>110</v>
      </c>
      <c r="Q70" s="82" t="s">
        <v>111</v>
      </c>
      <c r="R70" s="82" t="s">
        <v>112</v>
      </c>
      <c r="S70" s="82" t="s">
        <v>113</v>
      </c>
      <c r="T70" s="83" t="s">
        <v>114</v>
      </c>
    </row>
    <row r="71" spans="2:63" s="1" customFormat="1" ht="29.25" customHeight="1">
      <c r="B71" s="41"/>
      <c r="C71" s="87" t="s">
        <v>98</v>
      </c>
      <c r="D71" s="63"/>
      <c r="E71" s="63"/>
      <c r="F71" s="63"/>
      <c r="G71" s="63"/>
      <c r="H71" s="63"/>
      <c r="I71" s="155"/>
      <c r="J71" s="164">
        <f>BK71</f>
        <v>0</v>
      </c>
      <c r="K71" s="63"/>
      <c r="L71" s="61"/>
      <c r="M71" s="84"/>
      <c r="N71" s="85"/>
      <c r="O71" s="85"/>
      <c r="P71" s="165">
        <f>P72</f>
        <v>0</v>
      </c>
      <c r="Q71" s="85"/>
      <c r="R71" s="165">
        <f>R72</f>
        <v>0</v>
      </c>
      <c r="S71" s="85"/>
      <c r="T71" s="166">
        <f>T72</f>
        <v>0</v>
      </c>
      <c r="AT71" s="24" t="s">
        <v>72</v>
      </c>
      <c r="AU71" s="24" t="s">
        <v>99</v>
      </c>
      <c r="BK71" s="167">
        <f>BK72</f>
        <v>0</v>
      </c>
    </row>
    <row r="72" spans="2:63" s="9" customFormat="1" ht="37.35" customHeight="1">
      <c r="B72" s="168"/>
      <c r="C72" s="169"/>
      <c r="D72" s="170" t="s">
        <v>72</v>
      </c>
      <c r="E72" s="171" t="s">
        <v>115</v>
      </c>
      <c r="F72" s="171" t="s">
        <v>116</v>
      </c>
      <c r="G72" s="169"/>
      <c r="H72" s="169"/>
      <c r="I72" s="172"/>
      <c r="J72" s="173">
        <f>BK72</f>
        <v>0</v>
      </c>
      <c r="K72" s="169"/>
      <c r="L72" s="174"/>
      <c r="M72" s="175"/>
      <c r="N72" s="176"/>
      <c r="O72" s="176"/>
      <c r="P72" s="177">
        <v>0</v>
      </c>
      <c r="Q72" s="176"/>
      <c r="R72" s="177">
        <v>0</v>
      </c>
      <c r="S72" s="176"/>
      <c r="T72" s="178">
        <v>0</v>
      </c>
      <c r="AR72" s="179" t="s">
        <v>78</v>
      </c>
      <c r="AT72" s="180" t="s">
        <v>72</v>
      </c>
      <c r="AU72" s="180" t="s">
        <v>73</v>
      </c>
      <c r="AY72" s="179" t="s">
        <v>117</v>
      </c>
      <c r="BK72" s="181">
        <v>0</v>
      </c>
    </row>
    <row r="73" spans="2:12" s="1" customFormat="1" ht="6.95" customHeight="1">
      <c r="B73" s="56"/>
      <c r="C73" s="57"/>
      <c r="D73" s="57"/>
      <c r="E73" s="57"/>
      <c r="F73" s="57"/>
      <c r="G73" s="57"/>
      <c r="H73" s="57"/>
      <c r="I73" s="138"/>
      <c r="J73" s="57"/>
      <c r="K73" s="57"/>
      <c r="L73" s="61"/>
    </row>
  </sheetData>
  <sheetProtection algorithmName="SHA-512" hashValue="5Z3xxLMLxt5Ogjm0j8ar9yYS3JpBbGcCQyF814XT4wks7p+W34CWZOWJsmtgXZK3HqylsWD8dHKOpdHMUBviTQ==" saltValue="LJV4SzQ5FKxpajyQq8xCy3p/+KL+FOdEg3QhDNABDdlKoizD3e4eLRrhO+1AQIZC9n9Svse1ejzU28j2d6DrSw==" spinCount="100000" sheet="1" objects="1" scenarios="1" formatColumns="0" formatRows="0" autoFilter="0"/>
  <autoFilter ref="C70:K72"/>
  <mergeCells count="7">
    <mergeCell ref="J47:J48"/>
    <mergeCell ref="E63:H63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1"/>
      <c r="C1" s="111"/>
      <c r="D1" s="112" t="s">
        <v>1</v>
      </c>
      <c r="E1" s="111"/>
      <c r="F1" s="113" t="s">
        <v>89</v>
      </c>
      <c r="G1" s="382" t="s">
        <v>90</v>
      </c>
      <c r="H1" s="382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5"/>
      <c r="J3" s="26"/>
      <c r="K3" s="27"/>
      <c r="AT3" s="24" t="s">
        <v>82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1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6"/>
      <c r="J6" s="29"/>
      <c r="K6" s="31"/>
    </row>
    <row r="7" spans="2:11" ht="16.5" customHeight="1">
      <c r="B7" s="28"/>
      <c r="C7" s="29"/>
      <c r="D7" s="29"/>
      <c r="E7" s="389" t="str">
        <f>'Rekapitulace stavby'!K6</f>
        <v>HLB - Hlubočepská 281-31A</v>
      </c>
      <c r="F7" s="390"/>
      <c r="G7" s="390"/>
      <c r="H7" s="390"/>
      <c r="I7" s="116"/>
      <c r="J7" s="29"/>
      <c r="K7" s="31"/>
    </row>
    <row r="8" spans="2:11" s="1" customFormat="1" ht="15">
      <c r="B8" s="41"/>
      <c r="C8" s="42"/>
      <c r="D8" s="37" t="s">
        <v>118</v>
      </c>
      <c r="E8" s="42"/>
      <c r="F8" s="42"/>
      <c r="G8" s="42"/>
      <c r="H8" s="42"/>
      <c r="I8" s="117"/>
      <c r="J8" s="42"/>
      <c r="K8" s="45"/>
    </row>
    <row r="9" spans="2:11" s="1" customFormat="1" ht="36.95" customHeight="1">
      <c r="B9" s="41"/>
      <c r="C9" s="42"/>
      <c r="D9" s="42"/>
      <c r="E9" s="383" t="s">
        <v>119</v>
      </c>
      <c r="F9" s="384"/>
      <c r="G9" s="384"/>
      <c r="H9" s="384"/>
      <c r="I9" s="11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7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8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8" t="s">
        <v>25</v>
      </c>
      <c r="J12" s="119" t="str">
        <f>'Rekapitulace stavby'!AN8</f>
        <v>28. 4. 2018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7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8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8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7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8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8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7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8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8" t="s">
        <v>30</v>
      </c>
      <c r="J21" s="35" t="s">
        <v>36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7"/>
      <c r="J23" s="42"/>
      <c r="K23" s="45"/>
    </row>
    <row r="24" spans="2:11" s="6" customFormat="1" ht="16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4"/>
      <c r="J26" s="85"/>
      <c r="K26" s="125"/>
    </row>
    <row r="27" spans="2:11" s="1" customFormat="1" ht="25.35" customHeight="1">
      <c r="B27" s="41"/>
      <c r="C27" s="42"/>
      <c r="D27" s="126" t="s">
        <v>39</v>
      </c>
      <c r="E27" s="42"/>
      <c r="F27" s="42"/>
      <c r="G27" s="42"/>
      <c r="H27" s="42"/>
      <c r="I27" s="117"/>
      <c r="J27" s="127">
        <f>ROUND(J83,2)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4"/>
      <c r="J28" s="85"/>
      <c r="K28" s="12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29">
        <f>ROUND(SUM(BE83:BE421),2)</f>
        <v>0</v>
      </c>
      <c r="G30" s="42"/>
      <c r="H30" s="42"/>
      <c r="I30" s="130">
        <v>0.21</v>
      </c>
      <c r="J30" s="129">
        <f>ROUND(ROUND((SUM(BE83:BE421)),2)*I30,2)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29">
        <f>ROUND(SUM(BF83:BF421),2)</f>
        <v>0</v>
      </c>
      <c r="G31" s="42"/>
      <c r="H31" s="42"/>
      <c r="I31" s="130">
        <v>0.15</v>
      </c>
      <c r="J31" s="129">
        <f>ROUND(ROUND((SUM(BF83:BF421)),2)*I31,2)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29">
        <f>ROUND(SUM(BG83:BG421),2)</f>
        <v>0</v>
      </c>
      <c r="G32" s="42"/>
      <c r="H32" s="42"/>
      <c r="I32" s="130">
        <v>0.21</v>
      </c>
      <c r="J32" s="12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29">
        <f>ROUND(SUM(BH83:BH421),2)</f>
        <v>0</v>
      </c>
      <c r="G33" s="42"/>
      <c r="H33" s="42"/>
      <c r="I33" s="130">
        <v>0.15</v>
      </c>
      <c r="J33" s="12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29">
        <f>ROUND(SUM(BI83:BI421),2)</f>
        <v>0</v>
      </c>
      <c r="G34" s="42"/>
      <c r="H34" s="42"/>
      <c r="I34" s="130">
        <v>0</v>
      </c>
      <c r="J34" s="12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7"/>
      <c r="J35" s="42"/>
      <c r="K35" s="45"/>
    </row>
    <row r="36" spans="2:11" s="1" customFormat="1" ht="25.35" customHeight="1">
      <c r="B36" s="41"/>
      <c r="C36" s="131"/>
      <c r="D36" s="132" t="s">
        <v>49</v>
      </c>
      <c r="E36" s="79"/>
      <c r="F36" s="79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8"/>
      <c r="J37" s="57"/>
      <c r="K37" s="58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7"/>
      <c r="J44" s="42"/>
      <c r="K44" s="45"/>
    </row>
    <row r="45" spans="2:11" s="1" customFormat="1" ht="16.5" customHeight="1">
      <c r="B45" s="41"/>
      <c r="C45" s="42"/>
      <c r="D45" s="42"/>
      <c r="E45" s="389" t="str">
        <f>E7</f>
        <v>HLB - Hlubočepská 281-31A</v>
      </c>
      <c r="F45" s="390"/>
      <c r="G45" s="390"/>
      <c r="H45" s="390"/>
      <c r="I45" s="117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7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HLB-B - Bourání - HLB-B - Bourání</v>
      </c>
      <c r="F47" s="384"/>
      <c r="G47" s="384"/>
      <c r="H47" s="384"/>
      <c r="I47" s="11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7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Praha 5</v>
      </c>
      <c r="G49" s="42"/>
      <c r="H49" s="42"/>
      <c r="I49" s="118" t="s">
        <v>25</v>
      </c>
      <c r="J49" s="119" t="str">
        <f>IF(J12="","",J12)</f>
        <v>28. 4. 2018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7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Městská část Praha 5</v>
      </c>
      <c r="G51" s="42"/>
      <c r="H51" s="42"/>
      <c r="I51" s="118" t="s">
        <v>33</v>
      </c>
      <c r="J51" s="378" t="str">
        <f>E21</f>
        <v>ABP a.s.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7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7"/>
      <c r="J53" s="42"/>
      <c r="K53" s="45"/>
    </row>
    <row r="54" spans="2:11" s="1" customFormat="1" ht="29.25" customHeight="1">
      <c r="B54" s="41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7"/>
      <c r="J55" s="42"/>
      <c r="K55" s="45"/>
    </row>
    <row r="56" spans="2:47" s="1" customFormat="1" ht="29.25" customHeight="1">
      <c r="B56" s="41"/>
      <c r="C56" s="147" t="s">
        <v>98</v>
      </c>
      <c r="D56" s="42"/>
      <c r="E56" s="42"/>
      <c r="F56" s="42"/>
      <c r="G56" s="42"/>
      <c r="H56" s="42"/>
      <c r="I56" s="117"/>
      <c r="J56" s="127">
        <f>J83</f>
        <v>0</v>
      </c>
      <c r="K56" s="45"/>
      <c r="AU56" s="24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10" customFormat="1" ht="19.9" customHeight="1">
      <c r="B58" s="182"/>
      <c r="C58" s="183"/>
      <c r="D58" s="184" t="s">
        <v>120</v>
      </c>
      <c r="E58" s="185"/>
      <c r="F58" s="185"/>
      <c r="G58" s="185"/>
      <c r="H58" s="185"/>
      <c r="I58" s="186"/>
      <c r="J58" s="187">
        <f>J85</f>
        <v>0</v>
      </c>
      <c r="K58" s="188"/>
    </row>
    <row r="59" spans="2:11" s="10" customFormat="1" ht="19.9" customHeight="1">
      <c r="B59" s="182"/>
      <c r="C59" s="183"/>
      <c r="D59" s="184" t="s">
        <v>121</v>
      </c>
      <c r="E59" s="185"/>
      <c r="F59" s="185"/>
      <c r="G59" s="185"/>
      <c r="H59" s="185"/>
      <c r="I59" s="186"/>
      <c r="J59" s="187">
        <f>J97</f>
        <v>0</v>
      </c>
      <c r="K59" s="188"/>
    </row>
    <row r="60" spans="2:11" s="10" customFormat="1" ht="19.9" customHeight="1">
      <c r="B60" s="182"/>
      <c r="C60" s="183"/>
      <c r="D60" s="184" t="s">
        <v>122</v>
      </c>
      <c r="E60" s="185"/>
      <c r="F60" s="185"/>
      <c r="G60" s="185"/>
      <c r="H60" s="185"/>
      <c r="I60" s="186"/>
      <c r="J60" s="187">
        <f>J103</f>
        <v>0</v>
      </c>
      <c r="K60" s="188"/>
    </row>
    <row r="61" spans="2:11" s="10" customFormat="1" ht="14.85" customHeight="1">
      <c r="B61" s="182"/>
      <c r="C61" s="183"/>
      <c r="D61" s="184" t="s">
        <v>123</v>
      </c>
      <c r="E61" s="185"/>
      <c r="F61" s="185"/>
      <c r="G61" s="185"/>
      <c r="H61" s="185"/>
      <c r="I61" s="186"/>
      <c r="J61" s="187">
        <f>J104</f>
        <v>0</v>
      </c>
      <c r="K61" s="188"/>
    </row>
    <row r="62" spans="2:11" s="10" customFormat="1" ht="14.85" customHeight="1">
      <c r="B62" s="182"/>
      <c r="C62" s="183"/>
      <c r="D62" s="184" t="s">
        <v>124</v>
      </c>
      <c r="E62" s="185"/>
      <c r="F62" s="185"/>
      <c r="G62" s="185"/>
      <c r="H62" s="185"/>
      <c r="I62" s="186"/>
      <c r="J62" s="187">
        <f>J116</f>
        <v>0</v>
      </c>
      <c r="K62" s="188"/>
    </row>
    <row r="63" spans="2:11" s="10" customFormat="1" ht="14.85" customHeight="1">
      <c r="B63" s="182"/>
      <c r="C63" s="183"/>
      <c r="D63" s="184" t="s">
        <v>125</v>
      </c>
      <c r="E63" s="185"/>
      <c r="F63" s="185"/>
      <c r="G63" s="185"/>
      <c r="H63" s="185"/>
      <c r="I63" s="186"/>
      <c r="J63" s="187">
        <f>J404</f>
        <v>0</v>
      </c>
      <c r="K63" s="188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7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8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41"/>
      <c r="J69" s="60"/>
      <c r="K69" s="60"/>
      <c r="L69" s="61"/>
    </row>
    <row r="70" spans="2:12" s="1" customFormat="1" ht="36.95" customHeight="1">
      <c r="B70" s="41"/>
      <c r="C70" s="62" t="s">
        <v>101</v>
      </c>
      <c r="D70" s="63"/>
      <c r="E70" s="63"/>
      <c r="F70" s="63"/>
      <c r="G70" s="63"/>
      <c r="H70" s="63"/>
      <c r="I70" s="155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55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55"/>
      <c r="J72" s="63"/>
      <c r="K72" s="63"/>
      <c r="L72" s="61"/>
    </row>
    <row r="73" spans="2:12" s="1" customFormat="1" ht="16.5" customHeight="1">
      <c r="B73" s="41"/>
      <c r="C73" s="63"/>
      <c r="D73" s="63"/>
      <c r="E73" s="387" t="str">
        <f>E7</f>
        <v>HLB - Hlubočepská 281-31A</v>
      </c>
      <c r="F73" s="388"/>
      <c r="G73" s="388"/>
      <c r="H73" s="388"/>
      <c r="I73" s="155"/>
      <c r="J73" s="63"/>
      <c r="K73" s="63"/>
      <c r="L73" s="61"/>
    </row>
    <row r="74" spans="2:12" s="1" customFormat="1" ht="14.45" customHeight="1">
      <c r="B74" s="41"/>
      <c r="C74" s="65" t="s">
        <v>118</v>
      </c>
      <c r="D74" s="63"/>
      <c r="E74" s="63"/>
      <c r="F74" s="63"/>
      <c r="G74" s="63"/>
      <c r="H74" s="63"/>
      <c r="I74" s="155"/>
      <c r="J74" s="63"/>
      <c r="K74" s="63"/>
      <c r="L74" s="61"/>
    </row>
    <row r="75" spans="2:12" s="1" customFormat="1" ht="17.25" customHeight="1">
      <c r="B75" s="41"/>
      <c r="C75" s="63"/>
      <c r="D75" s="63"/>
      <c r="E75" s="350" t="str">
        <f>E9</f>
        <v>HLB-B - Bourání - HLB-B - Bourání</v>
      </c>
      <c r="F75" s="386"/>
      <c r="G75" s="386"/>
      <c r="H75" s="386"/>
      <c r="I75" s="155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55"/>
      <c r="J76" s="63"/>
      <c r="K76" s="63"/>
      <c r="L76" s="61"/>
    </row>
    <row r="77" spans="2:12" s="1" customFormat="1" ht="18" customHeight="1">
      <c r="B77" s="41"/>
      <c r="C77" s="65" t="s">
        <v>23</v>
      </c>
      <c r="D77" s="63"/>
      <c r="E77" s="63"/>
      <c r="F77" s="156" t="str">
        <f>F12</f>
        <v>Praha 5</v>
      </c>
      <c r="G77" s="63"/>
      <c r="H77" s="63"/>
      <c r="I77" s="157" t="s">
        <v>25</v>
      </c>
      <c r="J77" s="73" t="str">
        <f>IF(J12="","",J12)</f>
        <v>28. 4. 2018</v>
      </c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55"/>
      <c r="J78" s="63"/>
      <c r="K78" s="63"/>
      <c r="L78" s="61"/>
    </row>
    <row r="79" spans="2:12" s="1" customFormat="1" ht="15">
      <c r="B79" s="41"/>
      <c r="C79" s="65" t="s">
        <v>27</v>
      </c>
      <c r="D79" s="63"/>
      <c r="E79" s="63"/>
      <c r="F79" s="156" t="str">
        <f>E15</f>
        <v>Městská část Praha 5</v>
      </c>
      <c r="G79" s="63"/>
      <c r="H79" s="63"/>
      <c r="I79" s="157" t="s">
        <v>33</v>
      </c>
      <c r="J79" s="156" t="str">
        <f>E21</f>
        <v>ABP a.s.</v>
      </c>
      <c r="K79" s="63"/>
      <c r="L79" s="61"/>
    </row>
    <row r="80" spans="2:12" s="1" customFormat="1" ht="14.45" customHeight="1">
      <c r="B80" s="41"/>
      <c r="C80" s="65" t="s">
        <v>31</v>
      </c>
      <c r="D80" s="63"/>
      <c r="E80" s="63"/>
      <c r="F80" s="156" t="str">
        <f>IF(E18="","",E18)</f>
        <v/>
      </c>
      <c r="G80" s="63"/>
      <c r="H80" s="63"/>
      <c r="I80" s="155"/>
      <c r="J80" s="63"/>
      <c r="K80" s="63"/>
      <c r="L80" s="61"/>
    </row>
    <row r="81" spans="2:12" s="1" customFormat="1" ht="10.35" customHeight="1">
      <c r="B81" s="41"/>
      <c r="C81" s="63"/>
      <c r="D81" s="63"/>
      <c r="E81" s="63"/>
      <c r="F81" s="63"/>
      <c r="G81" s="63"/>
      <c r="H81" s="63"/>
      <c r="I81" s="155"/>
      <c r="J81" s="63"/>
      <c r="K81" s="63"/>
      <c r="L81" s="61"/>
    </row>
    <row r="82" spans="2:20" s="8" customFormat="1" ht="29.25" customHeight="1">
      <c r="B82" s="158"/>
      <c r="C82" s="159" t="s">
        <v>102</v>
      </c>
      <c r="D82" s="160" t="s">
        <v>58</v>
      </c>
      <c r="E82" s="160" t="s">
        <v>54</v>
      </c>
      <c r="F82" s="160" t="s">
        <v>103</v>
      </c>
      <c r="G82" s="160" t="s">
        <v>104</v>
      </c>
      <c r="H82" s="160" t="s">
        <v>105</v>
      </c>
      <c r="I82" s="161" t="s">
        <v>106</v>
      </c>
      <c r="J82" s="160" t="s">
        <v>97</v>
      </c>
      <c r="K82" s="162" t="s">
        <v>107</v>
      </c>
      <c r="L82" s="163"/>
      <c r="M82" s="81" t="s">
        <v>108</v>
      </c>
      <c r="N82" s="82" t="s">
        <v>43</v>
      </c>
      <c r="O82" s="82" t="s">
        <v>109</v>
      </c>
      <c r="P82" s="82" t="s">
        <v>110</v>
      </c>
      <c r="Q82" s="82" t="s">
        <v>111</v>
      </c>
      <c r="R82" s="82" t="s">
        <v>112</v>
      </c>
      <c r="S82" s="82" t="s">
        <v>113</v>
      </c>
      <c r="T82" s="83" t="s">
        <v>114</v>
      </c>
    </row>
    <row r="83" spans="2:63" s="1" customFormat="1" ht="29.25" customHeight="1">
      <c r="B83" s="41"/>
      <c r="C83" s="87" t="s">
        <v>98</v>
      </c>
      <c r="D83" s="63"/>
      <c r="E83" s="63"/>
      <c r="F83" s="63"/>
      <c r="G83" s="63"/>
      <c r="H83" s="63"/>
      <c r="I83" s="155"/>
      <c r="J83" s="164">
        <f>BK83</f>
        <v>0</v>
      </c>
      <c r="K83" s="63"/>
      <c r="L83" s="61"/>
      <c r="M83" s="84"/>
      <c r="N83" s="85"/>
      <c r="O83" s="85"/>
      <c r="P83" s="165">
        <f>P84</f>
        <v>0</v>
      </c>
      <c r="Q83" s="85"/>
      <c r="R83" s="165">
        <f>R84</f>
        <v>0</v>
      </c>
      <c r="S83" s="85"/>
      <c r="T83" s="166">
        <f>T84</f>
        <v>1939.5324044899992</v>
      </c>
      <c r="AT83" s="24" t="s">
        <v>72</v>
      </c>
      <c r="AU83" s="24" t="s">
        <v>99</v>
      </c>
      <c r="BK83" s="167">
        <f>BK84</f>
        <v>0</v>
      </c>
    </row>
    <row r="84" spans="2:63" s="9" customFormat="1" ht="37.35" customHeight="1">
      <c r="B84" s="168"/>
      <c r="C84" s="169"/>
      <c r="D84" s="170" t="s">
        <v>72</v>
      </c>
      <c r="E84" s="171" t="s">
        <v>115</v>
      </c>
      <c r="F84" s="171" t="s">
        <v>116</v>
      </c>
      <c r="G84" s="169"/>
      <c r="H84" s="169"/>
      <c r="I84" s="172"/>
      <c r="J84" s="173">
        <f>BK84</f>
        <v>0</v>
      </c>
      <c r="K84" s="169"/>
      <c r="L84" s="174"/>
      <c r="M84" s="189"/>
      <c r="N84" s="190"/>
      <c r="O84" s="190"/>
      <c r="P84" s="191">
        <f>P85+P97+P103</f>
        <v>0</v>
      </c>
      <c r="Q84" s="190"/>
      <c r="R84" s="191">
        <f>R85+R97+R103</f>
        <v>0</v>
      </c>
      <c r="S84" s="190"/>
      <c r="T84" s="192">
        <f>T85+T97+T103</f>
        <v>1939.5324044899992</v>
      </c>
      <c r="AR84" s="179" t="s">
        <v>78</v>
      </c>
      <c r="AT84" s="180" t="s">
        <v>72</v>
      </c>
      <c r="AU84" s="180" t="s">
        <v>73</v>
      </c>
      <c r="AY84" s="179" t="s">
        <v>117</v>
      </c>
      <c r="BK84" s="181">
        <f>BK85+BK97+BK103</f>
        <v>0</v>
      </c>
    </row>
    <row r="85" spans="2:63" s="9" customFormat="1" ht="19.9" customHeight="1">
      <c r="B85" s="168"/>
      <c r="C85" s="169"/>
      <c r="D85" s="170" t="s">
        <v>72</v>
      </c>
      <c r="E85" s="193" t="s">
        <v>73</v>
      </c>
      <c r="F85" s="193" t="s">
        <v>126</v>
      </c>
      <c r="G85" s="169"/>
      <c r="H85" s="169"/>
      <c r="I85" s="172"/>
      <c r="J85" s="194">
        <f>BK85</f>
        <v>0</v>
      </c>
      <c r="K85" s="169"/>
      <c r="L85" s="174"/>
      <c r="M85" s="189"/>
      <c r="N85" s="190"/>
      <c r="O85" s="190"/>
      <c r="P85" s="191">
        <f>SUM(P86:P96)</f>
        <v>0</v>
      </c>
      <c r="Q85" s="190"/>
      <c r="R85" s="191">
        <f>SUM(R86:R96)</f>
        <v>0</v>
      </c>
      <c r="S85" s="190"/>
      <c r="T85" s="192">
        <f>SUM(T86:T96)</f>
        <v>0</v>
      </c>
      <c r="AR85" s="179" t="s">
        <v>78</v>
      </c>
      <c r="AT85" s="180" t="s">
        <v>72</v>
      </c>
      <c r="AU85" s="180" t="s">
        <v>78</v>
      </c>
      <c r="AY85" s="179" t="s">
        <v>117</v>
      </c>
      <c r="BK85" s="181">
        <f>SUM(BK86:BK96)</f>
        <v>0</v>
      </c>
    </row>
    <row r="86" spans="2:65" s="1" customFormat="1" ht="25.5" customHeight="1">
      <c r="B86" s="41"/>
      <c r="C86" s="195" t="s">
        <v>78</v>
      </c>
      <c r="D86" s="195" t="s">
        <v>127</v>
      </c>
      <c r="E86" s="196" t="s">
        <v>128</v>
      </c>
      <c r="F86" s="197" t="s">
        <v>129</v>
      </c>
      <c r="G86" s="198" t="s">
        <v>130</v>
      </c>
      <c r="H86" s="199">
        <v>1</v>
      </c>
      <c r="I86" s="200"/>
      <c r="J86" s="201">
        <f aca="true" t="shared" si="0" ref="J86:J96">ROUND(I86*H86,2)</f>
        <v>0</v>
      </c>
      <c r="K86" s="197" t="s">
        <v>21</v>
      </c>
      <c r="L86" s="61"/>
      <c r="M86" s="202" t="s">
        <v>21</v>
      </c>
      <c r="N86" s="203" t="s">
        <v>44</v>
      </c>
      <c r="O86" s="42"/>
      <c r="P86" s="204">
        <f aca="true" t="shared" si="1" ref="P86:P96">O86*H86</f>
        <v>0</v>
      </c>
      <c r="Q86" s="204">
        <v>0</v>
      </c>
      <c r="R86" s="204">
        <f aca="true" t="shared" si="2" ref="R86:R96">Q86*H86</f>
        <v>0</v>
      </c>
      <c r="S86" s="204">
        <v>0</v>
      </c>
      <c r="T86" s="205">
        <f aca="true" t="shared" si="3" ref="T86:T96">S86*H86</f>
        <v>0</v>
      </c>
      <c r="AR86" s="24" t="s">
        <v>131</v>
      </c>
      <c r="AT86" s="24" t="s">
        <v>127</v>
      </c>
      <c r="AU86" s="24" t="s">
        <v>82</v>
      </c>
      <c r="AY86" s="24" t="s">
        <v>117</v>
      </c>
      <c r="BE86" s="206">
        <f aca="true" t="shared" si="4" ref="BE86:BE96">IF(N86="základní",J86,0)</f>
        <v>0</v>
      </c>
      <c r="BF86" s="206">
        <f aca="true" t="shared" si="5" ref="BF86:BF96">IF(N86="snížená",J86,0)</f>
        <v>0</v>
      </c>
      <c r="BG86" s="206">
        <f aca="true" t="shared" si="6" ref="BG86:BG96">IF(N86="zákl. přenesená",J86,0)</f>
        <v>0</v>
      </c>
      <c r="BH86" s="206">
        <f aca="true" t="shared" si="7" ref="BH86:BH96">IF(N86="sníž. přenesená",J86,0)</f>
        <v>0</v>
      </c>
      <c r="BI86" s="206">
        <f aca="true" t="shared" si="8" ref="BI86:BI96">IF(N86="nulová",J86,0)</f>
        <v>0</v>
      </c>
      <c r="BJ86" s="24" t="s">
        <v>78</v>
      </c>
      <c r="BK86" s="206">
        <f aca="true" t="shared" si="9" ref="BK86:BK96">ROUND(I86*H86,2)</f>
        <v>0</v>
      </c>
      <c r="BL86" s="24" t="s">
        <v>131</v>
      </c>
      <c r="BM86" s="24" t="s">
        <v>82</v>
      </c>
    </row>
    <row r="87" spans="2:65" s="1" customFormat="1" ht="16.5" customHeight="1">
      <c r="B87" s="41"/>
      <c r="C87" s="195" t="s">
        <v>82</v>
      </c>
      <c r="D87" s="195" t="s">
        <v>127</v>
      </c>
      <c r="E87" s="196" t="s">
        <v>132</v>
      </c>
      <c r="F87" s="197" t="s">
        <v>133</v>
      </c>
      <c r="G87" s="198" t="s">
        <v>134</v>
      </c>
      <c r="H87" s="199">
        <v>1</v>
      </c>
      <c r="I87" s="200"/>
      <c r="J87" s="201">
        <f t="shared" si="0"/>
        <v>0</v>
      </c>
      <c r="K87" s="197" t="s">
        <v>21</v>
      </c>
      <c r="L87" s="61"/>
      <c r="M87" s="202" t="s">
        <v>21</v>
      </c>
      <c r="N87" s="203" t="s">
        <v>44</v>
      </c>
      <c r="O87" s="42"/>
      <c r="P87" s="204">
        <f t="shared" si="1"/>
        <v>0</v>
      </c>
      <c r="Q87" s="204">
        <v>0</v>
      </c>
      <c r="R87" s="204">
        <f t="shared" si="2"/>
        <v>0</v>
      </c>
      <c r="S87" s="204">
        <v>0</v>
      </c>
      <c r="T87" s="205">
        <f t="shared" si="3"/>
        <v>0</v>
      </c>
      <c r="AR87" s="24" t="s">
        <v>131</v>
      </c>
      <c r="AT87" s="24" t="s">
        <v>127</v>
      </c>
      <c r="AU87" s="24" t="s">
        <v>82</v>
      </c>
      <c r="AY87" s="24" t="s">
        <v>117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24" t="s">
        <v>78</v>
      </c>
      <c r="BK87" s="206">
        <f t="shared" si="9"/>
        <v>0</v>
      </c>
      <c r="BL87" s="24" t="s">
        <v>131</v>
      </c>
      <c r="BM87" s="24" t="s">
        <v>131</v>
      </c>
    </row>
    <row r="88" spans="2:65" s="1" customFormat="1" ht="16.5" customHeight="1">
      <c r="B88" s="41"/>
      <c r="C88" s="195" t="s">
        <v>135</v>
      </c>
      <c r="D88" s="195" t="s">
        <v>127</v>
      </c>
      <c r="E88" s="196" t="s">
        <v>136</v>
      </c>
      <c r="F88" s="197" t="s">
        <v>137</v>
      </c>
      <c r="G88" s="198" t="s">
        <v>134</v>
      </c>
      <c r="H88" s="199">
        <v>1</v>
      </c>
      <c r="I88" s="200"/>
      <c r="J88" s="201">
        <f t="shared" si="0"/>
        <v>0</v>
      </c>
      <c r="K88" s="197" t="s">
        <v>21</v>
      </c>
      <c r="L88" s="61"/>
      <c r="M88" s="202" t="s">
        <v>21</v>
      </c>
      <c r="N88" s="203" t="s">
        <v>44</v>
      </c>
      <c r="O88" s="42"/>
      <c r="P88" s="204">
        <f t="shared" si="1"/>
        <v>0</v>
      </c>
      <c r="Q88" s="204">
        <v>0</v>
      </c>
      <c r="R88" s="204">
        <f t="shared" si="2"/>
        <v>0</v>
      </c>
      <c r="S88" s="204">
        <v>0</v>
      </c>
      <c r="T88" s="205">
        <f t="shared" si="3"/>
        <v>0</v>
      </c>
      <c r="AR88" s="24" t="s">
        <v>131</v>
      </c>
      <c r="AT88" s="24" t="s">
        <v>127</v>
      </c>
      <c r="AU88" s="24" t="s">
        <v>82</v>
      </c>
      <c r="AY88" s="24" t="s">
        <v>117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24" t="s">
        <v>78</v>
      </c>
      <c r="BK88" s="206">
        <f t="shared" si="9"/>
        <v>0</v>
      </c>
      <c r="BL88" s="24" t="s">
        <v>131</v>
      </c>
      <c r="BM88" s="24" t="s">
        <v>138</v>
      </c>
    </row>
    <row r="89" spans="2:65" s="1" customFormat="1" ht="16.5" customHeight="1">
      <c r="B89" s="41"/>
      <c r="C89" s="195" t="s">
        <v>131</v>
      </c>
      <c r="D89" s="195" t="s">
        <v>127</v>
      </c>
      <c r="E89" s="196" t="s">
        <v>139</v>
      </c>
      <c r="F89" s="197" t="s">
        <v>140</v>
      </c>
      <c r="G89" s="198" t="s">
        <v>141</v>
      </c>
      <c r="H89" s="199">
        <v>1</v>
      </c>
      <c r="I89" s="200"/>
      <c r="J89" s="201">
        <f t="shared" si="0"/>
        <v>0</v>
      </c>
      <c r="K89" s="197" t="s">
        <v>21</v>
      </c>
      <c r="L89" s="61"/>
      <c r="M89" s="202" t="s">
        <v>21</v>
      </c>
      <c r="N89" s="203" t="s">
        <v>44</v>
      </c>
      <c r="O89" s="42"/>
      <c r="P89" s="204">
        <f t="shared" si="1"/>
        <v>0</v>
      </c>
      <c r="Q89" s="204">
        <v>0</v>
      </c>
      <c r="R89" s="204">
        <f t="shared" si="2"/>
        <v>0</v>
      </c>
      <c r="S89" s="204">
        <v>0</v>
      </c>
      <c r="T89" s="205">
        <f t="shared" si="3"/>
        <v>0</v>
      </c>
      <c r="AR89" s="24" t="s">
        <v>131</v>
      </c>
      <c r="AT89" s="24" t="s">
        <v>127</v>
      </c>
      <c r="AU89" s="24" t="s">
        <v>82</v>
      </c>
      <c r="AY89" s="24" t="s">
        <v>117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24" t="s">
        <v>78</v>
      </c>
      <c r="BK89" s="206">
        <f t="shared" si="9"/>
        <v>0</v>
      </c>
      <c r="BL89" s="24" t="s">
        <v>131</v>
      </c>
      <c r="BM89" s="24" t="s">
        <v>142</v>
      </c>
    </row>
    <row r="90" spans="2:65" s="1" customFormat="1" ht="16.5" customHeight="1">
      <c r="B90" s="41"/>
      <c r="C90" s="195" t="s">
        <v>143</v>
      </c>
      <c r="D90" s="195" t="s">
        <v>127</v>
      </c>
      <c r="E90" s="196" t="s">
        <v>144</v>
      </c>
      <c r="F90" s="197" t="s">
        <v>145</v>
      </c>
      <c r="G90" s="198" t="s">
        <v>134</v>
      </c>
      <c r="H90" s="199">
        <v>1</v>
      </c>
      <c r="I90" s="200"/>
      <c r="J90" s="201">
        <f t="shared" si="0"/>
        <v>0</v>
      </c>
      <c r="K90" s="197" t="s">
        <v>21</v>
      </c>
      <c r="L90" s="61"/>
      <c r="M90" s="202" t="s">
        <v>21</v>
      </c>
      <c r="N90" s="203" t="s">
        <v>44</v>
      </c>
      <c r="O90" s="42"/>
      <c r="P90" s="204">
        <f t="shared" si="1"/>
        <v>0</v>
      </c>
      <c r="Q90" s="204">
        <v>0</v>
      </c>
      <c r="R90" s="204">
        <f t="shared" si="2"/>
        <v>0</v>
      </c>
      <c r="S90" s="204">
        <v>0</v>
      </c>
      <c r="T90" s="205">
        <f t="shared" si="3"/>
        <v>0</v>
      </c>
      <c r="AR90" s="24" t="s">
        <v>131</v>
      </c>
      <c r="AT90" s="24" t="s">
        <v>127</v>
      </c>
      <c r="AU90" s="24" t="s">
        <v>82</v>
      </c>
      <c r="AY90" s="24" t="s">
        <v>117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24" t="s">
        <v>78</v>
      </c>
      <c r="BK90" s="206">
        <f t="shared" si="9"/>
        <v>0</v>
      </c>
      <c r="BL90" s="24" t="s">
        <v>131</v>
      </c>
      <c r="BM90" s="24" t="s">
        <v>146</v>
      </c>
    </row>
    <row r="91" spans="2:65" s="1" customFormat="1" ht="16.5" customHeight="1">
      <c r="B91" s="41"/>
      <c r="C91" s="195" t="s">
        <v>138</v>
      </c>
      <c r="D91" s="195" t="s">
        <v>127</v>
      </c>
      <c r="E91" s="196" t="s">
        <v>147</v>
      </c>
      <c r="F91" s="197" t="s">
        <v>148</v>
      </c>
      <c r="G91" s="198" t="s">
        <v>141</v>
      </c>
      <c r="H91" s="199">
        <v>1</v>
      </c>
      <c r="I91" s="200"/>
      <c r="J91" s="201">
        <f t="shared" si="0"/>
        <v>0</v>
      </c>
      <c r="K91" s="197" t="s">
        <v>21</v>
      </c>
      <c r="L91" s="61"/>
      <c r="M91" s="202" t="s">
        <v>21</v>
      </c>
      <c r="N91" s="203" t="s">
        <v>44</v>
      </c>
      <c r="O91" s="42"/>
      <c r="P91" s="204">
        <f t="shared" si="1"/>
        <v>0</v>
      </c>
      <c r="Q91" s="204">
        <v>0</v>
      </c>
      <c r="R91" s="204">
        <f t="shared" si="2"/>
        <v>0</v>
      </c>
      <c r="S91" s="204">
        <v>0</v>
      </c>
      <c r="T91" s="205">
        <f t="shared" si="3"/>
        <v>0</v>
      </c>
      <c r="AR91" s="24" t="s">
        <v>131</v>
      </c>
      <c r="AT91" s="24" t="s">
        <v>127</v>
      </c>
      <c r="AU91" s="24" t="s">
        <v>82</v>
      </c>
      <c r="AY91" s="24" t="s">
        <v>117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24" t="s">
        <v>78</v>
      </c>
      <c r="BK91" s="206">
        <f t="shared" si="9"/>
        <v>0</v>
      </c>
      <c r="BL91" s="24" t="s">
        <v>131</v>
      </c>
      <c r="BM91" s="24" t="s">
        <v>149</v>
      </c>
    </row>
    <row r="92" spans="2:65" s="1" customFormat="1" ht="16.5" customHeight="1">
      <c r="B92" s="41"/>
      <c r="C92" s="195" t="s">
        <v>150</v>
      </c>
      <c r="D92" s="195" t="s">
        <v>127</v>
      </c>
      <c r="E92" s="196" t="s">
        <v>151</v>
      </c>
      <c r="F92" s="197" t="s">
        <v>152</v>
      </c>
      <c r="G92" s="198" t="s">
        <v>134</v>
      </c>
      <c r="H92" s="199">
        <v>1</v>
      </c>
      <c r="I92" s="200"/>
      <c r="J92" s="201">
        <f t="shared" si="0"/>
        <v>0</v>
      </c>
      <c r="K92" s="197" t="s">
        <v>21</v>
      </c>
      <c r="L92" s="61"/>
      <c r="M92" s="202" t="s">
        <v>21</v>
      </c>
      <c r="N92" s="203" t="s">
        <v>44</v>
      </c>
      <c r="O92" s="42"/>
      <c r="P92" s="204">
        <f t="shared" si="1"/>
        <v>0</v>
      </c>
      <c r="Q92" s="204">
        <v>0</v>
      </c>
      <c r="R92" s="204">
        <f t="shared" si="2"/>
        <v>0</v>
      </c>
      <c r="S92" s="204">
        <v>0</v>
      </c>
      <c r="T92" s="205">
        <f t="shared" si="3"/>
        <v>0</v>
      </c>
      <c r="AR92" s="24" t="s">
        <v>131</v>
      </c>
      <c r="AT92" s="24" t="s">
        <v>127</v>
      </c>
      <c r="AU92" s="24" t="s">
        <v>82</v>
      </c>
      <c r="AY92" s="24" t="s">
        <v>117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24" t="s">
        <v>78</v>
      </c>
      <c r="BK92" s="206">
        <f t="shared" si="9"/>
        <v>0</v>
      </c>
      <c r="BL92" s="24" t="s">
        <v>131</v>
      </c>
      <c r="BM92" s="24" t="s">
        <v>153</v>
      </c>
    </row>
    <row r="93" spans="2:65" s="1" customFormat="1" ht="16.5" customHeight="1">
      <c r="B93" s="41"/>
      <c r="C93" s="207" t="s">
        <v>142</v>
      </c>
      <c r="D93" s="207" t="s">
        <v>154</v>
      </c>
      <c r="E93" s="208" t="s">
        <v>155</v>
      </c>
      <c r="F93" s="209" t="s">
        <v>156</v>
      </c>
      <c r="G93" s="210" t="s">
        <v>134</v>
      </c>
      <c r="H93" s="211">
        <v>1</v>
      </c>
      <c r="I93" s="212"/>
      <c r="J93" s="213">
        <f t="shared" si="0"/>
        <v>0</v>
      </c>
      <c r="K93" s="209" t="s">
        <v>21</v>
      </c>
      <c r="L93" s="214"/>
      <c r="M93" s="215" t="s">
        <v>21</v>
      </c>
      <c r="N93" s="216" t="s">
        <v>44</v>
      </c>
      <c r="O93" s="42"/>
      <c r="P93" s="204">
        <f t="shared" si="1"/>
        <v>0</v>
      </c>
      <c r="Q93" s="204">
        <v>0</v>
      </c>
      <c r="R93" s="204">
        <f t="shared" si="2"/>
        <v>0</v>
      </c>
      <c r="S93" s="204">
        <v>0</v>
      </c>
      <c r="T93" s="205">
        <f t="shared" si="3"/>
        <v>0</v>
      </c>
      <c r="AR93" s="24" t="s">
        <v>142</v>
      </c>
      <c r="AT93" s="24" t="s">
        <v>154</v>
      </c>
      <c r="AU93" s="24" t="s">
        <v>82</v>
      </c>
      <c r="AY93" s="24" t="s">
        <v>117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24" t="s">
        <v>78</v>
      </c>
      <c r="BK93" s="206">
        <f t="shared" si="9"/>
        <v>0</v>
      </c>
      <c r="BL93" s="24" t="s">
        <v>131</v>
      </c>
      <c r="BM93" s="24" t="s">
        <v>157</v>
      </c>
    </row>
    <row r="94" spans="2:65" s="1" customFormat="1" ht="25.5" customHeight="1">
      <c r="B94" s="41"/>
      <c r="C94" s="195" t="s">
        <v>158</v>
      </c>
      <c r="D94" s="195" t="s">
        <v>127</v>
      </c>
      <c r="E94" s="196" t="s">
        <v>159</v>
      </c>
      <c r="F94" s="197" t="s">
        <v>160</v>
      </c>
      <c r="G94" s="198" t="s">
        <v>134</v>
      </c>
      <c r="H94" s="199">
        <v>1</v>
      </c>
      <c r="I94" s="200"/>
      <c r="J94" s="201">
        <f t="shared" si="0"/>
        <v>0</v>
      </c>
      <c r="K94" s="197" t="s">
        <v>21</v>
      </c>
      <c r="L94" s="61"/>
      <c r="M94" s="202" t="s">
        <v>21</v>
      </c>
      <c r="N94" s="203" t="s">
        <v>44</v>
      </c>
      <c r="O94" s="42"/>
      <c r="P94" s="204">
        <f t="shared" si="1"/>
        <v>0</v>
      </c>
      <c r="Q94" s="204">
        <v>0</v>
      </c>
      <c r="R94" s="204">
        <f t="shared" si="2"/>
        <v>0</v>
      </c>
      <c r="S94" s="204">
        <v>0</v>
      </c>
      <c r="T94" s="205">
        <f t="shared" si="3"/>
        <v>0</v>
      </c>
      <c r="AR94" s="24" t="s">
        <v>131</v>
      </c>
      <c r="AT94" s="24" t="s">
        <v>127</v>
      </c>
      <c r="AU94" s="24" t="s">
        <v>82</v>
      </c>
      <c r="AY94" s="24" t="s">
        <v>117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24" t="s">
        <v>78</v>
      </c>
      <c r="BK94" s="206">
        <f t="shared" si="9"/>
        <v>0</v>
      </c>
      <c r="BL94" s="24" t="s">
        <v>131</v>
      </c>
      <c r="BM94" s="24" t="s">
        <v>161</v>
      </c>
    </row>
    <row r="95" spans="2:65" s="1" customFormat="1" ht="16.5" customHeight="1">
      <c r="B95" s="41"/>
      <c r="C95" s="207" t="s">
        <v>146</v>
      </c>
      <c r="D95" s="207" t="s">
        <v>154</v>
      </c>
      <c r="E95" s="208" t="s">
        <v>162</v>
      </c>
      <c r="F95" s="209" t="s">
        <v>163</v>
      </c>
      <c r="G95" s="210" t="s">
        <v>164</v>
      </c>
      <c r="H95" s="211">
        <v>50</v>
      </c>
      <c r="I95" s="212"/>
      <c r="J95" s="213">
        <f t="shared" si="0"/>
        <v>0</v>
      </c>
      <c r="K95" s="209" t="s">
        <v>21</v>
      </c>
      <c r="L95" s="214"/>
      <c r="M95" s="215" t="s">
        <v>21</v>
      </c>
      <c r="N95" s="216" t="s">
        <v>44</v>
      </c>
      <c r="O95" s="42"/>
      <c r="P95" s="204">
        <f t="shared" si="1"/>
        <v>0</v>
      </c>
      <c r="Q95" s="204">
        <v>0</v>
      </c>
      <c r="R95" s="204">
        <f t="shared" si="2"/>
        <v>0</v>
      </c>
      <c r="S95" s="204">
        <v>0</v>
      </c>
      <c r="T95" s="205">
        <f t="shared" si="3"/>
        <v>0</v>
      </c>
      <c r="AR95" s="24" t="s">
        <v>142</v>
      </c>
      <c r="AT95" s="24" t="s">
        <v>154</v>
      </c>
      <c r="AU95" s="24" t="s">
        <v>82</v>
      </c>
      <c r="AY95" s="24" t="s">
        <v>117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24" t="s">
        <v>78</v>
      </c>
      <c r="BK95" s="206">
        <f t="shared" si="9"/>
        <v>0</v>
      </c>
      <c r="BL95" s="24" t="s">
        <v>131</v>
      </c>
      <c r="BM95" s="24" t="s">
        <v>165</v>
      </c>
    </row>
    <row r="96" spans="2:65" s="1" customFormat="1" ht="16.5" customHeight="1">
      <c r="B96" s="41"/>
      <c r="C96" s="195" t="s">
        <v>166</v>
      </c>
      <c r="D96" s="195" t="s">
        <v>127</v>
      </c>
      <c r="E96" s="196" t="s">
        <v>167</v>
      </c>
      <c r="F96" s="197" t="s">
        <v>168</v>
      </c>
      <c r="G96" s="198" t="s">
        <v>130</v>
      </c>
      <c r="H96" s="199">
        <v>1</v>
      </c>
      <c r="I96" s="200"/>
      <c r="J96" s="201">
        <f t="shared" si="0"/>
        <v>0</v>
      </c>
      <c r="K96" s="197" t="s">
        <v>21</v>
      </c>
      <c r="L96" s="61"/>
      <c r="M96" s="202" t="s">
        <v>21</v>
      </c>
      <c r="N96" s="203" t="s">
        <v>44</v>
      </c>
      <c r="O96" s="42"/>
      <c r="P96" s="204">
        <f t="shared" si="1"/>
        <v>0</v>
      </c>
      <c r="Q96" s="204">
        <v>0</v>
      </c>
      <c r="R96" s="204">
        <f t="shared" si="2"/>
        <v>0</v>
      </c>
      <c r="S96" s="204">
        <v>0</v>
      </c>
      <c r="T96" s="205">
        <f t="shared" si="3"/>
        <v>0</v>
      </c>
      <c r="AR96" s="24" t="s">
        <v>131</v>
      </c>
      <c r="AT96" s="24" t="s">
        <v>127</v>
      </c>
      <c r="AU96" s="24" t="s">
        <v>82</v>
      </c>
      <c r="AY96" s="24" t="s">
        <v>117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24" t="s">
        <v>78</v>
      </c>
      <c r="BK96" s="206">
        <f t="shared" si="9"/>
        <v>0</v>
      </c>
      <c r="BL96" s="24" t="s">
        <v>131</v>
      </c>
      <c r="BM96" s="24" t="s">
        <v>169</v>
      </c>
    </row>
    <row r="97" spans="2:63" s="9" customFormat="1" ht="29.85" customHeight="1">
      <c r="B97" s="168"/>
      <c r="C97" s="169"/>
      <c r="D97" s="170" t="s">
        <v>72</v>
      </c>
      <c r="E97" s="193" t="s">
        <v>78</v>
      </c>
      <c r="F97" s="193" t="s">
        <v>170</v>
      </c>
      <c r="G97" s="169"/>
      <c r="H97" s="169"/>
      <c r="I97" s="172"/>
      <c r="J97" s="194">
        <f>BK97</f>
        <v>0</v>
      </c>
      <c r="K97" s="169"/>
      <c r="L97" s="174"/>
      <c r="M97" s="189"/>
      <c r="N97" s="190"/>
      <c r="O97" s="190"/>
      <c r="P97" s="191">
        <f>SUM(P98:P102)</f>
        <v>0</v>
      </c>
      <c r="Q97" s="190"/>
      <c r="R97" s="191">
        <f>SUM(R98:R102)</f>
        <v>0</v>
      </c>
      <c r="S97" s="190"/>
      <c r="T97" s="192">
        <f>SUM(T98:T102)</f>
        <v>0</v>
      </c>
      <c r="AR97" s="179" t="s">
        <v>78</v>
      </c>
      <c r="AT97" s="180" t="s">
        <v>72</v>
      </c>
      <c r="AU97" s="180" t="s">
        <v>78</v>
      </c>
      <c r="AY97" s="179" t="s">
        <v>117</v>
      </c>
      <c r="BK97" s="181">
        <f>SUM(BK98:BK102)</f>
        <v>0</v>
      </c>
    </row>
    <row r="98" spans="2:65" s="1" customFormat="1" ht="16.5" customHeight="1">
      <c r="B98" s="41"/>
      <c r="C98" s="195" t="s">
        <v>149</v>
      </c>
      <c r="D98" s="195" t="s">
        <v>127</v>
      </c>
      <c r="E98" s="196" t="s">
        <v>171</v>
      </c>
      <c r="F98" s="197" t="s">
        <v>172</v>
      </c>
      <c r="G98" s="198" t="s">
        <v>173</v>
      </c>
      <c r="H98" s="199">
        <v>300</v>
      </c>
      <c r="I98" s="200"/>
      <c r="J98" s="201">
        <f>ROUND(I98*H98,2)</f>
        <v>0</v>
      </c>
      <c r="K98" s="197" t="s">
        <v>21</v>
      </c>
      <c r="L98" s="61"/>
      <c r="M98" s="202" t="s">
        <v>21</v>
      </c>
      <c r="N98" s="203" t="s">
        <v>44</v>
      </c>
      <c r="O98" s="42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4" t="s">
        <v>131</v>
      </c>
      <c r="AT98" s="24" t="s">
        <v>127</v>
      </c>
      <c r="AU98" s="24" t="s">
        <v>82</v>
      </c>
      <c r="AY98" s="24" t="s">
        <v>117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4" t="s">
        <v>78</v>
      </c>
      <c r="BK98" s="206">
        <f>ROUND(I98*H98,2)</f>
        <v>0</v>
      </c>
      <c r="BL98" s="24" t="s">
        <v>131</v>
      </c>
      <c r="BM98" s="24" t="s">
        <v>174</v>
      </c>
    </row>
    <row r="99" spans="2:51" s="11" customFormat="1" ht="13.5">
      <c r="B99" s="217"/>
      <c r="C99" s="218"/>
      <c r="D99" s="219" t="s">
        <v>175</v>
      </c>
      <c r="E99" s="220" t="s">
        <v>21</v>
      </c>
      <c r="F99" s="221" t="s">
        <v>176</v>
      </c>
      <c r="G99" s="218"/>
      <c r="H99" s="220" t="s">
        <v>21</v>
      </c>
      <c r="I99" s="222"/>
      <c r="J99" s="218"/>
      <c r="K99" s="218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175</v>
      </c>
      <c r="AU99" s="227" t="s">
        <v>82</v>
      </c>
      <c r="AV99" s="11" t="s">
        <v>78</v>
      </c>
      <c r="AW99" s="11" t="s">
        <v>37</v>
      </c>
      <c r="AX99" s="11" t="s">
        <v>73</v>
      </c>
      <c r="AY99" s="227" t="s">
        <v>117</v>
      </c>
    </row>
    <row r="100" spans="2:51" s="12" customFormat="1" ht="13.5">
      <c r="B100" s="228"/>
      <c r="C100" s="229"/>
      <c r="D100" s="219" t="s">
        <v>175</v>
      </c>
      <c r="E100" s="230" t="s">
        <v>21</v>
      </c>
      <c r="F100" s="231" t="s">
        <v>177</v>
      </c>
      <c r="G100" s="229"/>
      <c r="H100" s="232">
        <v>300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175</v>
      </c>
      <c r="AU100" s="238" t="s">
        <v>82</v>
      </c>
      <c r="AV100" s="12" t="s">
        <v>82</v>
      </c>
      <c r="AW100" s="12" t="s">
        <v>37</v>
      </c>
      <c r="AX100" s="12" t="s">
        <v>73</v>
      </c>
      <c r="AY100" s="238" t="s">
        <v>117</v>
      </c>
    </row>
    <row r="101" spans="2:51" s="13" customFormat="1" ht="13.5">
      <c r="B101" s="239"/>
      <c r="C101" s="240"/>
      <c r="D101" s="219" t="s">
        <v>175</v>
      </c>
      <c r="E101" s="241" t="s">
        <v>21</v>
      </c>
      <c r="F101" s="242" t="s">
        <v>178</v>
      </c>
      <c r="G101" s="240"/>
      <c r="H101" s="243">
        <v>300</v>
      </c>
      <c r="I101" s="244"/>
      <c r="J101" s="240"/>
      <c r="K101" s="240"/>
      <c r="L101" s="245"/>
      <c r="M101" s="246"/>
      <c r="N101" s="247"/>
      <c r="O101" s="247"/>
      <c r="P101" s="247"/>
      <c r="Q101" s="247"/>
      <c r="R101" s="247"/>
      <c r="S101" s="247"/>
      <c r="T101" s="248"/>
      <c r="AT101" s="249" t="s">
        <v>175</v>
      </c>
      <c r="AU101" s="249" t="s">
        <v>82</v>
      </c>
      <c r="AV101" s="13" t="s">
        <v>131</v>
      </c>
      <c r="AW101" s="13" t="s">
        <v>37</v>
      </c>
      <c r="AX101" s="13" t="s">
        <v>78</v>
      </c>
      <c r="AY101" s="249" t="s">
        <v>117</v>
      </c>
    </row>
    <row r="102" spans="2:65" s="1" customFormat="1" ht="16.5" customHeight="1">
      <c r="B102" s="41"/>
      <c r="C102" s="195" t="s">
        <v>179</v>
      </c>
      <c r="D102" s="195" t="s">
        <v>127</v>
      </c>
      <c r="E102" s="196" t="s">
        <v>180</v>
      </c>
      <c r="F102" s="197" t="s">
        <v>181</v>
      </c>
      <c r="G102" s="198" t="s">
        <v>173</v>
      </c>
      <c r="H102" s="199">
        <v>300</v>
      </c>
      <c r="I102" s="200"/>
      <c r="J102" s="201">
        <f>ROUND(I102*H102,2)</f>
        <v>0</v>
      </c>
      <c r="K102" s="197" t="s">
        <v>21</v>
      </c>
      <c r="L102" s="61"/>
      <c r="M102" s="202" t="s">
        <v>21</v>
      </c>
      <c r="N102" s="203" t="s">
        <v>44</v>
      </c>
      <c r="O102" s="42"/>
      <c r="P102" s="204">
        <f>O102*H102</f>
        <v>0</v>
      </c>
      <c r="Q102" s="204">
        <v>0</v>
      </c>
      <c r="R102" s="204">
        <f>Q102*H102</f>
        <v>0</v>
      </c>
      <c r="S102" s="204">
        <v>0</v>
      </c>
      <c r="T102" s="205">
        <f>S102*H102</f>
        <v>0</v>
      </c>
      <c r="AR102" s="24" t="s">
        <v>131</v>
      </c>
      <c r="AT102" s="24" t="s">
        <v>127</v>
      </c>
      <c r="AU102" s="24" t="s">
        <v>82</v>
      </c>
      <c r="AY102" s="24" t="s">
        <v>117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24" t="s">
        <v>78</v>
      </c>
      <c r="BK102" s="206">
        <f>ROUND(I102*H102,2)</f>
        <v>0</v>
      </c>
      <c r="BL102" s="24" t="s">
        <v>131</v>
      </c>
      <c r="BM102" s="24" t="s">
        <v>182</v>
      </c>
    </row>
    <row r="103" spans="2:63" s="9" customFormat="1" ht="29.85" customHeight="1">
      <c r="B103" s="168"/>
      <c r="C103" s="169"/>
      <c r="D103" s="170" t="s">
        <v>72</v>
      </c>
      <c r="E103" s="193" t="s">
        <v>158</v>
      </c>
      <c r="F103" s="193" t="s">
        <v>183</v>
      </c>
      <c r="G103" s="169"/>
      <c r="H103" s="169"/>
      <c r="I103" s="172"/>
      <c r="J103" s="194">
        <f>BK103</f>
        <v>0</v>
      </c>
      <c r="K103" s="169"/>
      <c r="L103" s="174"/>
      <c r="M103" s="189"/>
      <c r="N103" s="190"/>
      <c r="O103" s="190"/>
      <c r="P103" s="191">
        <f>P104+P116+P404</f>
        <v>0</v>
      </c>
      <c r="Q103" s="190"/>
      <c r="R103" s="191">
        <f>R104+R116+R404</f>
        <v>0</v>
      </c>
      <c r="S103" s="190"/>
      <c r="T103" s="192">
        <f>T104+T116+T404</f>
        <v>1939.5324044899992</v>
      </c>
      <c r="AR103" s="179" t="s">
        <v>78</v>
      </c>
      <c r="AT103" s="180" t="s">
        <v>72</v>
      </c>
      <c r="AU103" s="180" t="s">
        <v>78</v>
      </c>
      <c r="AY103" s="179" t="s">
        <v>117</v>
      </c>
      <c r="BK103" s="181">
        <f>BK104+BK116+BK404</f>
        <v>0</v>
      </c>
    </row>
    <row r="104" spans="2:63" s="9" customFormat="1" ht="14.85" customHeight="1">
      <c r="B104" s="168"/>
      <c r="C104" s="169"/>
      <c r="D104" s="170" t="s">
        <v>72</v>
      </c>
      <c r="E104" s="193" t="s">
        <v>184</v>
      </c>
      <c r="F104" s="193" t="s">
        <v>185</v>
      </c>
      <c r="G104" s="169"/>
      <c r="H104" s="169"/>
      <c r="I104" s="172"/>
      <c r="J104" s="194">
        <f>BK104</f>
        <v>0</v>
      </c>
      <c r="K104" s="169"/>
      <c r="L104" s="174"/>
      <c r="M104" s="189"/>
      <c r="N104" s="190"/>
      <c r="O104" s="190"/>
      <c r="P104" s="191">
        <f>SUM(P105:P115)</f>
        <v>0</v>
      </c>
      <c r="Q104" s="190"/>
      <c r="R104" s="191">
        <f>SUM(R105:R115)</f>
        <v>0</v>
      </c>
      <c r="S104" s="190"/>
      <c r="T104" s="192">
        <f>SUM(T105:T115)</f>
        <v>0</v>
      </c>
      <c r="AR104" s="179" t="s">
        <v>78</v>
      </c>
      <c r="AT104" s="180" t="s">
        <v>72</v>
      </c>
      <c r="AU104" s="180" t="s">
        <v>82</v>
      </c>
      <c r="AY104" s="179" t="s">
        <v>117</v>
      </c>
      <c r="BK104" s="181">
        <f>SUM(BK105:BK115)</f>
        <v>0</v>
      </c>
    </row>
    <row r="105" spans="2:65" s="1" customFormat="1" ht="25.5" customHeight="1">
      <c r="B105" s="41"/>
      <c r="C105" s="195" t="s">
        <v>153</v>
      </c>
      <c r="D105" s="195" t="s">
        <v>127</v>
      </c>
      <c r="E105" s="196" t="s">
        <v>186</v>
      </c>
      <c r="F105" s="197" t="s">
        <v>187</v>
      </c>
      <c r="G105" s="198" t="s">
        <v>188</v>
      </c>
      <c r="H105" s="199">
        <v>509.6</v>
      </c>
      <c r="I105" s="200"/>
      <c r="J105" s="201">
        <f>ROUND(I105*H105,2)</f>
        <v>0</v>
      </c>
      <c r="K105" s="197" t="s">
        <v>21</v>
      </c>
      <c r="L105" s="61"/>
      <c r="M105" s="202" t="s">
        <v>21</v>
      </c>
      <c r="N105" s="203" t="s">
        <v>44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131</v>
      </c>
      <c r="AT105" s="24" t="s">
        <v>127</v>
      </c>
      <c r="AU105" s="24" t="s">
        <v>135</v>
      </c>
      <c r="AY105" s="24" t="s">
        <v>117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78</v>
      </c>
      <c r="BK105" s="206">
        <f>ROUND(I105*H105,2)</f>
        <v>0</v>
      </c>
      <c r="BL105" s="24" t="s">
        <v>131</v>
      </c>
      <c r="BM105" s="24" t="s">
        <v>189</v>
      </c>
    </row>
    <row r="106" spans="2:51" s="12" customFormat="1" ht="13.5">
      <c r="B106" s="228"/>
      <c r="C106" s="229"/>
      <c r="D106" s="219" t="s">
        <v>175</v>
      </c>
      <c r="E106" s="230" t="s">
        <v>21</v>
      </c>
      <c r="F106" s="231" t="s">
        <v>190</v>
      </c>
      <c r="G106" s="229"/>
      <c r="H106" s="232">
        <v>509.6</v>
      </c>
      <c r="I106" s="233"/>
      <c r="J106" s="229"/>
      <c r="K106" s="229"/>
      <c r="L106" s="234"/>
      <c r="M106" s="235"/>
      <c r="N106" s="236"/>
      <c r="O106" s="236"/>
      <c r="P106" s="236"/>
      <c r="Q106" s="236"/>
      <c r="R106" s="236"/>
      <c r="S106" s="236"/>
      <c r="T106" s="237"/>
      <c r="AT106" s="238" t="s">
        <v>175</v>
      </c>
      <c r="AU106" s="238" t="s">
        <v>135</v>
      </c>
      <c r="AV106" s="12" t="s">
        <v>82</v>
      </c>
      <c r="AW106" s="12" t="s">
        <v>37</v>
      </c>
      <c r="AX106" s="12" t="s">
        <v>73</v>
      </c>
      <c r="AY106" s="238" t="s">
        <v>117</v>
      </c>
    </row>
    <row r="107" spans="2:51" s="13" customFormat="1" ht="13.5">
      <c r="B107" s="239"/>
      <c r="C107" s="240"/>
      <c r="D107" s="219" t="s">
        <v>175</v>
      </c>
      <c r="E107" s="241" t="s">
        <v>21</v>
      </c>
      <c r="F107" s="242" t="s">
        <v>178</v>
      </c>
      <c r="G107" s="240"/>
      <c r="H107" s="243">
        <v>509.6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175</v>
      </c>
      <c r="AU107" s="249" t="s">
        <v>135</v>
      </c>
      <c r="AV107" s="13" t="s">
        <v>131</v>
      </c>
      <c r="AW107" s="13" t="s">
        <v>37</v>
      </c>
      <c r="AX107" s="13" t="s">
        <v>78</v>
      </c>
      <c r="AY107" s="249" t="s">
        <v>117</v>
      </c>
    </row>
    <row r="108" spans="2:65" s="1" customFormat="1" ht="25.5" customHeight="1">
      <c r="B108" s="41"/>
      <c r="C108" s="195" t="s">
        <v>10</v>
      </c>
      <c r="D108" s="195" t="s">
        <v>127</v>
      </c>
      <c r="E108" s="196" t="s">
        <v>191</v>
      </c>
      <c r="F108" s="197" t="s">
        <v>192</v>
      </c>
      <c r="G108" s="198" t="s">
        <v>188</v>
      </c>
      <c r="H108" s="199">
        <v>30576</v>
      </c>
      <c r="I108" s="200"/>
      <c r="J108" s="201">
        <f>ROUND(I108*H108,2)</f>
        <v>0</v>
      </c>
      <c r="K108" s="197" t="s">
        <v>21</v>
      </c>
      <c r="L108" s="61"/>
      <c r="M108" s="202" t="s">
        <v>21</v>
      </c>
      <c r="N108" s="203" t="s">
        <v>44</v>
      </c>
      <c r="O108" s="42"/>
      <c r="P108" s="204">
        <f>O108*H108</f>
        <v>0</v>
      </c>
      <c r="Q108" s="204">
        <v>0</v>
      </c>
      <c r="R108" s="204">
        <f>Q108*H108</f>
        <v>0</v>
      </c>
      <c r="S108" s="204">
        <v>0</v>
      </c>
      <c r="T108" s="205">
        <f>S108*H108</f>
        <v>0</v>
      </c>
      <c r="AR108" s="24" t="s">
        <v>131</v>
      </c>
      <c r="AT108" s="24" t="s">
        <v>127</v>
      </c>
      <c r="AU108" s="24" t="s">
        <v>135</v>
      </c>
      <c r="AY108" s="24" t="s">
        <v>117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78</v>
      </c>
      <c r="BK108" s="206">
        <f>ROUND(I108*H108,2)</f>
        <v>0</v>
      </c>
      <c r="BL108" s="24" t="s">
        <v>131</v>
      </c>
      <c r="BM108" s="24" t="s">
        <v>193</v>
      </c>
    </row>
    <row r="109" spans="2:51" s="12" customFormat="1" ht="13.5">
      <c r="B109" s="228"/>
      <c r="C109" s="229"/>
      <c r="D109" s="219" t="s">
        <v>175</v>
      </c>
      <c r="E109" s="230" t="s">
        <v>21</v>
      </c>
      <c r="F109" s="231" t="s">
        <v>194</v>
      </c>
      <c r="G109" s="229"/>
      <c r="H109" s="232">
        <v>30576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175</v>
      </c>
      <c r="AU109" s="238" t="s">
        <v>135</v>
      </c>
      <c r="AV109" s="12" t="s">
        <v>82</v>
      </c>
      <c r="AW109" s="12" t="s">
        <v>37</v>
      </c>
      <c r="AX109" s="12" t="s">
        <v>73</v>
      </c>
      <c r="AY109" s="238" t="s">
        <v>117</v>
      </c>
    </row>
    <row r="110" spans="2:51" s="13" customFormat="1" ht="13.5">
      <c r="B110" s="239"/>
      <c r="C110" s="240"/>
      <c r="D110" s="219" t="s">
        <v>175</v>
      </c>
      <c r="E110" s="241" t="s">
        <v>21</v>
      </c>
      <c r="F110" s="242" t="s">
        <v>178</v>
      </c>
      <c r="G110" s="240"/>
      <c r="H110" s="243">
        <v>30576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175</v>
      </c>
      <c r="AU110" s="249" t="s">
        <v>135</v>
      </c>
      <c r="AV110" s="13" t="s">
        <v>131</v>
      </c>
      <c r="AW110" s="13" t="s">
        <v>37</v>
      </c>
      <c r="AX110" s="13" t="s">
        <v>78</v>
      </c>
      <c r="AY110" s="249" t="s">
        <v>117</v>
      </c>
    </row>
    <row r="111" spans="2:65" s="1" customFormat="1" ht="25.5" customHeight="1">
      <c r="B111" s="41"/>
      <c r="C111" s="195" t="s">
        <v>157</v>
      </c>
      <c r="D111" s="195" t="s">
        <v>127</v>
      </c>
      <c r="E111" s="196" t="s">
        <v>195</v>
      </c>
      <c r="F111" s="197" t="s">
        <v>196</v>
      </c>
      <c r="G111" s="198" t="s">
        <v>188</v>
      </c>
      <c r="H111" s="199">
        <v>509.6</v>
      </c>
      <c r="I111" s="200"/>
      <c r="J111" s="201">
        <f>ROUND(I111*H111,2)</f>
        <v>0</v>
      </c>
      <c r="K111" s="197" t="s">
        <v>21</v>
      </c>
      <c r="L111" s="61"/>
      <c r="M111" s="202" t="s">
        <v>21</v>
      </c>
      <c r="N111" s="203" t="s">
        <v>44</v>
      </c>
      <c r="O111" s="42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4" t="s">
        <v>131</v>
      </c>
      <c r="AT111" s="24" t="s">
        <v>127</v>
      </c>
      <c r="AU111" s="24" t="s">
        <v>135</v>
      </c>
      <c r="AY111" s="24" t="s">
        <v>117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78</v>
      </c>
      <c r="BK111" s="206">
        <f>ROUND(I111*H111,2)</f>
        <v>0</v>
      </c>
      <c r="BL111" s="24" t="s">
        <v>131</v>
      </c>
      <c r="BM111" s="24" t="s">
        <v>197</v>
      </c>
    </row>
    <row r="112" spans="2:65" s="1" customFormat="1" ht="16.5" customHeight="1">
      <c r="B112" s="41"/>
      <c r="C112" s="195" t="s">
        <v>198</v>
      </c>
      <c r="D112" s="195" t="s">
        <v>127</v>
      </c>
      <c r="E112" s="196" t="s">
        <v>199</v>
      </c>
      <c r="F112" s="197" t="s">
        <v>200</v>
      </c>
      <c r="G112" s="198" t="s">
        <v>188</v>
      </c>
      <c r="H112" s="199">
        <v>509.6</v>
      </c>
      <c r="I112" s="200"/>
      <c r="J112" s="201">
        <f>ROUND(I112*H112,2)</f>
        <v>0</v>
      </c>
      <c r="K112" s="197" t="s">
        <v>21</v>
      </c>
      <c r="L112" s="61"/>
      <c r="M112" s="202" t="s">
        <v>21</v>
      </c>
      <c r="N112" s="203" t="s">
        <v>44</v>
      </c>
      <c r="O112" s="42"/>
      <c r="P112" s="204">
        <f>O112*H112</f>
        <v>0</v>
      </c>
      <c r="Q112" s="204">
        <v>0</v>
      </c>
      <c r="R112" s="204">
        <f>Q112*H112</f>
        <v>0</v>
      </c>
      <c r="S112" s="204">
        <v>0</v>
      </c>
      <c r="T112" s="205">
        <f>S112*H112</f>
        <v>0</v>
      </c>
      <c r="AR112" s="24" t="s">
        <v>131</v>
      </c>
      <c r="AT112" s="24" t="s">
        <v>127</v>
      </c>
      <c r="AU112" s="24" t="s">
        <v>135</v>
      </c>
      <c r="AY112" s="24" t="s">
        <v>117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24" t="s">
        <v>78</v>
      </c>
      <c r="BK112" s="206">
        <f>ROUND(I112*H112,2)</f>
        <v>0</v>
      </c>
      <c r="BL112" s="24" t="s">
        <v>131</v>
      </c>
      <c r="BM112" s="24" t="s">
        <v>201</v>
      </c>
    </row>
    <row r="113" spans="2:65" s="1" customFormat="1" ht="16.5" customHeight="1">
      <c r="B113" s="41"/>
      <c r="C113" s="195" t="s">
        <v>161</v>
      </c>
      <c r="D113" s="195" t="s">
        <v>127</v>
      </c>
      <c r="E113" s="196" t="s">
        <v>202</v>
      </c>
      <c r="F113" s="197" t="s">
        <v>203</v>
      </c>
      <c r="G113" s="198" t="s">
        <v>188</v>
      </c>
      <c r="H113" s="199">
        <v>30576</v>
      </c>
      <c r="I113" s="200"/>
      <c r="J113" s="201">
        <f>ROUND(I113*H113,2)</f>
        <v>0</v>
      </c>
      <c r="K113" s="197" t="s">
        <v>21</v>
      </c>
      <c r="L113" s="61"/>
      <c r="M113" s="202" t="s">
        <v>21</v>
      </c>
      <c r="N113" s="203" t="s">
        <v>44</v>
      </c>
      <c r="O113" s="42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AR113" s="24" t="s">
        <v>131</v>
      </c>
      <c r="AT113" s="24" t="s">
        <v>127</v>
      </c>
      <c r="AU113" s="24" t="s">
        <v>135</v>
      </c>
      <c r="AY113" s="24" t="s">
        <v>117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78</v>
      </c>
      <c r="BK113" s="206">
        <f>ROUND(I113*H113,2)</f>
        <v>0</v>
      </c>
      <c r="BL113" s="24" t="s">
        <v>131</v>
      </c>
      <c r="BM113" s="24" t="s">
        <v>204</v>
      </c>
    </row>
    <row r="114" spans="2:65" s="1" customFormat="1" ht="16.5" customHeight="1">
      <c r="B114" s="41"/>
      <c r="C114" s="195" t="s">
        <v>205</v>
      </c>
      <c r="D114" s="195" t="s">
        <v>127</v>
      </c>
      <c r="E114" s="196" t="s">
        <v>206</v>
      </c>
      <c r="F114" s="197" t="s">
        <v>207</v>
      </c>
      <c r="G114" s="198" t="s">
        <v>188</v>
      </c>
      <c r="H114" s="199">
        <v>509.6</v>
      </c>
      <c r="I114" s="200"/>
      <c r="J114" s="201">
        <f>ROUND(I114*H114,2)</f>
        <v>0</v>
      </c>
      <c r="K114" s="197" t="s">
        <v>21</v>
      </c>
      <c r="L114" s="61"/>
      <c r="M114" s="202" t="s">
        <v>21</v>
      </c>
      <c r="N114" s="203" t="s">
        <v>44</v>
      </c>
      <c r="O114" s="42"/>
      <c r="P114" s="204">
        <f>O114*H114</f>
        <v>0</v>
      </c>
      <c r="Q114" s="204">
        <v>0</v>
      </c>
      <c r="R114" s="204">
        <f>Q114*H114</f>
        <v>0</v>
      </c>
      <c r="S114" s="204">
        <v>0</v>
      </c>
      <c r="T114" s="205">
        <f>S114*H114</f>
        <v>0</v>
      </c>
      <c r="AR114" s="24" t="s">
        <v>131</v>
      </c>
      <c r="AT114" s="24" t="s">
        <v>127</v>
      </c>
      <c r="AU114" s="24" t="s">
        <v>135</v>
      </c>
      <c r="AY114" s="24" t="s">
        <v>117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24" t="s">
        <v>78</v>
      </c>
      <c r="BK114" s="206">
        <f>ROUND(I114*H114,2)</f>
        <v>0</v>
      </c>
      <c r="BL114" s="24" t="s">
        <v>131</v>
      </c>
      <c r="BM114" s="24" t="s">
        <v>208</v>
      </c>
    </row>
    <row r="115" spans="2:65" s="1" customFormat="1" ht="25.5" customHeight="1">
      <c r="B115" s="41"/>
      <c r="C115" s="195" t="s">
        <v>165</v>
      </c>
      <c r="D115" s="195" t="s">
        <v>127</v>
      </c>
      <c r="E115" s="196" t="s">
        <v>209</v>
      </c>
      <c r="F115" s="197" t="s">
        <v>210</v>
      </c>
      <c r="G115" s="198" t="s">
        <v>188</v>
      </c>
      <c r="H115" s="199">
        <v>500</v>
      </c>
      <c r="I115" s="200"/>
      <c r="J115" s="201">
        <f>ROUND(I115*H115,2)</f>
        <v>0</v>
      </c>
      <c r="K115" s="197" t="s">
        <v>21</v>
      </c>
      <c r="L115" s="61"/>
      <c r="M115" s="202" t="s">
        <v>21</v>
      </c>
      <c r="N115" s="203" t="s">
        <v>44</v>
      </c>
      <c r="O115" s="42"/>
      <c r="P115" s="204">
        <f>O115*H115</f>
        <v>0</v>
      </c>
      <c r="Q115" s="204">
        <v>0</v>
      </c>
      <c r="R115" s="204">
        <f>Q115*H115</f>
        <v>0</v>
      </c>
      <c r="S115" s="204">
        <v>0</v>
      </c>
      <c r="T115" s="205">
        <f>S115*H115</f>
        <v>0</v>
      </c>
      <c r="AR115" s="24" t="s">
        <v>131</v>
      </c>
      <c r="AT115" s="24" t="s">
        <v>127</v>
      </c>
      <c r="AU115" s="24" t="s">
        <v>135</v>
      </c>
      <c r="AY115" s="24" t="s">
        <v>117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24" t="s">
        <v>78</v>
      </c>
      <c r="BK115" s="206">
        <f>ROUND(I115*H115,2)</f>
        <v>0</v>
      </c>
      <c r="BL115" s="24" t="s">
        <v>131</v>
      </c>
      <c r="BM115" s="24" t="s">
        <v>211</v>
      </c>
    </row>
    <row r="116" spans="2:63" s="9" customFormat="1" ht="22.35" customHeight="1">
      <c r="B116" s="168"/>
      <c r="C116" s="169"/>
      <c r="D116" s="170" t="s">
        <v>72</v>
      </c>
      <c r="E116" s="193" t="s">
        <v>212</v>
      </c>
      <c r="F116" s="193" t="s">
        <v>213</v>
      </c>
      <c r="G116" s="169"/>
      <c r="H116" s="169"/>
      <c r="I116" s="172"/>
      <c r="J116" s="194">
        <f>BK116</f>
        <v>0</v>
      </c>
      <c r="K116" s="169"/>
      <c r="L116" s="174"/>
      <c r="M116" s="189"/>
      <c r="N116" s="190"/>
      <c r="O116" s="190"/>
      <c r="P116" s="191">
        <f>SUM(P117:P403)</f>
        <v>0</v>
      </c>
      <c r="Q116" s="190"/>
      <c r="R116" s="191">
        <f>SUM(R117:R403)</f>
        <v>0</v>
      </c>
      <c r="S116" s="190"/>
      <c r="T116" s="192">
        <f>SUM(T117:T403)</f>
        <v>1939.5324044899992</v>
      </c>
      <c r="AR116" s="179" t="s">
        <v>78</v>
      </c>
      <c r="AT116" s="180" t="s">
        <v>72</v>
      </c>
      <c r="AU116" s="180" t="s">
        <v>82</v>
      </c>
      <c r="AY116" s="179" t="s">
        <v>117</v>
      </c>
      <c r="BK116" s="181">
        <f>SUM(BK117:BK403)</f>
        <v>0</v>
      </c>
    </row>
    <row r="117" spans="2:65" s="1" customFormat="1" ht="16.5" customHeight="1">
      <c r="B117" s="41"/>
      <c r="C117" s="195" t="s">
        <v>9</v>
      </c>
      <c r="D117" s="195" t="s">
        <v>127</v>
      </c>
      <c r="E117" s="196" t="s">
        <v>214</v>
      </c>
      <c r="F117" s="197" t="s">
        <v>215</v>
      </c>
      <c r="G117" s="198" t="s">
        <v>173</v>
      </c>
      <c r="H117" s="199">
        <v>147.987</v>
      </c>
      <c r="I117" s="200"/>
      <c r="J117" s="201">
        <f>ROUND(I117*H117,2)</f>
        <v>0</v>
      </c>
      <c r="K117" s="197" t="s">
        <v>21</v>
      </c>
      <c r="L117" s="61"/>
      <c r="M117" s="202" t="s">
        <v>21</v>
      </c>
      <c r="N117" s="203" t="s">
        <v>44</v>
      </c>
      <c r="O117" s="42"/>
      <c r="P117" s="204">
        <f>O117*H117</f>
        <v>0</v>
      </c>
      <c r="Q117" s="204">
        <v>0</v>
      </c>
      <c r="R117" s="204">
        <f>Q117*H117</f>
        <v>0</v>
      </c>
      <c r="S117" s="204">
        <v>2.4</v>
      </c>
      <c r="T117" s="205">
        <f>S117*H117</f>
        <v>355.1688</v>
      </c>
      <c r="AR117" s="24" t="s">
        <v>131</v>
      </c>
      <c r="AT117" s="24" t="s">
        <v>127</v>
      </c>
      <c r="AU117" s="24" t="s">
        <v>135</v>
      </c>
      <c r="AY117" s="24" t="s">
        <v>117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24" t="s">
        <v>78</v>
      </c>
      <c r="BK117" s="206">
        <f>ROUND(I117*H117,2)</f>
        <v>0</v>
      </c>
      <c r="BL117" s="24" t="s">
        <v>131</v>
      </c>
      <c r="BM117" s="24" t="s">
        <v>216</v>
      </c>
    </row>
    <row r="118" spans="2:51" s="11" customFormat="1" ht="27">
      <c r="B118" s="217"/>
      <c r="C118" s="218"/>
      <c r="D118" s="219" t="s">
        <v>175</v>
      </c>
      <c r="E118" s="220" t="s">
        <v>21</v>
      </c>
      <c r="F118" s="221" t="s">
        <v>217</v>
      </c>
      <c r="G118" s="218"/>
      <c r="H118" s="220" t="s">
        <v>21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175</v>
      </c>
      <c r="AU118" s="227" t="s">
        <v>135</v>
      </c>
      <c r="AV118" s="11" t="s">
        <v>78</v>
      </c>
      <c r="AW118" s="11" t="s">
        <v>37</v>
      </c>
      <c r="AX118" s="11" t="s">
        <v>73</v>
      </c>
      <c r="AY118" s="227" t="s">
        <v>117</v>
      </c>
    </row>
    <row r="119" spans="2:51" s="12" customFormat="1" ht="13.5">
      <c r="B119" s="228"/>
      <c r="C119" s="229"/>
      <c r="D119" s="219" t="s">
        <v>175</v>
      </c>
      <c r="E119" s="230" t="s">
        <v>21</v>
      </c>
      <c r="F119" s="231" t="s">
        <v>218</v>
      </c>
      <c r="G119" s="229"/>
      <c r="H119" s="232">
        <v>43.136</v>
      </c>
      <c r="I119" s="233"/>
      <c r="J119" s="229"/>
      <c r="K119" s="229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175</v>
      </c>
      <c r="AU119" s="238" t="s">
        <v>135</v>
      </c>
      <c r="AV119" s="12" t="s">
        <v>82</v>
      </c>
      <c r="AW119" s="12" t="s">
        <v>37</v>
      </c>
      <c r="AX119" s="12" t="s">
        <v>73</v>
      </c>
      <c r="AY119" s="238" t="s">
        <v>117</v>
      </c>
    </row>
    <row r="120" spans="2:51" s="12" customFormat="1" ht="13.5">
      <c r="B120" s="228"/>
      <c r="C120" s="229"/>
      <c r="D120" s="219" t="s">
        <v>175</v>
      </c>
      <c r="E120" s="230" t="s">
        <v>21</v>
      </c>
      <c r="F120" s="231" t="s">
        <v>219</v>
      </c>
      <c r="G120" s="229"/>
      <c r="H120" s="232">
        <v>14.053</v>
      </c>
      <c r="I120" s="233"/>
      <c r="J120" s="229"/>
      <c r="K120" s="229"/>
      <c r="L120" s="234"/>
      <c r="M120" s="235"/>
      <c r="N120" s="236"/>
      <c r="O120" s="236"/>
      <c r="P120" s="236"/>
      <c r="Q120" s="236"/>
      <c r="R120" s="236"/>
      <c r="S120" s="236"/>
      <c r="T120" s="237"/>
      <c r="AT120" s="238" t="s">
        <v>175</v>
      </c>
      <c r="AU120" s="238" t="s">
        <v>135</v>
      </c>
      <c r="AV120" s="12" t="s">
        <v>82</v>
      </c>
      <c r="AW120" s="12" t="s">
        <v>37</v>
      </c>
      <c r="AX120" s="12" t="s">
        <v>73</v>
      </c>
      <c r="AY120" s="238" t="s">
        <v>117</v>
      </c>
    </row>
    <row r="121" spans="2:51" s="12" customFormat="1" ht="13.5">
      <c r="B121" s="228"/>
      <c r="C121" s="229"/>
      <c r="D121" s="219" t="s">
        <v>175</v>
      </c>
      <c r="E121" s="230" t="s">
        <v>21</v>
      </c>
      <c r="F121" s="231" t="s">
        <v>220</v>
      </c>
      <c r="G121" s="229"/>
      <c r="H121" s="232">
        <v>0.396</v>
      </c>
      <c r="I121" s="233"/>
      <c r="J121" s="229"/>
      <c r="K121" s="229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175</v>
      </c>
      <c r="AU121" s="238" t="s">
        <v>135</v>
      </c>
      <c r="AV121" s="12" t="s">
        <v>82</v>
      </c>
      <c r="AW121" s="12" t="s">
        <v>37</v>
      </c>
      <c r="AX121" s="12" t="s">
        <v>73</v>
      </c>
      <c r="AY121" s="238" t="s">
        <v>117</v>
      </c>
    </row>
    <row r="122" spans="2:51" s="12" customFormat="1" ht="13.5">
      <c r="B122" s="228"/>
      <c r="C122" s="229"/>
      <c r="D122" s="219" t="s">
        <v>175</v>
      </c>
      <c r="E122" s="230" t="s">
        <v>21</v>
      </c>
      <c r="F122" s="231" t="s">
        <v>221</v>
      </c>
      <c r="G122" s="229"/>
      <c r="H122" s="232">
        <v>1.28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175</v>
      </c>
      <c r="AU122" s="238" t="s">
        <v>135</v>
      </c>
      <c r="AV122" s="12" t="s">
        <v>82</v>
      </c>
      <c r="AW122" s="12" t="s">
        <v>37</v>
      </c>
      <c r="AX122" s="12" t="s">
        <v>73</v>
      </c>
      <c r="AY122" s="238" t="s">
        <v>117</v>
      </c>
    </row>
    <row r="123" spans="2:51" s="12" customFormat="1" ht="13.5">
      <c r="B123" s="228"/>
      <c r="C123" s="229"/>
      <c r="D123" s="219" t="s">
        <v>175</v>
      </c>
      <c r="E123" s="230" t="s">
        <v>21</v>
      </c>
      <c r="F123" s="231" t="s">
        <v>222</v>
      </c>
      <c r="G123" s="229"/>
      <c r="H123" s="232">
        <v>0.58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175</v>
      </c>
      <c r="AU123" s="238" t="s">
        <v>135</v>
      </c>
      <c r="AV123" s="12" t="s">
        <v>82</v>
      </c>
      <c r="AW123" s="12" t="s">
        <v>37</v>
      </c>
      <c r="AX123" s="12" t="s">
        <v>73</v>
      </c>
      <c r="AY123" s="238" t="s">
        <v>117</v>
      </c>
    </row>
    <row r="124" spans="2:51" s="12" customFormat="1" ht="13.5">
      <c r="B124" s="228"/>
      <c r="C124" s="229"/>
      <c r="D124" s="219" t="s">
        <v>175</v>
      </c>
      <c r="E124" s="230" t="s">
        <v>21</v>
      </c>
      <c r="F124" s="231" t="s">
        <v>223</v>
      </c>
      <c r="G124" s="229"/>
      <c r="H124" s="232">
        <v>22.302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AT124" s="238" t="s">
        <v>175</v>
      </c>
      <c r="AU124" s="238" t="s">
        <v>135</v>
      </c>
      <c r="AV124" s="12" t="s">
        <v>82</v>
      </c>
      <c r="AW124" s="12" t="s">
        <v>37</v>
      </c>
      <c r="AX124" s="12" t="s">
        <v>73</v>
      </c>
      <c r="AY124" s="238" t="s">
        <v>117</v>
      </c>
    </row>
    <row r="125" spans="2:51" s="12" customFormat="1" ht="13.5">
      <c r="B125" s="228"/>
      <c r="C125" s="229"/>
      <c r="D125" s="219" t="s">
        <v>175</v>
      </c>
      <c r="E125" s="230" t="s">
        <v>21</v>
      </c>
      <c r="F125" s="231" t="s">
        <v>224</v>
      </c>
      <c r="G125" s="229"/>
      <c r="H125" s="232">
        <v>22.428</v>
      </c>
      <c r="I125" s="233"/>
      <c r="J125" s="229"/>
      <c r="K125" s="229"/>
      <c r="L125" s="234"/>
      <c r="M125" s="235"/>
      <c r="N125" s="236"/>
      <c r="O125" s="236"/>
      <c r="P125" s="236"/>
      <c r="Q125" s="236"/>
      <c r="R125" s="236"/>
      <c r="S125" s="236"/>
      <c r="T125" s="237"/>
      <c r="AT125" s="238" t="s">
        <v>175</v>
      </c>
      <c r="AU125" s="238" t="s">
        <v>135</v>
      </c>
      <c r="AV125" s="12" t="s">
        <v>82</v>
      </c>
      <c r="AW125" s="12" t="s">
        <v>37</v>
      </c>
      <c r="AX125" s="12" t="s">
        <v>73</v>
      </c>
      <c r="AY125" s="238" t="s">
        <v>117</v>
      </c>
    </row>
    <row r="126" spans="2:51" s="12" customFormat="1" ht="13.5">
      <c r="B126" s="228"/>
      <c r="C126" s="229"/>
      <c r="D126" s="219" t="s">
        <v>175</v>
      </c>
      <c r="E126" s="230" t="s">
        <v>21</v>
      </c>
      <c r="F126" s="231" t="s">
        <v>225</v>
      </c>
      <c r="G126" s="229"/>
      <c r="H126" s="232">
        <v>24.57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175</v>
      </c>
      <c r="AU126" s="238" t="s">
        <v>135</v>
      </c>
      <c r="AV126" s="12" t="s">
        <v>82</v>
      </c>
      <c r="AW126" s="12" t="s">
        <v>37</v>
      </c>
      <c r="AX126" s="12" t="s">
        <v>73</v>
      </c>
      <c r="AY126" s="238" t="s">
        <v>117</v>
      </c>
    </row>
    <row r="127" spans="2:51" s="12" customFormat="1" ht="13.5">
      <c r="B127" s="228"/>
      <c r="C127" s="229"/>
      <c r="D127" s="219" t="s">
        <v>175</v>
      </c>
      <c r="E127" s="230" t="s">
        <v>21</v>
      </c>
      <c r="F127" s="231" t="s">
        <v>226</v>
      </c>
      <c r="G127" s="229"/>
      <c r="H127" s="232">
        <v>5.04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175</v>
      </c>
      <c r="AU127" s="238" t="s">
        <v>135</v>
      </c>
      <c r="AV127" s="12" t="s">
        <v>82</v>
      </c>
      <c r="AW127" s="12" t="s">
        <v>37</v>
      </c>
      <c r="AX127" s="12" t="s">
        <v>73</v>
      </c>
      <c r="AY127" s="238" t="s">
        <v>117</v>
      </c>
    </row>
    <row r="128" spans="2:51" s="12" customFormat="1" ht="13.5">
      <c r="B128" s="228"/>
      <c r="C128" s="229"/>
      <c r="D128" s="219" t="s">
        <v>175</v>
      </c>
      <c r="E128" s="230" t="s">
        <v>21</v>
      </c>
      <c r="F128" s="231" t="s">
        <v>227</v>
      </c>
      <c r="G128" s="229"/>
      <c r="H128" s="232">
        <v>5.67</v>
      </c>
      <c r="I128" s="233"/>
      <c r="J128" s="229"/>
      <c r="K128" s="229"/>
      <c r="L128" s="234"/>
      <c r="M128" s="235"/>
      <c r="N128" s="236"/>
      <c r="O128" s="236"/>
      <c r="P128" s="236"/>
      <c r="Q128" s="236"/>
      <c r="R128" s="236"/>
      <c r="S128" s="236"/>
      <c r="T128" s="237"/>
      <c r="AT128" s="238" t="s">
        <v>175</v>
      </c>
      <c r="AU128" s="238" t="s">
        <v>135</v>
      </c>
      <c r="AV128" s="12" t="s">
        <v>82</v>
      </c>
      <c r="AW128" s="12" t="s">
        <v>37</v>
      </c>
      <c r="AX128" s="12" t="s">
        <v>73</v>
      </c>
      <c r="AY128" s="238" t="s">
        <v>117</v>
      </c>
    </row>
    <row r="129" spans="2:51" s="12" customFormat="1" ht="13.5">
      <c r="B129" s="228"/>
      <c r="C129" s="229"/>
      <c r="D129" s="219" t="s">
        <v>175</v>
      </c>
      <c r="E129" s="230" t="s">
        <v>21</v>
      </c>
      <c r="F129" s="231" t="s">
        <v>228</v>
      </c>
      <c r="G129" s="229"/>
      <c r="H129" s="232">
        <v>3.15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175</v>
      </c>
      <c r="AU129" s="238" t="s">
        <v>135</v>
      </c>
      <c r="AV129" s="12" t="s">
        <v>82</v>
      </c>
      <c r="AW129" s="12" t="s">
        <v>37</v>
      </c>
      <c r="AX129" s="12" t="s">
        <v>73</v>
      </c>
      <c r="AY129" s="238" t="s">
        <v>117</v>
      </c>
    </row>
    <row r="130" spans="2:51" s="12" customFormat="1" ht="13.5">
      <c r="B130" s="228"/>
      <c r="C130" s="229"/>
      <c r="D130" s="219" t="s">
        <v>175</v>
      </c>
      <c r="E130" s="230" t="s">
        <v>21</v>
      </c>
      <c r="F130" s="231" t="s">
        <v>229</v>
      </c>
      <c r="G130" s="229"/>
      <c r="H130" s="232">
        <v>1.008</v>
      </c>
      <c r="I130" s="233"/>
      <c r="J130" s="229"/>
      <c r="K130" s="229"/>
      <c r="L130" s="234"/>
      <c r="M130" s="235"/>
      <c r="N130" s="236"/>
      <c r="O130" s="236"/>
      <c r="P130" s="236"/>
      <c r="Q130" s="236"/>
      <c r="R130" s="236"/>
      <c r="S130" s="236"/>
      <c r="T130" s="237"/>
      <c r="AT130" s="238" t="s">
        <v>175</v>
      </c>
      <c r="AU130" s="238" t="s">
        <v>135</v>
      </c>
      <c r="AV130" s="12" t="s">
        <v>82</v>
      </c>
      <c r="AW130" s="12" t="s">
        <v>37</v>
      </c>
      <c r="AX130" s="12" t="s">
        <v>73</v>
      </c>
      <c r="AY130" s="238" t="s">
        <v>117</v>
      </c>
    </row>
    <row r="131" spans="2:51" s="12" customFormat="1" ht="13.5">
      <c r="B131" s="228"/>
      <c r="C131" s="229"/>
      <c r="D131" s="219" t="s">
        <v>175</v>
      </c>
      <c r="E131" s="230" t="s">
        <v>21</v>
      </c>
      <c r="F131" s="231" t="s">
        <v>230</v>
      </c>
      <c r="G131" s="229"/>
      <c r="H131" s="232">
        <v>2.214</v>
      </c>
      <c r="I131" s="233"/>
      <c r="J131" s="229"/>
      <c r="K131" s="229"/>
      <c r="L131" s="234"/>
      <c r="M131" s="235"/>
      <c r="N131" s="236"/>
      <c r="O131" s="236"/>
      <c r="P131" s="236"/>
      <c r="Q131" s="236"/>
      <c r="R131" s="236"/>
      <c r="S131" s="236"/>
      <c r="T131" s="237"/>
      <c r="AT131" s="238" t="s">
        <v>175</v>
      </c>
      <c r="AU131" s="238" t="s">
        <v>135</v>
      </c>
      <c r="AV131" s="12" t="s">
        <v>82</v>
      </c>
      <c r="AW131" s="12" t="s">
        <v>37</v>
      </c>
      <c r="AX131" s="12" t="s">
        <v>73</v>
      </c>
      <c r="AY131" s="238" t="s">
        <v>117</v>
      </c>
    </row>
    <row r="132" spans="2:51" s="12" customFormat="1" ht="13.5">
      <c r="B132" s="228"/>
      <c r="C132" s="229"/>
      <c r="D132" s="219" t="s">
        <v>175</v>
      </c>
      <c r="E132" s="230" t="s">
        <v>21</v>
      </c>
      <c r="F132" s="231" t="s">
        <v>231</v>
      </c>
      <c r="G132" s="229"/>
      <c r="H132" s="232">
        <v>2.16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AT132" s="238" t="s">
        <v>175</v>
      </c>
      <c r="AU132" s="238" t="s">
        <v>135</v>
      </c>
      <c r="AV132" s="12" t="s">
        <v>82</v>
      </c>
      <c r="AW132" s="12" t="s">
        <v>37</v>
      </c>
      <c r="AX132" s="12" t="s">
        <v>73</v>
      </c>
      <c r="AY132" s="238" t="s">
        <v>117</v>
      </c>
    </row>
    <row r="133" spans="2:51" s="13" customFormat="1" ht="13.5">
      <c r="B133" s="239"/>
      <c r="C133" s="240"/>
      <c r="D133" s="219" t="s">
        <v>175</v>
      </c>
      <c r="E133" s="241" t="s">
        <v>21</v>
      </c>
      <c r="F133" s="242" t="s">
        <v>178</v>
      </c>
      <c r="G133" s="240"/>
      <c r="H133" s="243">
        <v>147.987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175</v>
      </c>
      <c r="AU133" s="249" t="s">
        <v>135</v>
      </c>
      <c r="AV133" s="13" t="s">
        <v>131</v>
      </c>
      <c r="AW133" s="13" t="s">
        <v>37</v>
      </c>
      <c r="AX133" s="13" t="s">
        <v>78</v>
      </c>
      <c r="AY133" s="249" t="s">
        <v>117</v>
      </c>
    </row>
    <row r="134" spans="2:65" s="1" customFormat="1" ht="16.5" customHeight="1">
      <c r="B134" s="41"/>
      <c r="C134" s="195" t="s">
        <v>169</v>
      </c>
      <c r="D134" s="195" t="s">
        <v>127</v>
      </c>
      <c r="E134" s="196" t="s">
        <v>232</v>
      </c>
      <c r="F134" s="197" t="s">
        <v>233</v>
      </c>
      <c r="G134" s="198" t="s">
        <v>188</v>
      </c>
      <c r="H134" s="199">
        <v>271.926</v>
      </c>
      <c r="I134" s="200"/>
      <c r="J134" s="201">
        <f>ROUND(I134*H134,2)</f>
        <v>0</v>
      </c>
      <c r="K134" s="197" t="s">
        <v>21</v>
      </c>
      <c r="L134" s="61"/>
      <c r="M134" s="202" t="s">
        <v>21</v>
      </c>
      <c r="N134" s="203" t="s">
        <v>44</v>
      </c>
      <c r="O134" s="42"/>
      <c r="P134" s="204">
        <f>O134*H134</f>
        <v>0</v>
      </c>
      <c r="Q134" s="204">
        <v>0</v>
      </c>
      <c r="R134" s="204">
        <f>Q134*H134</f>
        <v>0</v>
      </c>
      <c r="S134" s="204">
        <v>0.004</v>
      </c>
      <c r="T134" s="205">
        <f>S134*H134</f>
        <v>1.087704</v>
      </c>
      <c r="AR134" s="24" t="s">
        <v>131</v>
      </c>
      <c r="AT134" s="24" t="s">
        <v>127</v>
      </c>
      <c r="AU134" s="24" t="s">
        <v>135</v>
      </c>
      <c r="AY134" s="24" t="s">
        <v>117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24" t="s">
        <v>78</v>
      </c>
      <c r="BK134" s="206">
        <f>ROUND(I134*H134,2)</f>
        <v>0</v>
      </c>
      <c r="BL134" s="24" t="s">
        <v>131</v>
      </c>
      <c r="BM134" s="24" t="s">
        <v>234</v>
      </c>
    </row>
    <row r="135" spans="2:51" s="12" customFormat="1" ht="13.5">
      <c r="B135" s="228"/>
      <c r="C135" s="229"/>
      <c r="D135" s="219" t="s">
        <v>175</v>
      </c>
      <c r="E135" s="230" t="s">
        <v>21</v>
      </c>
      <c r="F135" s="231" t="s">
        <v>235</v>
      </c>
      <c r="G135" s="229"/>
      <c r="H135" s="232">
        <v>271.926</v>
      </c>
      <c r="I135" s="233"/>
      <c r="J135" s="229"/>
      <c r="K135" s="229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175</v>
      </c>
      <c r="AU135" s="238" t="s">
        <v>135</v>
      </c>
      <c r="AV135" s="12" t="s">
        <v>82</v>
      </c>
      <c r="AW135" s="12" t="s">
        <v>37</v>
      </c>
      <c r="AX135" s="12" t="s">
        <v>73</v>
      </c>
      <c r="AY135" s="238" t="s">
        <v>117</v>
      </c>
    </row>
    <row r="136" spans="2:51" s="13" customFormat="1" ht="13.5">
      <c r="B136" s="239"/>
      <c r="C136" s="240"/>
      <c r="D136" s="219" t="s">
        <v>175</v>
      </c>
      <c r="E136" s="241" t="s">
        <v>21</v>
      </c>
      <c r="F136" s="242" t="s">
        <v>178</v>
      </c>
      <c r="G136" s="240"/>
      <c r="H136" s="243">
        <v>271.926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AT136" s="249" t="s">
        <v>175</v>
      </c>
      <c r="AU136" s="249" t="s">
        <v>135</v>
      </c>
      <c r="AV136" s="13" t="s">
        <v>131</v>
      </c>
      <c r="AW136" s="13" t="s">
        <v>37</v>
      </c>
      <c r="AX136" s="13" t="s">
        <v>78</v>
      </c>
      <c r="AY136" s="249" t="s">
        <v>117</v>
      </c>
    </row>
    <row r="137" spans="2:65" s="1" customFormat="1" ht="16.5" customHeight="1">
      <c r="B137" s="41"/>
      <c r="C137" s="195" t="s">
        <v>236</v>
      </c>
      <c r="D137" s="195" t="s">
        <v>127</v>
      </c>
      <c r="E137" s="196" t="s">
        <v>237</v>
      </c>
      <c r="F137" s="197" t="s">
        <v>238</v>
      </c>
      <c r="G137" s="198" t="s">
        <v>188</v>
      </c>
      <c r="H137" s="199">
        <v>111</v>
      </c>
      <c r="I137" s="200"/>
      <c r="J137" s="201">
        <f>ROUND(I137*H137,2)</f>
        <v>0</v>
      </c>
      <c r="K137" s="197" t="s">
        <v>21</v>
      </c>
      <c r="L137" s="61"/>
      <c r="M137" s="202" t="s">
        <v>21</v>
      </c>
      <c r="N137" s="203" t="s">
        <v>44</v>
      </c>
      <c r="O137" s="42"/>
      <c r="P137" s="204">
        <f>O137*H137</f>
        <v>0</v>
      </c>
      <c r="Q137" s="204">
        <v>0</v>
      </c>
      <c r="R137" s="204">
        <f>Q137*H137</f>
        <v>0</v>
      </c>
      <c r="S137" s="204">
        <v>0.0045</v>
      </c>
      <c r="T137" s="205">
        <f>S137*H137</f>
        <v>0.49949999999999994</v>
      </c>
      <c r="AR137" s="24" t="s">
        <v>131</v>
      </c>
      <c r="AT137" s="24" t="s">
        <v>127</v>
      </c>
      <c r="AU137" s="24" t="s">
        <v>135</v>
      </c>
      <c r="AY137" s="24" t="s">
        <v>117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24" t="s">
        <v>78</v>
      </c>
      <c r="BK137" s="206">
        <f>ROUND(I137*H137,2)</f>
        <v>0</v>
      </c>
      <c r="BL137" s="24" t="s">
        <v>131</v>
      </c>
      <c r="BM137" s="24" t="s">
        <v>239</v>
      </c>
    </row>
    <row r="138" spans="2:51" s="12" customFormat="1" ht="13.5">
      <c r="B138" s="228"/>
      <c r="C138" s="229"/>
      <c r="D138" s="219" t="s">
        <v>175</v>
      </c>
      <c r="E138" s="230" t="s">
        <v>21</v>
      </c>
      <c r="F138" s="231" t="s">
        <v>240</v>
      </c>
      <c r="G138" s="229"/>
      <c r="H138" s="232">
        <v>111</v>
      </c>
      <c r="I138" s="233"/>
      <c r="J138" s="229"/>
      <c r="K138" s="229"/>
      <c r="L138" s="234"/>
      <c r="M138" s="235"/>
      <c r="N138" s="236"/>
      <c r="O138" s="236"/>
      <c r="P138" s="236"/>
      <c r="Q138" s="236"/>
      <c r="R138" s="236"/>
      <c r="S138" s="236"/>
      <c r="T138" s="237"/>
      <c r="AT138" s="238" t="s">
        <v>175</v>
      </c>
      <c r="AU138" s="238" t="s">
        <v>135</v>
      </c>
      <c r="AV138" s="12" t="s">
        <v>82</v>
      </c>
      <c r="AW138" s="12" t="s">
        <v>37</v>
      </c>
      <c r="AX138" s="12" t="s">
        <v>73</v>
      </c>
      <c r="AY138" s="238" t="s">
        <v>117</v>
      </c>
    </row>
    <row r="139" spans="2:51" s="13" customFormat="1" ht="13.5">
      <c r="B139" s="239"/>
      <c r="C139" s="240"/>
      <c r="D139" s="219" t="s">
        <v>175</v>
      </c>
      <c r="E139" s="241" t="s">
        <v>21</v>
      </c>
      <c r="F139" s="242" t="s">
        <v>178</v>
      </c>
      <c r="G139" s="240"/>
      <c r="H139" s="243">
        <v>111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175</v>
      </c>
      <c r="AU139" s="249" t="s">
        <v>135</v>
      </c>
      <c r="AV139" s="13" t="s">
        <v>131</v>
      </c>
      <c r="AW139" s="13" t="s">
        <v>37</v>
      </c>
      <c r="AX139" s="13" t="s">
        <v>78</v>
      </c>
      <c r="AY139" s="249" t="s">
        <v>117</v>
      </c>
    </row>
    <row r="140" spans="2:65" s="1" customFormat="1" ht="16.5" customHeight="1">
      <c r="B140" s="41"/>
      <c r="C140" s="195" t="s">
        <v>174</v>
      </c>
      <c r="D140" s="195" t="s">
        <v>127</v>
      </c>
      <c r="E140" s="196" t="s">
        <v>241</v>
      </c>
      <c r="F140" s="197" t="s">
        <v>242</v>
      </c>
      <c r="G140" s="198" t="s">
        <v>188</v>
      </c>
      <c r="H140" s="199">
        <v>111</v>
      </c>
      <c r="I140" s="200"/>
      <c r="J140" s="201">
        <f>ROUND(I140*H140,2)</f>
        <v>0</v>
      </c>
      <c r="K140" s="197" t="s">
        <v>21</v>
      </c>
      <c r="L140" s="61"/>
      <c r="M140" s="202" t="s">
        <v>21</v>
      </c>
      <c r="N140" s="203" t="s">
        <v>44</v>
      </c>
      <c r="O140" s="42"/>
      <c r="P140" s="204">
        <f>O140*H140</f>
        <v>0</v>
      </c>
      <c r="Q140" s="204">
        <v>0</v>
      </c>
      <c r="R140" s="204">
        <f>Q140*H140</f>
        <v>0</v>
      </c>
      <c r="S140" s="204">
        <v>0.131</v>
      </c>
      <c r="T140" s="205">
        <f>S140*H140</f>
        <v>14.541</v>
      </c>
      <c r="AR140" s="24" t="s">
        <v>131</v>
      </c>
      <c r="AT140" s="24" t="s">
        <v>127</v>
      </c>
      <c r="AU140" s="24" t="s">
        <v>135</v>
      </c>
      <c r="AY140" s="24" t="s">
        <v>117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24" t="s">
        <v>78</v>
      </c>
      <c r="BK140" s="206">
        <f>ROUND(I140*H140,2)</f>
        <v>0</v>
      </c>
      <c r="BL140" s="24" t="s">
        <v>131</v>
      </c>
      <c r="BM140" s="24" t="s">
        <v>243</v>
      </c>
    </row>
    <row r="141" spans="2:65" s="1" customFormat="1" ht="16.5" customHeight="1">
      <c r="B141" s="41"/>
      <c r="C141" s="195" t="s">
        <v>244</v>
      </c>
      <c r="D141" s="195" t="s">
        <v>127</v>
      </c>
      <c r="E141" s="196" t="s">
        <v>245</v>
      </c>
      <c r="F141" s="197" t="s">
        <v>246</v>
      </c>
      <c r="G141" s="198" t="s">
        <v>188</v>
      </c>
      <c r="H141" s="199">
        <v>274.885</v>
      </c>
      <c r="I141" s="200"/>
      <c r="J141" s="201">
        <f>ROUND(I141*H141,2)</f>
        <v>0</v>
      </c>
      <c r="K141" s="197" t="s">
        <v>21</v>
      </c>
      <c r="L141" s="61"/>
      <c r="M141" s="202" t="s">
        <v>21</v>
      </c>
      <c r="N141" s="203" t="s">
        <v>44</v>
      </c>
      <c r="O141" s="42"/>
      <c r="P141" s="204">
        <f>O141*H141</f>
        <v>0</v>
      </c>
      <c r="Q141" s="204">
        <v>0</v>
      </c>
      <c r="R141" s="204">
        <f>Q141*H141</f>
        <v>0</v>
      </c>
      <c r="S141" s="204">
        <v>0.131</v>
      </c>
      <c r="T141" s="205">
        <f>S141*H141</f>
        <v>36.009935</v>
      </c>
      <c r="AR141" s="24" t="s">
        <v>131</v>
      </c>
      <c r="AT141" s="24" t="s">
        <v>127</v>
      </c>
      <c r="AU141" s="24" t="s">
        <v>135</v>
      </c>
      <c r="AY141" s="24" t="s">
        <v>117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24" t="s">
        <v>78</v>
      </c>
      <c r="BK141" s="206">
        <f>ROUND(I141*H141,2)</f>
        <v>0</v>
      </c>
      <c r="BL141" s="24" t="s">
        <v>131</v>
      </c>
      <c r="BM141" s="24" t="s">
        <v>247</v>
      </c>
    </row>
    <row r="142" spans="2:51" s="12" customFormat="1" ht="13.5">
      <c r="B142" s="228"/>
      <c r="C142" s="229"/>
      <c r="D142" s="219" t="s">
        <v>175</v>
      </c>
      <c r="E142" s="230" t="s">
        <v>21</v>
      </c>
      <c r="F142" s="231" t="s">
        <v>248</v>
      </c>
      <c r="G142" s="229"/>
      <c r="H142" s="232">
        <v>2.002</v>
      </c>
      <c r="I142" s="233"/>
      <c r="J142" s="229"/>
      <c r="K142" s="229"/>
      <c r="L142" s="234"/>
      <c r="M142" s="235"/>
      <c r="N142" s="236"/>
      <c r="O142" s="236"/>
      <c r="P142" s="236"/>
      <c r="Q142" s="236"/>
      <c r="R142" s="236"/>
      <c r="S142" s="236"/>
      <c r="T142" s="237"/>
      <c r="AT142" s="238" t="s">
        <v>175</v>
      </c>
      <c r="AU142" s="238" t="s">
        <v>135</v>
      </c>
      <c r="AV142" s="12" t="s">
        <v>82</v>
      </c>
      <c r="AW142" s="12" t="s">
        <v>37</v>
      </c>
      <c r="AX142" s="12" t="s">
        <v>73</v>
      </c>
      <c r="AY142" s="238" t="s">
        <v>117</v>
      </c>
    </row>
    <row r="143" spans="2:51" s="12" customFormat="1" ht="13.5">
      <c r="B143" s="228"/>
      <c r="C143" s="229"/>
      <c r="D143" s="219" t="s">
        <v>175</v>
      </c>
      <c r="E143" s="230" t="s">
        <v>21</v>
      </c>
      <c r="F143" s="231" t="s">
        <v>249</v>
      </c>
      <c r="G143" s="229"/>
      <c r="H143" s="232">
        <v>10.373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175</v>
      </c>
      <c r="AU143" s="238" t="s">
        <v>135</v>
      </c>
      <c r="AV143" s="12" t="s">
        <v>82</v>
      </c>
      <c r="AW143" s="12" t="s">
        <v>37</v>
      </c>
      <c r="AX143" s="12" t="s">
        <v>73</v>
      </c>
      <c r="AY143" s="238" t="s">
        <v>117</v>
      </c>
    </row>
    <row r="144" spans="2:51" s="12" customFormat="1" ht="13.5">
      <c r="B144" s="228"/>
      <c r="C144" s="229"/>
      <c r="D144" s="219" t="s">
        <v>175</v>
      </c>
      <c r="E144" s="230" t="s">
        <v>21</v>
      </c>
      <c r="F144" s="231" t="s">
        <v>250</v>
      </c>
      <c r="G144" s="229"/>
      <c r="H144" s="232">
        <v>11.596</v>
      </c>
      <c r="I144" s="233"/>
      <c r="J144" s="229"/>
      <c r="K144" s="229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175</v>
      </c>
      <c r="AU144" s="238" t="s">
        <v>135</v>
      </c>
      <c r="AV144" s="12" t="s">
        <v>82</v>
      </c>
      <c r="AW144" s="12" t="s">
        <v>37</v>
      </c>
      <c r="AX144" s="12" t="s">
        <v>73</v>
      </c>
      <c r="AY144" s="238" t="s">
        <v>117</v>
      </c>
    </row>
    <row r="145" spans="2:51" s="12" customFormat="1" ht="13.5">
      <c r="B145" s="228"/>
      <c r="C145" s="229"/>
      <c r="D145" s="219" t="s">
        <v>175</v>
      </c>
      <c r="E145" s="230" t="s">
        <v>21</v>
      </c>
      <c r="F145" s="231" t="s">
        <v>251</v>
      </c>
      <c r="G145" s="229"/>
      <c r="H145" s="232">
        <v>5.535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175</v>
      </c>
      <c r="AU145" s="238" t="s">
        <v>135</v>
      </c>
      <c r="AV145" s="12" t="s">
        <v>82</v>
      </c>
      <c r="AW145" s="12" t="s">
        <v>37</v>
      </c>
      <c r="AX145" s="12" t="s">
        <v>73</v>
      </c>
      <c r="AY145" s="238" t="s">
        <v>117</v>
      </c>
    </row>
    <row r="146" spans="2:51" s="14" customFormat="1" ht="13.5">
      <c r="B146" s="250"/>
      <c r="C146" s="251"/>
      <c r="D146" s="219" t="s">
        <v>175</v>
      </c>
      <c r="E146" s="252" t="s">
        <v>21</v>
      </c>
      <c r="F146" s="253" t="s">
        <v>252</v>
      </c>
      <c r="G146" s="251"/>
      <c r="H146" s="254">
        <v>29.506</v>
      </c>
      <c r="I146" s="255"/>
      <c r="J146" s="251"/>
      <c r="K146" s="251"/>
      <c r="L146" s="256"/>
      <c r="M146" s="257"/>
      <c r="N146" s="258"/>
      <c r="O146" s="258"/>
      <c r="P146" s="258"/>
      <c r="Q146" s="258"/>
      <c r="R146" s="258"/>
      <c r="S146" s="258"/>
      <c r="T146" s="259"/>
      <c r="AT146" s="260" t="s">
        <v>175</v>
      </c>
      <c r="AU146" s="260" t="s">
        <v>135</v>
      </c>
      <c r="AV146" s="14" t="s">
        <v>135</v>
      </c>
      <c r="AW146" s="14" t="s">
        <v>37</v>
      </c>
      <c r="AX146" s="14" t="s">
        <v>73</v>
      </c>
      <c r="AY146" s="260" t="s">
        <v>117</v>
      </c>
    </row>
    <row r="147" spans="2:51" s="12" customFormat="1" ht="13.5">
      <c r="B147" s="228"/>
      <c r="C147" s="229"/>
      <c r="D147" s="219" t="s">
        <v>175</v>
      </c>
      <c r="E147" s="230" t="s">
        <v>21</v>
      </c>
      <c r="F147" s="231" t="s">
        <v>253</v>
      </c>
      <c r="G147" s="229"/>
      <c r="H147" s="232">
        <v>8.012</v>
      </c>
      <c r="I147" s="233"/>
      <c r="J147" s="229"/>
      <c r="K147" s="229"/>
      <c r="L147" s="234"/>
      <c r="M147" s="235"/>
      <c r="N147" s="236"/>
      <c r="O147" s="236"/>
      <c r="P147" s="236"/>
      <c r="Q147" s="236"/>
      <c r="R147" s="236"/>
      <c r="S147" s="236"/>
      <c r="T147" s="237"/>
      <c r="AT147" s="238" t="s">
        <v>175</v>
      </c>
      <c r="AU147" s="238" t="s">
        <v>135</v>
      </c>
      <c r="AV147" s="12" t="s">
        <v>82</v>
      </c>
      <c r="AW147" s="12" t="s">
        <v>37</v>
      </c>
      <c r="AX147" s="12" t="s">
        <v>73</v>
      </c>
      <c r="AY147" s="238" t="s">
        <v>117</v>
      </c>
    </row>
    <row r="148" spans="2:51" s="12" customFormat="1" ht="13.5">
      <c r="B148" s="228"/>
      <c r="C148" s="229"/>
      <c r="D148" s="219" t="s">
        <v>175</v>
      </c>
      <c r="E148" s="230" t="s">
        <v>21</v>
      </c>
      <c r="F148" s="231" t="s">
        <v>254</v>
      </c>
      <c r="G148" s="229"/>
      <c r="H148" s="232">
        <v>16.77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175</v>
      </c>
      <c r="AU148" s="238" t="s">
        <v>135</v>
      </c>
      <c r="AV148" s="12" t="s">
        <v>82</v>
      </c>
      <c r="AW148" s="12" t="s">
        <v>37</v>
      </c>
      <c r="AX148" s="12" t="s">
        <v>73</v>
      </c>
      <c r="AY148" s="238" t="s">
        <v>117</v>
      </c>
    </row>
    <row r="149" spans="2:51" s="12" customFormat="1" ht="13.5">
      <c r="B149" s="228"/>
      <c r="C149" s="229"/>
      <c r="D149" s="219" t="s">
        <v>175</v>
      </c>
      <c r="E149" s="230" t="s">
        <v>21</v>
      </c>
      <c r="F149" s="231" t="s">
        <v>255</v>
      </c>
      <c r="G149" s="229"/>
      <c r="H149" s="232">
        <v>11.148</v>
      </c>
      <c r="I149" s="233"/>
      <c r="J149" s="229"/>
      <c r="K149" s="229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175</v>
      </c>
      <c r="AU149" s="238" t="s">
        <v>135</v>
      </c>
      <c r="AV149" s="12" t="s">
        <v>82</v>
      </c>
      <c r="AW149" s="12" t="s">
        <v>37</v>
      </c>
      <c r="AX149" s="12" t="s">
        <v>73</v>
      </c>
      <c r="AY149" s="238" t="s">
        <v>117</v>
      </c>
    </row>
    <row r="150" spans="2:51" s="12" customFormat="1" ht="13.5">
      <c r="B150" s="228"/>
      <c r="C150" s="229"/>
      <c r="D150" s="219" t="s">
        <v>175</v>
      </c>
      <c r="E150" s="230" t="s">
        <v>21</v>
      </c>
      <c r="F150" s="231" t="s">
        <v>256</v>
      </c>
      <c r="G150" s="229"/>
      <c r="H150" s="232">
        <v>4.274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175</v>
      </c>
      <c r="AU150" s="238" t="s">
        <v>135</v>
      </c>
      <c r="AV150" s="12" t="s">
        <v>82</v>
      </c>
      <c r="AW150" s="12" t="s">
        <v>37</v>
      </c>
      <c r="AX150" s="12" t="s">
        <v>73</v>
      </c>
      <c r="AY150" s="238" t="s">
        <v>117</v>
      </c>
    </row>
    <row r="151" spans="2:51" s="12" customFormat="1" ht="13.5">
      <c r="B151" s="228"/>
      <c r="C151" s="229"/>
      <c r="D151" s="219" t="s">
        <v>175</v>
      </c>
      <c r="E151" s="230" t="s">
        <v>21</v>
      </c>
      <c r="F151" s="231" t="s">
        <v>257</v>
      </c>
      <c r="G151" s="229"/>
      <c r="H151" s="232">
        <v>9.799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175</v>
      </c>
      <c r="AU151" s="238" t="s">
        <v>135</v>
      </c>
      <c r="AV151" s="12" t="s">
        <v>82</v>
      </c>
      <c r="AW151" s="12" t="s">
        <v>37</v>
      </c>
      <c r="AX151" s="12" t="s">
        <v>73</v>
      </c>
      <c r="AY151" s="238" t="s">
        <v>117</v>
      </c>
    </row>
    <row r="152" spans="2:51" s="12" customFormat="1" ht="13.5">
      <c r="B152" s="228"/>
      <c r="C152" s="229"/>
      <c r="D152" s="219" t="s">
        <v>175</v>
      </c>
      <c r="E152" s="230" t="s">
        <v>21</v>
      </c>
      <c r="F152" s="231" t="s">
        <v>258</v>
      </c>
      <c r="G152" s="229"/>
      <c r="H152" s="232">
        <v>8.012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175</v>
      </c>
      <c r="AU152" s="238" t="s">
        <v>135</v>
      </c>
      <c r="AV152" s="12" t="s">
        <v>82</v>
      </c>
      <c r="AW152" s="12" t="s">
        <v>37</v>
      </c>
      <c r="AX152" s="12" t="s">
        <v>73</v>
      </c>
      <c r="AY152" s="238" t="s">
        <v>117</v>
      </c>
    </row>
    <row r="153" spans="2:51" s="12" customFormat="1" ht="13.5">
      <c r="B153" s="228"/>
      <c r="C153" s="229"/>
      <c r="D153" s="219" t="s">
        <v>175</v>
      </c>
      <c r="E153" s="230" t="s">
        <v>21</v>
      </c>
      <c r="F153" s="231" t="s">
        <v>259</v>
      </c>
      <c r="G153" s="229"/>
      <c r="H153" s="232">
        <v>7.888</v>
      </c>
      <c r="I153" s="233"/>
      <c r="J153" s="229"/>
      <c r="K153" s="229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175</v>
      </c>
      <c r="AU153" s="238" t="s">
        <v>135</v>
      </c>
      <c r="AV153" s="12" t="s">
        <v>82</v>
      </c>
      <c r="AW153" s="12" t="s">
        <v>37</v>
      </c>
      <c r="AX153" s="12" t="s">
        <v>73</v>
      </c>
      <c r="AY153" s="238" t="s">
        <v>117</v>
      </c>
    </row>
    <row r="154" spans="2:51" s="12" customFormat="1" ht="13.5">
      <c r="B154" s="228"/>
      <c r="C154" s="229"/>
      <c r="D154" s="219" t="s">
        <v>175</v>
      </c>
      <c r="E154" s="230" t="s">
        <v>21</v>
      </c>
      <c r="F154" s="231" t="s">
        <v>260</v>
      </c>
      <c r="G154" s="229"/>
      <c r="H154" s="232">
        <v>6.456</v>
      </c>
      <c r="I154" s="233"/>
      <c r="J154" s="229"/>
      <c r="K154" s="229"/>
      <c r="L154" s="234"/>
      <c r="M154" s="235"/>
      <c r="N154" s="236"/>
      <c r="O154" s="236"/>
      <c r="P154" s="236"/>
      <c r="Q154" s="236"/>
      <c r="R154" s="236"/>
      <c r="S154" s="236"/>
      <c r="T154" s="237"/>
      <c r="AT154" s="238" t="s">
        <v>175</v>
      </c>
      <c r="AU154" s="238" t="s">
        <v>135</v>
      </c>
      <c r="AV154" s="12" t="s">
        <v>82</v>
      </c>
      <c r="AW154" s="12" t="s">
        <v>37</v>
      </c>
      <c r="AX154" s="12" t="s">
        <v>73</v>
      </c>
      <c r="AY154" s="238" t="s">
        <v>117</v>
      </c>
    </row>
    <row r="155" spans="2:51" s="12" customFormat="1" ht="13.5">
      <c r="B155" s="228"/>
      <c r="C155" s="229"/>
      <c r="D155" s="219" t="s">
        <v>175</v>
      </c>
      <c r="E155" s="230" t="s">
        <v>21</v>
      </c>
      <c r="F155" s="231" t="s">
        <v>261</v>
      </c>
      <c r="G155" s="229"/>
      <c r="H155" s="232">
        <v>3.088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175</v>
      </c>
      <c r="AU155" s="238" t="s">
        <v>135</v>
      </c>
      <c r="AV155" s="12" t="s">
        <v>82</v>
      </c>
      <c r="AW155" s="12" t="s">
        <v>37</v>
      </c>
      <c r="AX155" s="12" t="s">
        <v>73</v>
      </c>
      <c r="AY155" s="238" t="s">
        <v>117</v>
      </c>
    </row>
    <row r="156" spans="2:51" s="12" customFormat="1" ht="13.5">
      <c r="B156" s="228"/>
      <c r="C156" s="229"/>
      <c r="D156" s="219" t="s">
        <v>175</v>
      </c>
      <c r="E156" s="230" t="s">
        <v>21</v>
      </c>
      <c r="F156" s="231" t="s">
        <v>262</v>
      </c>
      <c r="G156" s="229"/>
      <c r="H156" s="232">
        <v>25.778</v>
      </c>
      <c r="I156" s="233"/>
      <c r="J156" s="229"/>
      <c r="K156" s="229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175</v>
      </c>
      <c r="AU156" s="238" t="s">
        <v>135</v>
      </c>
      <c r="AV156" s="12" t="s">
        <v>82</v>
      </c>
      <c r="AW156" s="12" t="s">
        <v>37</v>
      </c>
      <c r="AX156" s="12" t="s">
        <v>73</v>
      </c>
      <c r="AY156" s="238" t="s">
        <v>117</v>
      </c>
    </row>
    <row r="157" spans="2:51" s="14" customFormat="1" ht="13.5">
      <c r="B157" s="250"/>
      <c r="C157" s="251"/>
      <c r="D157" s="219" t="s">
        <v>175</v>
      </c>
      <c r="E157" s="252" t="s">
        <v>21</v>
      </c>
      <c r="F157" s="253" t="s">
        <v>252</v>
      </c>
      <c r="G157" s="251"/>
      <c r="H157" s="254">
        <v>101.225</v>
      </c>
      <c r="I157" s="255"/>
      <c r="J157" s="251"/>
      <c r="K157" s="251"/>
      <c r="L157" s="256"/>
      <c r="M157" s="257"/>
      <c r="N157" s="258"/>
      <c r="O157" s="258"/>
      <c r="P157" s="258"/>
      <c r="Q157" s="258"/>
      <c r="R157" s="258"/>
      <c r="S157" s="258"/>
      <c r="T157" s="259"/>
      <c r="AT157" s="260" t="s">
        <v>175</v>
      </c>
      <c r="AU157" s="260" t="s">
        <v>135</v>
      </c>
      <c r="AV157" s="14" t="s">
        <v>135</v>
      </c>
      <c r="AW157" s="14" t="s">
        <v>37</v>
      </c>
      <c r="AX157" s="14" t="s">
        <v>73</v>
      </c>
      <c r="AY157" s="260" t="s">
        <v>117</v>
      </c>
    </row>
    <row r="158" spans="2:51" s="12" customFormat="1" ht="13.5">
      <c r="B158" s="228"/>
      <c r="C158" s="229"/>
      <c r="D158" s="219" t="s">
        <v>175</v>
      </c>
      <c r="E158" s="230" t="s">
        <v>21</v>
      </c>
      <c r="F158" s="231" t="s">
        <v>263</v>
      </c>
      <c r="G158" s="229"/>
      <c r="H158" s="232">
        <v>108.18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175</v>
      </c>
      <c r="AU158" s="238" t="s">
        <v>135</v>
      </c>
      <c r="AV158" s="12" t="s">
        <v>82</v>
      </c>
      <c r="AW158" s="12" t="s">
        <v>37</v>
      </c>
      <c r="AX158" s="12" t="s">
        <v>73</v>
      </c>
      <c r="AY158" s="238" t="s">
        <v>117</v>
      </c>
    </row>
    <row r="159" spans="2:51" s="12" customFormat="1" ht="13.5">
      <c r="B159" s="228"/>
      <c r="C159" s="229"/>
      <c r="D159" s="219" t="s">
        <v>175</v>
      </c>
      <c r="E159" s="230" t="s">
        <v>21</v>
      </c>
      <c r="F159" s="231" t="s">
        <v>264</v>
      </c>
      <c r="G159" s="229"/>
      <c r="H159" s="232">
        <v>-12.411</v>
      </c>
      <c r="I159" s="233"/>
      <c r="J159" s="229"/>
      <c r="K159" s="229"/>
      <c r="L159" s="234"/>
      <c r="M159" s="235"/>
      <c r="N159" s="236"/>
      <c r="O159" s="236"/>
      <c r="P159" s="236"/>
      <c r="Q159" s="236"/>
      <c r="R159" s="236"/>
      <c r="S159" s="236"/>
      <c r="T159" s="237"/>
      <c r="AT159" s="238" t="s">
        <v>175</v>
      </c>
      <c r="AU159" s="238" t="s">
        <v>135</v>
      </c>
      <c r="AV159" s="12" t="s">
        <v>82</v>
      </c>
      <c r="AW159" s="12" t="s">
        <v>37</v>
      </c>
      <c r="AX159" s="12" t="s">
        <v>73</v>
      </c>
      <c r="AY159" s="238" t="s">
        <v>117</v>
      </c>
    </row>
    <row r="160" spans="2:51" s="12" customFormat="1" ht="13.5">
      <c r="B160" s="228"/>
      <c r="C160" s="229"/>
      <c r="D160" s="219" t="s">
        <v>175</v>
      </c>
      <c r="E160" s="230" t="s">
        <v>21</v>
      </c>
      <c r="F160" s="231" t="s">
        <v>265</v>
      </c>
      <c r="G160" s="229"/>
      <c r="H160" s="232">
        <v>56.659</v>
      </c>
      <c r="I160" s="233"/>
      <c r="J160" s="229"/>
      <c r="K160" s="229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175</v>
      </c>
      <c r="AU160" s="238" t="s">
        <v>135</v>
      </c>
      <c r="AV160" s="12" t="s">
        <v>82</v>
      </c>
      <c r="AW160" s="12" t="s">
        <v>37</v>
      </c>
      <c r="AX160" s="12" t="s">
        <v>73</v>
      </c>
      <c r="AY160" s="238" t="s">
        <v>117</v>
      </c>
    </row>
    <row r="161" spans="2:51" s="12" customFormat="1" ht="13.5">
      <c r="B161" s="228"/>
      <c r="C161" s="229"/>
      <c r="D161" s="219" t="s">
        <v>175</v>
      </c>
      <c r="E161" s="230" t="s">
        <v>21</v>
      </c>
      <c r="F161" s="231" t="s">
        <v>266</v>
      </c>
      <c r="G161" s="229"/>
      <c r="H161" s="232">
        <v>-8.274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175</v>
      </c>
      <c r="AU161" s="238" t="s">
        <v>135</v>
      </c>
      <c r="AV161" s="12" t="s">
        <v>82</v>
      </c>
      <c r="AW161" s="12" t="s">
        <v>37</v>
      </c>
      <c r="AX161" s="12" t="s">
        <v>73</v>
      </c>
      <c r="AY161" s="238" t="s">
        <v>117</v>
      </c>
    </row>
    <row r="162" spans="2:51" s="14" customFormat="1" ht="13.5">
      <c r="B162" s="250"/>
      <c r="C162" s="251"/>
      <c r="D162" s="219" t="s">
        <v>175</v>
      </c>
      <c r="E162" s="252" t="s">
        <v>21</v>
      </c>
      <c r="F162" s="253" t="s">
        <v>252</v>
      </c>
      <c r="G162" s="251"/>
      <c r="H162" s="254">
        <v>144.154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AT162" s="260" t="s">
        <v>175</v>
      </c>
      <c r="AU162" s="260" t="s">
        <v>135</v>
      </c>
      <c r="AV162" s="14" t="s">
        <v>135</v>
      </c>
      <c r="AW162" s="14" t="s">
        <v>37</v>
      </c>
      <c r="AX162" s="14" t="s">
        <v>73</v>
      </c>
      <c r="AY162" s="260" t="s">
        <v>117</v>
      </c>
    </row>
    <row r="163" spans="2:51" s="13" customFormat="1" ht="13.5">
      <c r="B163" s="239"/>
      <c r="C163" s="240"/>
      <c r="D163" s="219" t="s">
        <v>175</v>
      </c>
      <c r="E163" s="241" t="s">
        <v>21</v>
      </c>
      <c r="F163" s="242" t="s">
        <v>178</v>
      </c>
      <c r="G163" s="240"/>
      <c r="H163" s="243">
        <v>274.885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AT163" s="249" t="s">
        <v>175</v>
      </c>
      <c r="AU163" s="249" t="s">
        <v>135</v>
      </c>
      <c r="AV163" s="13" t="s">
        <v>131</v>
      </c>
      <c r="AW163" s="13" t="s">
        <v>37</v>
      </c>
      <c r="AX163" s="13" t="s">
        <v>78</v>
      </c>
      <c r="AY163" s="249" t="s">
        <v>117</v>
      </c>
    </row>
    <row r="164" spans="2:65" s="1" customFormat="1" ht="16.5" customHeight="1">
      <c r="B164" s="41"/>
      <c r="C164" s="195" t="s">
        <v>182</v>
      </c>
      <c r="D164" s="195" t="s">
        <v>127</v>
      </c>
      <c r="E164" s="196" t="s">
        <v>267</v>
      </c>
      <c r="F164" s="197" t="s">
        <v>268</v>
      </c>
      <c r="G164" s="198" t="s">
        <v>188</v>
      </c>
      <c r="H164" s="199">
        <v>52.542</v>
      </c>
      <c r="I164" s="200"/>
      <c r="J164" s="201">
        <f>ROUND(I164*H164,2)</f>
        <v>0</v>
      </c>
      <c r="K164" s="197" t="s">
        <v>21</v>
      </c>
      <c r="L164" s="61"/>
      <c r="M164" s="202" t="s">
        <v>21</v>
      </c>
      <c r="N164" s="203" t="s">
        <v>44</v>
      </c>
      <c r="O164" s="42"/>
      <c r="P164" s="204">
        <f>O164*H164</f>
        <v>0</v>
      </c>
      <c r="Q164" s="204">
        <v>0</v>
      </c>
      <c r="R164" s="204">
        <f>Q164*H164</f>
        <v>0</v>
      </c>
      <c r="S164" s="204">
        <v>0.261</v>
      </c>
      <c r="T164" s="205">
        <f>S164*H164</f>
        <v>13.713462000000002</v>
      </c>
      <c r="AR164" s="24" t="s">
        <v>131</v>
      </c>
      <c r="AT164" s="24" t="s">
        <v>127</v>
      </c>
      <c r="AU164" s="24" t="s">
        <v>135</v>
      </c>
      <c r="AY164" s="24" t="s">
        <v>117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24" t="s">
        <v>78</v>
      </c>
      <c r="BK164" s="206">
        <f>ROUND(I164*H164,2)</f>
        <v>0</v>
      </c>
      <c r="BL164" s="24" t="s">
        <v>131</v>
      </c>
      <c r="BM164" s="24" t="s">
        <v>269</v>
      </c>
    </row>
    <row r="165" spans="2:51" s="12" customFormat="1" ht="13.5">
      <c r="B165" s="228"/>
      <c r="C165" s="229"/>
      <c r="D165" s="219" t="s">
        <v>175</v>
      </c>
      <c r="E165" s="230" t="s">
        <v>21</v>
      </c>
      <c r="F165" s="231" t="s">
        <v>270</v>
      </c>
      <c r="G165" s="229"/>
      <c r="H165" s="232">
        <v>23.827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175</v>
      </c>
      <c r="AU165" s="238" t="s">
        <v>135</v>
      </c>
      <c r="AV165" s="12" t="s">
        <v>82</v>
      </c>
      <c r="AW165" s="12" t="s">
        <v>37</v>
      </c>
      <c r="AX165" s="12" t="s">
        <v>73</v>
      </c>
      <c r="AY165" s="238" t="s">
        <v>117</v>
      </c>
    </row>
    <row r="166" spans="2:51" s="12" customFormat="1" ht="13.5">
      <c r="B166" s="228"/>
      <c r="C166" s="229"/>
      <c r="D166" s="219" t="s">
        <v>175</v>
      </c>
      <c r="E166" s="230" t="s">
        <v>21</v>
      </c>
      <c r="F166" s="231" t="s">
        <v>271</v>
      </c>
      <c r="G166" s="229"/>
      <c r="H166" s="232">
        <v>24.165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175</v>
      </c>
      <c r="AU166" s="238" t="s">
        <v>135</v>
      </c>
      <c r="AV166" s="12" t="s">
        <v>82</v>
      </c>
      <c r="AW166" s="12" t="s">
        <v>37</v>
      </c>
      <c r="AX166" s="12" t="s">
        <v>73</v>
      </c>
      <c r="AY166" s="238" t="s">
        <v>117</v>
      </c>
    </row>
    <row r="167" spans="2:51" s="12" customFormat="1" ht="13.5">
      <c r="B167" s="228"/>
      <c r="C167" s="229"/>
      <c r="D167" s="219" t="s">
        <v>175</v>
      </c>
      <c r="E167" s="230" t="s">
        <v>21</v>
      </c>
      <c r="F167" s="231" t="s">
        <v>272</v>
      </c>
      <c r="G167" s="229"/>
      <c r="H167" s="232">
        <v>4.55</v>
      </c>
      <c r="I167" s="233"/>
      <c r="J167" s="229"/>
      <c r="K167" s="229"/>
      <c r="L167" s="234"/>
      <c r="M167" s="235"/>
      <c r="N167" s="236"/>
      <c r="O167" s="236"/>
      <c r="P167" s="236"/>
      <c r="Q167" s="236"/>
      <c r="R167" s="236"/>
      <c r="S167" s="236"/>
      <c r="T167" s="237"/>
      <c r="AT167" s="238" t="s">
        <v>175</v>
      </c>
      <c r="AU167" s="238" t="s">
        <v>135</v>
      </c>
      <c r="AV167" s="12" t="s">
        <v>82</v>
      </c>
      <c r="AW167" s="12" t="s">
        <v>37</v>
      </c>
      <c r="AX167" s="12" t="s">
        <v>73</v>
      </c>
      <c r="AY167" s="238" t="s">
        <v>117</v>
      </c>
    </row>
    <row r="168" spans="2:51" s="13" customFormat="1" ht="13.5">
      <c r="B168" s="239"/>
      <c r="C168" s="240"/>
      <c r="D168" s="219" t="s">
        <v>175</v>
      </c>
      <c r="E168" s="241" t="s">
        <v>21</v>
      </c>
      <c r="F168" s="242" t="s">
        <v>178</v>
      </c>
      <c r="G168" s="240"/>
      <c r="H168" s="243">
        <v>52.542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AT168" s="249" t="s">
        <v>175</v>
      </c>
      <c r="AU168" s="249" t="s">
        <v>135</v>
      </c>
      <c r="AV168" s="13" t="s">
        <v>131</v>
      </c>
      <c r="AW168" s="13" t="s">
        <v>37</v>
      </c>
      <c r="AX168" s="13" t="s">
        <v>78</v>
      </c>
      <c r="AY168" s="249" t="s">
        <v>117</v>
      </c>
    </row>
    <row r="169" spans="2:65" s="1" customFormat="1" ht="25.5" customHeight="1">
      <c r="B169" s="41"/>
      <c r="C169" s="195" t="s">
        <v>273</v>
      </c>
      <c r="D169" s="195" t="s">
        <v>127</v>
      </c>
      <c r="E169" s="196" t="s">
        <v>274</v>
      </c>
      <c r="F169" s="197" t="s">
        <v>275</v>
      </c>
      <c r="G169" s="198" t="s">
        <v>173</v>
      </c>
      <c r="H169" s="199">
        <v>407.738</v>
      </c>
      <c r="I169" s="200"/>
      <c r="J169" s="201">
        <f>ROUND(I169*H169,2)</f>
        <v>0</v>
      </c>
      <c r="K169" s="197" t="s">
        <v>21</v>
      </c>
      <c r="L169" s="61"/>
      <c r="M169" s="202" t="s">
        <v>21</v>
      </c>
      <c r="N169" s="203" t="s">
        <v>44</v>
      </c>
      <c r="O169" s="42"/>
      <c r="P169" s="204">
        <f>O169*H169</f>
        <v>0</v>
      </c>
      <c r="Q169" s="204">
        <v>0</v>
      </c>
      <c r="R169" s="204">
        <f>Q169*H169</f>
        <v>0</v>
      </c>
      <c r="S169" s="204">
        <v>1.8</v>
      </c>
      <c r="T169" s="205">
        <f>S169*H169</f>
        <v>733.9284</v>
      </c>
      <c r="AR169" s="24" t="s">
        <v>131</v>
      </c>
      <c r="AT169" s="24" t="s">
        <v>127</v>
      </c>
      <c r="AU169" s="24" t="s">
        <v>135</v>
      </c>
      <c r="AY169" s="24" t="s">
        <v>117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24" t="s">
        <v>78</v>
      </c>
      <c r="BK169" s="206">
        <f>ROUND(I169*H169,2)</f>
        <v>0</v>
      </c>
      <c r="BL169" s="24" t="s">
        <v>131</v>
      </c>
      <c r="BM169" s="24" t="s">
        <v>276</v>
      </c>
    </row>
    <row r="170" spans="2:51" s="12" customFormat="1" ht="13.5">
      <c r="B170" s="228"/>
      <c r="C170" s="229"/>
      <c r="D170" s="219" t="s">
        <v>175</v>
      </c>
      <c r="E170" s="230" t="s">
        <v>21</v>
      </c>
      <c r="F170" s="231" t="s">
        <v>277</v>
      </c>
      <c r="G170" s="229"/>
      <c r="H170" s="232">
        <v>29.854</v>
      </c>
      <c r="I170" s="233"/>
      <c r="J170" s="229"/>
      <c r="K170" s="229"/>
      <c r="L170" s="234"/>
      <c r="M170" s="235"/>
      <c r="N170" s="236"/>
      <c r="O170" s="236"/>
      <c r="P170" s="236"/>
      <c r="Q170" s="236"/>
      <c r="R170" s="236"/>
      <c r="S170" s="236"/>
      <c r="T170" s="237"/>
      <c r="AT170" s="238" t="s">
        <v>175</v>
      </c>
      <c r="AU170" s="238" t="s">
        <v>135</v>
      </c>
      <c r="AV170" s="12" t="s">
        <v>82</v>
      </c>
      <c r="AW170" s="12" t="s">
        <v>37</v>
      </c>
      <c r="AX170" s="12" t="s">
        <v>73</v>
      </c>
      <c r="AY170" s="238" t="s">
        <v>117</v>
      </c>
    </row>
    <row r="171" spans="2:51" s="12" customFormat="1" ht="13.5">
      <c r="B171" s="228"/>
      <c r="C171" s="229"/>
      <c r="D171" s="219" t="s">
        <v>175</v>
      </c>
      <c r="E171" s="230" t="s">
        <v>21</v>
      </c>
      <c r="F171" s="231" t="s">
        <v>278</v>
      </c>
      <c r="G171" s="229"/>
      <c r="H171" s="232">
        <v>7.956</v>
      </c>
      <c r="I171" s="233"/>
      <c r="J171" s="229"/>
      <c r="K171" s="229"/>
      <c r="L171" s="234"/>
      <c r="M171" s="235"/>
      <c r="N171" s="236"/>
      <c r="O171" s="236"/>
      <c r="P171" s="236"/>
      <c r="Q171" s="236"/>
      <c r="R171" s="236"/>
      <c r="S171" s="236"/>
      <c r="T171" s="237"/>
      <c r="AT171" s="238" t="s">
        <v>175</v>
      </c>
      <c r="AU171" s="238" t="s">
        <v>135</v>
      </c>
      <c r="AV171" s="12" t="s">
        <v>82</v>
      </c>
      <c r="AW171" s="12" t="s">
        <v>37</v>
      </c>
      <c r="AX171" s="12" t="s">
        <v>73</v>
      </c>
      <c r="AY171" s="238" t="s">
        <v>117</v>
      </c>
    </row>
    <row r="172" spans="2:51" s="12" customFormat="1" ht="13.5">
      <c r="B172" s="228"/>
      <c r="C172" s="229"/>
      <c r="D172" s="219" t="s">
        <v>175</v>
      </c>
      <c r="E172" s="230" t="s">
        <v>21</v>
      </c>
      <c r="F172" s="231" t="s">
        <v>279</v>
      </c>
      <c r="G172" s="229"/>
      <c r="H172" s="232">
        <v>6.548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175</v>
      </c>
      <c r="AU172" s="238" t="s">
        <v>135</v>
      </c>
      <c r="AV172" s="12" t="s">
        <v>82</v>
      </c>
      <c r="AW172" s="12" t="s">
        <v>37</v>
      </c>
      <c r="AX172" s="12" t="s">
        <v>73</v>
      </c>
      <c r="AY172" s="238" t="s">
        <v>117</v>
      </c>
    </row>
    <row r="173" spans="2:51" s="12" customFormat="1" ht="13.5">
      <c r="B173" s="228"/>
      <c r="C173" s="229"/>
      <c r="D173" s="219" t="s">
        <v>175</v>
      </c>
      <c r="E173" s="230" t="s">
        <v>21</v>
      </c>
      <c r="F173" s="231" t="s">
        <v>280</v>
      </c>
      <c r="G173" s="229"/>
      <c r="H173" s="232">
        <v>2.754</v>
      </c>
      <c r="I173" s="233"/>
      <c r="J173" s="229"/>
      <c r="K173" s="229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175</v>
      </c>
      <c r="AU173" s="238" t="s">
        <v>135</v>
      </c>
      <c r="AV173" s="12" t="s">
        <v>82</v>
      </c>
      <c r="AW173" s="12" t="s">
        <v>37</v>
      </c>
      <c r="AX173" s="12" t="s">
        <v>73</v>
      </c>
      <c r="AY173" s="238" t="s">
        <v>117</v>
      </c>
    </row>
    <row r="174" spans="2:51" s="12" customFormat="1" ht="13.5">
      <c r="B174" s="228"/>
      <c r="C174" s="229"/>
      <c r="D174" s="219" t="s">
        <v>175</v>
      </c>
      <c r="E174" s="230" t="s">
        <v>21</v>
      </c>
      <c r="F174" s="231" t="s">
        <v>281</v>
      </c>
      <c r="G174" s="229"/>
      <c r="H174" s="232">
        <v>16.452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175</v>
      </c>
      <c r="AU174" s="238" t="s">
        <v>135</v>
      </c>
      <c r="AV174" s="12" t="s">
        <v>82</v>
      </c>
      <c r="AW174" s="12" t="s">
        <v>37</v>
      </c>
      <c r="AX174" s="12" t="s">
        <v>73</v>
      </c>
      <c r="AY174" s="238" t="s">
        <v>117</v>
      </c>
    </row>
    <row r="175" spans="2:51" s="12" customFormat="1" ht="13.5">
      <c r="B175" s="228"/>
      <c r="C175" s="229"/>
      <c r="D175" s="219" t="s">
        <v>175</v>
      </c>
      <c r="E175" s="230" t="s">
        <v>21</v>
      </c>
      <c r="F175" s="231" t="s">
        <v>282</v>
      </c>
      <c r="G175" s="229"/>
      <c r="H175" s="232">
        <v>27.62</v>
      </c>
      <c r="I175" s="233"/>
      <c r="J175" s="229"/>
      <c r="K175" s="229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175</v>
      </c>
      <c r="AU175" s="238" t="s">
        <v>135</v>
      </c>
      <c r="AV175" s="12" t="s">
        <v>82</v>
      </c>
      <c r="AW175" s="12" t="s">
        <v>37</v>
      </c>
      <c r="AX175" s="12" t="s">
        <v>73</v>
      </c>
      <c r="AY175" s="238" t="s">
        <v>117</v>
      </c>
    </row>
    <row r="176" spans="2:51" s="12" customFormat="1" ht="13.5">
      <c r="B176" s="228"/>
      <c r="C176" s="229"/>
      <c r="D176" s="219" t="s">
        <v>175</v>
      </c>
      <c r="E176" s="230" t="s">
        <v>21</v>
      </c>
      <c r="F176" s="231" t="s">
        <v>283</v>
      </c>
      <c r="G176" s="229"/>
      <c r="H176" s="232">
        <v>19.826</v>
      </c>
      <c r="I176" s="233"/>
      <c r="J176" s="229"/>
      <c r="K176" s="229"/>
      <c r="L176" s="234"/>
      <c r="M176" s="235"/>
      <c r="N176" s="236"/>
      <c r="O176" s="236"/>
      <c r="P176" s="236"/>
      <c r="Q176" s="236"/>
      <c r="R176" s="236"/>
      <c r="S176" s="236"/>
      <c r="T176" s="237"/>
      <c r="AT176" s="238" t="s">
        <v>175</v>
      </c>
      <c r="AU176" s="238" t="s">
        <v>135</v>
      </c>
      <c r="AV176" s="12" t="s">
        <v>82</v>
      </c>
      <c r="AW176" s="12" t="s">
        <v>37</v>
      </c>
      <c r="AX176" s="12" t="s">
        <v>73</v>
      </c>
      <c r="AY176" s="238" t="s">
        <v>117</v>
      </c>
    </row>
    <row r="177" spans="2:51" s="12" customFormat="1" ht="13.5">
      <c r="B177" s="228"/>
      <c r="C177" s="229"/>
      <c r="D177" s="219" t="s">
        <v>175</v>
      </c>
      <c r="E177" s="230" t="s">
        <v>21</v>
      </c>
      <c r="F177" s="231" t="s">
        <v>284</v>
      </c>
      <c r="G177" s="229"/>
      <c r="H177" s="232">
        <v>13.003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175</v>
      </c>
      <c r="AU177" s="238" t="s">
        <v>135</v>
      </c>
      <c r="AV177" s="12" t="s">
        <v>82</v>
      </c>
      <c r="AW177" s="12" t="s">
        <v>37</v>
      </c>
      <c r="AX177" s="12" t="s">
        <v>73</v>
      </c>
      <c r="AY177" s="238" t="s">
        <v>117</v>
      </c>
    </row>
    <row r="178" spans="2:51" s="12" customFormat="1" ht="13.5">
      <c r="B178" s="228"/>
      <c r="C178" s="229"/>
      <c r="D178" s="219" t="s">
        <v>175</v>
      </c>
      <c r="E178" s="230" t="s">
        <v>21</v>
      </c>
      <c r="F178" s="231" t="s">
        <v>285</v>
      </c>
      <c r="G178" s="229"/>
      <c r="H178" s="232">
        <v>5.677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175</v>
      </c>
      <c r="AU178" s="238" t="s">
        <v>135</v>
      </c>
      <c r="AV178" s="12" t="s">
        <v>82</v>
      </c>
      <c r="AW178" s="12" t="s">
        <v>37</v>
      </c>
      <c r="AX178" s="12" t="s">
        <v>73</v>
      </c>
      <c r="AY178" s="238" t="s">
        <v>117</v>
      </c>
    </row>
    <row r="179" spans="2:51" s="12" customFormat="1" ht="13.5">
      <c r="B179" s="228"/>
      <c r="C179" s="229"/>
      <c r="D179" s="219" t="s">
        <v>175</v>
      </c>
      <c r="E179" s="230" t="s">
        <v>21</v>
      </c>
      <c r="F179" s="231" t="s">
        <v>286</v>
      </c>
      <c r="G179" s="229"/>
      <c r="H179" s="232">
        <v>1.377</v>
      </c>
      <c r="I179" s="233"/>
      <c r="J179" s="229"/>
      <c r="K179" s="229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175</v>
      </c>
      <c r="AU179" s="238" t="s">
        <v>135</v>
      </c>
      <c r="AV179" s="12" t="s">
        <v>82</v>
      </c>
      <c r="AW179" s="12" t="s">
        <v>37</v>
      </c>
      <c r="AX179" s="12" t="s">
        <v>73</v>
      </c>
      <c r="AY179" s="238" t="s">
        <v>117</v>
      </c>
    </row>
    <row r="180" spans="2:51" s="12" customFormat="1" ht="13.5">
      <c r="B180" s="228"/>
      <c r="C180" s="229"/>
      <c r="D180" s="219" t="s">
        <v>175</v>
      </c>
      <c r="E180" s="230" t="s">
        <v>21</v>
      </c>
      <c r="F180" s="231" t="s">
        <v>287</v>
      </c>
      <c r="G180" s="229"/>
      <c r="H180" s="232">
        <v>14.381</v>
      </c>
      <c r="I180" s="233"/>
      <c r="J180" s="229"/>
      <c r="K180" s="229"/>
      <c r="L180" s="234"/>
      <c r="M180" s="235"/>
      <c r="N180" s="236"/>
      <c r="O180" s="236"/>
      <c r="P180" s="236"/>
      <c r="Q180" s="236"/>
      <c r="R180" s="236"/>
      <c r="S180" s="236"/>
      <c r="T180" s="237"/>
      <c r="AT180" s="238" t="s">
        <v>175</v>
      </c>
      <c r="AU180" s="238" t="s">
        <v>135</v>
      </c>
      <c r="AV180" s="12" t="s">
        <v>82</v>
      </c>
      <c r="AW180" s="12" t="s">
        <v>37</v>
      </c>
      <c r="AX180" s="12" t="s">
        <v>73</v>
      </c>
      <c r="AY180" s="238" t="s">
        <v>117</v>
      </c>
    </row>
    <row r="181" spans="2:51" s="12" customFormat="1" ht="13.5">
      <c r="B181" s="228"/>
      <c r="C181" s="229"/>
      <c r="D181" s="219" t="s">
        <v>175</v>
      </c>
      <c r="E181" s="230" t="s">
        <v>21</v>
      </c>
      <c r="F181" s="231" t="s">
        <v>288</v>
      </c>
      <c r="G181" s="229"/>
      <c r="H181" s="232">
        <v>15.169</v>
      </c>
      <c r="I181" s="233"/>
      <c r="J181" s="229"/>
      <c r="K181" s="229"/>
      <c r="L181" s="234"/>
      <c r="M181" s="235"/>
      <c r="N181" s="236"/>
      <c r="O181" s="236"/>
      <c r="P181" s="236"/>
      <c r="Q181" s="236"/>
      <c r="R181" s="236"/>
      <c r="S181" s="236"/>
      <c r="T181" s="237"/>
      <c r="AT181" s="238" t="s">
        <v>175</v>
      </c>
      <c r="AU181" s="238" t="s">
        <v>135</v>
      </c>
      <c r="AV181" s="12" t="s">
        <v>82</v>
      </c>
      <c r="AW181" s="12" t="s">
        <v>37</v>
      </c>
      <c r="AX181" s="12" t="s">
        <v>73</v>
      </c>
      <c r="AY181" s="238" t="s">
        <v>117</v>
      </c>
    </row>
    <row r="182" spans="2:51" s="12" customFormat="1" ht="13.5">
      <c r="B182" s="228"/>
      <c r="C182" s="229"/>
      <c r="D182" s="219" t="s">
        <v>175</v>
      </c>
      <c r="E182" s="230" t="s">
        <v>21</v>
      </c>
      <c r="F182" s="231" t="s">
        <v>289</v>
      </c>
      <c r="G182" s="229"/>
      <c r="H182" s="232">
        <v>1.6</v>
      </c>
      <c r="I182" s="233"/>
      <c r="J182" s="229"/>
      <c r="K182" s="229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175</v>
      </c>
      <c r="AU182" s="238" t="s">
        <v>135</v>
      </c>
      <c r="AV182" s="12" t="s">
        <v>82</v>
      </c>
      <c r="AW182" s="12" t="s">
        <v>37</v>
      </c>
      <c r="AX182" s="12" t="s">
        <v>73</v>
      </c>
      <c r="AY182" s="238" t="s">
        <v>117</v>
      </c>
    </row>
    <row r="183" spans="2:51" s="12" customFormat="1" ht="13.5">
      <c r="B183" s="228"/>
      <c r="C183" s="229"/>
      <c r="D183" s="219" t="s">
        <v>175</v>
      </c>
      <c r="E183" s="230" t="s">
        <v>21</v>
      </c>
      <c r="F183" s="231" t="s">
        <v>290</v>
      </c>
      <c r="G183" s="229"/>
      <c r="H183" s="232">
        <v>3.095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175</v>
      </c>
      <c r="AU183" s="238" t="s">
        <v>135</v>
      </c>
      <c r="AV183" s="12" t="s">
        <v>82</v>
      </c>
      <c r="AW183" s="12" t="s">
        <v>37</v>
      </c>
      <c r="AX183" s="12" t="s">
        <v>73</v>
      </c>
      <c r="AY183" s="238" t="s">
        <v>117</v>
      </c>
    </row>
    <row r="184" spans="2:51" s="12" customFormat="1" ht="13.5">
      <c r="B184" s="228"/>
      <c r="C184" s="229"/>
      <c r="D184" s="219" t="s">
        <v>175</v>
      </c>
      <c r="E184" s="230" t="s">
        <v>21</v>
      </c>
      <c r="F184" s="231" t="s">
        <v>291</v>
      </c>
      <c r="G184" s="229"/>
      <c r="H184" s="232">
        <v>3.683</v>
      </c>
      <c r="I184" s="233"/>
      <c r="J184" s="229"/>
      <c r="K184" s="229"/>
      <c r="L184" s="234"/>
      <c r="M184" s="235"/>
      <c r="N184" s="236"/>
      <c r="O184" s="236"/>
      <c r="P184" s="236"/>
      <c r="Q184" s="236"/>
      <c r="R184" s="236"/>
      <c r="S184" s="236"/>
      <c r="T184" s="237"/>
      <c r="AT184" s="238" t="s">
        <v>175</v>
      </c>
      <c r="AU184" s="238" t="s">
        <v>135</v>
      </c>
      <c r="AV184" s="12" t="s">
        <v>82</v>
      </c>
      <c r="AW184" s="12" t="s">
        <v>37</v>
      </c>
      <c r="AX184" s="12" t="s">
        <v>73</v>
      </c>
      <c r="AY184" s="238" t="s">
        <v>117</v>
      </c>
    </row>
    <row r="185" spans="2:51" s="12" customFormat="1" ht="13.5">
      <c r="B185" s="228"/>
      <c r="C185" s="229"/>
      <c r="D185" s="219" t="s">
        <v>175</v>
      </c>
      <c r="E185" s="230" t="s">
        <v>21</v>
      </c>
      <c r="F185" s="231" t="s">
        <v>292</v>
      </c>
      <c r="G185" s="229"/>
      <c r="H185" s="232">
        <v>1.786</v>
      </c>
      <c r="I185" s="233"/>
      <c r="J185" s="229"/>
      <c r="K185" s="229"/>
      <c r="L185" s="234"/>
      <c r="M185" s="235"/>
      <c r="N185" s="236"/>
      <c r="O185" s="236"/>
      <c r="P185" s="236"/>
      <c r="Q185" s="236"/>
      <c r="R185" s="236"/>
      <c r="S185" s="236"/>
      <c r="T185" s="237"/>
      <c r="AT185" s="238" t="s">
        <v>175</v>
      </c>
      <c r="AU185" s="238" t="s">
        <v>135</v>
      </c>
      <c r="AV185" s="12" t="s">
        <v>82</v>
      </c>
      <c r="AW185" s="12" t="s">
        <v>37</v>
      </c>
      <c r="AX185" s="12" t="s">
        <v>73</v>
      </c>
      <c r="AY185" s="238" t="s">
        <v>117</v>
      </c>
    </row>
    <row r="186" spans="2:51" s="12" customFormat="1" ht="13.5">
      <c r="B186" s="228"/>
      <c r="C186" s="229"/>
      <c r="D186" s="219" t="s">
        <v>175</v>
      </c>
      <c r="E186" s="230" t="s">
        <v>21</v>
      </c>
      <c r="F186" s="231" t="s">
        <v>293</v>
      </c>
      <c r="G186" s="229"/>
      <c r="H186" s="232">
        <v>0.617</v>
      </c>
      <c r="I186" s="233"/>
      <c r="J186" s="229"/>
      <c r="K186" s="229"/>
      <c r="L186" s="234"/>
      <c r="M186" s="235"/>
      <c r="N186" s="236"/>
      <c r="O186" s="236"/>
      <c r="P186" s="236"/>
      <c r="Q186" s="236"/>
      <c r="R186" s="236"/>
      <c r="S186" s="236"/>
      <c r="T186" s="237"/>
      <c r="AT186" s="238" t="s">
        <v>175</v>
      </c>
      <c r="AU186" s="238" t="s">
        <v>135</v>
      </c>
      <c r="AV186" s="12" t="s">
        <v>82</v>
      </c>
      <c r="AW186" s="12" t="s">
        <v>37</v>
      </c>
      <c r="AX186" s="12" t="s">
        <v>73</v>
      </c>
      <c r="AY186" s="238" t="s">
        <v>117</v>
      </c>
    </row>
    <row r="187" spans="2:51" s="12" customFormat="1" ht="13.5">
      <c r="B187" s="228"/>
      <c r="C187" s="229"/>
      <c r="D187" s="219" t="s">
        <v>175</v>
      </c>
      <c r="E187" s="230" t="s">
        <v>21</v>
      </c>
      <c r="F187" s="231" t="s">
        <v>294</v>
      </c>
      <c r="G187" s="229"/>
      <c r="H187" s="232">
        <v>2.008</v>
      </c>
      <c r="I187" s="233"/>
      <c r="J187" s="229"/>
      <c r="K187" s="229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175</v>
      </c>
      <c r="AU187" s="238" t="s">
        <v>135</v>
      </c>
      <c r="AV187" s="12" t="s">
        <v>82</v>
      </c>
      <c r="AW187" s="12" t="s">
        <v>37</v>
      </c>
      <c r="AX187" s="12" t="s">
        <v>73</v>
      </c>
      <c r="AY187" s="238" t="s">
        <v>117</v>
      </c>
    </row>
    <row r="188" spans="2:51" s="12" customFormat="1" ht="13.5">
      <c r="B188" s="228"/>
      <c r="C188" s="229"/>
      <c r="D188" s="219" t="s">
        <v>175</v>
      </c>
      <c r="E188" s="230" t="s">
        <v>21</v>
      </c>
      <c r="F188" s="231" t="s">
        <v>295</v>
      </c>
      <c r="G188" s="229"/>
      <c r="H188" s="232">
        <v>8.371</v>
      </c>
      <c r="I188" s="233"/>
      <c r="J188" s="229"/>
      <c r="K188" s="229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175</v>
      </c>
      <c r="AU188" s="238" t="s">
        <v>135</v>
      </c>
      <c r="AV188" s="12" t="s">
        <v>82</v>
      </c>
      <c r="AW188" s="12" t="s">
        <v>37</v>
      </c>
      <c r="AX188" s="12" t="s">
        <v>73</v>
      </c>
      <c r="AY188" s="238" t="s">
        <v>117</v>
      </c>
    </row>
    <row r="189" spans="2:51" s="14" customFormat="1" ht="13.5">
      <c r="B189" s="250"/>
      <c r="C189" s="251"/>
      <c r="D189" s="219" t="s">
        <v>175</v>
      </c>
      <c r="E189" s="252" t="s">
        <v>21</v>
      </c>
      <c r="F189" s="253" t="s">
        <v>252</v>
      </c>
      <c r="G189" s="251"/>
      <c r="H189" s="254">
        <v>181.777</v>
      </c>
      <c r="I189" s="255"/>
      <c r="J189" s="251"/>
      <c r="K189" s="251"/>
      <c r="L189" s="256"/>
      <c r="M189" s="257"/>
      <c r="N189" s="258"/>
      <c r="O189" s="258"/>
      <c r="P189" s="258"/>
      <c r="Q189" s="258"/>
      <c r="R189" s="258"/>
      <c r="S189" s="258"/>
      <c r="T189" s="259"/>
      <c r="AT189" s="260" t="s">
        <v>175</v>
      </c>
      <c r="AU189" s="260" t="s">
        <v>135</v>
      </c>
      <c r="AV189" s="14" t="s">
        <v>135</v>
      </c>
      <c r="AW189" s="14" t="s">
        <v>37</v>
      </c>
      <c r="AX189" s="14" t="s">
        <v>73</v>
      </c>
      <c r="AY189" s="260" t="s">
        <v>117</v>
      </c>
    </row>
    <row r="190" spans="2:51" s="12" customFormat="1" ht="13.5">
      <c r="B190" s="228"/>
      <c r="C190" s="229"/>
      <c r="D190" s="219" t="s">
        <v>175</v>
      </c>
      <c r="E190" s="230" t="s">
        <v>21</v>
      </c>
      <c r="F190" s="231" t="s">
        <v>296</v>
      </c>
      <c r="G190" s="229"/>
      <c r="H190" s="232">
        <v>27.544</v>
      </c>
      <c r="I190" s="233"/>
      <c r="J190" s="229"/>
      <c r="K190" s="229"/>
      <c r="L190" s="234"/>
      <c r="M190" s="235"/>
      <c r="N190" s="236"/>
      <c r="O190" s="236"/>
      <c r="P190" s="236"/>
      <c r="Q190" s="236"/>
      <c r="R190" s="236"/>
      <c r="S190" s="236"/>
      <c r="T190" s="237"/>
      <c r="AT190" s="238" t="s">
        <v>175</v>
      </c>
      <c r="AU190" s="238" t="s">
        <v>135</v>
      </c>
      <c r="AV190" s="12" t="s">
        <v>82</v>
      </c>
      <c r="AW190" s="12" t="s">
        <v>37</v>
      </c>
      <c r="AX190" s="12" t="s">
        <v>73</v>
      </c>
      <c r="AY190" s="238" t="s">
        <v>117</v>
      </c>
    </row>
    <row r="191" spans="2:51" s="12" customFormat="1" ht="13.5">
      <c r="B191" s="228"/>
      <c r="C191" s="229"/>
      <c r="D191" s="219" t="s">
        <v>175</v>
      </c>
      <c r="E191" s="230" t="s">
        <v>21</v>
      </c>
      <c r="F191" s="231" t="s">
        <v>297</v>
      </c>
      <c r="G191" s="229"/>
      <c r="H191" s="232">
        <v>-7.834</v>
      </c>
      <c r="I191" s="233"/>
      <c r="J191" s="229"/>
      <c r="K191" s="229"/>
      <c r="L191" s="234"/>
      <c r="M191" s="235"/>
      <c r="N191" s="236"/>
      <c r="O191" s="236"/>
      <c r="P191" s="236"/>
      <c r="Q191" s="236"/>
      <c r="R191" s="236"/>
      <c r="S191" s="236"/>
      <c r="T191" s="237"/>
      <c r="AT191" s="238" t="s">
        <v>175</v>
      </c>
      <c r="AU191" s="238" t="s">
        <v>135</v>
      </c>
      <c r="AV191" s="12" t="s">
        <v>82</v>
      </c>
      <c r="AW191" s="12" t="s">
        <v>37</v>
      </c>
      <c r="AX191" s="12" t="s">
        <v>73</v>
      </c>
      <c r="AY191" s="238" t="s">
        <v>117</v>
      </c>
    </row>
    <row r="192" spans="2:51" s="12" customFormat="1" ht="13.5">
      <c r="B192" s="228"/>
      <c r="C192" s="229"/>
      <c r="D192" s="219" t="s">
        <v>175</v>
      </c>
      <c r="E192" s="230" t="s">
        <v>21</v>
      </c>
      <c r="F192" s="231" t="s">
        <v>298</v>
      </c>
      <c r="G192" s="229"/>
      <c r="H192" s="232">
        <v>4.713</v>
      </c>
      <c r="I192" s="233"/>
      <c r="J192" s="229"/>
      <c r="K192" s="229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175</v>
      </c>
      <c r="AU192" s="238" t="s">
        <v>135</v>
      </c>
      <c r="AV192" s="12" t="s">
        <v>82</v>
      </c>
      <c r="AW192" s="12" t="s">
        <v>37</v>
      </c>
      <c r="AX192" s="12" t="s">
        <v>73</v>
      </c>
      <c r="AY192" s="238" t="s">
        <v>117</v>
      </c>
    </row>
    <row r="193" spans="2:51" s="12" customFormat="1" ht="13.5">
      <c r="B193" s="228"/>
      <c r="C193" s="229"/>
      <c r="D193" s="219" t="s">
        <v>175</v>
      </c>
      <c r="E193" s="230" t="s">
        <v>21</v>
      </c>
      <c r="F193" s="231" t="s">
        <v>299</v>
      </c>
      <c r="G193" s="229"/>
      <c r="H193" s="232">
        <v>3.311</v>
      </c>
      <c r="I193" s="233"/>
      <c r="J193" s="229"/>
      <c r="K193" s="229"/>
      <c r="L193" s="234"/>
      <c r="M193" s="235"/>
      <c r="N193" s="236"/>
      <c r="O193" s="236"/>
      <c r="P193" s="236"/>
      <c r="Q193" s="236"/>
      <c r="R193" s="236"/>
      <c r="S193" s="236"/>
      <c r="T193" s="237"/>
      <c r="AT193" s="238" t="s">
        <v>175</v>
      </c>
      <c r="AU193" s="238" t="s">
        <v>135</v>
      </c>
      <c r="AV193" s="12" t="s">
        <v>82</v>
      </c>
      <c r="AW193" s="12" t="s">
        <v>37</v>
      </c>
      <c r="AX193" s="12" t="s">
        <v>73</v>
      </c>
      <c r="AY193" s="238" t="s">
        <v>117</v>
      </c>
    </row>
    <row r="194" spans="2:51" s="12" customFormat="1" ht="13.5">
      <c r="B194" s="228"/>
      <c r="C194" s="229"/>
      <c r="D194" s="219" t="s">
        <v>175</v>
      </c>
      <c r="E194" s="230" t="s">
        <v>21</v>
      </c>
      <c r="F194" s="231" t="s">
        <v>300</v>
      </c>
      <c r="G194" s="229"/>
      <c r="H194" s="232">
        <v>7.228</v>
      </c>
      <c r="I194" s="233"/>
      <c r="J194" s="229"/>
      <c r="K194" s="229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175</v>
      </c>
      <c r="AU194" s="238" t="s">
        <v>135</v>
      </c>
      <c r="AV194" s="12" t="s">
        <v>82</v>
      </c>
      <c r="AW194" s="12" t="s">
        <v>37</v>
      </c>
      <c r="AX194" s="12" t="s">
        <v>73</v>
      </c>
      <c r="AY194" s="238" t="s">
        <v>117</v>
      </c>
    </row>
    <row r="195" spans="2:51" s="12" customFormat="1" ht="13.5">
      <c r="B195" s="228"/>
      <c r="C195" s="229"/>
      <c r="D195" s="219" t="s">
        <v>175</v>
      </c>
      <c r="E195" s="230" t="s">
        <v>21</v>
      </c>
      <c r="F195" s="231" t="s">
        <v>301</v>
      </c>
      <c r="G195" s="229"/>
      <c r="H195" s="232">
        <v>7.275</v>
      </c>
      <c r="I195" s="233"/>
      <c r="J195" s="229"/>
      <c r="K195" s="229"/>
      <c r="L195" s="234"/>
      <c r="M195" s="235"/>
      <c r="N195" s="236"/>
      <c r="O195" s="236"/>
      <c r="P195" s="236"/>
      <c r="Q195" s="236"/>
      <c r="R195" s="236"/>
      <c r="S195" s="236"/>
      <c r="T195" s="237"/>
      <c r="AT195" s="238" t="s">
        <v>175</v>
      </c>
      <c r="AU195" s="238" t="s">
        <v>135</v>
      </c>
      <c r="AV195" s="12" t="s">
        <v>82</v>
      </c>
      <c r="AW195" s="12" t="s">
        <v>37</v>
      </c>
      <c r="AX195" s="12" t="s">
        <v>73</v>
      </c>
      <c r="AY195" s="238" t="s">
        <v>117</v>
      </c>
    </row>
    <row r="196" spans="2:51" s="12" customFormat="1" ht="13.5">
      <c r="B196" s="228"/>
      <c r="C196" s="229"/>
      <c r="D196" s="219" t="s">
        <v>175</v>
      </c>
      <c r="E196" s="230" t="s">
        <v>21</v>
      </c>
      <c r="F196" s="231" t="s">
        <v>299</v>
      </c>
      <c r="G196" s="229"/>
      <c r="H196" s="232">
        <v>3.311</v>
      </c>
      <c r="I196" s="233"/>
      <c r="J196" s="229"/>
      <c r="K196" s="229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175</v>
      </c>
      <c r="AU196" s="238" t="s">
        <v>135</v>
      </c>
      <c r="AV196" s="12" t="s">
        <v>82</v>
      </c>
      <c r="AW196" s="12" t="s">
        <v>37</v>
      </c>
      <c r="AX196" s="12" t="s">
        <v>73</v>
      </c>
      <c r="AY196" s="238" t="s">
        <v>117</v>
      </c>
    </row>
    <row r="197" spans="2:51" s="12" customFormat="1" ht="13.5">
      <c r="B197" s="228"/>
      <c r="C197" s="229"/>
      <c r="D197" s="219" t="s">
        <v>175</v>
      </c>
      <c r="E197" s="230" t="s">
        <v>21</v>
      </c>
      <c r="F197" s="231" t="s">
        <v>302</v>
      </c>
      <c r="G197" s="229"/>
      <c r="H197" s="232">
        <v>4.875</v>
      </c>
      <c r="I197" s="233"/>
      <c r="J197" s="229"/>
      <c r="K197" s="229"/>
      <c r="L197" s="234"/>
      <c r="M197" s="235"/>
      <c r="N197" s="236"/>
      <c r="O197" s="236"/>
      <c r="P197" s="236"/>
      <c r="Q197" s="236"/>
      <c r="R197" s="236"/>
      <c r="S197" s="236"/>
      <c r="T197" s="237"/>
      <c r="AT197" s="238" t="s">
        <v>175</v>
      </c>
      <c r="AU197" s="238" t="s">
        <v>135</v>
      </c>
      <c r="AV197" s="12" t="s">
        <v>82</v>
      </c>
      <c r="AW197" s="12" t="s">
        <v>37</v>
      </c>
      <c r="AX197" s="12" t="s">
        <v>73</v>
      </c>
      <c r="AY197" s="238" t="s">
        <v>117</v>
      </c>
    </row>
    <row r="198" spans="2:51" s="12" customFormat="1" ht="13.5">
      <c r="B198" s="228"/>
      <c r="C198" s="229"/>
      <c r="D198" s="219" t="s">
        <v>175</v>
      </c>
      <c r="E198" s="230" t="s">
        <v>21</v>
      </c>
      <c r="F198" s="231" t="s">
        <v>303</v>
      </c>
      <c r="G198" s="229"/>
      <c r="H198" s="232">
        <v>27.544</v>
      </c>
      <c r="I198" s="233"/>
      <c r="J198" s="229"/>
      <c r="K198" s="229"/>
      <c r="L198" s="234"/>
      <c r="M198" s="235"/>
      <c r="N198" s="236"/>
      <c r="O198" s="236"/>
      <c r="P198" s="236"/>
      <c r="Q198" s="236"/>
      <c r="R198" s="236"/>
      <c r="S198" s="236"/>
      <c r="T198" s="237"/>
      <c r="AT198" s="238" t="s">
        <v>175</v>
      </c>
      <c r="AU198" s="238" t="s">
        <v>135</v>
      </c>
      <c r="AV198" s="12" t="s">
        <v>82</v>
      </c>
      <c r="AW198" s="12" t="s">
        <v>37</v>
      </c>
      <c r="AX198" s="12" t="s">
        <v>73</v>
      </c>
      <c r="AY198" s="238" t="s">
        <v>117</v>
      </c>
    </row>
    <row r="199" spans="2:51" s="12" customFormat="1" ht="13.5">
      <c r="B199" s="228"/>
      <c r="C199" s="229"/>
      <c r="D199" s="219" t="s">
        <v>175</v>
      </c>
      <c r="E199" s="230" t="s">
        <v>21</v>
      </c>
      <c r="F199" s="231" t="s">
        <v>304</v>
      </c>
      <c r="G199" s="229"/>
      <c r="H199" s="232">
        <v>-8.086</v>
      </c>
      <c r="I199" s="233"/>
      <c r="J199" s="229"/>
      <c r="K199" s="229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175</v>
      </c>
      <c r="AU199" s="238" t="s">
        <v>135</v>
      </c>
      <c r="AV199" s="12" t="s">
        <v>82</v>
      </c>
      <c r="AW199" s="12" t="s">
        <v>37</v>
      </c>
      <c r="AX199" s="12" t="s">
        <v>73</v>
      </c>
      <c r="AY199" s="238" t="s">
        <v>117</v>
      </c>
    </row>
    <row r="200" spans="2:51" s="12" customFormat="1" ht="13.5">
      <c r="B200" s="228"/>
      <c r="C200" s="229"/>
      <c r="D200" s="219" t="s">
        <v>175</v>
      </c>
      <c r="E200" s="230" t="s">
        <v>21</v>
      </c>
      <c r="F200" s="231" t="s">
        <v>305</v>
      </c>
      <c r="G200" s="229"/>
      <c r="H200" s="232">
        <v>17.615</v>
      </c>
      <c r="I200" s="233"/>
      <c r="J200" s="229"/>
      <c r="K200" s="229"/>
      <c r="L200" s="234"/>
      <c r="M200" s="235"/>
      <c r="N200" s="236"/>
      <c r="O200" s="236"/>
      <c r="P200" s="236"/>
      <c r="Q200" s="236"/>
      <c r="R200" s="236"/>
      <c r="S200" s="236"/>
      <c r="T200" s="237"/>
      <c r="AT200" s="238" t="s">
        <v>175</v>
      </c>
      <c r="AU200" s="238" t="s">
        <v>135</v>
      </c>
      <c r="AV200" s="12" t="s">
        <v>82</v>
      </c>
      <c r="AW200" s="12" t="s">
        <v>37</v>
      </c>
      <c r="AX200" s="12" t="s">
        <v>73</v>
      </c>
      <c r="AY200" s="238" t="s">
        <v>117</v>
      </c>
    </row>
    <row r="201" spans="2:51" s="12" customFormat="1" ht="13.5">
      <c r="B201" s="228"/>
      <c r="C201" s="229"/>
      <c r="D201" s="219" t="s">
        <v>175</v>
      </c>
      <c r="E201" s="230" t="s">
        <v>21</v>
      </c>
      <c r="F201" s="231" t="s">
        <v>306</v>
      </c>
      <c r="G201" s="229"/>
      <c r="H201" s="232">
        <v>19.208</v>
      </c>
      <c r="I201" s="233"/>
      <c r="J201" s="229"/>
      <c r="K201" s="229"/>
      <c r="L201" s="234"/>
      <c r="M201" s="235"/>
      <c r="N201" s="236"/>
      <c r="O201" s="236"/>
      <c r="P201" s="236"/>
      <c r="Q201" s="236"/>
      <c r="R201" s="236"/>
      <c r="S201" s="236"/>
      <c r="T201" s="237"/>
      <c r="AT201" s="238" t="s">
        <v>175</v>
      </c>
      <c r="AU201" s="238" t="s">
        <v>135</v>
      </c>
      <c r="AV201" s="12" t="s">
        <v>82</v>
      </c>
      <c r="AW201" s="12" t="s">
        <v>37</v>
      </c>
      <c r="AX201" s="12" t="s">
        <v>73</v>
      </c>
      <c r="AY201" s="238" t="s">
        <v>117</v>
      </c>
    </row>
    <row r="202" spans="2:51" s="12" customFormat="1" ht="13.5">
      <c r="B202" s="228"/>
      <c r="C202" s="229"/>
      <c r="D202" s="219" t="s">
        <v>175</v>
      </c>
      <c r="E202" s="230" t="s">
        <v>21</v>
      </c>
      <c r="F202" s="231" t="s">
        <v>307</v>
      </c>
      <c r="G202" s="229"/>
      <c r="H202" s="232">
        <v>-3.935</v>
      </c>
      <c r="I202" s="233"/>
      <c r="J202" s="229"/>
      <c r="K202" s="229"/>
      <c r="L202" s="234"/>
      <c r="M202" s="235"/>
      <c r="N202" s="236"/>
      <c r="O202" s="236"/>
      <c r="P202" s="236"/>
      <c r="Q202" s="236"/>
      <c r="R202" s="236"/>
      <c r="S202" s="236"/>
      <c r="T202" s="237"/>
      <c r="AT202" s="238" t="s">
        <v>175</v>
      </c>
      <c r="AU202" s="238" t="s">
        <v>135</v>
      </c>
      <c r="AV202" s="12" t="s">
        <v>82</v>
      </c>
      <c r="AW202" s="12" t="s">
        <v>37</v>
      </c>
      <c r="AX202" s="12" t="s">
        <v>73</v>
      </c>
      <c r="AY202" s="238" t="s">
        <v>117</v>
      </c>
    </row>
    <row r="203" spans="2:51" s="12" customFormat="1" ht="13.5">
      <c r="B203" s="228"/>
      <c r="C203" s="229"/>
      <c r="D203" s="219" t="s">
        <v>175</v>
      </c>
      <c r="E203" s="230" t="s">
        <v>21</v>
      </c>
      <c r="F203" s="231" t="s">
        <v>308</v>
      </c>
      <c r="G203" s="229"/>
      <c r="H203" s="232">
        <v>4.956</v>
      </c>
      <c r="I203" s="233"/>
      <c r="J203" s="229"/>
      <c r="K203" s="229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175</v>
      </c>
      <c r="AU203" s="238" t="s">
        <v>135</v>
      </c>
      <c r="AV203" s="12" t="s">
        <v>82</v>
      </c>
      <c r="AW203" s="12" t="s">
        <v>37</v>
      </c>
      <c r="AX203" s="12" t="s">
        <v>73</v>
      </c>
      <c r="AY203" s="238" t="s">
        <v>117</v>
      </c>
    </row>
    <row r="204" spans="2:51" s="12" customFormat="1" ht="13.5">
      <c r="B204" s="228"/>
      <c r="C204" s="229"/>
      <c r="D204" s="219" t="s">
        <v>175</v>
      </c>
      <c r="E204" s="230" t="s">
        <v>21</v>
      </c>
      <c r="F204" s="231" t="s">
        <v>309</v>
      </c>
      <c r="G204" s="229"/>
      <c r="H204" s="232">
        <v>19.208</v>
      </c>
      <c r="I204" s="233"/>
      <c r="J204" s="229"/>
      <c r="K204" s="229"/>
      <c r="L204" s="234"/>
      <c r="M204" s="235"/>
      <c r="N204" s="236"/>
      <c r="O204" s="236"/>
      <c r="P204" s="236"/>
      <c r="Q204" s="236"/>
      <c r="R204" s="236"/>
      <c r="S204" s="236"/>
      <c r="T204" s="237"/>
      <c r="AT204" s="238" t="s">
        <v>175</v>
      </c>
      <c r="AU204" s="238" t="s">
        <v>135</v>
      </c>
      <c r="AV204" s="12" t="s">
        <v>82</v>
      </c>
      <c r="AW204" s="12" t="s">
        <v>37</v>
      </c>
      <c r="AX204" s="12" t="s">
        <v>73</v>
      </c>
      <c r="AY204" s="238" t="s">
        <v>117</v>
      </c>
    </row>
    <row r="205" spans="2:51" s="12" customFormat="1" ht="13.5">
      <c r="B205" s="228"/>
      <c r="C205" s="229"/>
      <c r="D205" s="219" t="s">
        <v>175</v>
      </c>
      <c r="E205" s="230" t="s">
        <v>21</v>
      </c>
      <c r="F205" s="231" t="s">
        <v>310</v>
      </c>
      <c r="G205" s="229"/>
      <c r="H205" s="232">
        <v>-4.67</v>
      </c>
      <c r="I205" s="233"/>
      <c r="J205" s="229"/>
      <c r="K205" s="229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175</v>
      </c>
      <c r="AU205" s="238" t="s">
        <v>135</v>
      </c>
      <c r="AV205" s="12" t="s">
        <v>82</v>
      </c>
      <c r="AW205" s="12" t="s">
        <v>37</v>
      </c>
      <c r="AX205" s="12" t="s">
        <v>73</v>
      </c>
      <c r="AY205" s="238" t="s">
        <v>117</v>
      </c>
    </row>
    <row r="206" spans="2:51" s="12" customFormat="1" ht="13.5">
      <c r="B206" s="228"/>
      <c r="C206" s="229"/>
      <c r="D206" s="219" t="s">
        <v>175</v>
      </c>
      <c r="E206" s="230" t="s">
        <v>21</v>
      </c>
      <c r="F206" s="231" t="s">
        <v>311</v>
      </c>
      <c r="G206" s="229"/>
      <c r="H206" s="232">
        <v>6.385</v>
      </c>
      <c r="I206" s="233"/>
      <c r="J206" s="229"/>
      <c r="K206" s="229"/>
      <c r="L206" s="234"/>
      <c r="M206" s="235"/>
      <c r="N206" s="236"/>
      <c r="O206" s="236"/>
      <c r="P206" s="236"/>
      <c r="Q206" s="236"/>
      <c r="R206" s="236"/>
      <c r="S206" s="236"/>
      <c r="T206" s="237"/>
      <c r="AT206" s="238" t="s">
        <v>175</v>
      </c>
      <c r="AU206" s="238" t="s">
        <v>135</v>
      </c>
      <c r="AV206" s="12" t="s">
        <v>82</v>
      </c>
      <c r="AW206" s="12" t="s">
        <v>37</v>
      </c>
      <c r="AX206" s="12" t="s">
        <v>73</v>
      </c>
      <c r="AY206" s="238" t="s">
        <v>117</v>
      </c>
    </row>
    <row r="207" spans="2:51" s="14" customFormat="1" ht="13.5">
      <c r="B207" s="250"/>
      <c r="C207" s="251"/>
      <c r="D207" s="219" t="s">
        <v>175</v>
      </c>
      <c r="E207" s="252" t="s">
        <v>21</v>
      </c>
      <c r="F207" s="253" t="s">
        <v>252</v>
      </c>
      <c r="G207" s="251"/>
      <c r="H207" s="254">
        <v>128.648</v>
      </c>
      <c r="I207" s="255"/>
      <c r="J207" s="251"/>
      <c r="K207" s="251"/>
      <c r="L207" s="256"/>
      <c r="M207" s="257"/>
      <c r="N207" s="258"/>
      <c r="O207" s="258"/>
      <c r="P207" s="258"/>
      <c r="Q207" s="258"/>
      <c r="R207" s="258"/>
      <c r="S207" s="258"/>
      <c r="T207" s="259"/>
      <c r="AT207" s="260" t="s">
        <v>175</v>
      </c>
      <c r="AU207" s="260" t="s">
        <v>135</v>
      </c>
      <c r="AV207" s="14" t="s">
        <v>135</v>
      </c>
      <c r="AW207" s="14" t="s">
        <v>37</v>
      </c>
      <c r="AX207" s="14" t="s">
        <v>73</v>
      </c>
      <c r="AY207" s="260" t="s">
        <v>117</v>
      </c>
    </row>
    <row r="208" spans="2:51" s="12" customFormat="1" ht="13.5">
      <c r="B208" s="228"/>
      <c r="C208" s="229"/>
      <c r="D208" s="219" t="s">
        <v>175</v>
      </c>
      <c r="E208" s="230" t="s">
        <v>21</v>
      </c>
      <c r="F208" s="231" t="s">
        <v>312</v>
      </c>
      <c r="G208" s="229"/>
      <c r="H208" s="232">
        <v>33.35</v>
      </c>
      <c r="I208" s="233"/>
      <c r="J208" s="229"/>
      <c r="K208" s="229"/>
      <c r="L208" s="234"/>
      <c r="M208" s="235"/>
      <c r="N208" s="236"/>
      <c r="O208" s="236"/>
      <c r="P208" s="236"/>
      <c r="Q208" s="236"/>
      <c r="R208" s="236"/>
      <c r="S208" s="236"/>
      <c r="T208" s="237"/>
      <c r="AT208" s="238" t="s">
        <v>175</v>
      </c>
      <c r="AU208" s="238" t="s">
        <v>135</v>
      </c>
      <c r="AV208" s="12" t="s">
        <v>82</v>
      </c>
      <c r="AW208" s="12" t="s">
        <v>37</v>
      </c>
      <c r="AX208" s="12" t="s">
        <v>73</v>
      </c>
      <c r="AY208" s="238" t="s">
        <v>117</v>
      </c>
    </row>
    <row r="209" spans="2:51" s="12" customFormat="1" ht="13.5">
      <c r="B209" s="228"/>
      <c r="C209" s="229"/>
      <c r="D209" s="219" t="s">
        <v>175</v>
      </c>
      <c r="E209" s="230" t="s">
        <v>21</v>
      </c>
      <c r="F209" s="231" t="s">
        <v>313</v>
      </c>
      <c r="G209" s="229"/>
      <c r="H209" s="232">
        <v>-6.049</v>
      </c>
      <c r="I209" s="233"/>
      <c r="J209" s="229"/>
      <c r="K209" s="229"/>
      <c r="L209" s="234"/>
      <c r="M209" s="235"/>
      <c r="N209" s="236"/>
      <c r="O209" s="236"/>
      <c r="P209" s="236"/>
      <c r="Q209" s="236"/>
      <c r="R209" s="236"/>
      <c r="S209" s="236"/>
      <c r="T209" s="237"/>
      <c r="AT209" s="238" t="s">
        <v>175</v>
      </c>
      <c r="AU209" s="238" t="s">
        <v>135</v>
      </c>
      <c r="AV209" s="12" t="s">
        <v>82</v>
      </c>
      <c r="AW209" s="12" t="s">
        <v>37</v>
      </c>
      <c r="AX209" s="12" t="s">
        <v>73</v>
      </c>
      <c r="AY209" s="238" t="s">
        <v>117</v>
      </c>
    </row>
    <row r="210" spans="2:51" s="12" customFormat="1" ht="13.5">
      <c r="B210" s="228"/>
      <c r="C210" s="229"/>
      <c r="D210" s="219" t="s">
        <v>175</v>
      </c>
      <c r="E210" s="230" t="s">
        <v>21</v>
      </c>
      <c r="F210" s="231" t="s">
        <v>314</v>
      </c>
      <c r="G210" s="229"/>
      <c r="H210" s="232">
        <v>20.241</v>
      </c>
      <c r="I210" s="233"/>
      <c r="J210" s="229"/>
      <c r="K210" s="229"/>
      <c r="L210" s="234"/>
      <c r="M210" s="235"/>
      <c r="N210" s="236"/>
      <c r="O210" s="236"/>
      <c r="P210" s="236"/>
      <c r="Q210" s="236"/>
      <c r="R210" s="236"/>
      <c r="S210" s="236"/>
      <c r="T210" s="237"/>
      <c r="AT210" s="238" t="s">
        <v>175</v>
      </c>
      <c r="AU210" s="238" t="s">
        <v>135</v>
      </c>
      <c r="AV210" s="12" t="s">
        <v>82</v>
      </c>
      <c r="AW210" s="12" t="s">
        <v>37</v>
      </c>
      <c r="AX210" s="12" t="s">
        <v>73</v>
      </c>
      <c r="AY210" s="238" t="s">
        <v>117</v>
      </c>
    </row>
    <row r="211" spans="2:51" s="12" customFormat="1" ht="13.5">
      <c r="B211" s="228"/>
      <c r="C211" s="229"/>
      <c r="D211" s="219" t="s">
        <v>175</v>
      </c>
      <c r="E211" s="230" t="s">
        <v>21</v>
      </c>
      <c r="F211" s="231" t="s">
        <v>315</v>
      </c>
      <c r="G211" s="229"/>
      <c r="H211" s="232">
        <v>-6.076</v>
      </c>
      <c r="I211" s="233"/>
      <c r="J211" s="229"/>
      <c r="K211" s="229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175</v>
      </c>
      <c r="AU211" s="238" t="s">
        <v>135</v>
      </c>
      <c r="AV211" s="12" t="s">
        <v>82</v>
      </c>
      <c r="AW211" s="12" t="s">
        <v>37</v>
      </c>
      <c r="AX211" s="12" t="s">
        <v>73</v>
      </c>
      <c r="AY211" s="238" t="s">
        <v>117</v>
      </c>
    </row>
    <row r="212" spans="2:51" s="12" customFormat="1" ht="13.5">
      <c r="B212" s="228"/>
      <c r="C212" s="229"/>
      <c r="D212" s="219" t="s">
        <v>175</v>
      </c>
      <c r="E212" s="230" t="s">
        <v>21</v>
      </c>
      <c r="F212" s="231" t="s">
        <v>316</v>
      </c>
      <c r="G212" s="229"/>
      <c r="H212" s="232">
        <v>33.35</v>
      </c>
      <c r="I212" s="233"/>
      <c r="J212" s="229"/>
      <c r="K212" s="229"/>
      <c r="L212" s="234"/>
      <c r="M212" s="235"/>
      <c r="N212" s="236"/>
      <c r="O212" s="236"/>
      <c r="P212" s="236"/>
      <c r="Q212" s="236"/>
      <c r="R212" s="236"/>
      <c r="S212" s="236"/>
      <c r="T212" s="237"/>
      <c r="AT212" s="238" t="s">
        <v>175</v>
      </c>
      <c r="AU212" s="238" t="s">
        <v>135</v>
      </c>
      <c r="AV212" s="12" t="s">
        <v>82</v>
      </c>
      <c r="AW212" s="12" t="s">
        <v>37</v>
      </c>
      <c r="AX212" s="12" t="s">
        <v>73</v>
      </c>
      <c r="AY212" s="238" t="s">
        <v>117</v>
      </c>
    </row>
    <row r="213" spans="2:51" s="12" customFormat="1" ht="13.5">
      <c r="B213" s="228"/>
      <c r="C213" s="229"/>
      <c r="D213" s="219" t="s">
        <v>175</v>
      </c>
      <c r="E213" s="230" t="s">
        <v>21</v>
      </c>
      <c r="F213" s="231" t="s">
        <v>317</v>
      </c>
      <c r="G213" s="229"/>
      <c r="H213" s="232">
        <v>-6.541</v>
      </c>
      <c r="I213" s="233"/>
      <c r="J213" s="229"/>
      <c r="K213" s="229"/>
      <c r="L213" s="234"/>
      <c r="M213" s="235"/>
      <c r="N213" s="236"/>
      <c r="O213" s="236"/>
      <c r="P213" s="236"/>
      <c r="Q213" s="236"/>
      <c r="R213" s="236"/>
      <c r="S213" s="236"/>
      <c r="T213" s="237"/>
      <c r="AT213" s="238" t="s">
        <v>175</v>
      </c>
      <c r="AU213" s="238" t="s">
        <v>135</v>
      </c>
      <c r="AV213" s="12" t="s">
        <v>82</v>
      </c>
      <c r="AW213" s="12" t="s">
        <v>37</v>
      </c>
      <c r="AX213" s="12" t="s">
        <v>73</v>
      </c>
      <c r="AY213" s="238" t="s">
        <v>117</v>
      </c>
    </row>
    <row r="214" spans="2:51" s="12" customFormat="1" ht="13.5">
      <c r="B214" s="228"/>
      <c r="C214" s="229"/>
      <c r="D214" s="219" t="s">
        <v>175</v>
      </c>
      <c r="E214" s="230" t="s">
        <v>21</v>
      </c>
      <c r="F214" s="231" t="s">
        <v>314</v>
      </c>
      <c r="G214" s="229"/>
      <c r="H214" s="232">
        <v>20.241</v>
      </c>
      <c r="I214" s="233"/>
      <c r="J214" s="229"/>
      <c r="K214" s="229"/>
      <c r="L214" s="234"/>
      <c r="M214" s="235"/>
      <c r="N214" s="236"/>
      <c r="O214" s="236"/>
      <c r="P214" s="236"/>
      <c r="Q214" s="236"/>
      <c r="R214" s="236"/>
      <c r="S214" s="236"/>
      <c r="T214" s="237"/>
      <c r="AT214" s="238" t="s">
        <v>175</v>
      </c>
      <c r="AU214" s="238" t="s">
        <v>135</v>
      </c>
      <c r="AV214" s="12" t="s">
        <v>82</v>
      </c>
      <c r="AW214" s="12" t="s">
        <v>37</v>
      </c>
      <c r="AX214" s="12" t="s">
        <v>73</v>
      </c>
      <c r="AY214" s="238" t="s">
        <v>117</v>
      </c>
    </row>
    <row r="215" spans="2:51" s="12" customFormat="1" ht="13.5">
      <c r="B215" s="228"/>
      <c r="C215" s="229"/>
      <c r="D215" s="219" t="s">
        <v>175</v>
      </c>
      <c r="E215" s="230" t="s">
        <v>21</v>
      </c>
      <c r="F215" s="231" t="s">
        <v>318</v>
      </c>
      <c r="G215" s="229"/>
      <c r="H215" s="232">
        <v>-3.959</v>
      </c>
      <c r="I215" s="233"/>
      <c r="J215" s="229"/>
      <c r="K215" s="229"/>
      <c r="L215" s="234"/>
      <c r="M215" s="235"/>
      <c r="N215" s="236"/>
      <c r="O215" s="236"/>
      <c r="P215" s="236"/>
      <c r="Q215" s="236"/>
      <c r="R215" s="236"/>
      <c r="S215" s="236"/>
      <c r="T215" s="237"/>
      <c r="AT215" s="238" t="s">
        <v>175</v>
      </c>
      <c r="AU215" s="238" t="s">
        <v>135</v>
      </c>
      <c r="AV215" s="12" t="s">
        <v>82</v>
      </c>
      <c r="AW215" s="12" t="s">
        <v>37</v>
      </c>
      <c r="AX215" s="12" t="s">
        <v>73</v>
      </c>
      <c r="AY215" s="238" t="s">
        <v>117</v>
      </c>
    </row>
    <row r="216" spans="2:51" s="12" customFormat="1" ht="13.5">
      <c r="B216" s="228"/>
      <c r="C216" s="229"/>
      <c r="D216" s="219" t="s">
        <v>175</v>
      </c>
      <c r="E216" s="230" t="s">
        <v>21</v>
      </c>
      <c r="F216" s="231" t="s">
        <v>319</v>
      </c>
      <c r="G216" s="229"/>
      <c r="H216" s="232">
        <v>5.418</v>
      </c>
      <c r="I216" s="233"/>
      <c r="J216" s="229"/>
      <c r="K216" s="229"/>
      <c r="L216" s="234"/>
      <c r="M216" s="235"/>
      <c r="N216" s="236"/>
      <c r="O216" s="236"/>
      <c r="P216" s="236"/>
      <c r="Q216" s="236"/>
      <c r="R216" s="236"/>
      <c r="S216" s="236"/>
      <c r="T216" s="237"/>
      <c r="AT216" s="238" t="s">
        <v>175</v>
      </c>
      <c r="AU216" s="238" t="s">
        <v>135</v>
      </c>
      <c r="AV216" s="12" t="s">
        <v>82</v>
      </c>
      <c r="AW216" s="12" t="s">
        <v>37</v>
      </c>
      <c r="AX216" s="12" t="s">
        <v>73</v>
      </c>
      <c r="AY216" s="238" t="s">
        <v>117</v>
      </c>
    </row>
    <row r="217" spans="2:51" s="12" customFormat="1" ht="13.5">
      <c r="B217" s="228"/>
      <c r="C217" s="229"/>
      <c r="D217" s="219" t="s">
        <v>175</v>
      </c>
      <c r="E217" s="230" t="s">
        <v>21</v>
      </c>
      <c r="F217" s="231" t="s">
        <v>320</v>
      </c>
      <c r="G217" s="229"/>
      <c r="H217" s="232">
        <v>2.282</v>
      </c>
      <c r="I217" s="233"/>
      <c r="J217" s="229"/>
      <c r="K217" s="229"/>
      <c r="L217" s="234"/>
      <c r="M217" s="235"/>
      <c r="N217" s="236"/>
      <c r="O217" s="236"/>
      <c r="P217" s="236"/>
      <c r="Q217" s="236"/>
      <c r="R217" s="236"/>
      <c r="S217" s="236"/>
      <c r="T217" s="237"/>
      <c r="AT217" s="238" t="s">
        <v>175</v>
      </c>
      <c r="AU217" s="238" t="s">
        <v>135</v>
      </c>
      <c r="AV217" s="12" t="s">
        <v>82</v>
      </c>
      <c r="AW217" s="12" t="s">
        <v>37</v>
      </c>
      <c r="AX217" s="12" t="s">
        <v>73</v>
      </c>
      <c r="AY217" s="238" t="s">
        <v>117</v>
      </c>
    </row>
    <row r="218" spans="2:51" s="12" customFormat="1" ht="13.5">
      <c r="B218" s="228"/>
      <c r="C218" s="229"/>
      <c r="D218" s="219" t="s">
        <v>175</v>
      </c>
      <c r="E218" s="230" t="s">
        <v>21</v>
      </c>
      <c r="F218" s="231" t="s">
        <v>321</v>
      </c>
      <c r="G218" s="229"/>
      <c r="H218" s="232">
        <v>7.417</v>
      </c>
      <c r="I218" s="233"/>
      <c r="J218" s="229"/>
      <c r="K218" s="229"/>
      <c r="L218" s="234"/>
      <c r="M218" s="235"/>
      <c r="N218" s="236"/>
      <c r="O218" s="236"/>
      <c r="P218" s="236"/>
      <c r="Q218" s="236"/>
      <c r="R218" s="236"/>
      <c r="S218" s="236"/>
      <c r="T218" s="237"/>
      <c r="AT218" s="238" t="s">
        <v>175</v>
      </c>
      <c r="AU218" s="238" t="s">
        <v>135</v>
      </c>
      <c r="AV218" s="12" t="s">
        <v>82</v>
      </c>
      <c r="AW218" s="12" t="s">
        <v>37</v>
      </c>
      <c r="AX218" s="12" t="s">
        <v>73</v>
      </c>
      <c r="AY218" s="238" t="s">
        <v>117</v>
      </c>
    </row>
    <row r="219" spans="2:51" s="12" customFormat="1" ht="13.5">
      <c r="B219" s="228"/>
      <c r="C219" s="229"/>
      <c r="D219" s="219" t="s">
        <v>175</v>
      </c>
      <c r="E219" s="230" t="s">
        <v>21</v>
      </c>
      <c r="F219" s="231" t="s">
        <v>322</v>
      </c>
      <c r="G219" s="229"/>
      <c r="H219" s="232">
        <v>-2.361</v>
      </c>
      <c r="I219" s="233"/>
      <c r="J219" s="229"/>
      <c r="K219" s="229"/>
      <c r="L219" s="234"/>
      <c r="M219" s="235"/>
      <c r="N219" s="236"/>
      <c r="O219" s="236"/>
      <c r="P219" s="236"/>
      <c r="Q219" s="236"/>
      <c r="R219" s="236"/>
      <c r="S219" s="236"/>
      <c r="T219" s="237"/>
      <c r="AT219" s="238" t="s">
        <v>175</v>
      </c>
      <c r="AU219" s="238" t="s">
        <v>135</v>
      </c>
      <c r="AV219" s="12" t="s">
        <v>82</v>
      </c>
      <c r="AW219" s="12" t="s">
        <v>37</v>
      </c>
      <c r="AX219" s="12" t="s">
        <v>73</v>
      </c>
      <c r="AY219" s="238" t="s">
        <v>117</v>
      </c>
    </row>
    <row r="220" spans="2:51" s="14" customFormat="1" ht="13.5">
      <c r="B220" s="250"/>
      <c r="C220" s="251"/>
      <c r="D220" s="219" t="s">
        <v>175</v>
      </c>
      <c r="E220" s="252" t="s">
        <v>21</v>
      </c>
      <c r="F220" s="253" t="s">
        <v>252</v>
      </c>
      <c r="G220" s="251"/>
      <c r="H220" s="254">
        <v>97.313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AT220" s="260" t="s">
        <v>175</v>
      </c>
      <c r="AU220" s="260" t="s">
        <v>135</v>
      </c>
      <c r="AV220" s="14" t="s">
        <v>135</v>
      </c>
      <c r="AW220" s="14" t="s">
        <v>37</v>
      </c>
      <c r="AX220" s="14" t="s">
        <v>73</v>
      </c>
      <c r="AY220" s="260" t="s">
        <v>117</v>
      </c>
    </row>
    <row r="221" spans="2:51" s="13" customFormat="1" ht="13.5">
      <c r="B221" s="239"/>
      <c r="C221" s="240"/>
      <c r="D221" s="219" t="s">
        <v>175</v>
      </c>
      <c r="E221" s="241" t="s">
        <v>21</v>
      </c>
      <c r="F221" s="242" t="s">
        <v>178</v>
      </c>
      <c r="G221" s="240"/>
      <c r="H221" s="243">
        <v>407.738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AT221" s="249" t="s">
        <v>175</v>
      </c>
      <c r="AU221" s="249" t="s">
        <v>135</v>
      </c>
      <c r="AV221" s="13" t="s">
        <v>131</v>
      </c>
      <c r="AW221" s="13" t="s">
        <v>37</v>
      </c>
      <c r="AX221" s="13" t="s">
        <v>78</v>
      </c>
      <c r="AY221" s="249" t="s">
        <v>117</v>
      </c>
    </row>
    <row r="222" spans="2:65" s="1" customFormat="1" ht="16.5" customHeight="1">
      <c r="B222" s="41"/>
      <c r="C222" s="195" t="s">
        <v>189</v>
      </c>
      <c r="D222" s="195" t="s">
        <v>127</v>
      </c>
      <c r="E222" s="196" t="s">
        <v>323</v>
      </c>
      <c r="F222" s="197" t="s">
        <v>324</v>
      </c>
      <c r="G222" s="198" t="s">
        <v>173</v>
      </c>
      <c r="H222" s="199">
        <v>3.36</v>
      </c>
      <c r="I222" s="200"/>
      <c r="J222" s="201">
        <f>ROUND(I222*H222,2)</f>
        <v>0</v>
      </c>
      <c r="K222" s="197" t="s">
        <v>21</v>
      </c>
      <c r="L222" s="61"/>
      <c r="M222" s="202" t="s">
        <v>21</v>
      </c>
      <c r="N222" s="203" t="s">
        <v>44</v>
      </c>
      <c r="O222" s="42"/>
      <c r="P222" s="204">
        <f>O222*H222</f>
        <v>0</v>
      </c>
      <c r="Q222" s="204">
        <v>0</v>
      </c>
      <c r="R222" s="204">
        <f>Q222*H222</f>
        <v>0</v>
      </c>
      <c r="S222" s="204">
        <v>1.594</v>
      </c>
      <c r="T222" s="205">
        <f>S222*H222</f>
        <v>5.35584</v>
      </c>
      <c r="AR222" s="24" t="s">
        <v>131</v>
      </c>
      <c r="AT222" s="24" t="s">
        <v>127</v>
      </c>
      <c r="AU222" s="24" t="s">
        <v>135</v>
      </c>
      <c r="AY222" s="24" t="s">
        <v>117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24" t="s">
        <v>78</v>
      </c>
      <c r="BK222" s="206">
        <f>ROUND(I222*H222,2)</f>
        <v>0</v>
      </c>
      <c r="BL222" s="24" t="s">
        <v>131</v>
      </c>
      <c r="BM222" s="24" t="s">
        <v>325</v>
      </c>
    </row>
    <row r="223" spans="2:51" s="12" customFormat="1" ht="13.5">
      <c r="B223" s="228"/>
      <c r="C223" s="229"/>
      <c r="D223" s="219" t="s">
        <v>175</v>
      </c>
      <c r="E223" s="230" t="s">
        <v>21</v>
      </c>
      <c r="F223" s="231" t="s">
        <v>326</v>
      </c>
      <c r="G223" s="229"/>
      <c r="H223" s="232">
        <v>3.36</v>
      </c>
      <c r="I223" s="233"/>
      <c r="J223" s="229"/>
      <c r="K223" s="229"/>
      <c r="L223" s="234"/>
      <c r="M223" s="235"/>
      <c r="N223" s="236"/>
      <c r="O223" s="236"/>
      <c r="P223" s="236"/>
      <c r="Q223" s="236"/>
      <c r="R223" s="236"/>
      <c r="S223" s="236"/>
      <c r="T223" s="237"/>
      <c r="AT223" s="238" t="s">
        <v>175</v>
      </c>
      <c r="AU223" s="238" t="s">
        <v>135</v>
      </c>
      <c r="AV223" s="12" t="s">
        <v>82</v>
      </c>
      <c r="AW223" s="12" t="s">
        <v>37</v>
      </c>
      <c r="AX223" s="12" t="s">
        <v>73</v>
      </c>
      <c r="AY223" s="238" t="s">
        <v>117</v>
      </c>
    </row>
    <row r="224" spans="2:51" s="13" customFormat="1" ht="13.5">
      <c r="B224" s="239"/>
      <c r="C224" s="240"/>
      <c r="D224" s="219" t="s">
        <v>175</v>
      </c>
      <c r="E224" s="241" t="s">
        <v>21</v>
      </c>
      <c r="F224" s="242" t="s">
        <v>178</v>
      </c>
      <c r="G224" s="240"/>
      <c r="H224" s="243">
        <v>3.36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AT224" s="249" t="s">
        <v>175</v>
      </c>
      <c r="AU224" s="249" t="s">
        <v>135</v>
      </c>
      <c r="AV224" s="13" t="s">
        <v>131</v>
      </c>
      <c r="AW224" s="13" t="s">
        <v>37</v>
      </c>
      <c r="AX224" s="13" t="s">
        <v>78</v>
      </c>
      <c r="AY224" s="249" t="s">
        <v>117</v>
      </c>
    </row>
    <row r="225" spans="2:65" s="1" customFormat="1" ht="16.5" customHeight="1">
      <c r="B225" s="41"/>
      <c r="C225" s="195" t="s">
        <v>327</v>
      </c>
      <c r="D225" s="195" t="s">
        <v>127</v>
      </c>
      <c r="E225" s="196" t="s">
        <v>328</v>
      </c>
      <c r="F225" s="197" t="s">
        <v>329</v>
      </c>
      <c r="G225" s="198" t="s">
        <v>173</v>
      </c>
      <c r="H225" s="199">
        <v>38.738</v>
      </c>
      <c r="I225" s="200"/>
      <c r="J225" s="201">
        <f>ROUND(I225*H225,2)</f>
        <v>0</v>
      </c>
      <c r="K225" s="197" t="s">
        <v>21</v>
      </c>
      <c r="L225" s="61"/>
      <c r="M225" s="202" t="s">
        <v>21</v>
      </c>
      <c r="N225" s="203" t="s">
        <v>44</v>
      </c>
      <c r="O225" s="42"/>
      <c r="P225" s="204">
        <f>O225*H225</f>
        <v>0</v>
      </c>
      <c r="Q225" s="204">
        <v>0</v>
      </c>
      <c r="R225" s="204">
        <f>Q225*H225</f>
        <v>0</v>
      </c>
      <c r="S225" s="204">
        <v>2.4</v>
      </c>
      <c r="T225" s="205">
        <f>S225*H225</f>
        <v>92.9712</v>
      </c>
      <c r="AR225" s="24" t="s">
        <v>131</v>
      </c>
      <c r="AT225" s="24" t="s">
        <v>127</v>
      </c>
      <c r="AU225" s="24" t="s">
        <v>135</v>
      </c>
      <c r="AY225" s="24" t="s">
        <v>117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24" t="s">
        <v>78</v>
      </c>
      <c r="BK225" s="206">
        <f>ROUND(I225*H225,2)</f>
        <v>0</v>
      </c>
      <c r="BL225" s="24" t="s">
        <v>131</v>
      </c>
      <c r="BM225" s="24" t="s">
        <v>330</v>
      </c>
    </row>
    <row r="226" spans="2:51" s="12" customFormat="1" ht="13.5">
      <c r="B226" s="228"/>
      <c r="C226" s="229"/>
      <c r="D226" s="219" t="s">
        <v>175</v>
      </c>
      <c r="E226" s="230" t="s">
        <v>21</v>
      </c>
      <c r="F226" s="231" t="s">
        <v>331</v>
      </c>
      <c r="G226" s="229"/>
      <c r="H226" s="232">
        <v>1.903</v>
      </c>
      <c r="I226" s="233"/>
      <c r="J226" s="229"/>
      <c r="K226" s="229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175</v>
      </c>
      <c r="AU226" s="238" t="s">
        <v>135</v>
      </c>
      <c r="AV226" s="12" t="s">
        <v>82</v>
      </c>
      <c r="AW226" s="12" t="s">
        <v>37</v>
      </c>
      <c r="AX226" s="12" t="s">
        <v>73</v>
      </c>
      <c r="AY226" s="238" t="s">
        <v>117</v>
      </c>
    </row>
    <row r="227" spans="2:51" s="12" customFormat="1" ht="13.5">
      <c r="B227" s="228"/>
      <c r="C227" s="229"/>
      <c r="D227" s="219" t="s">
        <v>175</v>
      </c>
      <c r="E227" s="230" t="s">
        <v>21</v>
      </c>
      <c r="F227" s="231" t="s">
        <v>332</v>
      </c>
      <c r="G227" s="229"/>
      <c r="H227" s="232">
        <v>10.892</v>
      </c>
      <c r="I227" s="233"/>
      <c r="J227" s="229"/>
      <c r="K227" s="229"/>
      <c r="L227" s="234"/>
      <c r="M227" s="235"/>
      <c r="N227" s="236"/>
      <c r="O227" s="236"/>
      <c r="P227" s="236"/>
      <c r="Q227" s="236"/>
      <c r="R227" s="236"/>
      <c r="S227" s="236"/>
      <c r="T227" s="237"/>
      <c r="AT227" s="238" t="s">
        <v>175</v>
      </c>
      <c r="AU227" s="238" t="s">
        <v>135</v>
      </c>
      <c r="AV227" s="12" t="s">
        <v>82</v>
      </c>
      <c r="AW227" s="12" t="s">
        <v>37</v>
      </c>
      <c r="AX227" s="12" t="s">
        <v>73</v>
      </c>
      <c r="AY227" s="238" t="s">
        <v>117</v>
      </c>
    </row>
    <row r="228" spans="2:51" s="12" customFormat="1" ht="13.5">
      <c r="B228" s="228"/>
      <c r="C228" s="229"/>
      <c r="D228" s="219" t="s">
        <v>175</v>
      </c>
      <c r="E228" s="230" t="s">
        <v>21</v>
      </c>
      <c r="F228" s="231" t="s">
        <v>333</v>
      </c>
      <c r="G228" s="229"/>
      <c r="H228" s="232">
        <v>12.791</v>
      </c>
      <c r="I228" s="233"/>
      <c r="J228" s="229"/>
      <c r="K228" s="229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175</v>
      </c>
      <c r="AU228" s="238" t="s">
        <v>135</v>
      </c>
      <c r="AV228" s="12" t="s">
        <v>82</v>
      </c>
      <c r="AW228" s="12" t="s">
        <v>37</v>
      </c>
      <c r="AX228" s="12" t="s">
        <v>73</v>
      </c>
      <c r="AY228" s="238" t="s">
        <v>117</v>
      </c>
    </row>
    <row r="229" spans="2:51" s="12" customFormat="1" ht="13.5">
      <c r="B229" s="228"/>
      <c r="C229" s="229"/>
      <c r="D229" s="219" t="s">
        <v>175</v>
      </c>
      <c r="E229" s="230" t="s">
        <v>21</v>
      </c>
      <c r="F229" s="231" t="s">
        <v>334</v>
      </c>
      <c r="G229" s="229"/>
      <c r="H229" s="232">
        <v>10.781</v>
      </c>
      <c r="I229" s="233"/>
      <c r="J229" s="229"/>
      <c r="K229" s="229"/>
      <c r="L229" s="234"/>
      <c r="M229" s="235"/>
      <c r="N229" s="236"/>
      <c r="O229" s="236"/>
      <c r="P229" s="236"/>
      <c r="Q229" s="236"/>
      <c r="R229" s="236"/>
      <c r="S229" s="236"/>
      <c r="T229" s="237"/>
      <c r="AT229" s="238" t="s">
        <v>175</v>
      </c>
      <c r="AU229" s="238" t="s">
        <v>135</v>
      </c>
      <c r="AV229" s="12" t="s">
        <v>82</v>
      </c>
      <c r="AW229" s="12" t="s">
        <v>37</v>
      </c>
      <c r="AX229" s="12" t="s">
        <v>73</v>
      </c>
      <c r="AY229" s="238" t="s">
        <v>117</v>
      </c>
    </row>
    <row r="230" spans="2:51" s="12" customFormat="1" ht="13.5">
      <c r="B230" s="228"/>
      <c r="C230" s="229"/>
      <c r="D230" s="219" t="s">
        <v>175</v>
      </c>
      <c r="E230" s="230" t="s">
        <v>21</v>
      </c>
      <c r="F230" s="231" t="s">
        <v>335</v>
      </c>
      <c r="G230" s="229"/>
      <c r="H230" s="232">
        <v>1.095</v>
      </c>
      <c r="I230" s="233"/>
      <c r="J230" s="229"/>
      <c r="K230" s="229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175</v>
      </c>
      <c r="AU230" s="238" t="s">
        <v>135</v>
      </c>
      <c r="AV230" s="12" t="s">
        <v>82</v>
      </c>
      <c r="AW230" s="12" t="s">
        <v>37</v>
      </c>
      <c r="AX230" s="12" t="s">
        <v>73</v>
      </c>
      <c r="AY230" s="238" t="s">
        <v>117</v>
      </c>
    </row>
    <row r="231" spans="2:51" s="12" customFormat="1" ht="13.5">
      <c r="B231" s="228"/>
      <c r="C231" s="229"/>
      <c r="D231" s="219" t="s">
        <v>175</v>
      </c>
      <c r="E231" s="230" t="s">
        <v>21</v>
      </c>
      <c r="F231" s="231" t="s">
        <v>336</v>
      </c>
      <c r="G231" s="229"/>
      <c r="H231" s="232">
        <v>1.276</v>
      </c>
      <c r="I231" s="233"/>
      <c r="J231" s="229"/>
      <c r="K231" s="229"/>
      <c r="L231" s="234"/>
      <c r="M231" s="235"/>
      <c r="N231" s="236"/>
      <c r="O231" s="236"/>
      <c r="P231" s="236"/>
      <c r="Q231" s="236"/>
      <c r="R231" s="236"/>
      <c r="S231" s="236"/>
      <c r="T231" s="237"/>
      <c r="AT231" s="238" t="s">
        <v>175</v>
      </c>
      <c r="AU231" s="238" t="s">
        <v>135</v>
      </c>
      <c r="AV231" s="12" t="s">
        <v>82</v>
      </c>
      <c r="AW231" s="12" t="s">
        <v>37</v>
      </c>
      <c r="AX231" s="12" t="s">
        <v>73</v>
      </c>
      <c r="AY231" s="238" t="s">
        <v>117</v>
      </c>
    </row>
    <row r="232" spans="2:51" s="13" customFormat="1" ht="13.5">
      <c r="B232" s="239"/>
      <c r="C232" s="240"/>
      <c r="D232" s="219" t="s">
        <v>175</v>
      </c>
      <c r="E232" s="241" t="s">
        <v>21</v>
      </c>
      <c r="F232" s="242" t="s">
        <v>178</v>
      </c>
      <c r="G232" s="240"/>
      <c r="H232" s="243">
        <v>38.738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AT232" s="249" t="s">
        <v>175</v>
      </c>
      <c r="AU232" s="249" t="s">
        <v>135</v>
      </c>
      <c r="AV232" s="13" t="s">
        <v>131</v>
      </c>
      <c r="AW232" s="13" t="s">
        <v>37</v>
      </c>
      <c r="AX232" s="13" t="s">
        <v>78</v>
      </c>
      <c r="AY232" s="249" t="s">
        <v>117</v>
      </c>
    </row>
    <row r="233" spans="2:65" s="1" customFormat="1" ht="16.5" customHeight="1">
      <c r="B233" s="41"/>
      <c r="C233" s="195" t="s">
        <v>193</v>
      </c>
      <c r="D233" s="195" t="s">
        <v>127</v>
      </c>
      <c r="E233" s="196" t="s">
        <v>337</v>
      </c>
      <c r="F233" s="197" t="s">
        <v>338</v>
      </c>
      <c r="G233" s="198" t="s">
        <v>188</v>
      </c>
      <c r="H233" s="199">
        <v>6.76</v>
      </c>
      <c r="I233" s="200"/>
      <c r="J233" s="201">
        <f>ROUND(I233*H233,2)</f>
        <v>0</v>
      </c>
      <c r="K233" s="197" t="s">
        <v>21</v>
      </c>
      <c r="L233" s="61"/>
      <c r="M233" s="202" t="s">
        <v>21</v>
      </c>
      <c r="N233" s="203" t="s">
        <v>44</v>
      </c>
      <c r="O233" s="42"/>
      <c r="P233" s="204">
        <f>O233*H233</f>
        <v>0</v>
      </c>
      <c r="Q233" s="204">
        <v>0</v>
      </c>
      <c r="R233" s="204">
        <f>Q233*H233</f>
        <v>0</v>
      </c>
      <c r="S233" s="204">
        <v>0.055</v>
      </c>
      <c r="T233" s="205">
        <f>S233*H233</f>
        <v>0.37179999999999996</v>
      </c>
      <c r="AR233" s="24" t="s">
        <v>131</v>
      </c>
      <c r="AT233" s="24" t="s">
        <v>127</v>
      </c>
      <c r="AU233" s="24" t="s">
        <v>135</v>
      </c>
      <c r="AY233" s="24" t="s">
        <v>117</v>
      </c>
      <c r="BE233" s="206">
        <f>IF(N233="základní",J233,0)</f>
        <v>0</v>
      </c>
      <c r="BF233" s="206">
        <f>IF(N233="snížená",J233,0)</f>
        <v>0</v>
      </c>
      <c r="BG233" s="206">
        <f>IF(N233="zákl. přenesená",J233,0)</f>
        <v>0</v>
      </c>
      <c r="BH233" s="206">
        <f>IF(N233="sníž. přenesená",J233,0)</f>
        <v>0</v>
      </c>
      <c r="BI233" s="206">
        <f>IF(N233="nulová",J233,0)</f>
        <v>0</v>
      </c>
      <c r="BJ233" s="24" t="s">
        <v>78</v>
      </c>
      <c r="BK233" s="206">
        <f>ROUND(I233*H233,2)</f>
        <v>0</v>
      </c>
      <c r="BL233" s="24" t="s">
        <v>131</v>
      </c>
      <c r="BM233" s="24" t="s">
        <v>339</v>
      </c>
    </row>
    <row r="234" spans="2:51" s="12" customFormat="1" ht="13.5">
      <c r="B234" s="228"/>
      <c r="C234" s="229"/>
      <c r="D234" s="219" t="s">
        <v>175</v>
      </c>
      <c r="E234" s="230" t="s">
        <v>21</v>
      </c>
      <c r="F234" s="231" t="s">
        <v>340</v>
      </c>
      <c r="G234" s="229"/>
      <c r="H234" s="232">
        <v>4.03</v>
      </c>
      <c r="I234" s="233"/>
      <c r="J234" s="229"/>
      <c r="K234" s="229"/>
      <c r="L234" s="234"/>
      <c r="M234" s="235"/>
      <c r="N234" s="236"/>
      <c r="O234" s="236"/>
      <c r="P234" s="236"/>
      <c r="Q234" s="236"/>
      <c r="R234" s="236"/>
      <c r="S234" s="236"/>
      <c r="T234" s="237"/>
      <c r="AT234" s="238" t="s">
        <v>175</v>
      </c>
      <c r="AU234" s="238" t="s">
        <v>135</v>
      </c>
      <c r="AV234" s="12" t="s">
        <v>82</v>
      </c>
      <c r="AW234" s="12" t="s">
        <v>37</v>
      </c>
      <c r="AX234" s="12" t="s">
        <v>73</v>
      </c>
      <c r="AY234" s="238" t="s">
        <v>117</v>
      </c>
    </row>
    <row r="235" spans="2:51" s="12" customFormat="1" ht="13.5">
      <c r="B235" s="228"/>
      <c r="C235" s="229"/>
      <c r="D235" s="219" t="s">
        <v>175</v>
      </c>
      <c r="E235" s="230" t="s">
        <v>21</v>
      </c>
      <c r="F235" s="231" t="s">
        <v>341</v>
      </c>
      <c r="G235" s="229"/>
      <c r="H235" s="232">
        <v>2.73</v>
      </c>
      <c r="I235" s="233"/>
      <c r="J235" s="229"/>
      <c r="K235" s="229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175</v>
      </c>
      <c r="AU235" s="238" t="s">
        <v>135</v>
      </c>
      <c r="AV235" s="12" t="s">
        <v>82</v>
      </c>
      <c r="AW235" s="12" t="s">
        <v>37</v>
      </c>
      <c r="AX235" s="12" t="s">
        <v>73</v>
      </c>
      <c r="AY235" s="238" t="s">
        <v>117</v>
      </c>
    </row>
    <row r="236" spans="2:51" s="13" customFormat="1" ht="13.5">
      <c r="B236" s="239"/>
      <c r="C236" s="240"/>
      <c r="D236" s="219" t="s">
        <v>175</v>
      </c>
      <c r="E236" s="241" t="s">
        <v>21</v>
      </c>
      <c r="F236" s="242" t="s">
        <v>178</v>
      </c>
      <c r="G236" s="240"/>
      <c r="H236" s="243">
        <v>6.76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AT236" s="249" t="s">
        <v>175</v>
      </c>
      <c r="AU236" s="249" t="s">
        <v>135</v>
      </c>
      <c r="AV236" s="13" t="s">
        <v>131</v>
      </c>
      <c r="AW236" s="13" t="s">
        <v>37</v>
      </c>
      <c r="AX236" s="13" t="s">
        <v>78</v>
      </c>
      <c r="AY236" s="249" t="s">
        <v>117</v>
      </c>
    </row>
    <row r="237" spans="2:65" s="1" customFormat="1" ht="25.5" customHeight="1">
      <c r="B237" s="41"/>
      <c r="C237" s="195" t="s">
        <v>342</v>
      </c>
      <c r="D237" s="195" t="s">
        <v>127</v>
      </c>
      <c r="E237" s="196" t="s">
        <v>343</v>
      </c>
      <c r="F237" s="197" t="s">
        <v>344</v>
      </c>
      <c r="G237" s="198" t="s">
        <v>173</v>
      </c>
      <c r="H237" s="199">
        <v>53.946</v>
      </c>
      <c r="I237" s="200"/>
      <c r="J237" s="201">
        <f>ROUND(I237*H237,2)</f>
        <v>0</v>
      </c>
      <c r="K237" s="197" t="s">
        <v>21</v>
      </c>
      <c r="L237" s="61"/>
      <c r="M237" s="202" t="s">
        <v>21</v>
      </c>
      <c r="N237" s="203" t="s">
        <v>44</v>
      </c>
      <c r="O237" s="42"/>
      <c r="P237" s="204">
        <f>O237*H237</f>
        <v>0</v>
      </c>
      <c r="Q237" s="204">
        <v>0</v>
      </c>
      <c r="R237" s="204">
        <f>Q237*H237</f>
        <v>0</v>
      </c>
      <c r="S237" s="204">
        <v>2.2</v>
      </c>
      <c r="T237" s="205">
        <f>S237*H237</f>
        <v>118.6812</v>
      </c>
      <c r="AR237" s="24" t="s">
        <v>131</v>
      </c>
      <c r="AT237" s="24" t="s">
        <v>127</v>
      </c>
      <c r="AU237" s="24" t="s">
        <v>135</v>
      </c>
      <c r="AY237" s="24" t="s">
        <v>117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24" t="s">
        <v>78</v>
      </c>
      <c r="BK237" s="206">
        <f>ROUND(I237*H237,2)</f>
        <v>0</v>
      </c>
      <c r="BL237" s="24" t="s">
        <v>131</v>
      </c>
      <c r="BM237" s="24" t="s">
        <v>345</v>
      </c>
    </row>
    <row r="238" spans="2:51" s="12" customFormat="1" ht="13.5">
      <c r="B238" s="228"/>
      <c r="C238" s="229"/>
      <c r="D238" s="219" t="s">
        <v>175</v>
      </c>
      <c r="E238" s="230" t="s">
        <v>21</v>
      </c>
      <c r="F238" s="231" t="s">
        <v>346</v>
      </c>
      <c r="G238" s="229"/>
      <c r="H238" s="232">
        <v>16.371</v>
      </c>
      <c r="I238" s="233"/>
      <c r="J238" s="229"/>
      <c r="K238" s="229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175</v>
      </c>
      <c r="AU238" s="238" t="s">
        <v>135</v>
      </c>
      <c r="AV238" s="12" t="s">
        <v>82</v>
      </c>
      <c r="AW238" s="12" t="s">
        <v>37</v>
      </c>
      <c r="AX238" s="12" t="s">
        <v>73</v>
      </c>
      <c r="AY238" s="238" t="s">
        <v>117</v>
      </c>
    </row>
    <row r="239" spans="2:51" s="12" customFormat="1" ht="13.5">
      <c r="B239" s="228"/>
      <c r="C239" s="229"/>
      <c r="D239" s="219" t="s">
        <v>175</v>
      </c>
      <c r="E239" s="230" t="s">
        <v>21</v>
      </c>
      <c r="F239" s="231" t="s">
        <v>347</v>
      </c>
      <c r="G239" s="229"/>
      <c r="H239" s="232">
        <v>21.204</v>
      </c>
      <c r="I239" s="233"/>
      <c r="J239" s="229"/>
      <c r="K239" s="229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175</v>
      </c>
      <c r="AU239" s="238" t="s">
        <v>135</v>
      </c>
      <c r="AV239" s="12" t="s">
        <v>82</v>
      </c>
      <c r="AW239" s="12" t="s">
        <v>37</v>
      </c>
      <c r="AX239" s="12" t="s">
        <v>73</v>
      </c>
      <c r="AY239" s="238" t="s">
        <v>117</v>
      </c>
    </row>
    <row r="240" spans="2:51" s="12" customFormat="1" ht="13.5">
      <c r="B240" s="228"/>
      <c r="C240" s="229"/>
      <c r="D240" s="219" t="s">
        <v>175</v>
      </c>
      <c r="E240" s="230" t="s">
        <v>21</v>
      </c>
      <c r="F240" s="231" t="s">
        <v>348</v>
      </c>
      <c r="G240" s="229"/>
      <c r="H240" s="232">
        <v>16.371</v>
      </c>
      <c r="I240" s="233"/>
      <c r="J240" s="229"/>
      <c r="K240" s="229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175</v>
      </c>
      <c r="AU240" s="238" t="s">
        <v>135</v>
      </c>
      <c r="AV240" s="12" t="s">
        <v>82</v>
      </c>
      <c r="AW240" s="12" t="s">
        <v>37</v>
      </c>
      <c r="AX240" s="12" t="s">
        <v>73</v>
      </c>
      <c r="AY240" s="238" t="s">
        <v>117</v>
      </c>
    </row>
    <row r="241" spans="2:51" s="13" customFormat="1" ht="13.5">
      <c r="B241" s="239"/>
      <c r="C241" s="240"/>
      <c r="D241" s="219" t="s">
        <v>175</v>
      </c>
      <c r="E241" s="241" t="s">
        <v>21</v>
      </c>
      <c r="F241" s="242" t="s">
        <v>178</v>
      </c>
      <c r="G241" s="240"/>
      <c r="H241" s="243">
        <v>53.946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AT241" s="249" t="s">
        <v>175</v>
      </c>
      <c r="AU241" s="249" t="s">
        <v>135</v>
      </c>
      <c r="AV241" s="13" t="s">
        <v>131</v>
      </c>
      <c r="AW241" s="13" t="s">
        <v>37</v>
      </c>
      <c r="AX241" s="13" t="s">
        <v>78</v>
      </c>
      <c r="AY241" s="249" t="s">
        <v>117</v>
      </c>
    </row>
    <row r="242" spans="2:65" s="1" customFormat="1" ht="16.5" customHeight="1">
      <c r="B242" s="41"/>
      <c r="C242" s="195" t="s">
        <v>197</v>
      </c>
      <c r="D242" s="195" t="s">
        <v>127</v>
      </c>
      <c r="E242" s="196" t="s">
        <v>349</v>
      </c>
      <c r="F242" s="197" t="s">
        <v>350</v>
      </c>
      <c r="G242" s="198" t="s">
        <v>164</v>
      </c>
      <c r="H242" s="199">
        <v>10.125</v>
      </c>
      <c r="I242" s="200"/>
      <c r="J242" s="201">
        <f>ROUND(I242*H242,2)</f>
        <v>0</v>
      </c>
      <c r="K242" s="197" t="s">
        <v>21</v>
      </c>
      <c r="L242" s="61"/>
      <c r="M242" s="202" t="s">
        <v>21</v>
      </c>
      <c r="N242" s="203" t="s">
        <v>44</v>
      </c>
      <c r="O242" s="42"/>
      <c r="P242" s="204">
        <f>O242*H242</f>
        <v>0</v>
      </c>
      <c r="Q242" s="204">
        <v>0</v>
      </c>
      <c r="R242" s="204">
        <f>Q242*H242</f>
        <v>0</v>
      </c>
      <c r="S242" s="204">
        <v>0.07</v>
      </c>
      <c r="T242" s="205">
        <f>S242*H242</f>
        <v>0.7087500000000001</v>
      </c>
      <c r="AR242" s="24" t="s">
        <v>131</v>
      </c>
      <c r="AT242" s="24" t="s">
        <v>127</v>
      </c>
      <c r="AU242" s="24" t="s">
        <v>135</v>
      </c>
      <c r="AY242" s="24" t="s">
        <v>117</v>
      </c>
      <c r="BE242" s="206">
        <f>IF(N242="základní",J242,0)</f>
        <v>0</v>
      </c>
      <c r="BF242" s="206">
        <f>IF(N242="snížená",J242,0)</f>
        <v>0</v>
      </c>
      <c r="BG242" s="206">
        <f>IF(N242="zákl. přenesená",J242,0)</f>
        <v>0</v>
      </c>
      <c r="BH242" s="206">
        <f>IF(N242="sníž. přenesená",J242,0)</f>
        <v>0</v>
      </c>
      <c r="BI242" s="206">
        <f>IF(N242="nulová",J242,0)</f>
        <v>0</v>
      </c>
      <c r="BJ242" s="24" t="s">
        <v>78</v>
      </c>
      <c r="BK242" s="206">
        <f>ROUND(I242*H242,2)</f>
        <v>0</v>
      </c>
      <c r="BL242" s="24" t="s">
        <v>131</v>
      </c>
      <c r="BM242" s="24" t="s">
        <v>351</v>
      </c>
    </row>
    <row r="243" spans="2:51" s="12" customFormat="1" ht="13.5">
      <c r="B243" s="228"/>
      <c r="C243" s="229"/>
      <c r="D243" s="219" t="s">
        <v>175</v>
      </c>
      <c r="E243" s="230" t="s">
        <v>21</v>
      </c>
      <c r="F243" s="231" t="s">
        <v>352</v>
      </c>
      <c r="G243" s="229"/>
      <c r="H243" s="232">
        <v>10.125</v>
      </c>
      <c r="I243" s="233"/>
      <c r="J243" s="229"/>
      <c r="K243" s="229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175</v>
      </c>
      <c r="AU243" s="238" t="s">
        <v>135</v>
      </c>
      <c r="AV243" s="12" t="s">
        <v>82</v>
      </c>
      <c r="AW243" s="12" t="s">
        <v>37</v>
      </c>
      <c r="AX243" s="12" t="s">
        <v>73</v>
      </c>
      <c r="AY243" s="238" t="s">
        <v>117</v>
      </c>
    </row>
    <row r="244" spans="2:51" s="13" customFormat="1" ht="13.5">
      <c r="B244" s="239"/>
      <c r="C244" s="240"/>
      <c r="D244" s="219" t="s">
        <v>175</v>
      </c>
      <c r="E244" s="241" t="s">
        <v>21</v>
      </c>
      <c r="F244" s="242" t="s">
        <v>178</v>
      </c>
      <c r="G244" s="240"/>
      <c r="H244" s="243">
        <v>10.125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AT244" s="249" t="s">
        <v>175</v>
      </c>
      <c r="AU244" s="249" t="s">
        <v>135</v>
      </c>
      <c r="AV244" s="13" t="s">
        <v>131</v>
      </c>
      <c r="AW244" s="13" t="s">
        <v>37</v>
      </c>
      <c r="AX244" s="13" t="s">
        <v>78</v>
      </c>
      <c r="AY244" s="249" t="s">
        <v>117</v>
      </c>
    </row>
    <row r="245" spans="2:65" s="1" customFormat="1" ht="16.5" customHeight="1">
      <c r="B245" s="41"/>
      <c r="C245" s="195" t="s">
        <v>353</v>
      </c>
      <c r="D245" s="195" t="s">
        <v>127</v>
      </c>
      <c r="E245" s="196" t="s">
        <v>354</v>
      </c>
      <c r="F245" s="197" t="s">
        <v>355</v>
      </c>
      <c r="G245" s="198" t="s">
        <v>173</v>
      </c>
      <c r="H245" s="199">
        <v>205.989</v>
      </c>
      <c r="I245" s="200"/>
      <c r="J245" s="201">
        <f>ROUND(I245*H245,2)</f>
        <v>0</v>
      </c>
      <c r="K245" s="197" t="s">
        <v>21</v>
      </c>
      <c r="L245" s="61"/>
      <c r="M245" s="202" t="s">
        <v>21</v>
      </c>
      <c r="N245" s="203" t="s">
        <v>44</v>
      </c>
      <c r="O245" s="42"/>
      <c r="P245" s="204">
        <f>O245*H245</f>
        <v>0</v>
      </c>
      <c r="Q245" s="204">
        <v>0</v>
      </c>
      <c r="R245" s="204">
        <f>Q245*H245</f>
        <v>0</v>
      </c>
      <c r="S245" s="204">
        <v>2.4</v>
      </c>
      <c r="T245" s="205">
        <f>S245*H245</f>
        <v>494.3736</v>
      </c>
      <c r="AR245" s="24" t="s">
        <v>131</v>
      </c>
      <c r="AT245" s="24" t="s">
        <v>127</v>
      </c>
      <c r="AU245" s="24" t="s">
        <v>135</v>
      </c>
      <c r="AY245" s="24" t="s">
        <v>117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24" t="s">
        <v>78</v>
      </c>
      <c r="BK245" s="206">
        <f>ROUND(I245*H245,2)</f>
        <v>0</v>
      </c>
      <c r="BL245" s="24" t="s">
        <v>131</v>
      </c>
      <c r="BM245" s="24" t="s">
        <v>356</v>
      </c>
    </row>
    <row r="246" spans="2:51" s="12" customFormat="1" ht="13.5">
      <c r="B246" s="228"/>
      <c r="C246" s="229"/>
      <c r="D246" s="219" t="s">
        <v>175</v>
      </c>
      <c r="E246" s="230" t="s">
        <v>21</v>
      </c>
      <c r="F246" s="231" t="s">
        <v>357</v>
      </c>
      <c r="G246" s="229"/>
      <c r="H246" s="232">
        <v>62.21</v>
      </c>
      <c r="I246" s="233"/>
      <c r="J246" s="229"/>
      <c r="K246" s="229"/>
      <c r="L246" s="234"/>
      <c r="M246" s="235"/>
      <c r="N246" s="236"/>
      <c r="O246" s="236"/>
      <c r="P246" s="236"/>
      <c r="Q246" s="236"/>
      <c r="R246" s="236"/>
      <c r="S246" s="236"/>
      <c r="T246" s="237"/>
      <c r="AT246" s="238" t="s">
        <v>175</v>
      </c>
      <c r="AU246" s="238" t="s">
        <v>135</v>
      </c>
      <c r="AV246" s="12" t="s">
        <v>82</v>
      </c>
      <c r="AW246" s="12" t="s">
        <v>37</v>
      </c>
      <c r="AX246" s="12" t="s">
        <v>73</v>
      </c>
      <c r="AY246" s="238" t="s">
        <v>117</v>
      </c>
    </row>
    <row r="247" spans="2:51" s="12" customFormat="1" ht="13.5">
      <c r="B247" s="228"/>
      <c r="C247" s="229"/>
      <c r="D247" s="219" t="s">
        <v>175</v>
      </c>
      <c r="E247" s="230" t="s">
        <v>21</v>
      </c>
      <c r="F247" s="231" t="s">
        <v>358</v>
      </c>
      <c r="G247" s="229"/>
      <c r="H247" s="232">
        <v>0.531</v>
      </c>
      <c r="I247" s="233"/>
      <c r="J247" s="229"/>
      <c r="K247" s="229"/>
      <c r="L247" s="234"/>
      <c r="M247" s="235"/>
      <c r="N247" s="236"/>
      <c r="O247" s="236"/>
      <c r="P247" s="236"/>
      <c r="Q247" s="236"/>
      <c r="R247" s="236"/>
      <c r="S247" s="236"/>
      <c r="T247" s="237"/>
      <c r="AT247" s="238" t="s">
        <v>175</v>
      </c>
      <c r="AU247" s="238" t="s">
        <v>135</v>
      </c>
      <c r="AV247" s="12" t="s">
        <v>82</v>
      </c>
      <c r="AW247" s="12" t="s">
        <v>37</v>
      </c>
      <c r="AX247" s="12" t="s">
        <v>73</v>
      </c>
      <c r="AY247" s="238" t="s">
        <v>117</v>
      </c>
    </row>
    <row r="248" spans="2:51" s="12" customFormat="1" ht="27">
      <c r="B248" s="228"/>
      <c r="C248" s="229"/>
      <c r="D248" s="219" t="s">
        <v>175</v>
      </c>
      <c r="E248" s="230" t="s">
        <v>21</v>
      </c>
      <c r="F248" s="231" t="s">
        <v>359</v>
      </c>
      <c r="G248" s="229"/>
      <c r="H248" s="232">
        <v>79.976</v>
      </c>
      <c r="I248" s="233"/>
      <c r="J248" s="229"/>
      <c r="K248" s="229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175</v>
      </c>
      <c r="AU248" s="238" t="s">
        <v>135</v>
      </c>
      <c r="AV248" s="12" t="s">
        <v>82</v>
      </c>
      <c r="AW248" s="12" t="s">
        <v>37</v>
      </c>
      <c r="AX248" s="12" t="s">
        <v>73</v>
      </c>
      <c r="AY248" s="238" t="s">
        <v>117</v>
      </c>
    </row>
    <row r="249" spans="2:51" s="12" customFormat="1" ht="13.5">
      <c r="B249" s="228"/>
      <c r="C249" s="229"/>
      <c r="D249" s="219" t="s">
        <v>175</v>
      </c>
      <c r="E249" s="230" t="s">
        <v>21</v>
      </c>
      <c r="F249" s="231" t="s">
        <v>358</v>
      </c>
      <c r="G249" s="229"/>
      <c r="H249" s="232">
        <v>0.531</v>
      </c>
      <c r="I249" s="233"/>
      <c r="J249" s="229"/>
      <c r="K249" s="229"/>
      <c r="L249" s="234"/>
      <c r="M249" s="235"/>
      <c r="N249" s="236"/>
      <c r="O249" s="236"/>
      <c r="P249" s="236"/>
      <c r="Q249" s="236"/>
      <c r="R249" s="236"/>
      <c r="S249" s="236"/>
      <c r="T249" s="237"/>
      <c r="AT249" s="238" t="s">
        <v>175</v>
      </c>
      <c r="AU249" s="238" t="s">
        <v>135</v>
      </c>
      <c r="AV249" s="12" t="s">
        <v>82</v>
      </c>
      <c r="AW249" s="12" t="s">
        <v>37</v>
      </c>
      <c r="AX249" s="12" t="s">
        <v>73</v>
      </c>
      <c r="AY249" s="238" t="s">
        <v>117</v>
      </c>
    </row>
    <row r="250" spans="2:51" s="12" customFormat="1" ht="13.5">
      <c r="B250" s="228"/>
      <c r="C250" s="229"/>
      <c r="D250" s="219" t="s">
        <v>175</v>
      </c>
      <c r="E250" s="230" t="s">
        <v>21</v>
      </c>
      <c r="F250" s="231" t="s">
        <v>360</v>
      </c>
      <c r="G250" s="229"/>
      <c r="H250" s="232">
        <v>62.21</v>
      </c>
      <c r="I250" s="233"/>
      <c r="J250" s="229"/>
      <c r="K250" s="229"/>
      <c r="L250" s="234"/>
      <c r="M250" s="235"/>
      <c r="N250" s="236"/>
      <c r="O250" s="236"/>
      <c r="P250" s="236"/>
      <c r="Q250" s="236"/>
      <c r="R250" s="236"/>
      <c r="S250" s="236"/>
      <c r="T250" s="237"/>
      <c r="AT250" s="238" t="s">
        <v>175</v>
      </c>
      <c r="AU250" s="238" t="s">
        <v>135</v>
      </c>
      <c r="AV250" s="12" t="s">
        <v>82</v>
      </c>
      <c r="AW250" s="12" t="s">
        <v>37</v>
      </c>
      <c r="AX250" s="12" t="s">
        <v>73</v>
      </c>
      <c r="AY250" s="238" t="s">
        <v>117</v>
      </c>
    </row>
    <row r="251" spans="2:51" s="12" customFormat="1" ht="13.5">
      <c r="B251" s="228"/>
      <c r="C251" s="229"/>
      <c r="D251" s="219" t="s">
        <v>175</v>
      </c>
      <c r="E251" s="230" t="s">
        <v>21</v>
      </c>
      <c r="F251" s="231" t="s">
        <v>358</v>
      </c>
      <c r="G251" s="229"/>
      <c r="H251" s="232">
        <v>0.531</v>
      </c>
      <c r="I251" s="233"/>
      <c r="J251" s="229"/>
      <c r="K251" s="229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175</v>
      </c>
      <c r="AU251" s="238" t="s">
        <v>135</v>
      </c>
      <c r="AV251" s="12" t="s">
        <v>82</v>
      </c>
      <c r="AW251" s="12" t="s">
        <v>37</v>
      </c>
      <c r="AX251" s="12" t="s">
        <v>73</v>
      </c>
      <c r="AY251" s="238" t="s">
        <v>117</v>
      </c>
    </row>
    <row r="252" spans="2:51" s="13" customFormat="1" ht="13.5">
      <c r="B252" s="239"/>
      <c r="C252" s="240"/>
      <c r="D252" s="219" t="s">
        <v>175</v>
      </c>
      <c r="E252" s="241" t="s">
        <v>21</v>
      </c>
      <c r="F252" s="242" t="s">
        <v>178</v>
      </c>
      <c r="G252" s="240"/>
      <c r="H252" s="243">
        <v>205.989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AT252" s="249" t="s">
        <v>175</v>
      </c>
      <c r="AU252" s="249" t="s">
        <v>135</v>
      </c>
      <c r="AV252" s="13" t="s">
        <v>131</v>
      </c>
      <c r="AW252" s="13" t="s">
        <v>37</v>
      </c>
      <c r="AX252" s="13" t="s">
        <v>78</v>
      </c>
      <c r="AY252" s="249" t="s">
        <v>117</v>
      </c>
    </row>
    <row r="253" spans="2:65" s="1" customFormat="1" ht="25.5" customHeight="1">
      <c r="B253" s="41"/>
      <c r="C253" s="195" t="s">
        <v>201</v>
      </c>
      <c r="D253" s="195" t="s">
        <v>127</v>
      </c>
      <c r="E253" s="196" t="s">
        <v>361</v>
      </c>
      <c r="F253" s="197" t="s">
        <v>362</v>
      </c>
      <c r="G253" s="198" t="s">
        <v>164</v>
      </c>
      <c r="H253" s="199">
        <v>788.07</v>
      </c>
      <c r="I253" s="200"/>
      <c r="J253" s="201">
        <f>ROUND(I253*H253,2)</f>
        <v>0</v>
      </c>
      <c r="K253" s="197" t="s">
        <v>21</v>
      </c>
      <c r="L253" s="61"/>
      <c r="M253" s="202" t="s">
        <v>21</v>
      </c>
      <c r="N253" s="203" t="s">
        <v>44</v>
      </c>
      <c r="O253" s="42"/>
      <c r="P253" s="204">
        <f>O253*H253</f>
        <v>0</v>
      </c>
      <c r="Q253" s="204">
        <v>0</v>
      </c>
      <c r="R253" s="204">
        <f>Q253*H253</f>
        <v>0</v>
      </c>
      <c r="S253" s="204">
        <v>0</v>
      </c>
      <c r="T253" s="205">
        <f>S253*H253</f>
        <v>0</v>
      </c>
      <c r="AR253" s="24" t="s">
        <v>131</v>
      </c>
      <c r="AT253" s="24" t="s">
        <v>127</v>
      </c>
      <c r="AU253" s="24" t="s">
        <v>135</v>
      </c>
      <c r="AY253" s="24" t="s">
        <v>117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24" t="s">
        <v>78</v>
      </c>
      <c r="BK253" s="206">
        <f>ROUND(I253*H253,2)</f>
        <v>0</v>
      </c>
      <c r="BL253" s="24" t="s">
        <v>131</v>
      </c>
      <c r="BM253" s="24" t="s">
        <v>363</v>
      </c>
    </row>
    <row r="254" spans="2:51" s="12" customFormat="1" ht="13.5">
      <c r="B254" s="228"/>
      <c r="C254" s="229"/>
      <c r="D254" s="219" t="s">
        <v>175</v>
      </c>
      <c r="E254" s="230" t="s">
        <v>21</v>
      </c>
      <c r="F254" s="231" t="s">
        <v>364</v>
      </c>
      <c r="G254" s="229"/>
      <c r="H254" s="232">
        <v>251.56</v>
      </c>
      <c r="I254" s="233"/>
      <c r="J254" s="229"/>
      <c r="K254" s="229"/>
      <c r="L254" s="234"/>
      <c r="M254" s="235"/>
      <c r="N254" s="236"/>
      <c r="O254" s="236"/>
      <c r="P254" s="236"/>
      <c r="Q254" s="236"/>
      <c r="R254" s="236"/>
      <c r="S254" s="236"/>
      <c r="T254" s="237"/>
      <c r="AT254" s="238" t="s">
        <v>175</v>
      </c>
      <c r="AU254" s="238" t="s">
        <v>135</v>
      </c>
      <c r="AV254" s="12" t="s">
        <v>82</v>
      </c>
      <c r="AW254" s="12" t="s">
        <v>37</v>
      </c>
      <c r="AX254" s="12" t="s">
        <v>73</v>
      </c>
      <c r="AY254" s="238" t="s">
        <v>117</v>
      </c>
    </row>
    <row r="255" spans="2:51" s="12" customFormat="1" ht="13.5">
      <c r="B255" s="228"/>
      <c r="C255" s="229"/>
      <c r="D255" s="219" t="s">
        <v>175</v>
      </c>
      <c r="E255" s="230" t="s">
        <v>21</v>
      </c>
      <c r="F255" s="231" t="s">
        <v>365</v>
      </c>
      <c r="G255" s="229"/>
      <c r="H255" s="232">
        <v>284.95</v>
      </c>
      <c r="I255" s="233"/>
      <c r="J255" s="229"/>
      <c r="K255" s="229"/>
      <c r="L255" s="234"/>
      <c r="M255" s="235"/>
      <c r="N255" s="236"/>
      <c r="O255" s="236"/>
      <c r="P255" s="236"/>
      <c r="Q255" s="236"/>
      <c r="R255" s="236"/>
      <c r="S255" s="236"/>
      <c r="T255" s="237"/>
      <c r="AT255" s="238" t="s">
        <v>175</v>
      </c>
      <c r="AU255" s="238" t="s">
        <v>135</v>
      </c>
      <c r="AV255" s="12" t="s">
        <v>82</v>
      </c>
      <c r="AW255" s="12" t="s">
        <v>37</v>
      </c>
      <c r="AX255" s="12" t="s">
        <v>73</v>
      </c>
      <c r="AY255" s="238" t="s">
        <v>117</v>
      </c>
    </row>
    <row r="256" spans="2:51" s="12" customFormat="1" ht="13.5">
      <c r="B256" s="228"/>
      <c r="C256" s="229"/>
      <c r="D256" s="219" t="s">
        <v>175</v>
      </c>
      <c r="E256" s="230" t="s">
        <v>21</v>
      </c>
      <c r="F256" s="231" t="s">
        <v>366</v>
      </c>
      <c r="G256" s="229"/>
      <c r="H256" s="232">
        <v>251.56</v>
      </c>
      <c r="I256" s="233"/>
      <c r="J256" s="229"/>
      <c r="K256" s="229"/>
      <c r="L256" s="234"/>
      <c r="M256" s="235"/>
      <c r="N256" s="236"/>
      <c r="O256" s="236"/>
      <c r="P256" s="236"/>
      <c r="Q256" s="236"/>
      <c r="R256" s="236"/>
      <c r="S256" s="236"/>
      <c r="T256" s="237"/>
      <c r="AT256" s="238" t="s">
        <v>175</v>
      </c>
      <c r="AU256" s="238" t="s">
        <v>135</v>
      </c>
      <c r="AV256" s="12" t="s">
        <v>82</v>
      </c>
      <c r="AW256" s="12" t="s">
        <v>37</v>
      </c>
      <c r="AX256" s="12" t="s">
        <v>73</v>
      </c>
      <c r="AY256" s="238" t="s">
        <v>117</v>
      </c>
    </row>
    <row r="257" spans="2:51" s="13" customFormat="1" ht="13.5">
      <c r="B257" s="239"/>
      <c r="C257" s="240"/>
      <c r="D257" s="219" t="s">
        <v>175</v>
      </c>
      <c r="E257" s="241" t="s">
        <v>21</v>
      </c>
      <c r="F257" s="242" t="s">
        <v>178</v>
      </c>
      <c r="G257" s="240"/>
      <c r="H257" s="243">
        <v>788.07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AT257" s="249" t="s">
        <v>175</v>
      </c>
      <c r="AU257" s="249" t="s">
        <v>135</v>
      </c>
      <c r="AV257" s="13" t="s">
        <v>131</v>
      </c>
      <c r="AW257" s="13" t="s">
        <v>37</v>
      </c>
      <c r="AX257" s="13" t="s">
        <v>78</v>
      </c>
      <c r="AY257" s="249" t="s">
        <v>117</v>
      </c>
    </row>
    <row r="258" spans="2:65" s="1" customFormat="1" ht="16.5" customHeight="1">
      <c r="B258" s="41"/>
      <c r="C258" s="195" t="s">
        <v>367</v>
      </c>
      <c r="D258" s="195" t="s">
        <v>127</v>
      </c>
      <c r="E258" s="196" t="s">
        <v>368</v>
      </c>
      <c r="F258" s="197" t="s">
        <v>369</v>
      </c>
      <c r="G258" s="198" t="s">
        <v>188</v>
      </c>
      <c r="H258" s="199">
        <v>19.08</v>
      </c>
      <c r="I258" s="200"/>
      <c r="J258" s="201">
        <f>ROUND(I258*H258,2)</f>
        <v>0</v>
      </c>
      <c r="K258" s="197" t="s">
        <v>21</v>
      </c>
      <c r="L258" s="61"/>
      <c r="M258" s="202" t="s">
        <v>21</v>
      </c>
      <c r="N258" s="203" t="s">
        <v>44</v>
      </c>
      <c r="O258" s="42"/>
      <c r="P258" s="204">
        <f>O258*H258</f>
        <v>0</v>
      </c>
      <c r="Q258" s="204">
        <v>0</v>
      </c>
      <c r="R258" s="204">
        <f>Q258*H258</f>
        <v>0</v>
      </c>
      <c r="S258" s="204">
        <v>0.432</v>
      </c>
      <c r="T258" s="205">
        <f>S258*H258</f>
        <v>8.24256</v>
      </c>
      <c r="AR258" s="24" t="s">
        <v>131</v>
      </c>
      <c r="AT258" s="24" t="s">
        <v>127</v>
      </c>
      <c r="AU258" s="24" t="s">
        <v>135</v>
      </c>
      <c r="AY258" s="24" t="s">
        <v>117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24" t="s">
        <v>78</v>
      </c>
      <c r="BK258" s="206">
        <f>ROUND(I258*H258,2)</f>
        <v>0</v>
      </c>
      <c r="BL258" s="24" t="s">
        <v>131</v>
      </c>
      <c r="BM258" s="24" t="s">
        <v>370</v>
      </c>
    </row>
    <row r="259" spans="2:51" s="12" customFormat="1" ht="13.5">
      <c r="B259" s="228"/>
      <c r="C259" s="229"/>
      <c r="D259" s="219" t="s">
        <v>175</v>
      </c>
      <c r="E259" s="230" t="s">
        <v>21</v>
      </c>
      <c r="F259" s="231" t="s">
        <v>371</v>
      </c>
      <c r="G259" s="229"/>
      <c r="H259" s="232">
        <v>6.625</v>
      </c>
      <c r="I259" s="233"/>
      <c r="J259" s="229"/>
      <c r="K259" s="229"/>
      <c r="L259" s="234"/>
      <c r="M259" s="235"/>
      <c r="N259" s="236"/>
      <c r="O259" s="236"/>
      <c r="P259" s="236"/>
      <c r="Q259" s="236"/>
      <c r="R259" s="236"/>
      <c r="S259" s="236"/>
      <c r="T259" s="237"/>
      <c r="AT259" s="238" t="s">
        <v>175</v>
      </c>
      <c r="AU259" s="238" t="s">
        <v>135</v>
      </c>
      <c r="AV259" s="12" t="s">
        <v>82</v>
      </c>
      <c r="AW259" s="12" t="s">
        <v>37</v>
      </c>
      <c r="AX259" s="12" t="s">
        <v>73</v>
      </c>
      <c r="AY259" s="238" t="s">
        <v>117</v>
      </c>
    </row>
    <row r="260" spans="2:51" s="12" customFormat="1" ht="13.5">
      <c r="B260" s="228"/>
      <c r="C260" s="229"/>
      <c r="D260" s="219" t="s">
        <v>175</v>
      </c>
      <c r="E260" s="230" t="s">
        <v>21</v>
      </c>
      <c r="F260" s="231" t="s">
        <v>372</v>
      </c>
      <c r="G260" s="229"/>
      <c r="H260" s="232">
        <v>7.155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175</v>
      </c>
      <c r="AU260" s="238" t="s">
        <v>135</v>
      </c>
      <c r="AV260" s="12" t="s">
        <v>82</v>
      </c>
      <c r="AW260" s="12" t="s">
        <v>37</v>
      </c>
      <c r="AX260" s="12" t="s">
        <v>73</v>
      </c>
      <c r="AY260" s="238" t="s">
        <v>117</v>
      </c>
    </row>
    <row r="261" spans="2:51" s="12" customFormat="1" ht="13.5">
      <c r="B261" s="228"/>
      <c r="C261" s="229"/>
      <c r="D261" s="219" t="s">
        <v>175</v>
      </c>
      <c r="E261" s="230" t="s">
        <v>21</v>
      </c>
      <c r="F261" s="231" t="s">
        <v>373</v>
      </c>
      <c r="G261" s="229"/>
      <c r="H261" s="232">
        <v>5.3</v>
      </c>
      <c r="I261" s="233"/>
      <c r="J261" s="229"/>
      <c r="K261" s="229"/>
      <c r="L261" s="234"/>
      <c r="M261" s="235"/>
      <c r="N261" s="236"/>
      <c r="O261" s="236"/>
      <c r="P261" s="236"/>
      <c r="Q261" s="236"/>
      <c r="R261" s="236"/>
      <c r="S261" s="236"/>
      <c r="T261" s="237"/>
      <c r="AT261" s="238" t="s">
        <v>175</v>
      </c>
      <c r="AU261" s="238" t="s">
        <v>135</v>
      </c>
      <c r="AV261" s="12" t="s">
        <v>82</v>
      </c>
      <c r="AW261" s="12" t="s">
        <v>37</v>
      </c>
      <c r="AX261" s="12" t="s">
        <v>73</v>
      </c>
      <c r="AY261" s="238" t="s">
        <v>117</v>
      </c>
    </row>
    <row r="262" spans="2:51" s="13" customFormat="1" ht="13.5">
      <c r="B262" s="239"/>
      <c r="C262" s="240"/>
      <c r="D262" s="219" t="s">
        <v>175</v>
      </c>
      <c r="E262" s="241" t="s">
        <v>21</v>
      </c>
      <c r="F262" s="242" t="s">
        <v>178</v>
      </c>
      <c r="G262" s="240"/>
      <c r="H262" s="243">
        <v>19.08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AT262" s="249" t="s">
        <v>175</v>
      </c>
      <c r="AU262" s="249" t="s">
        <v>135</v>
      </c>
      <c r="AV262" s="13" t="s">
        <v>131</v>
      </c>
      <c r="AW262" s="13" t="s">
        <v>37</v>
      </c>
      <c r="AX262" s="13" t="s">
        <v>78</v>
      </c>
      <c r="AY262" s="249" t="s">
        <v>117</v>
      </c>
    </row>
    <row r="263" spans="2:65" s="1" customFormat="1" ht="16.5" customHeight="1">
      <c r="B263" s="41"/>
      <c r="C263" s="195" t="s">
        <v>204</v>
      </c>
      <c r="D263" s="195" t="s">
        <v>127</v>
      </c>
      <c r="E263" s="196" t="s">
        <v>374</v>
      </c>
      <c r="F263" s="197" t="s">
        <v>375</v>
      </c>
      <c r="G263" s="198" t="s">
        <v>173</v>
      </c>
      <c r="H263" s="199">
        <v>8.85</v>
      </c>
      <c r="I263" s="200"/>
      <c r="J263" s="201">
        <f>ROUND(I263*H263,2)</f>
        <v>0</v>
      </c>
      <c r="K263" s="197" t="s">
        <v>21</v>
      </c>
      <c r="L263" s="61"/>
      <c r="M263" s="202" t="s">
        <v>21</v>
      </c>
      <c r="N263" s="203" t="s">
        <v>44</v>
      </c>
      <c r="O263" s="42"/>
      <c r="P263" s="204">
        <f>O263*H263</f>
        <v>0</v>
      </c>
      <c r="Q263" s="204">
        <v>0</v>
      </c>
      <c r="R263" s="204">
        <f>Q263*H263</f>
        <v>0</v>
      </c>
      <c r="S263" s="204">
        <v>2.4</v>
      </c>
      <c r="T263" s="205">
        <f>S263*H263</f>
        <v>21.24</v>
      </c>
      <c r="AR263" s="24" t="s">
        <v>131</v>
      </c>
      <c r="AT263" s="24" t="s">
        <v>127</v>
      </c>
      <c r="AU263" s="24" t="s">
        <v>135</v>
      </c>
      <c r="AY263" s="24" t="s">
        <v>117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24" t="s">
        <v>78</v>
      </c>
      <c r="BK263" s="206">
        <f>ROUND(I263*H263,2)</f>
        <v>0</v>
      </c>
      <c r="BL263" s="24" t="s">
        <v>131</v>
      </c>
      <c r="BM263" s="24" t="s">
        <v>376</v>
      </c>
    </row>
    <row r="264" spans="2:65" s="1" customFormat="1" ht="16.5" customHeight="1">
      <c r="B264" s="41"/>
      <c r="C264" s="195" t="s">
        <v>377</v>
      </c>
      <c r="D264" s="195" t="s">
        <v>127</v>
      </c>
      <c r="E264" s="196" t="s">
        <v>378</v>
      </c>
      <c r="F264" s="197" t="s">
        <v>379</v>
      </c>
      <c r="G264" s="198" t="s">
        <v>188</v>
      </c>
      <c r="H264" s="199">
        <v>13.465</v>
      </c>
      <c r="I264" s="200"/>
      <c r="J264" s="201">
        <f>ROUND(I264*H264,2)</f>
        <v>0</v>
      </c>
      <c r="K264" s="197" t="s">
        <v>21</v>
      </c>
      <c r="L264" s="61"/>
      <c r="M264" s="202" t="s">
        <v>21</v>
      </c>
      <c r="N264" s="203" t="s">
        <v>44</v>
      </c>
      <c r="O264" s="42"/>
      <c r="P264" s="204">
        <f>O264*H264</f>
        <v>0</v>
      </c>
      <c r="Q264" s="204">
        <v>0</v>
      </c>
      <c r="R264" s="204">
        <f>Q264*H264</f>
        <v>0</v>
      </c>
      <c r="S264" s="204">
        <v>0.075</v>
      </c>
      <c r="T264" s="205">
        <f>S264*H264</f>
        <v>1.0098749999999999</v>
      </c>
      <c r="AR264" s="24" t="s">
        <v>131</v>
      </c>
      <c r="AT264" s="24" t="s">
        <v>127</v>
      </c>
      <c r="AU264" s="24" t="s">
        <v>135</v>
      </c>
      <c r="AY264" s="24" t="s">
        <v>117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24" t="s">
        <v>78</v>
      </c>
      <c r="BK264" s="206">
        <f>ROUND(I264*H264,2)</f>
        <v>0</v>
      </c>
      <c r="BL264" s="24" t="s">
        <v>131</v>
      </c>
      <c r="BM264" s="24" t="s">
        <v>380</v>
      </c>
    </row>
    <row r="265" spans="2:51" s="12" customFormat="1" ht="13.5">
      <c r="B265" s="228"/>
      <c r="C265" s="229"/>
      <c r="D265" s="219" t="s">
        <v>175</v>
      </c>
      <c r="E265" s="230" t="s">
        <v>21</v>
      </c>
      <c r="F265" s="231" t="s">
        <v>381</v>
      </c>
      <c r="G265" s="229"/>
      <c r="H265" s="232">
        <v>2.177</v>
      </c>
      <c r="I265" s="233"/>
      <c r="J265" s="229"/>
      <c r="K265" s="229"/>
      <c r="L265" s="234"/>
      <c r="M265" s="235"/>
      <c r="N265" s="236"/>
      <c r="O265" s="236"/>
      <c r="P265" s="236"/>
      <c r="Q265" s="236"/>
      <c r="R265" s="236"/>
      <c r="S265" s="236"/>
      <c r="T265" s="237"/>
      <c r="AT265" s="238" t="s">
        <v>175</v>
      </c>
      <c r="AU265" s="238" t="s">
        <v>135</v>
      </c>
      <c r="AV265" s="12" t="s">
        <v>82</v>
      </c>
      <c r="AW265" s="12" t="s">
        <v>37</v>
      </c>
      <c r="AX265" s="12" t="s">
        <v>73</v>
      </c>
      <c r="AY265" s="238" t="s">
        <v>117</v>
      </c>
    </row>
    <row r="266" spans="2:51" s="12" customFormat="1" ht="13.5">
      <c r="B266" s="228"/>
      <c r="C266" s="229"/>
      <c r="D266" s="219" t="s">
        <v>175</v>
      </c>
      <c r="E266" s="230" t="s">
        <v>21</v>
      </c>
      <c r="F266" s="231" t="s">
        <v>382</v>
      </c>
      <c r="G266" s="229"/>
      <c r="H266" s="232">
        <v>4.385</v>
      </c>
      <c r="I266" s="233"/>
      <c r="J266" s="229"/>
      <c r="K266" s="229"/>
      <c r="L266" s="234"/>
      <c r="M266" s="235"/>
      <c r="N266" s="236"/>
      <c r="O266" s="236"/>
      <c r="P266" s="236"/>
      <c r="Q266" s="236"/>
      <c r="R266" s="236"/>
      <c r="S266" s="236"/>
      <c r="T266" s="237"/>
      <c r="AT266" s="238" t="s">
        <v>175</v>
      </c>
      <c r="AU266" s="238" t="s">
        <v>135</v>
      </c>
      <c r="AV266" s="12" t="s">
        <v>82</v>
      </c>
      <c r="AW266" s="12" t="s">
        <v>37</v>
      </c>
      <c r="AX266" s="12" t="s">
        <v>73</v>
      </c>
      <c r="AY266" s="238" t="s">
        <v>117</v>
      </c>
    </row>
    <row r="267" spans="2:51" s="12" customFormat="1" ht="13.5">
      <c r="B267" s="228"/>
      <c r="C267" s="229"/>
      <c r="D267" s="219" t="s">
        <v>175</v>
      </c>
      <c r="E267" s="230" t="s">
        <v>21</v>
      </c>
      <c r="F267" s="231" t="s">
        <v>383</v>
      </c>
      <c r="G267" s="229"/>
      <c r="H267" s="232">
        <v>6.903</v>
      </c>
      <c r="I267" s="233"/>
      <c r="J267" s="229"/>
      <c r="K267" s="229"/>
      <c r="L267" s="234"/>
      <c r="M267" s="235"/>
      <c r="N267" s="236"/>
      <c r="O267" s="236"/>
      <c r="P267" s="236"/>
      <c r="Q267" s="236"/>
      <c r="R267" s="236"/>
      <c r="S267" s="236"/>
      <c r="T267" s="237"/>
      <c r="AT267" s="238" t="s">
        <v>175</v>
      </c>
      <c r="AU267" s="238" t="s">
        <v>135</v>
      </c>
      <c r="AV267" s="12" t="s">
        <v>82</v>
      </c>
      <c r="AW267" s="12" t="s">
        <v>37</v>
      </c>
      <c r="AX267" s="12" t="s">
        <v>73</v>
      </c>
      <c r="AY267" s="238" t="s">
        <v>117</v>
      </c>
    </row>
    <row r="268" spans="2:51" s="13" customFormat="1" ht="13.5">
      <c r="B268" s="239"/>
      <c r="C268" s="240"/>
      <c r="D268" s="219" t="s">
        <v>175</v>
      </c>
      <c r="E268" s="241" t="s">
        <v>21</v>
      </c>
      <c r="F268" s="242" t="s">
        <v>178</v>
      </c>
      <c r="G268" s="240"/>
      <c r="H268" s="243">
        <v>13.465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AT268" s="249" t="s">
        <v>175</v>
      </c>
      <c r="AU268" s="249" t="s">
        <v>135</v>
      </c>
      <c r="AV268" s="13" t="s">
        <v>131</v>
      </c>
      <c r="AW268" s="13" t="s">
        <v>37</v>
      </c>
      <c r="AX268" s="13" t="s">
        <v>78</v>
      </c>
      <c r="AY268" s="249" t="s">
        <v>117</v>
      </c>
    </row>
    <row r="269" spans="2:65" s="1" customFormat="1" ht="16.5" customHeight="1">
      <c r="B269" s="41"/>
      <c r="C269" s="195" t="s">
        <v>208</v>
      </c>
      <c r="D269" s="195" t="s">
        <v>127</v>
      </c>
      <c r="E269" s="196" t="s">
        <v>384</v>
      </c>
      <c r="F269" s="197" t="s">
        <v>385</v>
      </c>
      <c r="G269" s="198" t="s">
        <v>188</v>
      </c>
      <c r="H269" s="199">
        <v>11.932</v>
      </c>
      <c r="I269" s="200"/>
      <c r="J269" s="201">
        <f>ROUND(I269*H269,2)</f>
        <v>0</v>
      </c>
      <c r="K269" s="197" t="s">
        <v>21</v>
      </c>
      <c r="L269" s="61"/>
      <c r="M269" s="202" t="s">
        <v>21</v>
      </c>
      <c r="N269" s="203" t="s">
        <v>44</v>
      </c>
      <c r="O269" s="42"/>
      <c r="P269" s="204">
        <f>O269*H269</f>
        <v>0</v>
      </c>
      <c r="Q269" s="204">
        <v>0</v>
      </c>
      <c r="R269" s="204">
        <f>Q269*H269</f>
        <v>0</v>
      </c>
      <c r="S269" s="204">
        <v>0.062</v>
      </c>
      <c r="T269" s="205">
        <f>S269*H269</f>
        <v>0.739784</v>
      </c>
      <c r="AR269" s="24" t="s">
        <v>131</v>
      </c>
      <c r="AT269" s="24" t="s">
        <v>127</v>
      </c>
      <c r="AU269" s="24" t="s">
        <v>135</v>
      </c>
      <c r="AY269" s="24" t="s">
        <v>117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24" t="s">
        <v>78</v>
      </c>
      <c r="BK269" s="206">
        <f>ROUND(I269*H269,2)</f>
        <v>0</v>
      </c>
      <c r="BL269" s="24" t="s">
        <v>131</v>
      </c>
      <c r="BM269" s="24" t="s">
        <v>386</v>
      </c>
    </row>
    <row r="270" spans="2:51" s="12" customFormat="1" ht="13.5">
      <c r="B270" s="228"/>
      <c r="C270" s="229"/>
      <c r="D270" s="219" t="s">
        <v>175</v>
      </c>
      <c r="E270" s="230" t="s">
        <v>21</v>
      </c>
      <c r="F270" s="231" t="s">
        <v>387</v>
      </c>
      <c r="G270" s="229"/>
      <c r="H270" s="232">
        <v>6.975</v>
      </c>
      <c r="I270" s="233"/>
      <c r="J270" s="229"/>
      <c r="K270" s="229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175</v>
      </c>
      <c r="AU270" s="238" t="s">
        <v>135</v>
      </c>
      <c r="AV270" s="12" t="s">
        <v>82</v>
      </c>
      <c r="AW270" s="12" t="s">
        <v>37</v>
      </c>
      <c r="AX270" s="12" t="s">
        <v>73</v>
      </c>
      <c r="AY270" s="238" t="s">
        <v>117</v>
      </c>
    </row>
    <row r="271" spans="2:51" s="12" customFormat="1" ht="13.5">
      <c r="B271" s="228"/>
      <c r="C271" s="229"/>
      <c r="D271" s="219" t="s">
        <v>175</v>
      </c>
      <c r="E271" s="230" t="s">
        <v>21</v>
      </c>
      <c r="F271" s="231" t="s">
        <v>388</v>
      </c>
      <c r="G271" s="229"/>
      <c r="H271" s="232">
        <v>4.957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175</v>
      </c>
      <c r="AU271" s="238" t="s">
        <v>135</v>
      </c>
      <c r="AV271" s="12" t="s">
        <v>82</v>
      </c>
      <c r="AW271" s="12" t="s">
        <v>37</v>
      </c>
      <c r="AX271" s="12" t="s">
        <v>73</v>
      </c>
      <c r="AY271" s="238" t="s">
        <v>117</v>
      </c>
    </row>
    <row r="272" spans="2:51" s="13" customFormat="1" ht="13.5">
      <c r="B272" s="239"/>
      <c r="C272" s="240"/>
      <c r="D272" s="219" t="s">
        <v>175</v>
      </c>
      <c r="E272" s="241" t="s">
        <v>21</v>
      </c>
      <c r="F272" s="242" t="s">
        <v>178</v>
      </c>
      <c r="G272" s="240"/>
      <c r="H272" s="243">
        <v>11.932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AT272" s="249" t="s">
        <v>175</v>
      </c>
      <c r="AU272" s="249" t="s">
        <v>135</v>
      </c>
      <c r="AV272" s="13" t="s">
        <v>131</v>
      </c>
      <c r="AW272" s="13" t="s">
        <v>37</v>
      </c>
      <c r="AX272" s="13" t="s">
        <v>78</v>
      </c>
      <c r="AY272" s="249" t="s">
        <v>117</v>
      </c>
    </row>
    <row r="273" spans="2:65" s="1" customFormat="1" ht="16.5" customHeight="1">
      <c r="B273" s="41"/>
      <c r="C273" s="195" t="s">
        <v>389</v>
      </c>
      <c r="D273" s="195" t="s">
        <v>127</v>
      </c>
      <c r="E273" s="196" t="s">
        <v>390</v>
      </c>
      <c r="F273" s="197" t="s">
        <v>391</v>
      </c>
      <c r="G273" s="198" t="s">
        <v>188</v>
      </c>
      <c r="H273" s="199">
        <v>68.968</v>
      </c>
      <c r="I273" s="200"/>
      <c r="J273" s="201">
        <f>ROUND(I273*H273,2)</f>
        <v>0</v>
      </c>
      <c r="K273" s="197" t="s">
        <v>21</v>
      </c>
      <c r="L273" s="61"/>
      <c r="M273" s="202" t="s">
        <v>21</v>
      </c>
      <c r="N273" s="203" t="s">
        <v>44</v>
      </c>
      <c r="O273" s="42"/>
      <c r="P273" s="204">
        <f>O273*H273</f>
        <v>0</v>
      </c>
      <c r="Q273" s="204">
        <v>0</v>
      </c>
      <c r="R273" s="204">
        <f>Q273*H273</f>
        <v>0</v>
      </c>
      <c r="S273" s="204">
        <v>0.054</v>
      </c>
      <c r="T273" s="205">
        <f>S273*H273</f>
        <v>3.724272</v>
      </c>
      <c r="AR273" s="24" t="s">
        <v>131</v>
      </c>
      <c r="AT273" s="24" t="s">
        <v>127</v>
      </c>
      <c r="AU273" s="24" t="s">
        <v>135</v>
      </c>
      <c r="AY273" s="24" t="s">
        <v>117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24" t="s">
        <v>78</v>
      </c>
      <c r="BK273" s="206">
        <f>ROUND(I273*H273,2)</f>
        <v>0</v>
      </c>
      <c r="BL273" s="24" t="s">
        <v>131</v>
      </c>
      <c r="BM273" s="24" t="s">
        <v>392</v>
      </c>
    </row>
    <row r="274" spans="2:51" s="12" customFormat="1" ht="13.5">
      <c r="B274" s="228"/>
      <c r="C274" s="229"/>
      <c r="D274" s="219" t="s">
        <v>175</v>
      </c>
      <c r="E274" s="230" t="s">
        <v>21</v>
      </c>
      <c r="F274" s="231" t="s">
        <v>393</v>
      </c>
      <c r="G274" s="229"/>
      <c r="H274" s="232">
        <v>2.124</v>
      </c>
      <c r="I274" s="233"/>
      <c r="J274" s="229"/>
      <c r="K274" s="229"/>
      <c r="L274" s="234"/>
      <c r="M274" s="235"/>
      <c r="N274" s="236"/>
      <c r="O274" s="236"/>
      <c r="P274" s="236"/>
      <c r="Q274" s="236"/>
      <c r="R274" s="236"/>
      <c r="S274" s="236"/>
      <c r="T274" s="237"/>
      <c r="AT274" s="238" t="s">
        <v>175</v>
      </c>
      <c r="AU274" s="238" t="s">
        <v>135</v>
      </c>
      <c r="AV274" s="12" t="s">
        <v>82</v>
      </c>
      <c r="AW274" s="12" t="s">
        <v>37</v>
      </c>
      <c r="AX274" s="12" t="s">
        <v>73</v>
      </c>
      <c r="AY274" s="238" t="s">
        <v>117</v>
      </c>
    </row>
    <row r="275" spans="2:51" s="12" customFormat="1" ht="13.5">
      <c r="B275" s="228"/>
      <c r="C275" s="229"/>
      <c r="D275" s="219" t="s">
        <v>175</v>
      </c>
      <c r="E275" s="230" t="s">
        <v>21</v>
      </c>
      <c r="F275" s="231" t="s">
        <v>394</v>
      </c>
      <c r="G275" s="229"/>
      <c r="H275" s="232">
        <v>28.497</v>
      </c>
      <c r="I275" s="233"/>
      <c r="J275" s="229"/>
      <c r="K275" s="229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175</v>
      </c>
      <c r="AU275" s="238" t="s">
        <v>135</v>
      </c>
      <c r="AV275" s="12" t="s">
        <v>82</v>
      </c>
      <c r="AW275" s="12" t="s">
        <v>37</v>
      </c>
      <c r="AX275" s="12" t="s">
        <v>73</v>
      </c>
      <c r="AY275" s="238" t="s">
        <v>117</v>
      </c>
    </row>
    <row r="276" spans="2:51" s="12" customFormat="1" ht="13.5">
      <c r="B276" s="228"/>
      <c r="C276" s="229"/>
      <c r="D276" s="219" t="s">
        <v>175</v>
      </c>
      <c r="E276" s="230" t="s">
        <v>21</v>
      </c>
      <c r="F276" s="231" t="s">
        <v>395</v>
      </c>
      <c r="G276" s="229"/>
      <c r="H276" s="232">
        <v>38.347</v>
      </c>
      <c r="I276" s="233"/>
      <c r="J276" s="229"/>
      <c r="K276" s="229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175</v>
      </c>
      <c r="AU276" s="238" t="s">
        <v>135</v>
      </c>
      <c r="AV276" s="12" t="s">
        <v>82</v>
      </c>
      <c r="AW276" s="12" t="s">
        <v>37</v>
      </c>
      <c r="AX276" s="12" t="s">
        <v>73</v>
      </c>
      <c r="AY276" s="238" t="s">
        <v>117</v>
      </c>
    </row>
    <row r="277" spans="2:51" s="13" customFormat="1" ht="13.5">
      <c r="B277" s="239"/>
      <c r="C277" s="240"/>
      <c r="D277" s="219" t="s">
        <v>175</v>
      </c>
      <c r="E277" s="241" t="s">
        <v>21</v>
      </c>
      <c r="F277" s="242" t="s">
        <v>178</v>
      </c>
      <c r="G277" s="240"/>
      <c r="H277" s="243">
        <v>68.968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AT277" s="249" t="s">
        <v>175</v>
      </c>
      <c r="AU277" s="249" t="s">
        <v>135</v>
      </c>
      <c r="AV277" s="13" t="s">
        <v>131</v>
      </c>
      <c r="AW277" s="13" t="s">
        <v>37</v>
      </c>
      <c r="AX277" s="13" t="s">
        <v>78</v>
      </c>
      <c r="AY277" s="249" t="s">
        <v>117</v>
      </c>
    </row>
    <row r="278" spans="2:65" s="1" customFormat="1" ht="16.5" customHeight="1">
      <c r="B278" s="41"/>
      <c r="C278" s="195" t="s">
        <v>211</v>
      </c>
      <c r="D278" s="195" t="s">
        <v>127</v>
      </c>
      <c r="E278" s="196" t="s">
        <v>396</v>
      </c>
      <c r="F278" s="197" t="s">
        <v>397</v>
      </c>
      <c r="G278" s="198" t="s">
        <v>188</v>
      </c>
      <c r="H278" s="199">
        <v>13.44</v>
      </c>
      <c r="I278" s="200"/>
      <c r="J278" s="201">
        <f>ROUND(I278*H278,2)</f>
        <v>0</v>
      </c>
      <c r="K278" s="197" t="s">
        <v>21</v>
      </c>
      <c r="L278" s="61"/>
      <c r="M278" s="202" t="s">
        <v>21</v>
      </c>
      <c r="N278" s="203" t="s">
        <v>44</v>
      </c>
      <c r="O278" s="42"/>
      <c r="P278" s="204">
        <f>O278*H278</f>
        <v>0</v>
      </c>
      <c r="Q278" s="204">
        <v>0</v>
      </c>
      <c r="R278" s="204">
        <f>Q278*H278</f>
        <v>0</v>
      </c>
      <c r="S278" s="204">
        <v>0.038</v>
      </c>
      <c r="T278" s="205">
        <f>S278*H278</f>
        <v>0.51072</v>
      </c>
      <c r="AR278" s="24" t="s">
        <v>131</v>
      </c>
      <c r="AT278" s="24" t="s">
        <v>127</v>
      </c>
      <c r="AU278" s="24" t="s">
        <v>135</v>
      </c>
      <c r="AY278" s="24" t="s">
        <v>117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24" t="s">
        <v>78</v>
      </c>
      <c r="BK278" s="206">
        <f>ROUND(I278*H278,2)</f>
        <v>0</v>
      </c>
      <c r="BL278" s="24" t="s">
        <v>131</v>
      </c>
      <c r="BM278" s="24" t="s">
        <v>398</v>
      </c>
    </row>
    <row r="279" spans="2:51" s="12" customFormat="1" ht="13.5">
      <c r="B279" s="228"/>
      <c r="C279" s="229"/>
      <c r="D279" s="219" t="s">
        <v>175</v>
      </c>
      <c r="E279" s="230" t="s">
        <v>21</v>
      </c>
      <c r="F279" s="231" t="s">
        <v>399</v>
      </c>
      <c r="G279" s="229"/>
      <c r="H279" s="232">
        <v>13.44</v>
      </c>
      <c r="I279" s="233"/>
      <c r="J279" s="229"/>
      <c r="K279" s="229"/>
      <c r="L279" s="234"/>
      <c r="M279" s="235"/>
      <c r="N279" s="236"/>
      <c r="O279" s="236"/>
      <c r="P279" s="236"/>
      <c r="Q279" s="236"/>
      <c r="R279" s="236"/>
      <c r="S279" s="236"/>
      <c r="T279" s="237"/>
      <c r="AT279" s="238" t="s">
        <v>175</v>
      </c>
      <c r="AU279" s="238" t="s">
        <v>135</v>
      </c>
      <c r="AV279" s="12" t="s">
        <v>82</v>
      </c>
      <c r="AW279" s="12" t="s">
        <v>37</v>
      </c>
      <c r="AX279" s="12" t="s">
        <v>73</v>
      </c>
      <c r="AY279" s="238" t="s">
        <v>117</v>
      </c>
    </row>
    <row r="280" spans="2:51" s="13" customFormat="1" ht="13.5">
      <c r="B280" s="239"/>
      <c r="C280" s="240"/>
      <c r="D280" s="219" t="s">
        <v>175</v>
      </c>
      <c r="E280" s="241" t="s">
        <v>21</v>
      </c>
      <c r="F280" s="242" t="s">
        <v>178</v>
      </c>
      <c r="G280" s="240"/>
      <c r="H280" s="243">
        <v>13.44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AT280" s="249" t="s">
        <v>175</v>
      </c>
      <c r="AU280" s="249" t="s">
        <v>135</v>
      </c>
      <c r="AV280" s="13" t="s">
        <v>131</v>
      </c>
      <c r="AW280" s="13" t="s">
        <v>37</v>
      </c>
      <c r="AX280" s="13" t="s">
        <v>78</v>
      </c>
      <c r="AY280" s="249" t="s">
        <v>117</v>
      </c>
    </row>
    <row r="281" spans="2:65" s="1" customFormat="1" ht="16.5" customHeight="1">
      <c r="B281" s="41"/>
      <c r="C281" s="195" t="s">
        <v>400</v>
      </c>
      <c r="D281" s="195" t="s">
        <v>127</v>
      </c>
      <c r="E281" s="196" t="s">
        <v>401</v>
      </c>
      <c r="F281" s="197" t="s">
        <v>402</v>
      </c>
      <c r="G281" s="198" t="s">
        <v>188</v>
      </c>
      <c r="H281" s="199">
        <v>6.992</v>
      </c>
      <c r="I281" s="200"/>
      <c r="J281" s="201">
        <f>ROUND(I281*H281,2)</f>
        <v>0</v>
      </c>
      <c r="K281" s="197" t="s">
        <v>21</v>
      </c>
      <c r="L281" s="61"/>
      <c r="M281" s="202" t="s">
        <v>21</v>
      </c>
      <c r="N281" s="203" t="s">
        <v>44</v>
      </c>
      <c r="O281" s="42"/>
      <c r="P281" s="204">
        <f>O281*H281</f>
        <v>0</v>
      </c>
      <c r="Q281" s="204">
        <v>0</v>
      </c>
      <c r="R281" s="204">
        <f>Q281*H281</f>
        <v>0</v>
      </c>
      <c r="S281" s="204">
        <v>0.032</v>
      </c>
      <c r="T281" s="205">
        <f>S281*H281</f>
        <v>0.223744</v>
      </c>
      <c r="AR281" s="24" t="s">
        <v>131</v>
      </c>
      <c r="AT281" s="24" t="s">
        <v>127</v>
      </c>
      <c r="AU281" s="24" t="s">
        <v>135</v>
      </c>
      <c r="AY281" s="24" t="s">
        <v>117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24" t="s">
        <v>78</v>
      </c>
      <c r="BK281" s="206">
        <f>ROUND(I281*H281,2)</f>
        <v>0</v>
      </c>
      <c r="BL281" s="24" t="s">
        <v>131</v>
      </c>
      <c r="BM281" s="24" t="s">
        <v>403</v>
      </c>
    </row>
    <row r="282" spans="2:51" s="12" customFormat="1" ht="13.5">
      <c r="B282" s="228"/>
      <c r="C282" s="229"/>
      <c r="D282" s="219" t="s">
        <v>175</v>
      </c>
      <c r="E282" s="230" t="s">
        <v>21</v>
      </c>
      <c r="F282" s="231" t="s">
        <v>404</v>
      </c>
      <c r="G282" s="229"/>
      <c r="H282" s="232">
        <v>6.992</v>
      </c>
      <c r="I282" s="233"/>
      <c r="J282" s="229"/>
      <c r="K282" s="229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175</v>
      </c>
      <c r="AU282" s="238" t="s">
        <v>135</v>
      </c>
      <c r="AV282" s="12" t="s">
        <v>82</v>
      </c>
      <c r="AW282" s="12" t="s">
        <v>37</v>
      </c>
      <c r="AX282" s="12" t="s">
        <v>73</v>
      </c>
      <c r="AY282" s="238" t="s">
        <v>117</v>
      </c>
    </row>
    <row r="283" spans="2:51" s="13" customFormat="1" ht="13.5">
      <c r="B283" s="239"/>
      <c r="C283" s="240"/>
      <c r="D283" s="219" t="s">
        <v>175</v>
      </c>
      <c r="E283" s="241" t="s">
        <v>21</v>
      </c>
      <c r="F283" s="242" t="s">
        <v>178</v>
      </c>
      <c r="G283" s="240"/>
      <c r="H283" s="243">
        <v>6.992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AT283" s="249" t="s">
        <v>175</v>
      </c>
      <c r="AU283" s="249" t="s">
        <v>135</v>
      </c>
      <c r="AV283" s="13" t="s">
        <v>131</v>
      </c>
      <c r="AW283" s="13" t="s">
        <v>37</v>
      </c>
      <c r="AX283" s="13" t="s">
        <v>78</v>
      </c>
      <c r="AY283" s="249" t="s">
        <v>117</v>
      </c>
    </row>
    <row r="284" spans="2:65" s="1" customFormat="1" ht="16.5" customHeight="1">
      <c r="B284" s="41"/>
      <c r="C284" s="195" t="s">
        <v>216</v>
      </c>
      <c r="D284" s="195" t="s">
        <v>127</v>
      </c>
      <c r="E284" s="196" t="s">
        <v>405</v>
      </c>
      <c r="F284" s="197" t="s">
        <v>406</v>
      </c>
      <c r="G284" s="198" t="s">
        <v>188</v>
      </c>
      <c r="H284" s="199">
        <v>27.381</v>
      </c>
      <c r="I284" s="200"/>
      <c r="J284" s="201">
        <f>ROUND(I284*H284,2)</f>
        <v>0</v>
      </c>
      <c r="K284" s="197" t="s">
        <v>21</v>
      </c>
      <c r="L284" s="61"/>
      <c r="M284" s="202" t="s">
        <v>21</v>
      </c>
      <c r="N284" s="203" t="s">
        <v>44</v>
      </c>
      <c r="O284" s="42"/>
      <c r="P284" s="204">
        <f>O284*H284</f>
        <v>0</v>
      </c>
      <c r="Q284" s="204">
        <v>0</v>
      </c>
      <c r="R284" s="204">
        <f>Q284*H284</f>
        <v>0</v>
      </c>
      <c r="S284" s="204">
        <v>0</v>
      </c>
      <c r="T284" s="205">
        <f>S284*H284</f>
        <v>0</v>
      </c>
      <c r="AR284" s="24" t="s">
        <v>131</v>
      </c>
      <c r="AT284" s="24" t="s">
        <v>127</v>
      </c>
      <c r="AU284" s="24" t="s">
        <v>135</v>
      </c>
      <c r="AY284" s="24" t="s">
        <v>117</v>
      </c>
      <c r="BE284" s="206">
        <f>IF(N284="základní",J284,0)</f>
        <v>0</v>
      </c>
      <c r="BF284" s="206">
        <f>IF(N284="snížená",J284,0)</f>
        <v>0</v>
      </c>
      <c r="BG284" s="206">
        <f>IF(N284="zákl. přenesená",J284,0)</f>
        <v>0</v>
      </c>
      <c r="BH284" s="206">
        <f>IF(N284="sníž. přenesená",J284,0)</f>
        <v>0</v>
      </c>
      <c r="BI284" s="206">
        <f>IF(N284="nulová",J284,0)</f>
        <v>0</v>
      </c>
      <c r="BJ284" s="24" t="s">
        <v>78</v>
      </c>
      <c r="BK284" s="206">
        <f>ROUND(I284*H284,2)</f>
        <v>0</v>
      </c>
      <c r="BL284" s="24" t="s">
        <v>131</v>
      </c>
      <c r="BM284" s="24" t="s">
        <v>407</v>
      </c>
    </row>
    <row r="285" spans="2:51" s="12" customFormat="1" ht="13.5">
      <c r="B285" s="228"/>
      <c r="C285" s="229"/>
      <c r="D285" s="219" t="s">
        <v>175</v>
      </c>
      <c r="E285" s="230" t="s">
        <v>21</v>
      </c>
      <c r="F285" s="231" t="s">
        <v>408</v>
      </c>
      <c r="G285" s="229"/>
      <c r="H285" s="232">
        <v>27.381</v>
      </c>
      <c r="I285" s="233"/>
      <c r="J285" s="229"/>
      <c r="K285" s="229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175</v>
      </c>
      <c r="AU285" s="238" t="s">
        <v>135</v>
      </c>
      <c r="AV285" s="12" t="s">
        <v>82</v>
      </c>
      <c r="AW285" s="12" t="s">
        <v>37</v>
      </c>
      <c r="AX285" s="12" t="s">
        <v>73</v>
      </c>
      <c r="AY285" s="238" t="s">
        <v>117</v>
      </c>
    </row>
    <row r="286" spans="2:51" s="13" customFormat="1" ht="13.5">
      <c r="B286" s="239"/>
      <c r="C286" s="240"/>
      <c r="D286" s="219" t="s">
        <v>175</v>
      </c>
      <c r="E286" s="241" t="s">
        <v>21</v>
      </c>
      <c r="F286" s="242" t="s">
        <v>178</v>
      </c>
      <c r="G286" s="240"/>
      <c r="H286" s="243">
        <v>27.381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AT286" s="249" t="s">
        <v>175</v>
      </c>
      <c r="AU286" s="249" t="s">
        <v>135</v>
      </c>
      <c r="AV286" s="13" t="s">
        <v>131</v>
      </c>
      <c r="AW286" s="13" t="s">
        <v>37</v>
      </c>
      <c r="AX286" s="13" t="s">
        <v>78</v>
      </c>
      <c r="AY286" s="249" t="s">
        <v>117</v>
      </c>
    </row>
    <row r="287" spans="2:65" s="1" customFormat="1" ht="16.5" customHeight="1">
      <c r="B287" s="41"/>
      <c r="C287" s="195" t="s">
        <v>409</v>
      </c>
      <c r="D287" s="195" t="s">
        <v>127</v>
      </c>
      <c r="E287" s="196" t="s">
        <v>410</v>
      </c>
      <c r="F287" s="197" t="s">
        <v>411</v>
      </c>
      <c r="G287" s="198" t="s">
        <v>188</v>
      </c>
      <c r="H287" s="199">
        <v>50</v>
      </c>
      <c r="I287" s="200"/>
      <c r="J287" s="201">
        <f>ROUND(I287*H287,2)</f>
        <v>0</v>
      </c>
      <c r="K287" s="197" t="s">
        <v>21</v>
      </c>
      <c r="L287" s="61"/>
      <c r="M287" s="202" t="s">
        <v>21</v>
      </c>
      <c r="N287" s="203" t="s">
        <v>44</v>
      </c>
      <c r="O287" s="42"/>
      <c r="P287" s="204">
        <f>O287*H287</f>
        <v>0</v>
      </c>
      <c r="Q287" s="204">
        <v>0</v>
      </c>
      <c r="R287" s="204">
        <f>Q287*H287</f>
        <v>0</v>
      </c>
      <c r="S287" s="204">
        <v>0.015</v>
      </c>
      <c r="T287" s="205">
        <f>S287*H287</f>
        <v>0.75</v>
      </c>
      <c r="AR287" s="24" t="s">
        <v>131</v>
      </c>
      <c r="AT287" s="24" t="s">
        <v>127</v>
      </c>
      <c r="AU287" s="24" t="s">
        <v>135</v>
      </c>
      <c r="AY287" s="24" t="s">
        <v>117</v>
      </c>
      <c r="BE287" s="206">
        <f>IF(N287="základní",J287,0)</f>
        <v>0</v>
      </c>
      <c r="BF287" s="206">
        <f>IF(N287="snížená",J287,0)</f>
        <v>0</v>
      </c>
      <c r="BG287" s="206">
        <f>IF(N287="zákl. přenesená",J287,0)</f>
        <v>0</v>
      </c>
      <c r="BH287" s="206">
        <f>IF(N287="sníž. přenesená",J287,0)</f>
        <v>0</v>
      </c>
      <c r="BI287" s="206">
        <f>IF(N287="nulová",J287,0)</f>
        <v>0</v>
      </c>
      <c r="BJ287" s="24" t="s">
        <v>78</v>
      </c>
      <c r="BK287" s="206">
        <f>ROUND(I287*H287,2)</f>
        <v>0</v>
      </c>
      <c r="BL287" s="24" t="s">
        <v>131</v>
      </c>
      <c r="BM287" s="24" t="s">
        <v>412</v>
      </c>
    </row>
    <row r="288" spans="2:51" s="12" customFormat="1" ht="13.5">
      <c r="B288" s="228"/>
      <c r="C288" s="229"/>
      <c r="D288" s="219" t="s">
        <v>175</v>
      </c>
      <c r="E288" s="230" t="s">
        <v>21</v>
      </c>
      <c r="F288" s="231" t="s">
        <v>413</v>
      </c>
      <c r="G288" s="229"/>
      <c r="H288" s="232">
        <v>1</v>
      </c>
      <c r="I288" s="233"/>
      <c r="J288" s="229"/>
      <c r="K288" s="229"/>
      <c r="L288" s="234"/>
      <c r="M288" s="235"/>
      <c r="N288" s="236"/>
      <c r="O288" s="236"/>
      <c r="P288" s="236"/>
      <c r="Q288" s="236"/>
      <c r="R288" s="236"/>
      <c r="S288" s="236"/>
      <c r="T288" s="237"/>
      <c r="AT288" s="238" t="s">
        <v>175</v>
      </c>
      <c r="AU288" s="238" t="s">
        <v>135</v>
      </c>
      <c r="AV288" s="12" t="s">
        <v>82</v>
      </c>
      <c r="AW288" s="12" t="s">
        <v>37</v>
      </c>
      <c r="AX288" s="12" t="s">
        <v>73</v>
      </c>
      <c r="AY288" s="238" t="s">
        <v>117</v>
      </c>
    </row>
    <row r="289" spans="2:51" s="12" customFormat="1" ht="13.5">
      <c r="B289" s="228"/>
      <c r="C289" s="229"/>
      <c r="D289" s="219" t="s">
        <v>175</v>
      </c>
      <c r="E289" s="230" t="s">
        <v>21</v>
      </c>
      <c r="F289" s="231" t="s">
        <v>414</v>
      </c>
      <c r="G289" s="229"/>
      <c r="H289" s="232">
        <v>16</v>
      </c>
      <c r="I289" s="233"/>
      <c r="J289" s="229"/>
      <c r="K289" s="229"/>
      <c r="L289" s="234"/>
      <c r="M289" s="235"/>
      <c r="N289" s="236"/>
      <c r="O289" s="236"/>
      <c r="P289" s="236"/>
      <c r="Q289" s="236"/>
      <c r="R289" s="236"/>
      <c r="S289" s="236"/>
      <c r="T289" s="237"/>
      <c r="AT289" s="238" t="s">
        <v>175</v>
      </c>
      <c r="AU289" s="238" t="s">
        <v>135</v>
      </c>
      <c r="AV289" s="12" t="s">
        <v>82</v>
      </c>
      <c r="AW289" s="12" t="s">
        <v>37</v>
      </c>
      <c r="AX289" s="12" t="s">
        <v>73</v>
      </c>
      <c r="AY289" s="238" t="s">
        <v>117</v>
      </c>
    </row>
    <row r="290" spans="2:51" s="12" customFormat="1" ht="13.5">
      <c r="B290" s="228"/>
      <c r="C290" s="229"/>
      <c r="D290" s="219" t="s">
        <v>175</v>
      </c>
      <c r="E290" s="230" t="s">
        <v>21</v>
      </c>
      <c r="F290" s="231" t="s">
        <v>415</v>
      </c>
      <c r="G290" s="229"/>
      <c r="H290" s="232">
        <v>1</v>
      </c>
      <c r="I290" s="233"/>
      <c r="J290" s="229"/>
      <c r="K290" s="229"/>
      <c r="L290" s="234"/>
      <c r="M290" s="235"/>
      <c r="N290" s="236"/>
      <c r="O290" s="236"/>
      <c r="P290" s="236"/>
      <c r="Q290" s="236"/>
      <c r="R290" s="236"/>
      <c r="S290" s="236"/>
      <c r="T290" s="237"/>
      <c r="AT290" s="238" t="s">
        <v>175</v>
      </c>
      <c r="AU290" s="238" t="s">
        <v>135</v>
      </c>
      <c r="AV290" s="12" t="s">
        <v>82</v>
      </c>
      <c r="AW290" s="12" t="s">
        <v>37</v>
      </c>
      <c r="AX290" s="12" t="s">
        <v>73</v>
      </c>
      <c r="AY290" s="238" t="s">
        <v>117</v>
      </c>
    </row>
    <row r="291" spans="2:51" s="12" customFormat="1" ht="13.5">
      <c r="B291" s="228"/>
      <c r="C291" s="229"/>
      <c r="D291" s="219" t="s">
        <v>175</v>
      </c>
      <c r="E291" s="230" t="s">
        <v>21</v>
      </c>
      <c r="F291" s="231" t="s">
        <v>416</v>
      </c>
      <c r="G291" s="229"/>
      <c r="H291" s="232">
        <v>17</v>
      </c>
      <c r="I291" s="233"/>
      <c r="J291" s="229"/>
      <c r="K291" s="229"/>
      <c r="L291" s="234"/>
      <c r="M291" s="235"/>
      <c r="N291" s="236"/>
      <c r="O291" s="236"/>
      <c r="P291" s="236"/>
      <c r="Q291" s="236"/>
      <c r="R291" s="236"/>
      <c r="S291" s="236"/>
      <c r="T291" s="237"/>
      <c r="AT291" s="238" t="s">
        <v>175</v>
      </c>
      <c r="AU291" s="238" t="s">
        <v>135</v>
      </c>
      <c r="AV291" s="12" t="s">
        <v>82</v>
      </c>
      <c r="AW291" s="12" t="s">
        <v>37</v>
      </c>
      <c r="AX291" s="12" t="s">
        <v>73</v>
      </c>
      <c r="AY291" s="238" t="s">
        <v>117</v>
      </c>
    </row>
    <row r="292" spans="2:51" s="12" customFormat="1" ht="13.5">
      <c r="B292" s="228"/>
      <c r="C292" s="229"/>
      <c r="D292" s="219" t="s">
        <v>175</v>
      </c>
      <c r="E292" s="230" t="s">
        <v>21</v>
      </c>
      <c r="F292" s="231" t="s">
        <v>417</v>
      </c>
      <c r="G292" s="229"/>
      <c r="H292" s="232">
        <v>12</v>
      </c>
      <c r="I292" s="233"/>
      <c r="J292" s="229"/>
      <c r="K292" s="229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175</v>
      </c>
      <c r="AU292" s="238" t="s">
        <v>135</v>
      </c>
      <c r="AV292" s="12" t="s">
        <v>82</v>
      </c>
      <c r="AW292" s="12" t="s">
        <v>37</v>
      </c>
      <c r="AX292" s="12" t="s">
        <v>73</v>
      </c>
      <c r="AY292" s="238" t="s">
        <v>117</v>
      </c>
    </row>
    <row r="293" spans="2:51" s="12" customFormat="1" ht="13.5">
      <c r="B293" s="228"/>
      <c r="C293" s="229"/>
      <c r="D293" s="219" t="s">
        <v>175</v>
      </c>
      <c r="E293" s="230" t="s">
        <v>21</v>
      </c>
      <c r="F293" s="231" t="s">
        <v>418</v>
      </c>
      <c r="G293" s="229"/>
      <c r="H293" s="232">
        <v>1</v>
      </c>
      <c r="I293" s="233"/>
      <c r="J293" s="229"/>
      <c r="K293" s="229"/>
      <c r="L293" s="234"/>
      <c r="M293" s="235"/>
      <c r="N293" s="236"/>
      <c r="O293" s="236"/>
      <c r="P293" s="236"/>
      <c r="Q293" s="236"/>
      <c r="R293" s="236"/>
      <c r="S293" s="236"/>
      <c r="T293" s="237"/>
      <c r="AT293" s="238" t="s">
        <v>175</v>
      </c>
      <c r="AU293" s="238" t="s">
        <v>135</v>
      </c>
      <c r="AV293" s="12" t="s">
        <v>82</v>
      </c>
      <c r="AW293" s="12" t="s">
        <v>37</v>
      </c>
      <c r="AX293" s="12" t="s">
        <v>73</v>
      </c>
      <c r="AY293" s="238" t="s">
        <v>117</v>
      </c>
    </row>
    <row r="294" spans="2:51" s="12" customFormat="1" ht="13.5">
      <c r="B294" s="228"/>
      <c r="C294" s="229"/>
      <c r="D294" s="219" t="s">
        <v>175</v>
      </c>
      <c r="E294" s="230" t="s">
        <v>21</v>
      </c>
      <c r="F294" s="231" t="s">
        <v>419</v>
      </c>
      <c r="G294" s="229"/>
      <c r="H294" s="232">
        <v>2</v>
      </c>
      <c r="I294" s="233"/>
      <c r="J294" s="229"/>
      <c r="K294" s="229"/>
      <c r="L294" s="234"/>
      <c r="M294" s="235"/>
      <c r="N294" s="236"/>
      <c r="O294" s="236"/>
      <c r="P294" s="236"/>
      <c r="Q294" s="236"/>
      <c r="R294" s="236"/>
      <c r="S294" s="236"/>
      <c r="T294" s="237"/>
      <c r="AT294" s="238" t="s">
        <v>175</v>
      </c>
      <c r="AU294" s="238" t="s">
        <v>135</v>
      </c>
      <c r="AV294" s="12" t="s">
        <v>82</v>
      </c>
      <c r="AW294" s="12" t="s">
        <v>37</v>
      </c>
      <c r="AX294" s="12" t="s">
        <v>73</v>
      </c>
      <c r="AY294" s="238" t="s">
        <v>117</v>
      </c>
    </row>
    <row r="295" spans="2:51" s="13" customFormat="1" ht="13.5">
      <c r="B295" s="239"/>
      <c r="C295" s="240"/>
      <c r="D295" s="219" t="s">
        <v>175</v>
      </c>
      <c r="E295" s="241" t="s">
        <v>21</v>
      </c>
      <c r="F295" s="242" t="s">
        <v>178</v>
      </c>
      <c r="G295" s="240"/>
      <c r="H295" s="243">
        <v>50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AT295" s="249" t="s">
        <v>175</v>
      </c>
      <c r="AU295" s="249" t="s">
        <v>135</v>
      </c>
      <c r="AV295" s="13" t="s">
        <v>131</v>
      </c>
      <c r="AW295" s="13" t="s">
        <v>37</v>
      </c>
      <c r="AX295" s="13" t="s">
        <v>78</v>
      </c>
      <c r="AY295" s="249" t="s">
        <v>117</v>
      </c>
    </row>
    <row r="296" spans="2:65" s="1" customFormat="1" ht="16.5" customHeight="1">
      <c r="B296" s="41"/>
      <c r="C296" s="195" t="s">
        <v>234</v>
      </c>
      <c r="D296" s="195" t="s">
        <v>127</v>
      </c>
      <c r="E296" s="196" t="s">
        <v>420</v>
      </c>
      <c r="F296" s="197" t="s">
        <v>421</v>
      </c>
      <c r="G296" s="198" t="s">
        <v>134</v>
      </c>
      <c r="H296" s="199">
        <v>47</v>
      </c>
      <c r="I296" s="200"/>
      <c r="J296" s="201">
        <f>ROUND(I296*H296,2)</f>
        <v>0</v>
      </c>
      <c r="K296" s="197" t="s">
        <v>21</v>
      </c>
      <c r="L296" s="61"/>
      <c r="M296" s="202" t="s">
        <v>21</v>
      </c>
      <c r="N296" s="203" t="s">
        <v>44</v>
      </c>
      <c r="O296" s="42"/>
      <c r="P296" s="204">
        <f>O296*H296</f>
        <v>0</v>
      </c>
      <c r="Q296" s="204">
        <v>0</v>
      </c>
      <c r="R296" s="204">
        <f>Q296*H296</f>
        <v>0</v>
      </c>
      <c r="S296" s="204">
        <v>0</v>
      </c>
      <c r="T296" s="205">
        <f>S296*H296</f>
        <v>0</v>
      </c>
      <c r="AR296" s="24" t="s">
        <v>131</v>
      </c>
      <c r="AT296" s="24" t="s">
        <v>127</v>
      </c>
      <c r="AU296" s="24" t="s">
        <v>135</v>
      </c>
      <c r="AY296" s="24" t="s">
        <v>117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24" t="s">
        <v>78</v>
      </c>
      <c r="BK296" s="206">
        <f>ROUND(I296*H296,2)</f>
        <v>0</v>
      </c>
      <c r="BL296" s="24" t="s">
        <v>131</v>
      </c>
      <c r="BM296" s="24" t="s">
        <v>422</v>
      </c>
    </row>
    <row r="297" spans="2:51" s="12" customFormat="1" ht="13.5">
      <c r="B297" s="228"/>
      <c r="C297" s="229"/>
      <c r="D297" s="219" t="s">
        <v>175</v>
      </c>
      <c r="E297" s="230" t="s">
        <v>21</v>
      </c>
      <c r="F297" s="231" t="s">
        <v>413</v>
      </c>
      <c r="G297" s="229"/>
      <c r="H297" s="232">
        <v>1</v>
      </c>
      <c r="I297" s="233"/>
      <c r="J297" s="229"/>
      <c r="K297" s="229"/>
      <c r="L297" s="234"/>
      <c r="M297" s="235"/>
      <c r="N297" s="236"/>
      <c r="O297" s="236"/>
      <c r="P297" s="236"/>
      <c r="Q297" s="236"/>
      <c r="R297" s="236"/>
      <c r="S297" s="236"/>
      <c r="T297" s="237"/>
      <c r="AT297" s="238" t="s">
        <v>175</v>
      </c>
      <c r="AU297" s="238" t="s">
        <v>135</v>
      </c>
      <c r="AV297" s="12" t="s">
        <v>82</v>
      </c>
      <c r="AW297" s="12" t="s">
        <v>37</v>
      </c>
      <c r="AX297" s="12" t="s">
        <v>73</v>
      </c>
      <c r="AY297" s="238" t="s">
        <v>117</v>
      </c>
    </row>
    <row r="298" spans="2:51" s="12" customFormat="1" ht="13.5">
      <c r="B298" s="228"/>
      <c r="C298" s="229"/>
      <c r="D298" s="219" t="s">
        <v>175</v>
      </c>
      <c r="E298" s="230" t="s">
        <v>21</v>
      </c>
      <c r="F298" s="231" t="s">
        <v>414</v>
      </c>
      <c r="G298" s="229"/>
      <c r="H298" s="232">
        <v>16</v>
      </c>
      <c r="I298" s="233"/>
      <c r="J298" s="229"/>
      <c r="K298" s="229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175</v>
      </c>
      <c r="AU298" s="238" t="s">
        <v>135</v>
      </c>
      <c r="AV298" s="12" t="s">
        <v>82</v>
      </c>
      <c r="AW298" s="12" t="s">
        <v>37</v>
      </c>
      <c r="AX298" s="12" t="s">
        <v>73</v>
      </c>
      <c r="AY298" s="238" t="s">
        <v>117</v>
      </c>
    </row>
    <row r="299" spans="2:51" s="12" customFormat="1" ht="13.5">
      <c r="B299" s="228"/>
      <c r="C299" s="229"/>
      <c r="D299" s="219" t="s">
        <v>175</v>
      </c>
      <c r="E299" s="230" t="s">
        <v>21</v>
      </c>
      <c r="F299" s="231" t="s">
        <v>415</v>
      </c>
      <c r="G299" s="229"/>
      <c r="H299" s="232">
        <v>1</v>
      </c>
      <c r="I299" s="233"/>
      <c r="J299" s="229"/>
      <c r="K299" s="229"/>
      <c r="L299" s="234"/>
      <c r="M299" s="235"/>
      <c r="N299" s="236"/>
      <c r="O299" s="236"/>
      <c r="P299" s="236"/>
      <c r="Q299" s="236"/>
      <c r="R299" s="236"/>
      <c r="S299" s="236"/>
      <c r="T299" s="237"/>
      <c r="AT299" s="238" t="s">
        <v>175</v>
      </c>
      <c r="AU299" s="238" t="s">
        <v>135</v>
      </c>
      <c r="AV299" s="12" t="s">
        <v>82</v>
      </c>
      <c r="AW299" s="12" t="s">
        <v>37</v>
      </c>
      <c r="AX299" s="12" t="s">
        <v>73</v>
      </c>
      <c r="AY299" s="238" t="s">
        <v>117</v>
      </c>
    </row>
    <row r="300" spans="2:51" s="12" customFormat="1" ht="13.5">
      <c r="B300" s="228"/>
      <c r="C300" s="229"/>
      <c r="D300" s="219" t="s">
        <v>175</v>
      </c>
      <c r="E300" s="230" t="s">
        <v>21</v>
      </c>
      <c r="F300" s="231" t="s">
        <v>416</v>
      </c>
      <c r="G300" s="229"/>
      <c r="H300" s="232">
        <v>17</v>
      </c>
      <c r="I300" s="233"/>
      <c r="J300" s="229"/>
      <c r="K300" s="229"/>
      <c r="L300" s="234"/>
      <c r="M300" s="235"/>
      <c r="N300" s="236"/>
      <c r="O300" s="236"/>
      <c r="P300" s="236"/>
      <c r="Q300" s="236"/>
      <c r="R300" s="236"/>
      <c r="S300" s="236"/>
      <c r="T300" s="237"/>
      <c r="AT300" s="238" t="s">
        <v>175</v>
      </c>
      <c r="AU300" s="238" t="s">
        <v>135</v>
      </c>
      <c r="AV300" s="12" t="s">
        <v>82</v>
      </c>
      <c r="AW300" s="12" t="s">
        <v>37</v>
      </c>
      <c r="AX300" s="12" t="s">
        <v>73</v>
      </c>
      <c r="AY300" s="238" t="s">
        <v>117</v>
      </c>
    </row>
    <row r="301" spans="2:51" s="12" customFormat="1" ht="13.5">
      <c r="B301" s="228"/>
      <c r="C301" s="229"/>
      <c r="D301" s="219" t="s">
        <v>175</v>
      </c>
      <c r="E301" s="230" t="s">
        <v>21</v>
      </c>
      <c r="F301" s="231" t="s">
        <v>417</v>
      </c>
      <c r="G301" s="229"/>
      <c r="H301" s="232">
        <v>12</v>
      </c>
      <c r="I301" s="233"/>
      <c r="J301" s="229"/>
      <c r="K301" s="229"/>
      <c r="L301" s="234"/>
      <c r="M301" s="235"/>
      <c r="N301" s="236"/>
      <c r="O301" s="236"/>
      <c r="P301" s="236"/>
      <c r="Q301" s="236"/>
      <c r="R301" s="236"/>
      <c r="S301" s="236"/>
      <c r="T301" s="237"/>
      <c r="AT301" s="238" t="s">
        <v>175</v>
      </c>
      <c r="AU301" s="238" t="s">
        <v>135</v>
      </c>
      <c r="AV301" s="12" t="s">
        <v>82</v>
      </c>
      <c r="AW301" s="12" t="s">
        <v>37</v>
      </c>
      <c r="AX301" s="12" t="s">
        <v>73</v>
      </c>
      <c r="AY301" s="238" t="s">
        <v>117</v>
      </c>
    </row>
    <row r="302" spans="2:51" s="13" customFormat="1" ht="13.5">
      <c r="B302" s="239"/>
      <c r="C302" s="240"/>
      <c r="D302" s="219" t="s">
        <v>175</v>
      </c>
      <c r="E302" s="241" t="s">
        <v>21</v>
      </c>
      <c r="F302" s="242" t="s">
        <v>178</v>
      </c>
      <c r="G302" s="240"/>
      <c r="H302" s="243">
        <v>47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AT302" s="249" t="s">
        <v>175</v>
      </c>
      <c r="AU302" s="249" t="s">
        <v>135</v>
      </c>
      <c r="AV302" s="13" t="s">
        <v>131</v>
      </c>
      <c r="AW302" s="13" t="s">
        <v>37</v>
      </c>
      <c r="AX302" s="13" t="s">
        <v>78</v>
      </c>
      <c r="AY302" s="249" t="s">
        <v>117</v>
      </c>
    </row>
    <row r="303" spans="2:65" s="1" customFormat="1" ht="16.5" customHeight="1">
      <c r="B303" s="41"/>
      <c r="C303" s="195" t="s">
        <v>423</v>
      </c>
      <c r="D303" s="195" t="s">
        <v>127</v>
      </c>
      <c r="E303" s="196" t="s">
        <v>424</v>
      </c>
      <c r="F303" s="197" t="s">
        <v>425</v>
      </c>
      <c r="G303" s="198" t="s">
        <v>134</v>
      </c>
      <c r="H303" s="199">
        <v>3</v>
      </c>
      <c r="I303" s="200"/>
      <c r="J303" s="201">
        <f>ROUND(I303*H303,2)</f>
        <v>0</v>
      </c>
      <c r="K303" s="197" t="s">
        <v>21</v>
      </c>
      <c r="L303" s="61"/>
      <c r="M303" s="202" t="s">
        <v>21</v>
      </c>
      <c r="N303" s="203" t="s">
        <v>44</v>
      </c>
      <c r="O303" s="42"/>
      <c r="P303" s="204">
        <f>O303*H303</f>
        <v>0</v>
      </c>
      <c r="Q303" s="204">
        <v>0</v>
      </c>
      <c r="R303" s="204">
        <f>Q303*H303</f>
        <v>0</v>
      </c>
      <c r="S303" s="204">
        <v>0</v>
      </c>
      <c r="T303" s="205">
        <f>S303*H303</f>
        <v>0</v>
      </c>
      <c r="AR303" s="24" t="s">
        <v>131</v>
      </c>
      <c r="AT303" s="24" t="s">
        <v>127</v>
      </c>
      <c r="AU303" s="24" t="s">
        <v>135</v>
      </c>
      <c r="AY303" s="24" t="s">
        <v>117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24" t="s">
        <v>78</v>
      </c>
      <c r="BK303" s="206">
        <f>ROUND(I303*H303,2)</f>
        <v>0</v>
      </c>
      <c r="BL303" s="24" t="s">
        <v>131</v>
      </c>
      <c r="BM303" s="24" t="s">
        <v>426</v>
      </c>
    </row>
    <row r="304" spans="2:51" s="12" customFormat="1" ht="13.5">
      <c r="B304" s="228"/>
      <c r="C304" s="229"/>
      <c r="D304" s="219" t="s">
        <v>175</v>
      </c>
      <c r="E304" s="230" t="s">
        <v>21</v>
      </c>
      <c r="F304" s="231" t="s">
        <v>418</v>
      </c>
      <c r="G304" s="229"/>
      <c r="H304" s="232">
        <v>1</v>
      </c>
      <c r="I304" s="233"/>
      <c r="J304" s="229"/>
      <c r="K304" s="229"/>
      <c r="L304" s="234"/>
      <c r="M304" s="235"/>
      <c r="N304" s="236"/>
      <c r="O304" s="236"/>
      <c r="P304" s="236"/>
      <c r="Q304" s="236"/>
      <c r="R304" s="236"/>
      <c r="S304" s="236"/>
      <c r="T304" s="237"/>
      <c r="AT304" s="238" t="s">
        <v>175</v>
      </c>
      <c r="AU304" s="238" t="s">
        <v>135</v>
      </c>
      <c r="AV304" s="12" t="s">
        <v>82</v>
      </c>
      <c r="AW304" s="12" t="s">
        <v>37</v>
      </c>
      <c r="AX304" s="12" t="s">
        <v>73</v>
      </c>
      <c r="AY304" s="238" t="s">
        <v>117</v>
      </c>
    </row>
    <row r="305" spans="2:51" s="12" customFormat="1" ht="13.5">
      <c r="B305" s="228"/>
      <c r="C305" s="229"/>
      <c r="D305" s="219" t="s">
        <v>175</v>
      </c>
      <c r="E305" s="230" t="s">
        <v>21</v>
      </c>
      <c r="F305" s="231" t="s">
        <v>419</v>
      </c>
      <c r="G305" s="229"/>
      <c r="H305" s="232">
        <v>2</v>
      </c>
      <c r="I305" s="233"/>
      <c r="J305" s="229"/>
      <c r="K305" s="229"/>
      <c r="L305" s="234"/>
      <c r="M305" s="235"/>
      <c r="N305" s="236"/>
      <c r="O305" s="236"/>
      <c r="P305" s="236"/>
      <c r="Q305" s="236"/>
      <c r="R305" s="236"/>
      <c r="S305" s="236"/>
      <c r="T305" s="237"/>
      <c r="AT305" s="238" t="s">
        <v>175</v>
      </c>
      <c r="AU305" s="238" t="s">
        <v>135</v>
      </c>
      <c r="AV305" s="12" t="s">
        <v>82</v>
      </c>
      <c r="AW305" s="12" t="s">
        <v>37</v>
      </c>
      <c r="AX305" s="12" t="s">
        <v>73</v>
      </c>
      <c r="AY305" s="238" t="s">
        <v>117</v>
      </c>
    </row>
    <row r="306" spans="2:51" s="13" customFormat="1" ht="13.5">
      <c r="B306" s="239"/>
      <c r="C306" s="240"/>
      <c r="D306" s="219" t="s">
        <v>175</v>
      </c>
      <c r="E306" s="241" t="s">
        <v>21</v>
      </c>
      <c r="F306" s="242" t="s">
        <v>178</v>
      </c>
      <c r="G306" s="240"/>
      <c r="H306" s="243">
        <v>3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AT306" s="249" t="s">
        <v>175</v>
      </c>
      <c r="AU306" s="249" t="s">
        <v>135</v>
      </c>
      <c r="AV306" s="13" t="s">
        <v>131</v>
      </c>
      <c r="AW306" s="13" t="s">
        <v>37</v>
      </c>
      <c r="AX306" s="13" t="s">
        <v>78</v>
      </c>
      <c r="AY306" s="249" t="s">
        <v>117</v>
      </c>
    </row>
    <row r="307" spans="2:65" s="1" customFormat="1" ht="16.5" customHeight="1">
      <c r="B307" s="41"/>
      <c r="C307" s="195" t="s">
        <v>239</v>
      </c>
      <c r="D307" s="195" t="s">
        <v>127</v>
      </c>
      <c r="E307" s="196" t="s">
        <v>427</v>
      </c>
      <c r="F307" s="197" t="s">
        <v>428</v>
      </c>
      <c r="G307" s="198" t="s">
        <v>164</v>
      </c>
      <c r="H307" s="199">
        <v>100</v>
      </c>
      <c r="I307" s="200"/>
      <c r="J307" s="201">
        <f>ROUND(I307*H307,2)</f>
        <v>0</v>
      </c>
      <c r="K307" s="197" t="s">
        <v>21</v>
      </c>
      <c r="L307" s="61"/>
      <c r="M307" s="202" t="s">
        <v>21</v>
      </c>
      <c r="N307" s="203" t="s">
        <v>44</v>
      </c>
      <c r="O307" s="42"/>
      <c r="P307" s="204">
        <f>O307*H307</f>
        <v>0</v>
      </c>
      <c r="Q307" s="204">
        <v>0</v>
      </c>
      <c r="R307" s="204">
        <f>Q307*H307</f>
        <v>0</v>
      </c>
      <c r="S307" s="204">
        <v>0.013</v>
      </c>
      <c r="T307" s="205">
        <f>S307*H307</f>
        <v>1.3</v>
      </c>
      <c r="AR307" s="24" t="s">
        <v>131</v>
      </c>
      <c r="AT307" s="24" t="s">
        <v>127</v>
      </c>
      <c r="AU307" s="24" t="s">
        <v>135</v>
      </c>
      <c r="AY307" s="24" t="s">
        <v>117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24" t="s">
        <v>78</v>
      </c>
      <c r="BK307" s="206">
        <f>ROUND(I307*H307,2)</f>
        <v>0</v>
      </c>
      <c r="BL307" s="24" t="s">
        <v>131</v>
      </c>
      <c r="BM307" s="24" t="s">
        <v>429</v>
      </c>
    </row>
    <row r="308" spans="2:65" s="1" customFormat="1" ht="16.5" customHeight="1">
      <c r="B308" s="41"/>
      <c r="C308" s="195" t="s">
        <v>430</v>
      </c>
      <c r="D308" s="195" t="s">
        <v>127</v>
      </c>
      <c r="E308" s="196" t="s">
        <v>431</v>
      </c>
      <c r="F308" s="197" t="s">
        <v>432</v>
      </c>
      <c r="G308" s="198" t="s">
        <v>164</v>
      </c>
      <c r="H308" s="199">
        <v>50</v>
      </c>
      <c r="I308" s="200"/>
      <c r="J308" s="201">
        <f>ROUND(I308*H308,2)</f>
        <v>0</v>
      </c>
      <c r="K308" s="197" t="s">
        <v>21</v>
      </c>
      <c r="L308" s="61"/>
      <c r="M308" s="202" t="s">
        <v>21</v>
      </c>
      <c r="N308" s="203" t="s">
        <v>44</v>
      </c>
      <c r="O308" s="42"/>
      <c r="P308" s="204">
        <f>O308*H308</f>
        <v>0</v>
      </c>
      <c r="Q308" s="204">
        <v>0</v>
      </c>
      <c r="R308" s="204">
        <f>Q308*H308</f>
        <v>0</v>
      </c>
      <c r="S308" s="204">
        <v>0.063</v>
      </c>
      <c r="T308" s="205">
        <f>S308*H308</f>
        <v>3.15</v>
      </c>
      <c r="AR308" s="24" t="s">
        <v>131</v>
      </c>
      <c r="AT308" s="24" t="s">
        <v>127</v>
      </c>
      <c r="AU308" s="24" t="s">
        <v>135</v>
      </c>
      <c r="AY308" s="24" t="s">
        <v>117</v>
      </c>
      <c r="BE308" s="206">
        <f>IF(N308="základní",J308,0)</f>
        <v>0</v>
      </c>
      <c r="BF308" s="206">
        <f>IF(N308="snížená",J308,0)</f>
        <v>0</v>
      </c>
      <c r="BG308" s="206">
        <f>IF(N308="zákl. přenesená",J308,0)</f>
        <v>0</v>
      </c>
      <c r="BH308" s="206">
        <f>IF(N308="sníž. přenesená",J308,0)</f>
        <v>0</v>
      </c>
      <c r="BI308" s="206">
        <f>IF(N308="nulová",J308,0)</f>
        <v>0</v>
      </c>
      <c r="BJ308" s="24" t="s">
        <v>78</v>
      </c>
      <c r="BK308" s="206">
        <f>ROUND(I308*H308,2)</f>
        <v>0</v>
      </c>
      <c r="BL308" s="24" t="s">
        <v>131</v>
      </c>
      <c r="BM308" s="24" t="s">
        <v>184</v>
      </c>
    </row>
    <row r="309" spans="2:65" s="1" customFormat="1" ht="16.5" customHeight="1">
      <c r="B309" s="41"/>
      <c r="C309" s="195" t="s">
        <v>243</v>
      </c>
      <c r="D309" s="195" t="s">
        <v>127</v>
      </c>
      <c r="E309" s="196" t="s">
        <v>433</v>
      </c>
      <c r="F309" s="197" t="s">
        <v>434</v>
      </c>
      <c r="G309" s="198" t="s">
        <v>134</v>
      </c>
      <c r="H309" s="199">
        <v>1</v>
      </c>
      <c r="I309" s="200"/>
      <c r="J309" s="201">
        <f>ROUND(I309*H309,2)</f>
        <v>0</v>
      </c>
      <c r="K309" s="197" t="s">
        <v>21</v>
      </c>
      <c r="L309" s="61"/>
      <c r="M309" s="202" t="s">
        <v>21</v>
      </c>
      <c r="N309" s="203" t="s">
        <v>44</v>
      </c>
      <c r="O309" s="42"/>
      <c r="P309" s="204">
        <f>O309*H309</f>
        <v>0</v>
      </c>
      <c r="Q309" s="204">
        <v>0</v>
      </c>
      <c r="R309" s="204">
        <f>Q309*H309</f>
        <v>0</v>
      </c>
      <c r="S309" s="204">
        <v>0.01165</v>
      </c>
      <c r="T309" s="205">
        <f>S309*H309</f>
        <v>0.01165</v>
      </c>
      <c r="AR309" s="24" t="s">
        <v>131</v>
      </c>
      <c r="AT309" s="24" t="s">
        <v>127</v>
      </c>
      <c r="AU309" s="24" t="s">
        <v>135</v>
      </c>
      <c r="AY309" s="24" t="s">
        <v>117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24" t="s">
        <v>78</v>
      </c>
      <c r="BK309" s="206">
        <f>ROUND(I309*H309,2)</f>
        <v>0</v>
      </c>
      <c r="BL309" s="24" t="s">
        <v>131</v>
      </c>
      <c r="BM309" s="24" t="s">
        <v>212</v>
      </c>
    </row>
    <row r="310" spans="2:65" s="1" customFormat="1" ht="16.5" customHeight="1">
      <c r="B310" s="41"/>
      <c r="C310" s="195" t="s">
        <v>435</v>
      </c>
      <c r="D310" s="195" t="s">
        <v>127</v>
      </c>
      <c r="E310" s="196" t="s">
        <v>436</v>
      </c>
      <c r="F310" s="197" t="s">
        <v>437</v>
      </c>
      <c r="G310" s="198" t="s">
        <v>141</v>
      </c>
      <c r="H310" s="199">
        <v>12</v>
      </c>
      <c r="I310" s="200"/>
      <c r="J310" s="201">
        <f>ROUND(I310*H310,2)</f>
        <v>0</v>
      </c>
      <c r="K310" s="197" t="s">
        <v>21</v>
      </c>
      <c r="L310" s="61"/>
      <c r="M310" s="202" t="s">
        <v>21</v>
      </c>
      <c r="N310" s="203" t="s">
        <v>44</v>
      </c>
      <c r="O310" s="42"/>
      <c r="P310" s="204">
        <f>O310*H310</f>
        <v>0</v>
      </c>
      <c r="Q310" s="204">
        <v>0</v>
      </c>
      <c r="R310" s="204">
        <f>Q310*H310</f>
        <v>0</v>
      </c>
      <c r="S310" s="204">
        <v>0.0342</v>
      </c>
      <c r="T310" s="205">
        <f>S310*H310</f>
        <v>0.4104</v>
      </c>
      <c r="AR310" s="24" t="s">
        <v>131</v>
      </c>
      <c r="AT310" s="24" t="s">
        <v>127</v>
      </c>
      <c r="AU310" s="24" t="s">
        <v>135</v>
      </c>
      <c r="AY310" s="24" t="s">
        <v>117</v>
      </c>
      <c r="BE310" s="206">
        <f>IF(N310="základní",J310,0)</f>
        <v>0</v>
      </c>
      <c r="BF310" s="206">
        <f>IF(N310="snížená",J310,0)</f>
        <v>0</v>
      </c>
      <c r="BG310" s="206">
        <f>IF(N310="zákl. přenesená",J310,0)</f>
        <v>0</v>
      </c>
      <c r="BH310" s="206">
        <f>IF(N310="sníž. přenesená",J310,0)</f>
        <v>0</v>
      </c>
      <c r="BI310" s="206">
        <f>IF(N310="nulová",J310,0)</f>
        <v>0</v>
      </c>
      <c r="BJ310" s="24" t="s">
        <v>78</v>
      </c>
      <c r="BK310" s="206">
        <f>ROUND(I310*H310,2)</f>
        <v>0</v>
      </c>
      <c r="BL310" s="24" t="s">
        <v>131</v>
      </c>
      <c r="BM310" s="24" t="s">
        <v>438</v>
      </c>
    </row>
    <row r="311" spans="2:51" s="12" customFormat="1" ht="13.5">
      <c r="B311" s="228"/>
      <c r="C311" s="229"/>
      <c r="D311" s="219" t="s">
        <v>175</v>
      </c>
      <c r="E311" s="230" t="s">
        <v>21</v>
      </c>
      <c r="F311" s="231" t="s">
        <v>439</v>
      </c>
      <c r="G311" s="229"/>
      <c r="H311" s="232">
        <v>2</v>
      </c>
      <c r="I311" s="233"/>
      <c r="J311" s="229"/>
      <c r="K311" s="229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175</v>
      </c>
      <c r="AU311" s="238" t="s">
        <v>135</v>
      </c>
      <c r="AV311" s="12" t="s">
        <v>82</v>
      </c>
      <c r="AW311" s="12" t="s">
        <v>37</v>
      </c>
      <c r="AX311" s="12" t="s">
        <v>73</v>
      </c>
      <c r="AY311" s="238" t="s">
        <v>117</v>
      </c>
    </row>
    <row r="312" spans="2:51" s="12" customFormat="1" ht="13.5">
      <c r="B312" s="228"/>
      <c r="C312" s="229"/>
      <c r="D312" s="219" t="s">
        <v>175</v>
      </c>
      <c r="E312" s="230" t="s">
        <v>21</v>
      </c>
      <c r="F312" s="231" t="s">
        <v>440</v>
      </c>
      <c r="G312" s="229"/>
      <c r="H312" s="232">
        <v>5</v>
      </c>
      <c r="I312" s="233"/>
      <c r="J312" s="229"/>
      <c r="K312" s="229"/>
      <c r="L312" s="234"/>
      <c r="M312" s="235"/>
      <c r="N312" s="236"/>
      <c r="O312" s="236"/>
      <c r="P312" s="236"/>
      <c r="Q312" s="236"/>
      <c r="R312" s="236"/>
      <c r="S312" s="236"/>
      <c r="T312" s="237"/>
      <c r="AT312" s="238" t="s">
        <v>175</v>
      </c>
      <c r="AU312" s="238" t="s">
        <v>135</v>
      </c>
      <c r="AV312" s="12" t="s">
        <v>82</v>
      </c>
      <c r="AW312" s="12" t="s">
        <v>37</v>
      </c>
      <c r="AX312" s="12" t="s">
        <v>73</v>
      </c>
      <c r="AY312" s="238" t="s">
        <v>117</v>
      </c>
    </row>
    <row r="313" spans="2:51" s="12" customFormat="1" ht="13.5">
      <c r="B313" s="228"/>
      <c r="C313" s="229"/>
      <c r="D313" s="219" t="s">
        <v>175</v>
      </c>
      <c r="E313" s="230" t="s">
        <v>21</v>
      </c>
      <c r="F313" s="231" t="s">
        <v>440</v>
      </c>
      <c r="G313" s="229"/>
      <c r="H313" s="232">
        <v>5</v>
      </c>
      <c r="I313" s="233"/>
      <c r="J313" s="229"/>
      <c r="K313" s="229"/>
      <c r="L313" s="234"/>
      <c r="M313" s="235"/>
      <c r="N313" s="236"/>
      <c r="O313" s="236"/>
      <c r="P313" s="236"/>
      <c r="Q313" s="236"/>
      <c r="R313" s="236"/>
      <c r="S313" s="236"/>
      <c r="T313" s="237"/>
      <c r="AT313" s="238" t="s">
        <v>175</v>
      </c>
      <c r="AU313" s="238" t="s">
        <v>135</v>
      </c>
      <c r="AV313" s="12" t="s">
        <v>82</v>
      </c>
      <c r="AW313" s="12" t="s">
        <v>37</v>
      </c>
      <c r="AX313" s="12" t="s">
        <v>73</v>
      </c>
      <c r="AY313" s="238" t="s">
        <v>117</v>
      </c>
    </row>
    <row r="314" spans="2:51" s="13" customFormat="1" ht="13.5">
      <c r="B314" s="239"/>
      <c r="C314" s="240"/>
      <c r="D314" s="219" t="s">
        <v>175</v>
      </c>
      <c r="E314" s="241" t="s">
        <v>21</v>
      </c>
      <c r="F314" s="242" t="s">
        <v>178</v>
      </c>
      <c r="G314" s="240"/>
      <c r="H314" s="243">
        <v>12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AT314" s="249" t="s">
        <v>175</v>
      </c>
      <c r="AU314" s="249" t="s">
        <v>135</v>
      </c>
      <c r="AV314" s="13" t="s">
        <v>131</v>
      </c>
      <c r="AW314" s="13" t="s">
        <v>37</v>
      </c>
      <c r="AX314" s="13" t="s">
        <v>78</v>
      </c>
      <c r="AY314" s="249" t="s">
        <v>117</v>
      </c>
    </row>
    <row r="315" spans="2:65" s="1" customFormat="1" ht="16.5" customHeight="1">
      <c r="B315" s="41"/>
      <c r="C315" s="195" t="s">
        <v>247</v>
      </c>
      <c r="D315" s="195" t="s">
        <v>127</v>
      </c>
      <c r="E315" s="196" t="s">
        <v>441</v>
      </c>
      <c r="F315" s="197" t="s">
        <v>442</v>
      </c>
      <c r="G315" s="198" t="s">
        <v>141</v>
      </c>
      <c r="H315" s="199">
        <v>13</v>
      </c>
      <c r="I315" s="200"/>
      <c r="J315" s="201">
        <f>ROUND(I315*H315,2)</f>
        <v>0</v>
      </c>
      <c r="K315" s="197" t="s">
        <v>21</v>
      </c>
      <c r="L315" s="61"/>
      <c r="M315" s="202" t="s">
        <v>21</v>
      </c>
      <c r="N315" s="203" t="s">
        <v>44</v>
      </c>
      <c r="O315" s="42"/>
      <c r="P315" s="204">
        <f>O315*H315</f>
        <v>0</v>
      </c>
      <c r="Q315" s="204">
        <v>0</v>
      </c>
      <c r="R315" s="204">
        <f>Q315*H315</f>
        <v>0</v>
      </c>
      <c r="S315" s="204">
        <v>0.01946</v>
      </c>
      <c r="T315" s="205">
        <f>S315*H315</f>
        <v>0.25298000000000004</v>
      </c>
      <c r="AR315" s="24" t="s">
        <v>131</v>
      </c>
      <c r="AT315" s="24" t="s">
        <v>127</v>
      </c>
      <c r="AU315" s="24" t="s">
        <v>135</v>
      </c>
      <c r="AY315" s="24" t="s">
        <v>117</v>
      </c>
      <c r="BE315" s="206">
        <f>IF(N315="základní",J315,0)</f>
        <v>0</v>
      </c>
      <c r="BF315" s="206">
        <f>IF(N315="snížená",J315,0)</f>
        <v>0</v>
      </c>
      <c r="BG315" s="206">
        <f>IF(N315="zákl. přenesená",J315,0)</f>
        <v>0</v>
      </c>
      <c r="BH315" s="206">
        <f>IF(N315="sníž. přenesená",J315,0)</f>
        <v>0</v>
      </c>
      <c r="BI315" s="206">
        <f>IF(N315="nulová",J315,0)</f>
        <v>0</v>
      </c>
      <c r="BJ315" s="24" t="s">
        <v>78</v>
      </c>
      <c r="BK315" s="206">
        <f>ROUND(I315*H315,2)</f>
        <v>0</v>
      </c>
      <c r="BL315" s="24" t="s">
        <v>131</v>
      </c>
      <c r="BM315" s="24" t="s">
        <v>443</v>
      </c>
    </row>
    <row r="316" spans="2:51" s="12" customFormat="1" ht="13.5">
      <c r="B316" s="228"/>
      <c r="C316" s="229"/>
      <c r="D316" s="219" t="s">
        <v>175</v>
      </c>
      <c r="E316" s="230" t="s">
        <v>21</v>
      </c>
      <c r="F316" s="231" t="s">
        <v>444</v>
      </c>
      <c r="G316" s="229"/>
      <c r="H316" s="232">
        <v>1</v>
      </c>
      <c r="I316" s="233"/>
      <c r="J316" s="229"/>
      <c r="K316" s="229"/>
      <c r="L316" s="234"/>
      <c r="M316" s="235"/>
      <c r="N316" s="236"/>
      <c r="O316" s="236"/>
      <c r="P316" s="236"/>
      <c r="Q316" s="236"/>
      <c r="R316" s="236"/>
      <c r="S316" s="236"/>
      <c r="T316" s="237"/>
      <c r="AT316" s="238" t="s">
        <v>175</v>
      </c>
      <c r="AU316" s="238" t="s">
        <v>135</v>
      </c>
      <c r="AV316" s="12" t="s">
        <v>82</v>
      </c>
      <c r="AW316" s="12" t="s">
        <v>37</v>
      </c>
      <c r="AX316" s="12" t="s">
        <v>73</v>
      </c>
      <c r="AY316" s="238" t="s">
        <v>117</v>
      </c>
    </row>
    <row r="317" spans="2:51" s="12" customFormat="1" ht="13.5">
      <c r="B317" s="228"/>
      <c r="C317" s="229"/>
      <c r="D317" s="219" t="s">
        <v>175</v>
      </c>
      <c r="E317" s="230" t="s">
        <v>21</v>
      </c>
      <c r="F317" s="231" t="s">
        <v>445</v>
      </c>
      <c r="G317" s="229"/>
      <c r="H317" s="232">
        <v>7</v>
      </c>
      <c r="I317" s="233"/>
      <c r="J317" s="229"/>
      <c r="K317" s="229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175</v>
      </c>
      <c r="AU317" s="238" t="s">
        <v>135</v>
      </c>
      <c r="AV317" s="12" t="s">
        <v>82</v>
      </c>
      <c r="AW317" s="12" t="s">
        <v>37</v>
      </c>
      <c r="AX317" s="12" t="s">
        <v>73</v>
      </c>
      <c r="AY317" s="238" t="s">
        <v>117</v>
      </c>
    </row>
    <row r="318" spans="2:51" s="12" customFormat="1" ht="13.5">
      <c r="B318" s="228"/>
      <c r="C318" s="229"/>
      <c r="D318" s="219" t="s">
        <v>175</v>
      </c>
      <c r="E318" s="230" t="s">
        <v>21</v>
      </c>
      <c r="F318" s="231" t="s">
        <v>446</v>
      </c>
      <c r="G318" s="229"/>
      <c r="H318" s="232">
        <v>5</v>
      </c>
      <c r="I318" s="233"/>
      <c r="J318" s="229"/>
      <c r="K318" s="229"/>
      <c r="L318" s="234"/>
      <c r="M318" s="235"/>
      <c r="N318" s="236"/>
      <c r="O318" s="236"/>
      <c r="P318" s="236"/>
      <c r="Q318" s="236"/>
      <c r="R318" s="236"/>
      <c r="S318" s="236"/>
      <c r="T318" s="237"/>
      <c r="AT318" s="238" t="s">
        <v>175</v>
      </c>
      <c r="AU318" s="238" t="s">
        <v>135</v>
      </c>
      <c r="AV318" s="12" t="s">
        <v>82</v>
      </c>
      <c r="AW318" s="12" t="s">
        <v>37</v>
      </c>
      <c r="AX318" s="12" t="s">
        <v>73</v>
      </c>
      <c r="AY318" s="238" t="s">
        <v>117</v>
      </c>
    </row>
    <row r="319" spans="2:51" s="13" customFormat="1" ht="13.5">
      <c r="B319" s="239"/>
      <c r="C319" s="240"/>
      <c r="D319" s="219" t="s">
        <v>175</v>
      </c>
      <c r="E319" s="241" t="s">
        <v>21</v>
      </c>
      <c r="F319" s="242" t="s">
        <v>178</v>
      </c>
      <c r="G319" s="240"/>
      <c r="H319" s="243">
        <v>13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175</v>
      </c>
      <c r="AU319" s="249" t="s">
        <v>135</v>
      </c>
      <c r="AV319" s="13" t="s">
        <v>131</v>
      </c>
      <c r="AW319" s="13" t="s">
        <v>37</v>
      </c>
      <c r="AX319" s="13" t="s">
        <v>78</v>
      </c>
      <c r="AY319" s="249" t="s">
        <v>117</v>
      </c>
    </row>
    <row r="320" spans="2:65" s="1" customFormat="1" ht="16.5" customHeight="1">
      <c r="B320" s="41"/>
      <c r="C320" s="195" t="s">
        <v>447</v>
      </c>
      <c r="D320" s="195" t="s">
        <v>127</v>
      </c>
      <c r="E320" s="196" t="s">
        <v>448</v>
      </c>
      <c r="F320" s="197" t="s">
        <v>449</v>
      </c>
      <c r="G320" s="198" t="s">
        <v>141</v>
      </c>
      <c r="H320" s="199">
        <v>13</v>
      </c>
      <c r="I320" s="200"/>
      <c r="J320" s="201">
        <f aca="true" t="shared" si="10" ref="J320:J329">ROUND(I320*H320,2)</f>
        <v>0</v>
      </c>
      <c r="K320" s="197" t="s">
        <v>21</v>
      </c>
      <c r="L320" s="61"/>
      <c r="M320" s="202" t="s">
        <v>21</v>
      </c>
      <c r="N320" s="203" t="s">
        <v>44</v>
      </c>
      <c r="O320" s="42"/>
      <c r="P320" s="204">
        <f aca="true" t="shared" si="11" ref="P320:P329">O320*H320</f>
        <v>0</v>
      </c>
      <c r="Q320" s="204">
        <v>0</v>
      </c>
      <c r="R320" s="204">
        <f aca="true" t="shared" si="12" ref="R320:R329">Q320*H320</f>
        <v>0</v>
      </c>
      <c r="S320" s="204">
        <v>0</v>
      </c>
      <c r="T320" s="205">
        <f aca="true" t="shared" si="13" ref="T320:T329">S320*H320</f>
        <v>0</v>
      </c>
      <c r="AR320" s="24" t="s">
        <v>131</v>
      </c>
      <c r="AT320" s="24" t="s">
        <v>127</v>
      </c>
      <c r="AU320" s="24" t="s">
        <v>135</v>
      </c>
      <c r="AY320" s="24" t="s">
        <v>117</v>
      </c>
      <c r="BE320" s="206">
        <f aca="true" t="shared" si="14" ref="BE320:BE329">IF(N320="základní",J320,0)</f>
        <v>0</v>
      </c>
      <c r="BF320" s="206">
        <f aca="true" t="shared" si="15" ref="BF320:BF329">IF(N320="snížená",J320,0)</f>
        <v>0</v>
      </c>
      <c r="BG320" s="206">
        <f aca="true" t="shared" si="16" ref="BG320:BG329">IF(N320="zákl. přenesená",J320,0)</f>
        <v>0</v>
      </c>
      <c r="BH320" s="206">
        <f aca="true" t="shared" si="17" ref="BH320:BH329">IF(N320="sníž. přenesená",J320,0)</f>
        <v>0</v>
      </c>
      <c r="BI320" s="206">
        <f aca="true" t="shared" si="18" ref="BI320:BI329">IF(N320="nulová",J320,0)</f>
        <v>0</v>
      </c>
      <c r="BJ320" s="24" t="s">
        <v>78</v>
      </c>
      <c r="BK320" s="206">
        <f aca="true" t="shared" si="19" ref="BK320:BK329">ROUND(I320*H320,2)</f>
        <v>0</v>
      </c>
      <c r="BL320" s="24" t="s">
        <v>131</v>
      </c>
      <c r="BM320" s="24" t="s">
        <v>450</v>
      </c>
    </row>
    <row r="321" spans="2:65" s="1" customFormat="1" ht="16.5" customHeight="1">
      <c r="B321" s="41"/>
      <c r="C321" s="195" t="s">
        <v>269</v>
      </c>
      <c r="D321" s="195" t="s">
        <v>127</v>
      </c>
      <c r="E321" s="196" t="s">
        <v>451</v>
      </c>
      <c r="F321" s="197" t="s">
        <v>452</v>
      </c>
      <c r="G321" s="198" t="s">
        <v>134</v>
      </c>
      <c r="H321" s="199">
        <v>13</v>
      </c>
      <c r="I321" s="200"/>
      <c r="J321" s="201">
        <f t="shared" si="10"/>
        <v>0</v>
      </c>
      <c r="K321" s="197" t="s">
        <v>21</v>
      </c>
      <c r="L321" s="61"/>
      <c r="M321" s="202" t="s">
        <v>21</v>
      </c>
      <c r="N321" s="203" t="s">
        <v>44</v>
      </c>
      <c r="O321" s="42"/>
      <c r="P321" s="204">
        <f t="shared" si="11"/>
        <v>0</v>
      </c>
      <c r="Q321" s="204">
        <v>0</v>
      </c>
      <c r="R321" s="204">
        <f t="shared" si="12"/>
        <v>0</v>
      </c>
      <c r="S321" s="204">
        <v>0</v>
      </c>
      <c r="T321" s="205">
        <f t="shared" si="13"/>
        <v>0</v>
      </c>
      <c r="AR321" s="24" t="s">
        <v>131</v>
      </c>
      <c r="AT321" s="24" t="s">
        <v>127</v>
      </c>
      <c r="AU321" s="24" t="s">
        <v>135</v>
      </c>
      <c r="AY321" s="24" t="s">
        <v>117</v>
      </c>
      <c r="BE321" s="206">
        <f t="shared" si="14"/>
        <v>0</v>
      </c>
      <c r="BF321" s="206">
        <f t="shared" si="15"/>
        <v>0</v>
      </c>
      <c r="BG321" s="206">
        <f t="shared" si="16"/>
        <v>0</v>
      </c>
      <c r="BH321" s="206">
        <f t="shared" si="17"/>
        <v>0</v>
      </c>
      <c r="BI321" s="206">
        <f t="shared" si="18"/>
        <v>0</v>
      </c>
      <c r="BJ321" s="24" t="s">
        <v>78</v>
      </c>
      <c r="BK321" s="206">
        <f t="shared" si="19"/>
        <v>0</v>
      </c>
      <c r="BL321" s="24" t="s">
        <v>131</v>
      </c>
      <c r="BM321" s="24" t="s">
        <v>453</v>
      </c>
    </row>
    <row r="322" spans="2:65" s="1" customFormat="1" ht="25.5" customHeight="1">
      <c r="B322" s="41"/>
      <c r="C322" s="195" t="s">
        <v>454</v>
      </c>
      <c r="D322" s="195" t="s">
        <v>127</v>
      </c>
      <c r="E322" s="196" t="s">
        <v>455</v>
      </c>
      <c r="F322" s="197" t="s">
        <v>456</v>
      </c>
      <c r="G322" s="198" t="s">
        <v>457</v>
      </c>
      <c r="H322" s="199">
        <v>0.686</v>
      </c>
      <c r="I322" s="200"/>
      <c r="J322" s="201">
        <f t="shared" si="10"/>
        <v>0</v>
      </c>
      <c r="K322" s="197" t="s">
        <v>21</v>
      </c>
      <c r="L322" s="61"/>
      <c r="M322" s="202" t="s">
        <v>21</v>
      </c>
      <c r="N322" s="203" t="s">
        <v>44</v>
      </c>
      <c r="O322" s="42"/>
      <c r="P322" s="204">
        <f t="shared" si="11"/>
        <v>0</v>
      </c>
      <c r="Q322" s="204">
        <v>0</v>
      </c>
      <c r="R322" s="204">
        <f t="shared" si="12"/>
        <v>0</v>
      </c>
      <c r="S322" s="204">
        <v>0</v>
      </c>
      <c r="T322" s="205">
        <f t="shared" si="13"/>
        <v>0</v>
      </c>
      <c r="AR322" s="24" t="s">
        <v>131</v>
      </c>
      <c r="AT322" s="24" t="s">
        <v>127</v>
      </c>
      <c r="AU322" s="24" t="s">
        <v>135</v>
      </c>
      <c r="AY322" s="24" t="s">
        <v>117</v>
      </c>
      <c r="BE322" s="206">
        <f t="shared" si="14"/>
        <v>0</v>
      </c>
      <c r="BF322" s="206">
        <f t="shared" si="15"/>
        <v>0</v>
      </c>
      <c r="BG322" s="206">
        <f t="shared" si="16"/>
        <v>0</v>
      </c>
      <c r="BH322" s="206">
        <f t="shared" si="17"/>
        <v>0</v>
      </c>
      <c r="BI322" s="206">
        <f t="shared" si="18"/>
        <v>0</v>
      </c>
      <c r="BJ322" s="24" t="s">
        <v>78</v>
      </c>
      <c r="BK322" s="206">
        <f t="shared" si="19"/>
        <v>0</v>
      </c>
      <c r="BL322" s="24" t="s">
        <v>131</v>
      </c>
      <c r="BM322" s="24" t="s">
        <v>458</v>
      </c>
    </row>
    <row r="323" spans="2:65" s="1" customFormat="1" ht="16.5" customHeight="1">
      <c r="B323" s="41"/>
      <c r="C323" s="195" t="s">
        <v>276</v>
      </c>
      <c r="D323" s="195" t="s">
        <v>127</v>
      </c>
      <c r="E323" s="196" t="s">
        <v>459</v>
      </c>
      <c r="F323" s="197" t="s">
        <v>460</v>
      </c>
      <c r="G323" s="198" t="s">
        <v>134</v>
      </c>
      <c r="H323" s="199">
        <v>2</v>
      </c>
      <c r="I323" s="200"/>
      <c r="J323" s="201">
        <f t="shared" si="10"/>
        <v>0</v>
      </c>
      <c r="K323" s="197" t="s">
        <v>21</v>
      </c>
      <c r="L323" s="61"/>
      <c r="M323" s="202" t="s">
        <v>21</v>
      </c>
      <c r="N323" s="203" t="s">
        <v>44</v>
      </c>
      <c r="O323" s="42"/>
      <c r="P323" s="204">
        <f t="shared" si="11"/>
        <v>0</v>
      </c>
      <c r="Q323" s="204">
        <v>0</v>
      </c>
      <c r="R323" s="204">
        <f t="shared" si="12"/>
        <v>0</v>
      </c>
      <c r="S323" s="204">
        <v>0.356</v>
      </c>
      <c r="T323" s="205">
        <f t="shared" si="13"/>
        <v>0.712</v>
      </c>
      <c r="AR323" s="24" t="s">
        <v>131</v>
      </c>
      <c r="AT323" s="24" t="s">
        <v>127</v>
      </c>
      <c r="AU323" s="24" t="s">
        <v>135</v>
      </c>
      <c r="AY323" s="24" t="s">
        <v>117</v>
      </c>
      <c r="BE323" s="206">
        <f t="shared" si="14"/>
        <v>0</v>
      </c>
      <c r="BF323" s="206">
        <f t="shared" si="15"/>
        <v>0</v>
      </c>
      <c r="BG323" s="206">
        <f t="shared" si="16"/>
        <v>0</v>
      </c>
      <c r="BH323" s="206">
        <f t="shared" si="17"/>
        <v>0</v>
      </c>
      <c r="BI323" s="206">
        <f t="shared" si="18"/>
        <v>0</v>
      </c>
      <c r="BJ323" s="24" t="s">
        <v>78</v>
      </c>
      <c r="BK323" s="206">
        <f t="shared" si="19"/>
        <v>0</v>
      </c>
      <c r="BL323" s="24" t="s">
        <v>131</v>
      </c>
      <c r="BM323" s="24" t="s">
        <v>461</v>
      </c>
    </row>
    <row r="324" spans="2:65" s="1" customFormat="1" ht="16.5" customHeight="1">
      <c r="B324" s="41"/>
      <c r="C324" s="195" t="s">
        <v>462</v>
      </c>
      <c r="D324" s="195" t="s">
        <v>127</v>
      </c>
      <c r="E324" s="196" t="s">
        <v>463</v>
      </c>
      <c r="F324" s="197" t="s">
        <v>464</v>
      </c>
      <c r="G324" s="198" t="s">
        <v>134</v>
      </c>
      <c r="H324" s="199">
        <v>1</v>
      </c>
      <c r="I324" s="200"/>
      <c r="J324" s="201">
        <f t="shared" si="10"/>
        <v>0</v>
      </c>
      <c r="K324" s="197" t="s">
        <v>21</v>
      </c>
      <c r="L324" s="61"/>
      <c r="M324" s="202" t="s">
        <v>21</v>
      </c>
      <c r="N324" s="203" t="s">
        <v>44</v>
      </c>
      <c r="O324" s="42"/>
      <c r="P324" s="204">
        <f t="shared" si="11"/>
        <v>0</v>
      </c>
      <c r="Q324" s="204">
        <v>0</v>
      </c>
      <c r="R324" s="204">
        <f t="shared" si="12"/>
        <v>0</v>
      </c>
      <c r="S324" s="204">
        <v>0</v>
      </c>
      <c r="T324" s="205">
        <f t="shared" si="13"/>
        <v>0</v>
      </c>
      <c r="AR324" s="24" t="s">
        <v>131</v>
      </c>
      <c r="AT324" s="24" t="s">
        <v>127</v>
      </c>
      <c r="AU324" s="24" t="s">
        <v>135</v>
      </c>
      <c r="AY324" s="24" t="s">
        <v>117</v>
      </c>
      <c r="BE324" s="206">
        <f t="shared" si="14"/>
        <v>0</v>
      </c>
      <c r="BF324" s="206">
        <f t="shared" si="15"/>
        <v>0</v>
      </c>
      <c r="BG324" s="206">
        <f t="shared" si="16"/>
        <v>0</v>
      </c>
      <c r="BH324" s="206">
        <f t="shared" si="17"/>
        <v>0</v>
      </c>
      <c r="BI324" s="206">
        <f t="shared" si="18"/>
        <v>0</v>
      </c>
      <c r="BJ324" s="24" t="s">
        <v>78</v>
      </c>
      <c r="BK324" s="206">
        <f t="shared" si="19"/>
        <v>0</v>
      </c>
      <c r="BL324" s="24" t="s">
        <v>131</v>
      </c>
      <c r="BM324" s="24" t="s">
        <v>465</v>
      </c>
    </row>
    <row r="325" spans="2:65" s="1" customFormat="1" ht="25.5" customHeight="1">
      <c r="B325" s="41"/>
      <c r="C325" s="195" t="s">
        <v>325</v>
      </c>
      <c r="D325" s="195" t="s">
        <v>127</v>
      </c>
      <c r="E325" s="196" t="s">
        <v>466</v>
      </c>
      <c r="F325" s="197" t="s">
        <v>467</v>
      </c>
      <c r="G325" s="198" t="s">
        <v>457</v>
      </c>
      <c r="H325" s="199">
        <v>0.713</v>
      </c>
      <c r="I325" s="200"/>
      <c r="J325" s="201">
        <f t="shared" si="10"/>
        <v>0</v>
      </c>
      <c r="K325" s="197" t="s">
        <v>21</v>
      </c>
      <c r="L325" s="61"/>
      <c r="M325" s="202" t="s">
        <v>21</v>
      </c>
      <c r="N325" s="203" t="s">
        <v>44</v>
      </c>
      <c r="O325" s="42"/>
      <c r="P325" s="204">
        <f t="shared" si="11"/>
        <v>0</v>
      </c>
      <c r="Q325" s="204">
        <v>0</v>
      </c>
      <c r="R325" s="204">
        <f t="shared" si="12"/>
        <v>0</v>
      </c>
      <c r="S325" s="204">
        <v>0</v>
      </c>
      <c r="T325" s="205">
        <f t="shared" si="13"/>
        <v>0</v>
      </c>
      <c r="AR325" s="24" t="s">
        <v>131</v>
      </c>
      <c r="AT325" s="24" t="s">
        <v>127</v>
      </c>
      <c r="AU325" s="24" t="s">
        <v>135</v>
      </c>
      <c r="AY325" s="24" t="s">
        <v>117</v>
      </c>
      <c r="BE325" s="206">
        <f t="shared" si="14"/>
        <v>0</v>
      </c>
      <c r="BF325" s="206">
        <f t="shared" si="15"/>
        <v>0</v>
      </c>
      <c r="BG325" s="206">
        <f t="shared" si="16"/>
        <v>0</v>
      </c>
      <c r="BH325" s="206">
        <f t="shared" si="17"/>
        <v>0</v>
      </c>
      <c r="BI325" s="206">
        <f t="shared" si="18"/>
        <v>0</v>
      </c>
      <c r="BJ325" s="24" t="s">
        <v>78</v>
      </c>
      <c r="BK325" s="206">
        <f t="shared" si="19"/>
        <v>0</v>
      </c>
      <c r="BL325" s="24" t="s">
        <v>131</v>
      </c>
      <c r="BM325" s="24" t="s">
        <v>468</v>
      </c>
    </row>
    <row r="326" spans="2:65" s="1" customFormat="1" ht="25.5" customHeight="1">
      <c r="B326" s="41"/>
      <c r="C326" s="195" t="s">
        <v>469</v>
      </c>
      <c r="D326" s="195" t="s">
        <v>127</v>
      </c>
      <c r="E326" s="196" t="s">
        <v>470</v>
      </c>
      <c r="F326" s="197" t="s">
        <v>471</v>
      </c>
      <c r="G326" s="198" t="s">
        <v>134</v>
      </c>
      <c r="H326" s="199">
        <v>1</v>
      </c>
      <c r="I326" s="200"/>
      <c r="J326" s="201">
        <f t="shared" si="10"/>
        <v>0</v>
      </c>
      <c r="K326" s="197" t="s">
        <v>21</v>
      </c>
      <c r="L326" s="61"/>
      <c r="M326" s="202" t="s">
        <v>21</v>
      </c>
      <c r="N326" s="203" t="s">
        <v>44</v>
      </c>
      <c r="O326" s="42"/>
      <c r="P326" s="204">
        <f t="shared" si="11"/>
        <v>0</v>
      </c>
      <c r="Q326" s="204">
        <v>0</v>
      </c>
      <c r="R326" s="204">
        <f t="shared" si="12"/>
        <v>0</v>
      </c>
      <c r="S326" s="204">
        <v>0</v>
      </c>
      <c r="T326" s="205">
        <f t="shared" si="13"/>
        <v>0</v>
      </c>
      <c r="AR326" s="24" t="s">
        <v>131</v>
      </c>
      <c r="AT326" s="24" t="s">
        <v>127</v>
      </c>
      <c r="AU326" s="24" t="s">
        <v>135</v>
      </c>
      <c r="AY326" s="24" t="s">
        <v>117</v>
      </c>
      <c r="BE326" s="206">
        <f t="shared" si="14"/>
        <v>0</v>
      </c>
      <c r="BF326" s="206">
        <f t="shared" si="15"/>
        <v>0</v>
      </c>
      <c r="BG326" s="206">
        <f t="shared" si="16"/>
        <v>0</v>
      </c>
      <c r="BH326" s="206">
        <f t="shared" si="17"/>
        <v>0</v>
      </c>
      <c r="BI326" s="206">
        <f t="shared" si="18"/>
        <v>0</v>
      </c>
      <c r="BJ326" s="24" t="s">
        <v>78</v>
      </c>
      <c r="BK326" s="206">
        <f t="shared" si="19"/>
        <v>0</v>
      </c>
      <c r="BL326" s="24" t="s">
        <v>131</v>
      </c>
      <c r="BM326" s="24" t="s">
        <v>472</v>
      </c>
    </row>
    <row r="327" spans="2:65" s="1" customFormat="1" ht="25.5" customHeight="1">
      <c r="B327" s="41"/>
      <c r="C327" s="195" t="s">
        <v>330</v>
      </c>
      <c r="D327" s="195" t="s">
        <v>127</v>
      </c>
      <c r="E327" s="196" t="s">
        <v>473</v>
      </c>
      <c r="F327" s="197" t="s">
        <v>474</v>
      </c>
      <c r="G327" s="198" t="s">
        <v>134</v>
      </c>
      <c r="H327" s="199">
        <v>1</v>
      </c>
      <c r="I327" s="200"/>
      <c r="J327" s="201">
        <f t="shared" si="10"/>
        <v>0</v>
      </c>
      <c r="K327" s="197" t="s">
        <v>21</v>
      </c>
      <c r="L327" s="61"/>
      <c r="M327" s="202" t="s">
        <v>21</v>
      </c>
      <c r="N327" s="203" t="s">
        <v>44</v>
      </c>
      <c r="O327" s="42"/>
      <c r="P327" s="204">
        <f t="shared" si="11"/>
        <v>0</v>
      </c>
      <c r="Q327" s="204">
        <v>0</v>
      </c>
      <c r="R327" s="204">
        <f t="shared" si="12"/>
        <v>0</v>
      </c>
      <c r="S327" s="204">
        <v>0</v>
      </c>
      <c r="T327" s="205">
        <f t="shared" si="13"/>
        <v>0</v>
      </c>
      <c r="AR327" s="24" t="s">
        <v>131</v>
      </c>
      <c r="AT327" s="24" t="s">
        <v>127</v>
      </c>
      <c r="AU327" s="24" t="s">
        <v>135</v>
      </c>
      <c r="AY327" s="24" t="s">
        <v>117</v>
      </c>
      <c r="BE327" s="206">
        <f t="shared" si="14"/>
        <v>0</v>
      </c>
      <c r="BF327" s="206">
        <f t="shared" si="15"/>
        <v>0</v>
      </c>
      <c r="BG327" s="206">
        <f t="shared" si="16"/>
        <v>0</v>
      </c>
      <c r="BH327" s="206">
        <f t="shared" si="17"/>
        <v>0</v>
      </c>
      <c r="BI327" s="206">
        <f t="shared" si="18"/>
        <v>0</v>
      </c>
      <c r="BJ327" s="24" t="s">
        <v>78</v>
      </c>
      <c r="BK327" s="206">
        <f t="shared" si="19"/>
        <v>0</v>
      </c>
      <c r="BL327" s="24" t="s">
        <v>131</v>
      </c>
      <c r="BM327" s="24" t="s">
        <v>475</v>
      </c>
    </row>
    <row r="328" spans="2:65" s="1" customFormat="1" ht="25.5" customHeight="1">
      <c r="B328" s="41"/>
      <c r="C328" s="195" t="s">
        <v>476</v>
      </c>
      <c r="D328" s="195" t="s">
        <v>127</v>
      </c>
      <c r="E328" s="196" t="s">
        <v>477</v>
      </c>
      <c r="F328" s="197" t="s">
        <v>478</v>
      </c>
      <c r="G328" s="198" t="s">
        <v>457</v>
      </c>
      <c r="H328" s="199">
        <v>0.5</v>
      </c>
      <c r="I328" s="200"/>
      <c r="J328" s="201">
        <f t="shared" si="10"/>
        <v>0</v>
      </c>
      <c r="K328" s="197" t="s">
        <v>21</v>
      </c>
      <c r="L328" s="61"/>
      <c r="M328" s="202" t="s">
        <v>21</v>
      </c>
      <c r="N328" s="203" t="s">
        <v>44</v>
      </c>
      <c r="O328" s="42"/>
      <c r="P328" s="204">
        <f t="shared" si="11"/>
        <v>0</v>
      </c>
      <c r="Q328" s="204">
        <v>0</v>
      </c>
      <c r="R328" s="204">
        <f t="shared" si="12"/>
        <v>0</v>
      </c>
      <c r="S328" s="204">
        <v>0</v>
      </c>
      <c r="T328" s="205">
        <f t="shared" si="13"/>
        <v>0</v>
      </c>
      <c r="AR328" s="24" t="s">
        <v>131</v>
      </c>
      <c r="AT328" s="24" t="s">
        <v>127</v>
      </c>
      <c r="AU328" s="24" t="s">
        <v>135</v>
      </c>
      <c r="AY328" s="24" t="s">
        <v>117</v>
      </c>
      <c r="BE328" s="206">
        <f t="shared" si="14"/>
        <v>0</v>
      </c>
      <c r="BF328" s="206">
        <f t="shared" si="15"/>
        <v>0</v>
      </c>
      <c r="BG328" s="206">
        <f t="shared" si="16"/>
        <v>0</v>
      </c>
      <c r="BH328" s="206">
        <f t="shared" si="17"/>
        <v>0</v>
      </c>
      <c r="BI328" s="206">
        <f t="shared" si="18"/>
        <v>0</v>
      </c>
      <c r="BJ328" s="24" t="s">
        <v>78</v>
      </c>
      <c r="BK328" s="206">
        <f t="shared" si="19"/>
        <v>0</v>
      </c>
      <c r="BL328" s="24" t="s">
        <v>131</v>
      </c>
      <c r="BM328" s="24" t="s">
        <v>479</v>
      </c>
    </row>
    <row r="329" spans="2:65" s="1" customFormat="1" ht="16.5" customHeight="1">
      <c r="B329" s="41"/>
      <c r="C329" s="195" t="s">
        <v>339</v>
      </c>
      <c r="D329" s="195" t="s">
        <v>127</v>
      </c>
      <c r="E329" s="196" t="s">
        <v>480</v>
      </c>
      <c r="F329" s="197" t="s">
        <v>481</v>
      </c>
      <c r="G329" s="198" t="s">
        <v>164</v>
      </c>
      <c r="H329" s="199">
        <v>429.536</v>
      </c>
      <c r="I329" s="200"/>
      <c r="J329" s="201">
        <f t="shared" si="10"/>
        <v>0</v>
      </c>
      <c r="K329" s="197" t="s">
        <v>21</v>
      </c>
      <c r="L329" s="61"/>
      <c r="M329" s="202" t="s">
        <v>21</v>
      </c>
      <c r="N329" s="203" t="s">
        <v>44</v>
      </c>
      <c r="O329" s="42"/>
      <c r="P329" s="204">
        <f t="shared" si="11"/>
        <v>0</v>
      </c>
      <c r="Q329" s="204">
        <v>0</v>
      </c>
      <c r="R329" s="204">
        <f t="shared" si="12"/>
        <v>0</v>
      </c>
      <c r="S329" s="204">
        <v>0.014</v>
      </c>
      <c r="T329" s="205">
        <f t="shared" si="13"/>
        <v>6.013504</v>
      </c>
      <c r="AR329" s="24" t="s">
        <v>131</v>
      </c>
      <c r="AT329" s="24" t="s">
        <v>127</v>
      </c>
      <c r="AU329" s="24" t="s">
        <v>135</v>
      </c>
      <c r="AY329" s="24" t="s">
        <v>117</v>
      </c>
      <c r="BE329" s="206">
        <f t="shared" si="14"/>
        <v>0</v>
      </c>
      <c r="BF329" s="206">
        <f t="shared" si="15"/>
        <v>0</v>
      </c>
      <c r="BG329" s="206">
        <f t="shared" si="16"/>
        <v>0</v>
      </c>
      <c r="BH329" s="206">
        <f t="shared" si="17"/>
        <v>0</v>
      </c>
      <c r="BI329" s="206">
        <f t="shared" si="18"/>
        <v>0</v>
      </c>
      <c r="BJ329" s="24" t="s">
        <v>78</v>
      </c>
      <c r="BK329" s="206">
        <f t="shared" si="19"/>
        <v>0</v>
      </c>
      <c r="BL329" s="24" t="s">
        <v>131</v>
      </c>
      <c r="BM329" s="24" t="s">
        <v>482</v>
      </c>
    </row>
    <row r="330" spans="2:51" s="11" customFormat="1" ht="13.5">
      <c r="B330" s="217"/>
      <c r="C330" s="218"/>
      <c r="D330" s="219" t="s">
        <v>175</v>
      </c>
      <c r="E330" s="220" t="s">
        <v>21</v>
      </c>
      <c r="F330" s="221" t="s">
        <v>483</v>
      </c>
      <c r="G330" s="218"/>
      <c r="H330" s="220" t="s">
        <v>21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175</v>
      </c>
      <c r="AU330" s="227" t="s">
        <v>135</v>
      </c>
      <c r="AV330" s="11" t="s">
        <v>78</v>
      </c>
      <c r="AW330" s="11" t="s">
        <v>37</v>
      </c>
      <c r="AX330" s="11" t="s">
        <v>73</v>
      </c>
      <c r="AY330" s="227" t="s">
        <v>117</v>
      </c>
    </row>
    <row r="331" spans="2:51" s="12" customFormat="1" ht="13.5">
      <c r="B331" s="228"/>
      <c r="C331" s="229"/>
      <c r="D331" s="219" t="s">
        <v>175</v>
      </c>
      <c r="E331" s="230" t="s">
        <v>21</v>
      </c>
      <c r="F331" s="231" t="s">
        <v>484</v>
      </c>
      <c r="G331" s="229"/>
      <c r="H331" s="232">
        <v>88.8</v>
      </c>
      <c r="I331" s="233"/>
      <c r="J331" s="229"/>
      <c r="K331" s="229"/>
      <c r="L331" s="234"/>
      <c r="M331" s="235"/>
      <c r="N331" s="236"/>
      <c r="O331" s="236"/>
      <c r="P331" s="236"/>
      <c r="Q331" s="236"/>
      <c r="R331" s="236"/>
      <c r="S331" s="236"/>
      <c r="T331" s="237"/>
      <c r="AT331" s="238" t="s">
        <v>175</v>
      </c>
      <c r="AU331" s="238" t="s">
        <v>135</v>
      </c>
      <c r="AV331" s="12" t="s">
        <v>82</v>
      </c>
      <c r="AW331" s="12" t="s">
        <v>37</v>
      </c>
      <c r="AX331" s="12" t="s">
        <v>73</v>
      </c>
      <c r="AY331" s="238" t="s">
        <v>117</v>
      </c>
    </row>
    <row r="332" spans="2:51" s="12" customFormat="1" ht="13.5">
      <c r="B332" s="228"/>
      <c r="C332" s="229"/>
      <c r="D332" s="219" t="s">
        <v>175</v>
      </c>
      <c r="E332" s="230" t="s">
        <v>21</v>
      </c>
      <c r="F332" s="231" t="s">
        <v>485</v>
      </c>
      <c r="G332" s="229"/>
      <c r="H332" s="232">
        <v>210.336</v>
      </c>
      <c r="I332" s="233"/>
      <c r="J332" s="229"/>
      <c r="K332" s="229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175</v>
      </c>
      <c r="AU332" s="238" t="s">
        <v>135</v>
      </c>
      <c r="AV332" s="12" t="s">
        <v>82</v>
      </c>
      <c r="AW332" s="12" t="s">
        <v>37</v>
      </c>
      <c r="AX332" s="12" t="s">
        <v>73</v>
      </c>
      <c r="AY332" s="238" t="s">
        <v>117</v>
      </c>
    </row>
    <row r="333" spans="2:51" s="11" customFormat="1" ht="13.5">
      <c r="B333" s="217"/>
      <c r="C333" s="218"/>
      <c r="D333" s="219" t="s">
        <v>175</v>
      </c>
      <c r="E333" s="220" t="s">
        <v>21</v>
      </c>
      <c r="F333" s="221" t="s">
        <v>486</v>
      </c>
      <c r="G333" s="218"/>
      <c r="H333" s="220" t="s">
        <v>21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175</v>
      </c>
      <c r="AU333" s="227" t="s">
        <v>135</v>
      </c>
      <c r="AV333" s="11" t="s">
        <v>78</v>
      </c>
      <c r="AW333" s="11" t="s">
        <v>37</v>
      </c>
      <c r="AX333" s="11" t="s">
        <v>73</v>
      </c>
      <c r="AY333" s="227" t="s">
        <v>117</v>
      </c>
    </row>
    <row r="334" spans="2:51" s="12" customFormat="1" ht="13.5">
      <c r="B334" s="228"/>
      <c r="C334" s="229"/>
      <c r="D334" s="219" t="s">
        <v>175</v>
      </c>
      <c r="E334" s="230" t="s">
        <v>21</v>
      </c>
      <c r="F334" s="231" t="s">
        <v>487</v>
      </c>
      <c r="G334" s="229"/>
      <c r="H334" s="232">
        <v>20.8</v>
      </c>
      <c r="I334" s="233"/>
      <c r="J334" s="229"/>
      <c r="K334" s="229"/>
      <c r="L334" s="234"/>
      <c r="M334" s="235"/>
      <c r="N334" s="236"/>
      <c r="O334" s="236"/>
      <c r="P334" s="236"/>
      <c r="Q334" s="236"/>
      <c r="R334" s="236"/>
      <c r="S334" s="236"/>
      <c r="T334" s="237"/>
      <c r="AT334" s="238" t="s">
        <v>175</v>
      </c>
      <c r="AU334" s="238" t="s">
        <v>135</v>
      </c>
      <c r="AV334" s="12" t="s">
        <v>82</v>
      </c>
      <c r="AW334" s="12" t="s">
        <v>37</v>
      </c>
      <c r="AX334" s="12" t="s">
        <v>73</v>
      </c>
      <c r="AY334" s="238" t="s">
        <v>117</v>
      </c>
    </row>
    <row r="335" spans="2:51" s="11" customFormat="1" ht="13.5">
      <c r="B335" s="217"/>
      <c r="C335" s="218"/>
      <c r="D335" s="219" t="s">
        <v>175</v>
      </c>
      <c r="E335" s="220" t="s">
        <v>21</v>
      </c>
      <c r="F335" s="221" t="s">
        <v>488</v>
      </c>
      <c r="G335" s="218"/>
      <c r="H335" s="220" t="s">
        <v>21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175</v>
      </c>
      <c r="AU335" s="227" t="s">
        <v>135</v>
      </c>
      <c r="AV335" s="11" t="s">
        <v>78</v>
      </c>
      <c r="AW335" s="11" t="s">
        <v>37</v>
      </c>
      <c r="AX335" s="11" t="s">
        <v>73</v>
      </c>
      <c r="AY335" s="227" t="s">
        <v>117</v>
      </c>
    </row>
    <row r="336" spans="2:51" s="12" customFormat="1" ht="13.5">
      <c r="B336" s="228"/>
      <c r="C336" s="229"/>
      <c r="D336" s="219" t="s">
        <v>175</v>
      </c>
      <c r="E336" s="230" t="s">
        <v>21</v>
      </c>
      <c r="F336" s="231" t="s">
        <v>489</v>
      </c>
      <c r="G336" s="229"/>
      <c r="H336" s="232">
        <v>109.6</v>
      </c>
      <c r="I336" s="233"/>
      <c r="J336" s="229"/>
      <c r="K336" s="229"/>
      <c r="L336" s="234"/>
      <c r="M336" s="235"/>
      <c r="N336" s="236"/>
      <c r="O336" s="236"/>
      <c r="P336" s="236"/>
      <c r="Q336" s="236"/>
      <c r="R336" s="236"/>
      <c r="S336" s="236"/>
      <c r="T336" s="237"/>
      <c r="AT336" s="238" t="s">
        <v>175</v>
      </c>
      <c r="AU336" s="238" t="s">
        <v>135</v>
      </c>
      <c r="AV336" s="12" t="s">
        <v>82</v>
      </c>
      <c r="AW336" s="12" t="s">
        <v>37</v>
      </c>
      <c r="AX336" s="12" t="s">
        <v>73</v>
      </c>
      <c r="AY336" s="238" t="s">
        <v>117</v>
      </c>
    </row>
    <row r="337" spans="2:51" s="13" customFormat="1" ht="13.5">
      <c r="B337" s="239"/>
      <c r="C337" s="240"/>
      <c r="D337" s="219" t="s">
        <v>175</v>
      </c>
      <c r="E337" s="241" t="s">
        <v>21</v>
      </c>
      <c r="F337" s="242" t="s">
        <v>178</v>
      </c>
      <c r="G337" s="240"/>
      <c r="H337" s="243">
        <v>429.536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AT337" s="249" t="s">
        <v>175</v>
      </c>
      <c r="AU337" s="249" t="s">
        <v>135</v>
      </c>
      <c r="AV337" s="13" t="s">
        <v>131</v>
      </c>
      <c r="AW337" s="13" t="s">
        <v>37</v>
      </c>
      <c r="AX337" s="13" t="s">
        <v>78</v>
      </c>
      <c r="AY337" s="249" t="s">
        <v>117</v>
      </c>
    </row>
    <row r="338" spans="2:65" s="1" customFormat="1" ht="16.5" customHeight="1">
      <c r="B338" s="41"/>
      <c r="C338" s="195" t="s">
        <v>490</v>
      </c>
      <c r="D338" s="195" t="s">
        <v>127</v>
      </c>
      <c r="E338" s="196" t="s">
        <v>491</v>
      </c>
      <c r="F338" s="197" t="s">
        <v>492</v>
      </c>
      <c r="G338" s="198" t="s">
        <v>164</v>
      </c>
      <c r="H338" s="199">
        <v>119.62</v>
      </c>
      <c r="I338" s="200"/>
      <c r="J338" s="201">
        <f>ROUND(I338*H338,2)</f>
        <v>0</v>
      </c>
      <c r="K338" s="197" t="s">
        <v>21</v>
      </c>
      <c r="L338" s="61"/>
      <c r="M338" s="202" t="s">
        <v>21</v>
      </c>
      <c r="N338" s="203" t="s">
        <v>44</v>
      </c>
      <c r="O338" s="42"/>
      <c r="P338" s="204">
        <f>O338*H338</f>
        <v>0</v>
      </c>
      <c r="Q338" s="204">
        <v>0</v>
      </c>
      <c r="R338" s="204">
        <f>Q338*H338</f>
        <v>0</v>
      </c>
      <c r="S338" s="204">
        <v>0.024</v>
      </c>
      <c r="T338" s="205">
        <f>S338*H338</f>
        <v>2.87088</v>
      </c>
      <c r="AR338" s="24" t="s">
        <v>131</v>
      </c>
      <c r="AT338" s="24" t="s">
        <v>127</v>
      </c>
      <c r="AU338" s="24" t="s">
        <v>135</v>
      </c>
      <c r="AY338" s="24" t="s">
        <v>117</v>
      </c>
      <c r="BE338" s="206">
        <f>IF(N338="základní",J338,0)</f>
        <v>0</v>
      </c>
      <c r="BF338" s="206">
        <f>IF(N338="snížená",J338,0)</f>
        <v>0</v>
      </c>
      <c r="BG338" s="206">
        <f>IF(N338="zákl. přenesená",J338,0)</f>
        <v>0</v>
      </c>
      <c r="BH338" s="206">
        <f>IF(N338="sníž. přenesená",J338,0)</f>
        <v>0</v>
      </c>
      <c r="BI338" s="206">
        <f>IF(N338="nulová",J338,0)</f>
        <v>0</v>
      </c>
      <c r="BJ338" s="24" t="s">
        <v>78</v>
      </c>
      <c r="BK338" s="206">
        <f>ROUND(I338*H338,2)</f>
        <v>0</v>
      </c>
      <c r="BL338" s="24" t="s">
        <v>131</v>
      </c>
      <c r="BM338" s="24" t="s">
        <v>493</v>
      </c>
    </row>
    <row r="339" spans="2:51" s="11" customFormat="1" ht="13.5">
      <c r="B339" s="217"/>
      <c r="C339" s="218"/>
      <c r="D339" s="219" t="s">
        <v>175</v>
      </c>
      <c r="E339" s="220" t="s">
        <v>21</v>
      </c>
      <c r="F339" s="221" t="s">
        <v>494</v>
      </c>
      <c r="G339" s="218"/>
      <c r="H339" s="220" t="s">
        <v>21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175</v>
      </c>
      <c r="AU339" s="227" t="s">
        <v>135</v>
      </c>
      <c r="AV339" s="11" t="s">
        <v>78</v>
      </c>
      <c r="AW339" s="11" t="s">
        <v>37</v>
      </c>
      <c r="AX339" s="11" t="s">
        <v>73</v>
      </c>
      <c r="AY339" s="227" t="s">
        <v>117</v>
      </c>
    </row>
    <row r="340" spans="2:51" s="12" customFormat="1" ht="13.5">
      <c r="B340" s="228"/>
      <c r="C340" s="229"/>
      <c r="D340" s="219" t="s">
        <v>175</v>
      </c>
      <c r="E340" s="230" t="s">
        <v>21</v>
      </c>
      <c r="F340" s="231" t="s">
        <v>495</v>
      </c>
      <c r="G340" s="229"/>
      <c r="H340" s="232">
        <v>57.9</v>
      </c>
      <c r="I340" s="233"/>
      <c r="J340" s="229"/>
      <c r="K340" s="229"/>
      <c r="L340" s="234"/>
      <c r="M340" s="235"/>
      <c r="N340" s="236"/>
      <c r="O340" s="236"/>
      <c r="P340" s="236"/>
      <c r="Q340" s="236"/>
      <c r="R340" s="236"/>
      <c r="S340" s="236"/>
      <c r="T340" s="237"/>
      <c r="AT340" s="238" t="s">
        <v>175</v>
      </c>
      <c r="AU340" s="238" t="s">
        <v>135</v>
      </c>
      <c r="AV340" s="12" t="s">
        <v>82</v>
      </c>
      <c r="AW340" s="12" t="s">
        <v>37</v>
      </c>
      <c r="AX340" s="12" t="s">
        <v>73</v>
      </c>
      <c r="AY340" s="238" t="s">
        <v>117</v>
      </c>
    </row>
    <row r="341" spans="2:51" s="11" customFormat="1" ht="13.5">
      <c r="B341" s="217"/>
      <c r="C341" s="218"/>
      <c r="D341" s="219" t="s">
        <v>175</v>
      </c>
      <c r="E341" s="220" t="s">
        <v>21</v>
      </c>
      <c r="F341" s="221" t="s">
        <v>496</v>
      </c>
      <c r="G341" s="218"/>
      <c r="H341" s="220" t="s">
        <v>21</v>
      </c>
      <c r="I341" s="222"/>
      <c r="J341" s="218"/>
      <c r="K341" s="218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175</v>
      </c>
      <c r="AU341" s="227" t="s">
        <v>135</v>
      </c>
      <c r="AV341" s="11" t="s">
        <v>78</v>
      </c>
      <c r="AW341" s="11" t="s">
        <v>37</v>
      </c>
      <c r="AX341" s="11" t="s">
        <v>73</v>
      </c>
      <c r="AY341" s="227" t="s">
        <v>117</v>
      </c>
    </row>
    <row r="342" spans="2:51" s="12" customFormat="1" ht="13.5">
      <c r="B342" s="228"/>
      <c r="C342" s="229"/>
      <c r="D342" s="219" t="s">
        <v>175</v>
      </c>
      <c r="E342" s="230" t="s">
        <v>21</v>
      </c>
      <c r="F342" s="231" t="s">
        <v>497</v>
      </c>
      <c r="G342" s="229"/>
      <c r="H342" s="232">
        <v>42.12</v>
      </c>
      <c r="I342" s="233"/>
      <c r="J342" s="229"/>
      <c r="K342" s="229"/>
      <c r="L342" s="234"/>
      <c r="M342" s="235"/>
      <c r="N342" s="236"/>
      <c r="O342" s="236"/>
      <c r="P342" s="236"/>
      <c r="Q342" s="236"/>
      <c r="R342" s="236"/>
      <c r="S342" s="236"/>
      <c r="T342" s="237"/>
      <c r="AT342" s="238" t="s">
        <v>175</v>
      </c>
      <c r="AU342" s="238" t="s">
        <v>135</v>
      </c>
      <c r="AV342" s="12" t="s">
        <v>82</v>
      </c>
      <c r="AW342" s="12" t="s">
        <v>37</v>
      </c>
      <c r="AX342" s="12" t="s">
        <v>73</v>
      </c>
      <c r="AY342" s="238" t="s">
        <v>117</v>
      </c>
    </row>
    <row r="343" spans="2:51" s="11" customFormat="1" ht="13.5">
      <c r="B343" s="217"/>
      <c r="C343" s="218"/>
      <c r="D343" s="219" t="s">
        <v>175</v>
      </c>
      <c r="E343" s="220" t="s">
        <v>21</v>
      </c>
      <c r="F343" s="221" t="s">
        <v>498</v>
      </c>
      <c r="G343" s="218"/>
      <c r="H343" s="220" t="s">
        <v>21</v>
      </c>
      <c r="I343" s="222"/>
      <c r="J343" s="218"/>
      <c r="K343" s="218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175</v>
      </c>
      <c r="AU343" s="227" t="s">
        <v>135</v>
      </c>
      <c r="AV343" s="11" t="s">
        <v>78</v>
      </c>
      <c r="AW343" s="11" t="s">
        <v>37</v>
      </c>
      <c r="AX343" s="11" t="s">
        <v>73</v>
      </c>
      <c r="AY343" s="227" t="s">
        <v>117</v>
      </c>
    </row>
    <row r="344" spans="2:51" s="12" customFormat="1" ht="13.5">
      <c r="B344" s="228"/>
      <c r="C344" s="229"/>
      <c r="D344" s="219" t="s">
        <v>175</v>
      </c>
      <c r="E344" s="230" t="s">
        <v>21</v>
      </c>
      <c r="F344" s="231" t="s">
        <v>499</v>
      </c>
      <c r="G344" s="229"/>
      <c r="H344" s="232">
        <v>19.6</v>
      </c>
      <c r="I344" s="233"/>
      <c r="J344" s="229"/>
      <c r="K344" s="229"/>
      <c r="L344" s="234"/>
      <c r="M344" s="235"/>
      <c r="N344" s="236"/>
      <c r="O344" s="236"/>
      <c r="P344" s="236"/>
      <c r="Q344" s="236"/>
      <c r="R344" s="236"/>
      <c r="S344" s="236"/>
      <c r="T344" s="237"/>
      <c r="AT344" s="238" t="s">
        <v>175</v>
      </c>
      <c r="AU344" s="238" t="s">
        <v>135</v>
      </c>
      <c r="AV344" s="12" t="s">
        <v>82</v>
      </c>
      <c r="AW344" s="12" t="s">
        <v>37</v>
      </c>
      <c r="AX344" s="12" t="s">
        <v>73</v>
      </c>
      <c r="AY344" s="238" t="s">
        <v>117</v>
      </c>
    </row>
    <row r="345" spans="2:51" s="13" customFormat="1" ht="13.5">
      <c r="B345" s="239"/>
      <c r="C345" s="240"/>
      <c r="D345" s="219" t="s">
        <v>175</v>
      </c>
      <c r="E345" s="241" t="s">
        <v>21</v>
      </c>
      <c r="F345" s="242" t="s">
        <v>178</v>
      </c>
      <c r="G345" s="240"/>
      <c r="H345" s="243">
        <v>119.62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AT345" s="249" t="s">
        <v>175</v>
      </c>
      <c r="AU345" s="249" t="s">
        <v>135</v>
      </c>
      <c r="AV345" s="13" t="s">
        <v>131</v>
      </c>
      <c r="AW345" s="13" t="s">
        <v>37</v>
      </c>
      <c r="AX345" s="13" t="s">
        <v>78</v>
      </c>
      <c r="AY345" s="249" t="s">
        <v>117</v>
      </c>
    </row>
    <row r="346" spans="2:65" s="1" customFormat="1" ht="16.5" customHeight="1">
      <c r="B346" s="41"/>
      <c r="C346" s="195" t="s">
        <v>345</v>
      </c>
      <c r="D346" s="195" t="s">
        <v>127</v>
      </c>
      <c r="E346" s="196" t="s">
        <v>500</v>
      </c>
      <c r="F346" s="197" t="s">
        <v>501</v>
      </c>
      <c r="G346" s="198" t="s">
        <v>164</v>
      </c>
      <c r="H346" s="199">
        <v>27.6</v>
      </c>
      <c r="I346" s="200"/>
      <c r="J346" s="201">
        <f>ROUND(I346*H346,2)</f>
        <v>0</v>
      </c>
      <c r="K346" s="197" t="s">
        <v>21</v>
      </c>
      <c r="L346" s="61"/>
      <c r="M346" s="202" t="s">
        <v>21</v>
      </c>
      <c r="N346" s="203" t="s">
        <v>44</v>
      </c>
      <c r="O346" s="42"/>
      <c r="P346" s="204">
        <f>O346*H346</f>
        <v>0</v>
      </c>
      <c r="Q346" s="204">
        <v>0</v>
      </c>
      <c r="R346" s="204">
        <f>Q346*H346</f>
        <v>0</v>
      </c>
      <c r="S346" s="204">
        <v>0.032</v>
      </c>
      <c r="T346" s="205">
        <f>S346*H346</f>
        <v>0.8832000000000001</v>
      </c>
      <c r="AR346" s="24" t="s">
        <v>131</v>
      </c>
      <c r="AT346" s="24" t="s">
        <v>127</v>
      </c>
      <c r="AU346" s="24" t="s">
        <v>135</v>
      </c>
      <c r="AY346" s="24" t="s">
        <v>117</v>
      </c>
      <c r="BE346" s="206">
        <f>IF(N346="základní",J346,0)</f>
        <v>0</v>
      </c>
      <c r="BF346" s="206">
        <f>IF(N346="snížená",J346,0)</f>
        <v>0</v>
      </c>
      <c r="BG346" s="206">
        <f>IF(N346="zákl. přenesená",J346,0)</f>
        <v>0</v>
      </c>
      <c r="BH346" s="206">
        <f>IF(N346="sníž. přenesená",J346,0)</f>
        <v>0</v>
      </c>
      <c r="BI346" s="206">
        <f>IF(N346="nulová",J346,0)</f>
        <v>0</v>
      </c>
      <c r="BJ346" s="24" t="s">
        <v>78</v>
      </c>
      <c r="BK346" s="206">
        <f>ROUND(I346*H346,2)</f>
        <v>0</v>
      </c>
      <c r="BL346" s="24" t="s">
        <v>131</v>
      </c>
      <c r="BM346" s="24" t="s">
        <v>502</v>
      </c>
    </row>
    <row r="347" spans="2:51" s="11" customFormat="1" ht="13.5">
      <c r="B347" s="217"/>
      <c r="C347" s="218"/>
      <c r="D347" s="219" t="s">
        <v>175</v>
      </c>
      <c r="E347" s="220" t="s">
        <v>21</v>
      </c>
      <c r="F347" s="221" t="s">
        <v>503</v>
      </c>
      <c r="G347" s="218"/>
      <c r="H347" s="220" t="s">
        <v>21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175</v>
      </c>
      <c r="AU347" s="227" t="s">
        <v>135</v>
      </c>
      <c r="AV347" s="11" t="s">
        <v>78</v>
      </c>
      <c r="AW347" s="11" t="s">
        <v>37</v>
      </c>
      <c r="AX347" s="11" t="s">
        <v>73</v>
      </c>
      <c r="AY347" s="227" t="s">
        <v>117</v>
      </c>
    </row>
    <row r="348" spans="2:51" s="12" customFormat="1" ht="13.5">
      <c r="B348" s="228"/>
      <c r="C348" s="229"/>
      <c r="D348" s="219" t="s">
        <v>175</v>
      </c>
      <c r="E348" s="230" t="s">
        <v>21</v>
      </c>
      <c r="F348" s="231" t="s">
        <v>504</v>
      </c>
      <c r="G348" s="229"/>
      <c r="H348" s="232">
        <v>27.6</v>
      </c>
      <c r="I348" s="233"/>
      <c r="J348" s="229"/>
      <c r="K348" s="229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175</v>
      </c>
      <c r="AU348" s="238" t="s">
        <v>135</v>
      </c>
      <c r="AV348" s="12" t="s">
        <v>82</v>
      </c>
      <c r="AW348" s="12" t="s">
        <v>37</v>
      </c>
      <c r="AX348" s="12" t="s">
        <v>73</v>
      </c>
      <c r="AY348" s="238" t="s">
        <v>117</v>
      </c>
    </row>
    <row r="349" spans="2:51" s="13" customFormat="1" ht="13.5">
      <c r="B349" s="239"/>
      <c r="C349" s="240"/>
      <c r="D349" s="219" t="s">
        <v>175</v>
      </c>
      <c r="E349" s="241" t="s">
        <v>21</v>
      </c>
      <c r="F349" s="242" t="s">
        <v>178</v>
      </c>
      <c r="G349" s="240"/>
      <c r="H349" s="243">
        <v>27.6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AT349" s="249" t="s">
        <v>175</v>
      </c>
      <c r="AU349" s="249" t="s">
        <v>135</v>
      </c>
      <c r="AV349" s="13" t="s">
        <v>131</v>
      </c>
      <c r="AW349" s="13" t="s">
        <v>37</v>
      </c>
      <c r="AX349" s="13" t="s">
        <v>78</v>
      </c>
      <c r="AY349" s="249" t="s">
        <v>117</v>
      </c>
    </row>
    <row r="350" spans="2:65" s="1" customFormat="1" ht="16.5" customHeight="1">
      <c r="B350" s="41"/>
      <c r="C350" s="195" t="s">
        <v>505</v>
      </c>
      <c r="D350" s="195" t="s">
        <v>127</v>
      </c>
      <c r="E350" s="196" t="s">
        <v>506</v>
      </c>
      <c r="F350" s="197" t="s">
        <v>507</v>
      </c>
      <c r="G350" s="198" t="s">
        <v>188</v>
      </c>
      <c r="H350" s="199">
        <v>250.656</v>
      </c>
      <c r="I350" s="200"/>
      <c r="J350" s="201">
        <f>ROUND(I350*H350,2)</f>
        <v>0</v>
      </c>
      <c r="K350" s="197" t="s">
        <v>21</v>
      </c>
      <c r="L350" s="61"/>
      <c r="M350" s="202" t="s">
        <v>21</v>
      </c>
      <c r="N350" s="203" t="s">
        <v>44</v>
      </c>
      <c r="O350" s="42"/>
      <c r="P350" s="204">
        <f>O350*H350</f>
        <v>0</v>
      </c>
      <c r="Q350" s="204">
        <v>0</v>
      </c>
      <c r="R350" s="204">
        <f>Q350*H350</f>
        <v>0</v>
      </c>
      <c r="S350" s="204">
        <v>0.015</v>
      </c>
      <c r="T350" s="205">
        <f>S350*H350</f>
        <v>3.75984</v>
      </c>
      <c r="AR350" s="24" t="s">
        <v>131</v>
      </c>
      <c r="AT350" s="24" t="s">
        <v>127</v>
      </c>
      <c r="AU350" s="24" t="s">
        <v>135</v>
      </c>
      <c r="AY350" s="24" t="s">
        <v>117</v>
      </c>
      <c r="BE350" s="206">
        <f>IF(N350="základní",J350,0)</f>
        <v>0</v>
      </c>
      <c r="BF350" s="206">
        <f>IF(N350="snížená",J350,0)</f>
        <v>0</v>
      </c>
      <c r="BG350" s="206">
        <f>IF(N350="zákl. přenesená",J350,0)</f>
        <v>0</v>
      </c>
      <c r="BH350" s="206">
        <f>IF(N350="sníž. přenesená",J350,0)</f>
        <v>0</v>
      </c>
      <c r="BI350" s="206">
        <f>IF(N350="nulová",J350,0)</f>
        <v>0</v>
      </c>
      <c r="BJ350" s="24" t="s">
        <v>78</v>
      </c>
      <c r="BK350" s="206">
        <f>ROUND(I350*H350,2)</f>
        <v>0</v>
      </c>
      <c r="BL350" s="24" t="s">
        <v>131</v>
      </c>
      <c r="BM350" s="24" t="s">
        <v>508</v>
      </c>
    </row>
    <row r="351" spans="2:51" s="12" customFormat="1" ht="13.5">
      <c r="B351" s="228"/>
      <c r="C351" s="229"/>
      <c r="D351" s="219" t="s">
        <v>175</v>
      </c>
      <c r="E351" s="230" t="s">
        <v>21</v>
      </c>
      <c r="F351" s="231" t="s">
        <v>509</v>
      </c>
      <c r="G351" s="229"/>
      <c r="H351" s="232">
        <v>66.672</v>
      </c>
      <c r="I351" s="233"/>
      <c r="J351" s="229"/>
      <c r="K351" s="229"/>
      <c r="L351" s="234"/>
      <c r="M351" s="235"/>
      <c r="N351" s="236"/>
      <c r="O351" s="236"/>
      <c r="P351" s="236"/>
      <c r="Q351" s="236"/>
      <c r="R351" s="236"/>
      <c r="S351" s="236"/>
      <c r="T351" s="237"/>
      <c r="AT351" s="238" t="s">
        <v>175</v>
      </c>
      <c r="AU351" s="238" t="s">
        <v>135</v>
      </c>
      <c r="AV351" s="12" t="s">
        <v>82</v>
      </c>
      <c r="AW351" s="12" t="s">
        <v>37</v>
      </c>
      <c r="AX351" s="12" t="s">
        <v>73</v>
      </c>
      <c r="AY351" s="238" t="s">
        <v>117</v>
      </c>
    </row>
    <row r="352" spans="2:51" s="12" customFormat="1" ht="13.5">
      <c r="B352" s="228"/>
      <c r="C352" s="229"/>
      <c r="D352" s="219" t="s">
        <v>175</v>
      </c>
      <c r="E352" s="230" t="s">
        <v>21</v>
      </c>
      <c r="F352" s="231" t="s">
        <v>510</v>
      </c>
      <c r="G352" s="229"/>
      <c r="H352" s="232">
        <v>96.192</v>
      </c>
      <c r="I352" s="233"/>
      <c r="J352" s="229"/>
      <c r="K352" s="229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175</v>
      </c>
      <c r="AU352" s="238" t="s">
        <v>135</v>
      </c>
      <c r="AV352" s="12" t="s">
        <v>82</v>
      </c>
      <c r="AW352" s="12" t="s">
        <v>37</v>
      </c>
      <c r="AX352" s="12" t="s">
        <v>73</v>
      </c>
      <c r="AY352" s="238" t="s">
        <v>117</v>
      </c>
    </row>
    <row r="353" spans="2:51" s="12" customFormat="1" ht="13.5">
      <c r="B353" s="228"/>
      <c r="C353" s="229"/>
      <c r="D353" s="219" t="s">
        <v>175</v>
      </c>
      <c r="E353" s="230" t="s">
        <v>21</v>
      </c>
      <c r="F353" s="231" t="s">
        <v>511</v>
      </c>
      <c r="G353" s="229"/>
      <c r="H353" s="232">
        <v>96.192</v>
      </c>
      <c r="I353" s="233"/>
      <c r="J353" s="229"/>
      <c r="K353" s="229"/>
      <c r="L353" s="234"/>
      <c r="M353" s="235"/>
      <c r="N353" s="236"/>
      <c r="O353" s="236"/>
      <c r="P353" s="236"/>
      <c r="Q353" s="236"/>
      <c r="R353" s="236"/>
      <c r="S353" s="236"/>
      <c r="T353" s="237"/>
      <c r="AT353" s="238" t="s">
        <v>175</v>
      </c>
      <c r="AU353" s="238" t="s">
        <v>135</v>
      </c>
      <c r="AV353" s="12" t="s">
        <v>82</v>
      </c>
      <c r="AW353" s="12" t="s">
        <v>37</v>
      </c>
      <c r="AX353" s="12" t="s">
        <v>73</v>
      </c>
      <c r="AY353" s="238" t="s">
        <v>117</v>
      </c>
    </row>
    <row r="354" spans="2:51" s="12" customFormat="1" ht="13.5">
      <c r="B354" s="228"/>
      <c r="C354" s="229"/>
      <c r="D354" s="219" t="s">
        <v>175</v>
      </c>
      <c r="E354" s="230" t="s">
        <v>21</v>
      </c>
      <c r="F354" s="231" t="s">
        <v>512</v>
      </c>
      <c r="G354" s="229"/>
      <c r="H354" s="232">
        <v>-8.4</v>
      </c>
      <c r="I354" s="233"/>
      <c r="J354" s="229"/>
      <c r="K354" s="229"/>
      <c r="L354" s="234"/>
      <c r="M354" s="235"/>
      <c r="N354" s="236"/>
      <c r="O354" s="236"/>
      <c r="P354" s="236"/>
      <c r="Q354" s="236"/>
      <c r="R354" s="236"/>
      <c r="S354" s="236"/>
      <c r="T354" s="237"/>
      <c r="AT354" s="238" t="s">
        <v>175</v>
      </c>
      <c r="AU354" s="238" t="s">
        <v>135</v>
      </c>
      <c r="AV354" s="12" t="s">
        <v>82</v>
      </c>
      <c r="AW354" s="12" t="s">
        <v>37</v>
      </c>
      <c r="AX354" s="12" t="s">
        <v>73</v>
      </c>
      <c r="AY354" s="238" t="s">
        <v>117</v>
      </c>
    </row>
    <row r="355" spans="2:51" s="13" customFormat="1" ht="13.5">
      <c r="B355" s="239"/>
      <c r="C355" s="240"/>
      <c r="D355" s="219" t="s">
        <v>175</v>
      </c>
      <c r="E355" s="241" t="s">
        <v>21</v>
      </c>
      <c r="F355" s="242" t="s">
        <v>178</v>
      </c>
      <c r="G355" s="240"/>
      <c r="H355" s="243">
        <v>250.656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AT355" s="249" t="s">
        <v>175</v>
      </c>
      <c r="AU355" s="249" t="s">
        <v>135</v>
      </c>
      <c r="AV355" s="13" t="s">
        <v>131</v>
      </c>
      <c r="AW355" s="13" t="s">
        <v>37</v>
      </c>
      <c r="AX355" s="13" t="s">
        <v>78</v>
      </c>
      <c r="AY355" s="249" t="s">
        <v>117</v>
      </c>
    </row>
    <row r="356" spans="2:65" s="1" customFormat="1" ht="16.5" customHeight="1">
      <c r="B356" s="41"/>
      <c r="C356" s="195" t="s">
        <v>351</v>
      </c>
      <c r="D356" s="195" t="s">
        <v>127</v>
      </c>
      <c r="E356" s="196" t="s">
        <v>513</v>
      </c>
      <c r="F356" s="197" t="s">
        <v>514</v>
      </c>
      <c r="G356" s="198" t="s">
        <v>188</v>
      </c>
      <c r="H356" s="199">
        <v>50.16</v>
      </c>
      <c r="I356" s="200"/>
      <c r="J356" s="201">
        <f>ROUND(I356*H356,2)</f>
        <v>0</v>
      </c>
      <c r="K356" s="197" t="s">
        <v>21</v>
      </c>
      <c r="L356" s="61"/>
      <c r="M356" s="202" t="s">
        <v>21</v>
      </c>
      <c r="N356" s="203" t="s">
        <v>44</v>
      </c>
      <c r="O356" s="42"/>
      <c r="P356" s="204">
        <f>O356*H356</f>
        <v>0</v>
      </c>
      <c r="Q356" s="204">
        <v>0</v>
      </c>
      <c r="R356" s="204">
        <f>Q356*H356</f>
        <v>0</v>
      </c>
      <c r="S356" s="204">
        <v>0.015</v>
      </c>
      <c r="T356" s="205">
        <f>S356*H356</f>
        <v>0.7524</v>
      </c>
      <c r="AR356" s="24" t="s">
        <v>131</v>
      </c>
      <c r="AT356" s="24" t="s">
        <v>127</v>
      </c>
      <c r="AU356" s="24" t="s">
        <v>135</v>
      </c>
      <c r="AY356" s="24" t="s">
        <v>117</v>
      </c>
      <c r="BE356" s="206">
        <f>IF(N356="základní",J356,0)</f>
        <v>0</v>
      </c>
      <c r="BF356" s="206">
        <f>IF(N356="snížená",J356,0)</f>
        <v>0</v>
      </c>
      <c r="BG356" s="206">
        <f>IF(N356="zákl. přenesená",J356,0)</f>
        <v>0</v>
      </c>
      <c r="BH356" s="206">
        <f>IF(N356="sníž. přenesená",J356,0)</f>
        <v>0</v>
      </c>
      <c r="BI356" s="206">
        <f>IF(N356="nulová",J356,0)</f>
        <v>0</v>
      </c>
      <c r="BJ356" s="24" t="s">
        <v>78</v>
      </c>
      <c r="BK356" s="206">
        <f>ROUND(I356*H356,2)</f>
        <v>0</v>
      </c>
      <c r="BL356" s="24" t="s">
        <v>131</v>
      </c>
      <c r="BM356" s="24" t="s">
        <v>515</v>
      </c>
    </row>
    <row r="357" spans="2:51" s="12" customFormat="1" ht="13.5">
      <c r="B357" s="228"/>
      <c r="C357" s="229"/>
      <c r="D357" s="219" t="s">
        <v>175</v>
      </c>
      <c r="E357" s="230" t="s">
        <v>21</v>
      </c>
      <c r="F357" s="231" t="s">
        <v>516</v>
      </c>
      <c r="G357" s="229"/>
      <c r="H357" s="232">
        <v>50.16</v>
      </c>
      <c r="I357" s="233"/>
      <c r="J357" s="229"/>
      <c r="K357" s="229"/>
      <c r="L357" s="234"/>
      <c r="M357" s="235"/>
      <c r="N357" s="236"/>
      <c r="O357" s="236"/>
      <c r="P357" s="236"/>
      <c r="Q357" s="236"/>
      <c r="R357" s="236"/>
      <c r="S357" s="236"/>
      <c r="T357" s="237"/>
      <c r="AT357" s="238" t="s">
        <v>175</v>
      </c>
      <c r="AU357" s="238" t="s">
        <v>135</v>
      </c>
      <c r="AV357" s="12" t="s">
        <v>82</v>
      </c>
      <c r="AW357" s="12" t="s">
        <v>37</v>
      </c>
      <c r="AX357" s="12" t="s">
        <v>73</v>
      </c>
      <c r="AY357" s="238" t="s">
        <v>117</v>
      </c>
    </row>
    <row r="358" spans="2:51" s="13" customFormat="1" ht="13.5">
      <c r="B358" s="239"/>
      <c r="C358" s="240"/>
      <c r="D358" s="219" t="s">
        <v>175</v>
      </c>
      <c r="E358" s="241" t="s">
        <v>21</v>
      </c>
      <c r="F358" s="242" t="s">
        <v>178</v>
      </c>
      <c r="G358" s="240"/>
      <c r="H358" s="243">
        <v>50.16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AT358" s="249" t="s">
        <v>175</v>
      </c>
      <c r="AU358" s="249" t="s">
        <v>135</v>
      </c>
      <c r="AV358" s="13" t="s">
        <v>131</v>
      </c>
      <c r="AW358" s="13" t="s">
        <v>37</v>
      </c>
      <c r="AX358" s="13" t="s">
        <v>78</v>
      </c>
      <c r="AY358" s="249" t="s">
        <v>117</v>
      </c>
    </row>
    <row r="359" spans="2:65" s="1" customFormat="1" ht="16.5" customHeight="1">
      <c r="B359" s="41"/>
      <c r="C359" s="195" t="s">
        <v>517</v>
      </c>
      <c r="D359" s="195" t="s">
        <v>127</v>
      </c>
      <c r="E359" s="196" t="s">
        <v>518</v>
      </c>
      <c r="F359" s="197" t="s">
        <v>519</v>
      </c>
      <c r="G359" s="198" t="s">
        <v>134</v>
      </c>
      <c r="H359" s="199">
        <v>4</v>
      </c>
      <c r="I359" s="200"/>
      <c r="J359" s="201">
        <f>ROUND(I359*H359,2)</f>
        <v>0</v>
      </c>
      <c r="K359" s="197" t="s">
        <v>21</v>
      </c>
      <c r="L359" s="61"/>
      <c r="M359" s="202" t="s">
        <v>21</v>
      </c>
      <c r="N359" s="203" t="s">
        <v>44</v>
      </c>
      <c r="O359" s="42"/>
      <c r="P359" s="204">
        <f>O359*H359</f>
        <v>0</v>
      </c>
      <c r="Q359" s="204">
        <v>0</v>
      </c>
      <c r="R359" s="204">
        <f>Q359*H359</f>
        <v>0</v>
      </c>
      <c r="S359" s="204">
        <v>0.2</v>
      </c>
      <c r="T359" s="205">
        <f>S359*H359</f>
        <v>0.8</v>
      </c>
      <c r="AR359" s="24" t="s">
        <v>131</v>
      </c>
      <c r="AT359" s="24" t="s">
        <v>127</v>
      </c>
      <c r="AU359" s="24" t="s">
        <v>135</v>
      </c>
      <c r="AY359" s="24" t="s">
        <v>117</v>
      </c>
      <c r="BE359" s="206">
        <f>IF(N359="základní",J359,0)</f>
        <v>0</v>
      </c>
      <c r="BF359" s="206">
        <f>IF(N359="snížená",J359,0)</f>
        <v>0</v>
      </c>
      <c r="BG359" s="206">
        <f>IF(N359="zákl. přenesená",J359,0)</f>
        <v>0</v>
      </c>
      <c r="BH359" s="206">
        <f>IF(N359="sníž. přenesená",J359,0)</f>
        <v>0</v>
      </c>
      <c r="BI359" s="206">
        <f>IF(N359="nulová",J359,0)</f>
        <v>0</v>
      </c>
      <c r="BJ359" s="24" t="s">
        <v>78</v>
      </c>
      <c r="BK359" s="206">
        <f>ROUND(I359*H359,2)</f>
        <v>0</v>
      </c>
      <c r="BL359" s="24" t="s">
        <v>131</v>
      </c>
      <c r="BM359" s="24" t="s">
        <v>520</v>
      </c>
    </row>
    <row r="360" spans="2:65" s="1" customFormat="1" ht="16.5" customHeight="1">
      <c r="B360" s="41"/>
      <c r="C360" s="195" t="s">
        <v>356</v>
      </c>
      <c r="D360" s="195" t="s">
        <v>127</v>
      </c>
      <c r="E360" s="196" t="s">
        <v>521</v>
      </c>
      <c r="F360" s="197" t="s">
        <v>522</v>
      </c>
      <c r="G360" s="198" t="s">
        <v>188</v>
      </c>
      <c r="H360" s="199">
        <v>250.656</v>
      </c>
      <c r="I360" s="200"/>
      <c r="J360" s="201">
        <f>ROUND(I360*H360,2)</f>
        <v>0</v>
      </c>
      <c r="K360" s="197" t="s">
        <v>21</v>
      </c>
      <c r="L360" s="61"/>
      <c r="M360" s="202" t="s">
        <v>21</v>
      </c>
      <c r="N360" s="203" t="s">
        <v>44</v>
      </c>
      <c r="O360" s="42"/>
      <c r="P360" s="204">
        <f>O360*H360</f>
        <v>0</v>
      </c>
      <c r="Q360" s="204">
        <v>0</v>
      </c>
      <c r="R360" s="204">
        <f>Q360*H360</f>
        <v>0</v>
      </c>
      <c r="S360" s="204">
        <v>0.0312</v>
      </c>
      <c r="T360" s="205">
        <f>S360*H360</f>
        <v>7.8204671999999995</v>
      </c>
      <c r="AR360" s="24" t="s">
        <v>131</v>
      </c>
      <c r="AT360" s="24" t="s">
        <v>127</v>
      </c>
      <c r="AU360" s="24" t="s">
        <v>135</v>
      </c>
      <c r="AY360" s="24" t="s">
        <v>117</v>
      </c>
      <c r="BE360" s="206">
        <f>IF(N360="základní",J360,0)</f>
        <v>0</v>
      </c>
      <c r="BF360" s="206">
        <f>IF(N360="snížená",J360,0)</f>
        <v>0</v>
      </c>
      <c r="BG360" s="206">
        <f>IF(N360="zákl. přenesená",J360,0)</f>
        <v>0</v>
      </c>
      <c r="BH360" s="206">
        <f>IF(N360="sníž. přenesená",J360,0)</f>
        <v>0</v>
      </c>
      <c r="BI360" s="206">
        <f>IF(N360="nulová",J360,0)</f>
        <v>0</v>
      </c>
      <c r="BJ360" s="24" t="s">
        <v>78</v>
      </c>
      <c r="BK360" s="206">
        <f>ROUND(I360*H360,2)</f>
        <v>0</v>
      </c>
      <c r="BL360" s="24" t="s">
        <v>131</v>
      </c>
      <c r="BM360" s="24" t="s">
        <v>523</v>
      </c>
    </row>
    <row r="361" spans="2:51" s="12" customFormat="1" ht="13.5">
      <c r="B361" s="228"/>
      <c r="C361" s="229"/>
      <c r="D361" s="219" t="s">
        <v>175</v>
      </c>
      <c r="E361" s="230" t="s">
        <v>21</v>
      </c>
      <c r="F361" s="231" t="s">
        <v>509</v>
      </c>
      <c r="G361" s="229"/>
      <c r="H361" s="232">
        <v>66.672</v>
      </c>
      <c r="I361" s="233"/>
      <c r="J361" s="229"/>
      <c r="K361" s="229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175</v>
      </c>
      <c r="AU361" s="238" t="s">
        <v>135</v>
      </c>
      <c r="AV361" s="12" t="s">
        <v>82</v>
      </c>
      <c r="AW361" s="12" t="s">
        <v>37</v>
      </c>
      <c r="AX361" s="12" t="s">
        <v>73</v>
      </c>
      <c r="AY361" s="238" t="s">
        <v>117</v>
      </c>
    </row>
    <row r="362" spans="2:51" s="12" customFormat="1" ht="13.5">
      <c r="B362" s="228"/>
      <c r="C362" s="229"/>
      <c r="D362" s="219" t="s">
        <v>175</v>
      </c>
      <c r="E362" s="230" t="s">
        <v>21</v>
      </c>
      <c r="F362" s="231" t="s">
        <v>510</v>
      </c>
      <c r="G362" s="229"/>
      <c r="H362" s="232">
        <v>96.192</v>
      </c>
      <c r="I362" s="233"/>
      <c r="J362" s="229"/>
      <c r="K362" s="229"/>
      <c r="L362" s="234"/>
      <c r="M362" s="235"/>
      <c r="N362" s="236"/>
      <c r="O362" s="236"/>
      <c r="P362" s="236"/>
      <c r="Q362" s="236"/>
      <c r="R362" s="236"/>
      <c r="S362" s="236"/>
      <c r="T362" s="237"/>
      <c r="AT362" s="238" t="s">
        <v>175</v>
      </c>
      <c r="AU362" s="238" t="s">
        <v>135</v>
      </c>
      <c r="AV362" s="12" t="s">
        <v>82</v>
      </c>
      <c r="AW362" s="12" t="s">
        <v>37</v>
      </c>
      <c r="AX362" s="12" t="s">
        <v>73</v>
      </c>
      <c r="AY362" s="238" t="s">
        <v>117</v>
      </c>
    </row>
    <row r="363" spans="2:51" s="12" customFormat="1" ht="13.5">
      <c r="B363" s="228"/>
      <c r="C363" s="229"/>
      <c r="D363" s="219" t="s">
        <v>175</v>
      </c>
      <c r="E363" s="230" t="s">
        <v>21</v>
      </c>
      <c r="F363" s="231" t="s">
        <v>511</v>
      </c>
      <c r="G363" s="229"/>
      <c r="H363" s="232">
        <v>96.192</v>
      </c>
      <c r="I363" s="233"/>
      <c r="J363" s="229"/>
      <c r="K363" s="229"/>
      <c r="L363" s="234"/>
      <c r="M363" s="235"/>
      <c r="N363" s="236"/>
      <c r="O363" s="236"/>
      <c r="P363" s="236"/>
      <c r="Q363" s="236"/>
      <c r="R363" s="236"/>
      <c r="S363" s="236"/>
      <c r="T363" s="237"/>
      <c r="AT363" s="238" t="s">
        <v>175</v>
      </c>
      <c r="AU363" s="238" t="s">
        <v>135</v>
      </c>
      <c r="AV363" s="12" t="s">
        <v>82</v>
      </c>
      <c r="AW363" s="12" t="s">
        <v>37</v>
      </c>
      <c r="AX363" s="12" t="s">
        <v>73</v>
      </c>
      <c r="AY363" s="238" t="s">
        <v>117</v>
      </c>
    </row>
    <row r="364" spans="2:51" s="12" customFormat="1" ht="13.5">
      <c r="B364" s="228"/>
      <c r="C364" s="229"/>
      <c r="D364" s="219" t="s">
        <v>175</v>
      </c>
      <c r="E364" s="230" t="s">
        <v>21</v>
      </c>
      <c r="F364" s="231" t="s">
        <v>512</v>
      </c>
      <c r="G364" s="229"/>
      <c r="H364" s="232">
        <v>-8.4</v>
      </c>
      <c r="I364" s="233"/>
      <c r="J364" s="229"/>
      <c r="K364" s="229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175</v>
      </c>
      <c r="AU364" s="238" t="s">
        <v>135</v>
      </c>
      <c r="AV364" s="12" t="s">
        <v>82</v>
      </c>
      <c r="AW364" s="12" t="s">
        <v>37</v>
      </c>
      <c r="AX364" s="12" t="s">
        <v>73</v>
      </c>
      <c r="AY364" s="238" t="s">
        <v>117</v>
      </c>
    </row>
    <row r="365" spans="2:51" s="13" customFormat="1" ht="13.5">
      <c r="B365" s="239"/>
      <c r="C365" s="240"/>
      <c r="D365" s="219" t="s">
        <v>175</v>
      </c>
      <c r="E365" s="241" t="s">
        <v>21</v>
      </c>
      <c r="F365" s="242" t="s">
        <v>178</v>
      </c>
      <c r="G365" s="240"/>
      <c r="H365" s="243">
        <v>250.656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AT365" s="249" t="s">
        <v>175</v>
      </c>
      <c r="AU365" s="249" t="s">
        <v>135</v>
      </c>
      <c r="AV365" s="13" t="s">
        <v>131</v>
      </c>
      <c r="AW365" s="13" t="s">
        <v>37</v>
      </c>
      <c r="AX365" s="13" t="s">
        <v>78</v>
      </c>
      <c r="AY365" s="249" t="s">
        <v>117</v>
      </c>
    </row>
    <row r="366" spans="2:65" s="1" customFormat="1" ht="16.5" customHeight="1">
      <c r="B366" s="41"/>
      <c r="C366" s="195" t="s">
        <v>524</v>
      </c>
      <c r="D366" s="195" t="s">
        <v>127</v>
      </c>
      <c r="E366" s="196" t="s">
        <v>525</v>
      </c>
      <c r="F366" s="197" t="s">
        <v>526</v>
      </c>
      <c r="G366" s="198" t="s">
        <v>188</v>
      </c>
      <c r="H366" s="199">
        <v>250.656</v>
      </c>
      <c r="I366" s="200"/>
      <c r="J366" s="201">
        <f>ROUND(I366*H366,2)</f>
        <v>0</v>
      </c>
      <c r="K366" s="197" t="s">
        <v>21</v>
      </c>
      <c r="L366" s="61"/>
      <c r="M366" s="202" t="s">
        <v>21</v>
      </c>
      <c r="N366" s="203" t="s">
        <v>44</v>
      </c>
      <c r="O366" s="42"/>
      <c r="P366" s="204">
        <f>O366*H366</f>
        <v>0</v>
      </c>
      <c r="Q366" s="204">
        <v>0</v>
      </c>
      <c r="R366" s="204">
        <f>Q366*H366</f>
        <v>0</v>
      </c>
      <c r="S366" s="204">
        <v>0.006</v>
      </c>
      <c r="T366" s="205">
        <f>S366*H366</f>
        <v>1.5039360000000002</v>
      </c>
      <c r="AR366" s="24" t="s">
        <v>131</v>
      </c>
      <c r="AT366" s="24" t="s">
        <v>127</v>
      </c>
      <c r="AU366" s="24" t="s">
        <v>135</v>
      </c>
      <c r="AY366" s="24" t="s">
        <v>117</v>
      </c>
      <c r="BE366" s="206">
        <f>IF(N366="základní",J366,0)</f>
        <v>0</v>
      </c>
      <c r="BF366" s="206">
        <f>IF(N366="snížená",J366,0)</f>
        <v>0</v>
      </c>
      <c r="BG366" s="206">
        <f>IF(N366="zákl. přenesená",J366,0)</f>
        <v>0</v>
      </c>
      <c r="BH366" s="206">
        <f>IF(N366="sníž. přenesená",J366,0)</f>
        <v>0</v>
      </c>
      <c r="BI366" s="206">
        <f>IF(N366="nulová",J366,0)</f>
        <v>0</v>
      </c>
      <c r="BJ366" s="24" t="s">
        <v>78</v>
      </c>
      <c r="BK366" s="206">
        <f>ROUND(I366*H366,2)</f>
        <v>0</v>
      </c>
      <c r="BL366" s="24" t="s">
        <v>131</v>
      </c>
      <c r="BM366" s="24" t="s">
        <v>527</v>
      </c>
    </row>
    <row r="367" spans="2:65" s="1" customFormat="1" ht="16.5" customHeight="1">
      <c r="B367" s="41"/>
      <c r="C367" s="195" t="s">
        <v>363</v>
      </c>
      <c r="D367" s="195" t="s">
        <v>127</v>
      </c>
      <c r="E367" s="196" t="s">
        <v>528</v>
      </c>
      <c r="F367" s="197" t="s">
        <v>529</v>
      </c>
      <c r="G367" s="198" t="s">
        <v>164</v>
      </c>
      <c r="H367" s="199">
        <v>4.63</v>
      </c>
      <c r="I367" s="200"/>
      <c r="J367" s="201">
        <f>ROUND(I367*H367,2)</f>
        <v>0</v>
      </c>
      <c r="K367" s="197" t="s">
        <v>21</v>
      </c>
      <c r="L367" s="61"/>
      <c r="M367" s="202" t="s">
        <v>21</v>
      </c>
      <c r="N367" s="203" t="s">
        <v>44</v>
      </c>
      <c r="O367" s="42"/>
      <c r="P367" s="204">
        <f>O367*H367</f>
        <v>0</v>
      </c>
      <c r="Q367" s="204">
        <v>0</v>
      </c>
      <c r="R367" s="204">
        <f>Q367*H367</f>
        <v>0</v>
      </c>
      <c r="S367" s="204">
        <v>0.039</v>
      </c>
      <c r="T367" s="205">
        <f>S367*H367</f>
        <v>0.18057</v>
      </c>
      <c r="AR367" s="24" t="s">
        <v>131</v>
      </c>
      <c r="AT367" s="24" t="s">
        <v>127</v>
      </c>
      <c r="AU367" s="24" t="s">
        <v>135</v>
      </c>
      <c r="AY367" s="24" t="s">
        <v>117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24" t="s">
        <v>78</v>
      </c>
      <c r="BK367" s="206">
        <f>ROUND(I367*H367,2)</f>
        <v>0</v>
      </c>
      <c r="BL367" s="24" t="s">
        <v>131</v>
      </c>
      <c r="BM367" s="24" t="s">
        <v>530</v>
      </c>
    </row>
    <row r="368" spans="2:65" s="1" customFormat="1" ht="16.5" customHeight="1">
      <c r="B368" s="41"/>
      <c r="C368" s="195" t="s">
        <v>531</v>
      </c>
      <c r="D368" s="195" t="s">
        <v>127</v>
      </c>
      <c r="E368" s="196" t="s">
        <v>532</v>
      </c>
      <c r="F368" s="197" t="s">
        <v>533</v>
      </c>
      <c r="G368" s="198" t="s">
        <v>164</v>
      </c>
      <c r="H368" s="199">
        <v>42.12</v>
      </c>
      <c r="I368" s="200"/>
      <c r="J368" s="201">
        <f>ROUND(I368*H368,2)</f>
        <v>0</v>
      </c>
      <c r="K368" s="197" t="s">
        <v>21</v>
      </c>
      <c r="L368" s="61"/>
      <c r="M368" s="202" t="s">
        <v>21</v>
      </c>
      <c r="N368" s="203" t="s">
        <v>44</v>
      </c>
      <c r="O368" s="42"/>
      <c r="P368" s="204">
        <f>O368*H368</f>
        <v>0</v>
      </c>
      <c r="Q368" s="204">
        <v>0</v>
      </c>
      <c r="R368" s="204">
        <f>Q368*H368</f>
        <v>0</v>
      </c>
      <c r="S368" s="204">
        <v>0.00178</v>
      </c>
      <c r="T368" s="205">
        <f>S368*H368</f>
        <v>0.07497359999999999</v>
      </c>
      <c r="AR368" s="24" t="s">
        <v>131</v>
      </c>
      <c r="AT368" s="24" t="s">
        <v>127</v>
      </c>
      <c r="AU368" s="24" t="s">
        <v>135</v>
      </c>
      <c r="AY368" s="24" t="s">
        <v>117</v>
      </c>
      <c r="BE368" s="206">
        <f>IF(N368="základní",J368,0)</f>
        <v>0</v>
      </c>
      <c r="BF368" s="206">
        <f>IF(N368="snížená",J368,0)</f>
        <v>0</v>
      </c>
      <c r="BG368" s="206">
        <f>IF(N368="zákl. přenesená",J368,0)</f>
        <v>0</v>
      </c>
      <c r="BH368" s="206">
        <f>IF(N368="sníž. přenesená",J368,0)</f>
        <v>0</v>
      </c>
      <c r="BI368" s="206">
        <f>IF(N368="nulová",J368,0)</f>
        <v>0</v>
      </c>
      <c r="BJ368" s="24" t="s">
        <v>78</v>
      </c>
      <c r="BK368" s="206">
        <f>ROUND(I368*H368,2)</f>
        <v>0</v>
      </c>
      <c r="BL368" s="24" t="s">
        <v>131</v>
      </c>
      <c r="BM368" s="24" t="s">
        <v>534</v>
      </c>
    </row>
    <row r="369" spans="2:51" s="12" customFormat="1" ht="13.5">
      <c r="B369" s="228"/>
      <c r="C369" s="229"/>
      <c r="D369" s="219" t="s">
        <v>175</v>
      </c>
      <c r="E369" s="230" t="s">
        <v>21</v>
      </c>
      <c r="F369" s="231" t="s">
        <v>497</v>
      </c>
      <c r="G369" s="229"/>
      <c r="H369" s="232">
        <v>42.12</v>
      </c>
      <c r="I369" s="233"/>
      <c r="J369" s="229"/>
      <c r="K369" s="229"/>
      <c r="L369" s="234"/>
      <c r="M369" s="235"/>
      <c r="N369" s="236"/>
      <c r="O369" s="236"/>
      <c r="P369" s="236"/>
      <c r="Q369" s="236"/>
      <c r="R369" s="236"/>
      <c r="S369" s="236"/>
      <c r="T369" s="237"/>
      <c r="AT369" s="238" t="s">
        <v>175</v>
      </c>
      <c r="AU369" s="238" t="s">
        <v>135</v>
      </c>
      <c r="AV369" s="12" t="s">
        <v>82</v>
      </c>
      <c r="AW369" s="12" t="s">
        <v>37</v>
      </c>
      <c r="AX369" s="12" t="s">
        <v>73</v>
      </c>
      <c r="AY369" s="238" t="s">
        <v>117</v>
      </c>
    </row>
    <row r="370" spans="2:51" s="13" customFormat="1" ht="13.5">
      <c r="B370" s="239"/>
      <c r="C370" s="240"/>
      <c r="D370" s="219" t="s">
        <v>175</v>
      </c>
      <c r="E370" s="241" t="s">
        <v>21</v>
      </c>
      <c r="F370" s="242" t="s">
        <v>178</v>
      </c>
      <c r="G370" s="240"/>
      <c r="H370" s="243">
        <v>42.12</v>
      </c>
      <c r="I370" s="244"/>
      <c r="J370" s="240"/>
      <c r="K370" s="240"/>
      <c r="L370" s="245"/>
      <c r="M370" s="246"/>
      <c r="N370" s="247"/>
      <c r="O370" s="247"/>
      <c r="P370" s="247"/>
      <c r="Q370" s="247"/>
      <c r="R370" s="247"/>
      <c r="S370" s="247"/>
      <c r="T370" s="248"/>
      <c r="AT370" s="249" t="s">
        <v>175</v>
      </c>
      <c r="AU370" s="249" t="s">
        <v>135</v>
      </c>
      <c r="AV370" s="13" t="s">
        <v>131</v>
      </c>
      <c r="AW370" s="13" t="s">
        <v>37</v>
      </c>
      <c r="AX370" s="13" t="s">
        <v>78</v>
      </c>
      <c r="AY370" s="249" t="s">
        <v>117</v>
      </c>
    </row>
    <row r="371" spans="2:65" s="1" customFormat="1" ht="16.5" customHeight="1">
      <c r="B371" s="41"/>
      <c r="C371" s="195" t="s">
        <v>370</v>
      </c>
      <c r="D371" s="195" t="s">
        <v>127</v>
      </c>
      <c r="E371" s="196" t="s">
        <v>535</v>
      </c>
      <c r="F371" s="197" t="s">
        <v>536</v>
      </c>
      <c r="G371" s="198" t="s">
        <v>164</v>
      </c>
      <c r="H371" s="199">
        <v>62.7</v>
      </c>
      <c r="I371" s="200"/>
      <c r="J371" s="201">
        <f>ROUND(I371*H371,2)</f>
        <v>0</v>
      </c>
      <c r="K371" s="197" t="s">
        <v>21</v>
      </c>
      <c r="L371" s="61"/>
      <c r="M371" s="202" t="s">
        <v>21</v>
      </c>
      <c r="N371" s="203" t="s">
        <v>44</v>
      </c>
      <c r="O371" s="42"/>
      <c r="P371" s="204">
        <f>O371*H371</f>
        <v>0</v>
      </c>
      <c r="Q371" s="204">
        <v>0</v>
      </c>
      <c r="R371" s="204">
        <f>Q371*H371</f>
        <v>0</v>
      </c>
      <c r="S371" s="204">
        <v>0.00178</v>
      </c>
      <c r="T371" s="205">
        <f>S371*H371</f>
        <v>0.111606</v>
      </c>
      <c r="AR371" s="24" t="s">
        <v>131</v>
      </c>
      <c r="AT371" s="24" t="s">
        <v>127</v>
      </c>
      <c r="AU371" s="24" t="s">
        <v>135</v>
      </c>
      <c r="AY371" s="24" t="s">
        <v>117</v>
      </c>
      <c r="BE371" s="206">
        <f>IF(N371="základní",J371,0)</f>
        <v>0</v>
      </c>
      <c r="BF371" s="206">
        <f>IF(N371="snížená",J371,0)</f>
        <v>0</v>
      </c>
      <c r="BG371" s="206">
        <f>IF(N371="zákl. přenesená",J371,0)</f>
        <v>0</v>
      </c>
      <c r="BH371" s="206">
        <f>IF(N371="sníž. přenesená",J371,0)</f>
        <v>0</v>
      </c>
      <c r="BI371" s="206">
        <f>IF(N371="nulová",J371,0)</f>
        <v>0</v>
      </c>
      <c r="BJ371" s="24" t="s">
        <v>78</v>
      </c>
      <c r="BK371" s="206">
        <f>ROUND(I371*H371,2)</f>
        <v>0</v>
      </c>
      <c r="BL371" s="24" t="s">
        <v>131</v>
      </c>
      <c r="BM371" s="24" t="s">
        <v>537</v>
      </c>
    </row>
    <row r="372" spans="2:51" s="12" customFormat="1" ht="13.5">
      <c r="B372" s="228"/>
      <c r="C372" s="229"/>
      <c r="D372" s="219" t="s">
        <v>175</v>
      </c>
      <c r="E372" s="230" t="s">
        <v>21</v>
      </c>
      <c r="F372" s="231" t="s">
        <v>538</v>
      </c>
      <c r="G372" s="229"/>
      <c r="H372" s="232">
        <v>62.7</v>
      </c>
      <c r="I372" s="233"/>
      <c r="J372" s="229"/>
      <c r="K372" s="229"/>
      <c r="L372" s="234"/>
      <c r="M372" s="235"/>
      <c r="N372" s="236"/>
      <c r="O372" s="236"/>
      <c r="P372" s="236"/>
      <c r="Q372" s="236"/>
      <c r="R372" s="236"/>
      <c r="S372" s="236"/>
      <c r="T372" s="237"/>
      <c r="AT372" s="238" t="s">
        <v>175</v>
      </c>
      <c r="AU372" s="238" t="s">
        <v>135</v>
      </c>
      <c r="AV372" s="12" t="s">
        <v>82</v>
      </c>
      <c r="AW372" s="12" t="s">
        <v>37</v>
      </c>
      <c r="AX372" s="12" t="s">
        <v>73</v>
      </c>
      <c r="AY372" s="238" t="s">
        <v>117</v>
      </c>
    </row>
    <row r="373" spans="2:51" s="13" customFormat="1" ht="13.5">
      <c r="B373" s="239"/>
      <c r="C373" s="240"/>
      <c r="D373" s="219" t="s">
        <v>175</v>
      </c>
      <c r="E373" s="241" t="s">
        <v>21</v>
      </c>
      <c r="F373" s="242" t="s">
        <v>178</v>
      </c>
      <c r="G373" s="240"/>
      <c r="H373" s="243">
        <v>62.7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AT373" s="249" t="s">
        <v>175</v>
      </c>
      <c r="AU373" s="249" t="s">
        <v>135</v>
      </c>
      <c r="AV373" s="13" t="s">
        <v>131</v>
      </c>
      <c r="AW373" s="13" t="s">
        <v>37</v>
      </c>
      <c r="AX373" s="13" t="s">
        <v>78</v>
      </c>
      <c r="AY373" s="249" t="s">
        <v>117</v>
      </c>
    </row>
    <row r="374" spans="2:65" s="1" customFormat="1" ht="16.5" customHeight="1">
      <c r="B374" s="41"/>
      <c r="C374" s="195" t="s">
        <v>539</v>
      </c>
      <c r="D374" s="195" t="s">
        <v>127</v>
      </c>
      <c r="E374" s="196" t="s">
        <v>540</v>
      </c>
      <c r="F374" s="197" t="s">
        <v>541</v>
      </c>
      <c r="G374" s="198" t="s">
        <v>164</v>
      </c>
      <c r="H374" s="199">
        <v>62.007</v>
      </c>
      <c r="I374" s="200"/>
      <c r="J374" s="201">
        <f>ROUND(I374*H374,2)</f>
        <v>0</v>
      </c>
      <c r="K374" s="197" t="s">
        <v>21</v>
      </c>
      <c r="L374" s="61"/>
      <c r="M374" s="202" t="s">
        <v>21</v>
      </c>
      <c r="N374" s="203" t="s">
        <v>44</v>
      </c>
      <c r="O374" s="42"/>
      <c r="P374" s="204">
        <f>O374*H374</f>
        <v>0</v>
      </c>
      <c r="Q374" s="204">
        <v>0</v>
      </c>
      <c r="R374" s="204">
        <f>Q374*H374</f>
        <v>0</v>
      </c>
      <c r="S374" s="204">
        <v>0.00167</v>
      </c>
      <c r="T374" s="205">
        <f>S374*H374</f>
        <v>0.10355169</v>
      </c>
      <c r="AR374" s="24" t="s">
        <v>131</v>
      </c>
      <c r="AT374" s="24" t="s">
        <v>127</v>
      </c>
      <c r="AU374" s="24" t="s">
        <v>135</v>
      </c>
      <c r="AY374" s="24" t="s">
        <v>117</v>
      </c>
      <c r="BE374" s="206">
        <f>IF(N374="základní",J374,0)</f>
        <v>0</v>
      </c>
      <c r="BF374" s="206">
        <f>IF(N374="snížená",J374,0)</f>
        <v>0</v>
      </c>
      <c r="BG374" s="206">
        <f>IF(N374="zákl. přenesená",J374,0)</f>
        <v>0</v>
      </c>
      <c r="BH374" s="206">
        <f>IF(N374="sníž. přenesená",J374,0)</f>
        <v>0</v>
      </c>
      <c r="BI374" s="206">
        <f>IF(N374="nulová",J374,0)</f>
        <v>0</v>
      </c>
      <c r="BJ374" s="24" t="s">
        <v>78</v>
      </c>
      <c r="BK374" s="206">
        <f>ROUND(I374*H374,2)</f>
        <v>0</v>
      </c>
      <c r="BL374" s="24" t="s">
        <v>131</v>
      </c>
      <c r="BM374" s="24" t="s">
        <v>542</v>
      </c>
    </row>
    <row r="375" spans="2:51" s="12" customFormat="1" ht="13.5">
      <c r="B375" s="228"/>
      <c r="C375" s="229"/>
      <c r="D375" s="219" t="s">
        <v>175</v>
      </c>
      <c r="E375" s="230" t="s">
        <v>21</v>
      </c>
      <c r="F375" s="231" t="s">
        <v>543</v>
      </c>
      <c r="G375" s="229"/>
      <c r="H375" s="232">
        <v>10.122</v>
      </c>
      <c r="I375" s="233"/>
      <c r="J375" s="229"/>
      <c r="K375" s="229"/>
      <c r="L375" s="234"/>
      <c r="M375" s="235"/>
      <c r="N375" s="236"/>
      <c r="O375" s="236"/>
      <c r="P375" s="236"/>
      <c r="Q375" s="236"/>
      <c r="R375" s="236"/>
      <c r="S375" s="236"/>
      <c r="T375" s="237"/>
      <c r="AT375" s="238" t="s">
        <v>175</v>
      </c>
      <c r="AU375" s="238" t="s">
        <v>135</v>
      </c>
      <c r="AV375" s="12" t="s">
        <v>82</v>
      </c>
      <c r="AW375" s="12" t="s">
        <v>37</v>
      </c>
      <c r="AX375" s="12" t="s">
        <v>73</v>
      </c>
      <c r="AY375" s="238" t="s">
        <v>117</v>
      </c>
    </row>
    <row r="376" spans="2:51" s="12" customFormat="1" ht="13.5">
      <c r="B376" s="228"/>
      <c r="C376" s="229"/>
      <c r="D376" s="219" t="s">
        <v>175</v>
      </c>
      <c r="E376" s="230" t="s">
        <v>21</v>
      </c>
      <c r="F376" s="231" t="s">
        <v>544</v>
      </c>
      <c r="G376" s="229"/>
      <c r="H376" s="232">
        <v>23.74</v>
      </c>
      <c r="I376" s="233"/>
      <c r="J376" s="229"/>
      <c r="K376" s="229"/>
      <c r="L376" s="234"/>
      <c r="M376" s="235"/>
      <c r="N376" s="236"/>
      <c r="O376" s="236"/>
      <c r="P376" s="236"/>
      <c r="Q376" s="236"/>
      <c r="R376" s="236"/>
      <c r="S376" s="236"/>
      <c r="T376" s="237"/>
      <c r="AT376" s="238" t="s">
        <v>175</v>
      </c>
      <c r="AU376" s="238" t="s">
        <v>135</v>
      </c>
      <c r="AV376" s="12" t="s">
        <v>82</v>
      </c>
      <c r="AW376" s="12" t="s">
        <v>37</v>
      </c>
      <c r="AX376" s="12" t="s">
        <v>73</v>
      </c>
      <c r="AY376" s="238" t="s">
        <v>117</v>
      </c>
    </row>
    <row r="377" spans="2:51" s="12" customFormat="1" ht="13.5">
      <c r="B377" s="228"/>
      <c r="C377" s="229"/>
      <c r="D377" s="219" t="s">
        <v>175</v>
      </c>
      <c r="E377" s="230" t="s">
        <v>21</v>
      </c>
      <c r="F377" s="231" t="s">
        <v>545</v>
      </c>
      <c r="G377" s="229"/>
      <c r="H377" s="232">
        <v>28.145</v>
      </c>
      <c r="I377" s="233"/>
      <c r="J377" s="229"/>
      <c r="K377" s="229"/>
      <c r="L377" s="234"/>
      <c r="M377" s="235"/>
      <c r="N377" s="236"/>
      <c r="O377" s="236"/>
      <c r="P377" s="236"/>
      <c r="Q377" s="236"/>
      <c r="R377" s="236"/>
      <c r="S377" s="236"/>
      <c r="T377" s="237"/>
      <c r="AT377" s="238" t="s">
        <v>175</v>
      </c>
      <c r="AU377" s="238" t="s">
        <v>135</v>
      </c>
      <c r="AV377" s="12" t="s">
        <v>82</v>
      </c>
      <c r="AW377" s="12" t="s">
        <v>37</v>
      </c>
      <c r="AX377" s="12" t="s">
        <v>73</v>
      </c>
      <c r="AY377" s="238" t="s">
        <v>117</v>
      </c>
    </row>
    <row r="378" spans="2:51" s="13" customFormat="1" ht="13.5">
      <c r="B378" s="239"/>
      <c r="C378" s="240"/>
      <c r="D378" s="219" t="s">
        <v>175</v>
      </c>
      <c r="E378" s="241" t="s">
        <v>21</v>
      </c>
      <c r="F378" s="242" t="s">
        <v>178</v>
      </c>
      <c r="G378" s="240"/>
      <c r="H378" s="243">
        <v>62.007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AT378" s="249" t="s">
        <v>175</v>
      </c>
      <c r="AU378" s="249" t="s">
        <v>135</v>
      </c>
      <c r="AV378" s="13" t="s">
        <v>131</v>
      </c>
      <c r="AW378" s="13" t="s">
        <v>37</v>
      </c>
      <c r="AX378" s="13" t="s">
        <v>78</v>
      </c>
      <c r="AY378" s="249" t="s">
        <v>117</v>
      </c>
    </row>
    <row r="379" spans="2:65" s="1" customFormat="1" ht="16.5" customHeight="1">
      <c r="B379" s="41"/>
      <c r="C379" s="195" t="s">
        <v>376</v>
      </c>
      <c r="D379" s="195" t="s">
        <v>127</v>
      </c>
      <c r="E379" s="196" t="s">
        <v>546</v>
      </c>
      <c r="F379" s="197" t="s">
        <v>547</v>
      </c>
      <c r="G379" s="198" t="s">
        <v>164</v>
      </c>
      <c r="H379" s="199">
        <v>62.7</v>
      </c>
      <c r="I379" s="200"/>
      <c r="J379" s="201">
        <f>ROUND(I379*H379,2)</f>
        <v>0</v>
      </c>
      <c r="K379" s="197" t="s">
        <v>21</v>
      </c>
      <c r="L379" s="61"/>
      <c r="M379" s="202" t="s">
        <v>21</v>
      </c>
      <c r="N379" s="203" t="s">
        <v>44</v>
      </c>
      <c r="O379" s="42"/>
      <c r="P379" s="204">
        <f>O379*H379</f>
        <v>0</v>
      </c>
      <c r="Q379" s="204">
        <v>0</v>
      </c>
      <c r="R379" s="204">
        <f>Q379*H379</f>
        <v>0</v>
      </c>
      <c r="S379" s="204">
        <v>0.0026</v>
      </c>
      <c r="T379" s="205">
        <f>S379*H379</f>
        <v>0.16302</v>
      </c>
      <c r="AR379" s="24" t="s">
        <v>131</v>
      </c>
      <c r="AT379" s="24" t="s">
        <v>127</v>
      </c>
      <c r="AU379" s="24" t="s">
        <v>135</v>
      </c>
      <c r="AY379" s="24" t="s">
        <v>117</v>
      </c>
      <c r="BE379" s="206">
        <f>IF(N379="základní",J379,0)</f>
        <v>0</v>
      </c>
      <c r="BF379" s="206">
        <f>IF(N379="snížená",J379,0)</f>
        <v>0</v>
      </c>
      <c r="BG379" s="206">
        <f>IF(N379="zákl. přenesená",J379,0)</f>
        <v>0</v>
      </c>
      <c r="BH379" s="206">
        <f>IF(N379="sníž. přenesená",J379,0)</f>
        <v>0</v>
      </c>
      <c r="BI379" s="206">
        <f>IF(N379="nulová",J379,0)</f>
        <v>0</v>
      </c>
      <c r="BJ379" s="24" t="s">
        <v>78</v>
      </c>
      <c r="BK379" s="206">
        <f>ROUND(I379*H379,2)</f>
        <v>0</v>
      </c>
      <c r="BL379" s="24" t="s">
        <v>131</v>
      </c>
      <c r="BM379" s="24" t="s">
        <v>548</v>
      </c>
    </row>
    <row r="380" spans="2:65" s="1" customFormat="1" ht="16.5" customHeight="1">
      <c r="B380" s="41"/>
      <c r="C380" s="195" t="s">
        <v>549</v>
      </c>
      <c r="D380" s="195" t="s">
        <v>127</v>
      </c>
      <c r="E380" s="196" t="s">
        <v>550</v>
      </c>
      <c r="F380" s="197" t="s">
        <v>551</v>
      </c>
      <c r="G380" s="198" t="s">
        <v>164</v>
      </c>
      <c r="H380" s="199">
        <v>30</v>
      </c>
      <c r="I380" s="200"/>
      <c r="J380" s="201">
        <f>ROUND(I380*H380,2)</f>
        <v>0</v>
      </c>
      <c r="K380" s="197" t="s">
        <v>21</v>
      </c>
      <c r="L380" s="61"/>
      <c r="M380" s="202" t="s">
        <v>21</v>
      </c>
      <c r="N380" s="203" t="s">
        <v>44</v>
      </c>
      <c r="O380" s="42"/>
      <c r="P380" s="204">
        <f>O380*H380</f>
        <v>0</v>
      </c>
      <c r="Q380" s="204">
        <v>0</v>
      </c>
      <c r="R380" s="204">
        <f>Q380*H380</f>
        <v>0</v>
      </c>
      <c r="S380" s="204">
        <v>0.00364</v>
      </c>
      <c r="T380" s="205">
        <f>S380*H380</f>
        <v>0.1092</v>
      </c>
      <c r="AR380" s="24" t="s">
        <v>131</v>
      </c>
      <c r="AT380" s="24" t="s">
        <v>127</v>
      </c>
      <c r="AU380" s="24" t="s">
        <v>135</v>
      </c>
      <c r="AY380" s="24" t="s">
        <v>117</v>
      </c>
      <c r="BE380" s="206">
        <f>IF(N380="základní",J380,0)</f>
        <v>0</v>
      </c>
      <c r="BF380" s="206">
        <f>IF(N380="snížená",J380,0)</f>
        <v>0</v>
      </c>
      <c r="BG380" s="206">
        <f>IF(N380="zákl. přenesená",J380,0)</f>
        <v>0</v>
      </c>
      <c r="BH380" s="206">
        <f>IF(N380="sníž. přenesená",J380,0)</f>
        <v>0</v>
      </c>
      <c r="BI380" s="206">
        <f>IF(N380="nulová",J380,0)</f>
        <v>0</v>
      </c>
      <c r="BJ380" s="24" t="s">
        <v>78</v>
      </c>
      <c r="BK380" s="206">
        <f>ROUND(I380*H380,2)</f>
        <v>0</v>
      </c>
      <c r="BL380" s="24" t="s">
        <v>131</v>
      </c>
      <c r="BM380" s="24" t="s">
        <v>552</v>
      </c>
    </row>
    <row r="381" spans="2:51" s="12" customFormat="1" ht="13.5">
      <c r="B381" s="228"/>
      <c r="C381" s="229"/>
      <c r="D381" s="219" t="s">
        <v>175</v>
      </c>
      <c r="E381" s="230" t="s">
        <v>21</v>
      </c>
      <c r="F381" s="231" t="s">
        <v>553</v>
      </c>
      <c r="G381" s="229"/>
      <c r="H381" s="232">
        <v>30</v>
      </c>
      <c r="I381" s="233"/>
      <c r="J381" s="229"/>
      <c r="K381" s="229"/>
      <c r="L381" s="234"/>
      <c r="M381" s="235"/>
      <c r="N381" s="236"/>
      <c r="O381" s="236"/>
      <c r="P381" s="236"/>
      <c r="Q381" s="236"/>
      <c r="R381" s="236"/>
      <c r="S381" s="236"/>
      <c r="T381" s="237"/>
      <c r="AT381" s="238" t="s">
        <v>175</v>
      </c>
      <c r="AU381" s="238" t="s">
        <v>135</v>
      </c>
      <c r="AV381" s="12" t="s">
        <v>82</v>
      </c>
      <c r="AW381" s="12" t="s">
        <v>37</v>
      </c>
      <c r="AX381" s="12" t="s">
        <v>73</v>
      </c>
      <c r="AY381" s="238" t="s">
        <v>117</v>
      </c>
    </row>
    <row r="382" spans="2:51" s="13" customFormat="1" ht="13.5">
      <c r="B382" s="239"/>
      <c r="C382" s="240"/>
      <c r="D382" s="219" t="s">
        <v>175</v>
      </c>
      <c r="E382" s="241" t="s">
        <v>21</v>
      </c>
      <c r="F382" s="242" t="s">
        <v>178</v>
      </c>
      <c r="G382" s="240"/>
      <c r="H382" s="243">
        <v>30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AT382" s="249" t="s">
        <v>175</v>
      </c>
      <c r="AU382" s="249" t="s">
        <v>135</v>
      </c>
      <c r="AV382" s="13" t="s">
        <v>131</v>
      </c>
      <c r="AW382" s="13" t="s">
        <v>37</v>
      </c>
      <c r="AX382" s="13" t="s">
        <v>78</v>
      </c>
      <c r="AY382" s="249" t="s">
        <v>117</v>
      </c>
    </row>
    <row r="383" spans="2:65" s="1" customFormat="1" ht="25.5" customHeight="1">
      <c r="B383" s="41"/>
      <c r="C383" s="195" t="s">
        <v>380</v>
      </c>
      <c r="D383" s="195" t="s">
        <v>127</v>
      </c>
      <c r="E383" s="196" t="s">
        <v>554</v>
      </c>
      <c r="F383" s="197" t="s">
        <v>555</v>
      </c>
      <c r="G383" s="198" t="s">
        <v>134</v>
      </c>
      <c r="H383" s="199">
        <v>17</v>
      </c>
      <c r="I383" s="200"/>
      <c r="J383" s="201">
        <f>ROUND(I383*H383,2)</f>
        <v>0</v>
      </c>
      <c r="K383" s="197" t="s">
        <v>21</v>
      </c>
      <c r="L383" s="61"/>
      <c r="M383" s="202" t="s">
        <v>21</v>
      </c>
      <c r="N383" s="203" t="s">
        <v>44</v>
      </c>
      <c r="O383" s="42"/>
      <c r="P383" s="204">
        <f>O383*H383</f>
        <v>0</v>
      </c>
      <c r="Q383" s="204">
        <v>0</v>
      </c>
      <c r="R383" s="204">
        <f>Q383*H383</f>
        <v>0</v>
      </c>
      <c r="S383" s="204">
        <v>0.003</v>
      </c>
      <c r="T383" s="205">
        <f>S383*H383</f>
        <v>0.051000000000000004</v>
      </c>
      <c r="AR383" s="24" t="s">
        <v>131</v>
      </c>
      <c r="AT383" s="24" t="s">
        <v>127</v>
      </c>
      <c r="AU383" s="24" t="s">
        <v>135</v>
      </c>
      <c r="AY383" s="24" t="s">
        <v>117</v>
      </c>
      <c r="BE383" s="206">
        <f>IF(N383="základní",J383,0)</f>
        <v>0</v>
      </c>
      <c r="BF383" s="206">
        <f>IF(N383="snížená",J383,0)</f>
        <v>0</v>
      </c>
      <c r="BG383" s="206">
        <f>IF(N383="zákl. přenesená",J383,0)</f>
        <v>0</v>
      </c>
      <c r="BH383" s="206">
        <f>IF(N383="sníž. přenesená",J383,0)</f>
        <v>0</v>
      </c>
      <c r="BI383" s="206">
        <f>IF(N383="nulová",J383,0)</f>
        <v>0</v>
      </c>
      <c r="BJ383" s="24" t="s">
        <v>78</v>
      </c>
      <c r="BK383" s="206">
        <f>ROUND(I383*H383,2)</f>
        <v>0</v>
      </c>
      <c r="BL383" s="24" t="s">
        <v>131</v>
      </c>
      <c r="BM383" s="24" t="s">
        <v>556</v>
      </c>
    </row>
    <row r="384" spans="2:51" s="12" customFormat="1" ht="13.5">
      <c r="B384" s="228"/>
      <c r="C384" s="229"/>
      <c r="D384" s="219" t="s">
        <v>175</v>
      </c>
      <c r="E384" s="230" t="s">
        <v>21</v>
      </c>
      <c r="F384" s="231" t="s">
        <v>444</v>
      </c>
      <c r="G384" s="229"/>
      <c r="H384" s="232">
        <v>1</v>
      </c>
      <c r="I384" s="233"/>
      <c r="J384" s="229"/>
      <c r="K384" s="229"/>
      <c r="L384" s="234"/>
      <c r="M384" s="235"/>
      <c r="N384" s="236"/>
      <c r="O384" s="236"/>
      <c r="P384" s="236"/>
      <c r="Q384" s="236"/>
      <c r="R384" s="236"/>
      <c r="S384" s="236"/>
      <c r="T384" s="237"/>
      <c r="AT384" s="238" t="s">
        <v>175</v>
      </c>
      <c r="AU384" s="238" t="s">
        <v>135</v>
      </c>
      <c r="AV384" s="12" t="s">
        <v>82</v>
      </c>
      <c r="AW384" s="12" t="s">
        <v>37</v>
      </c>
      <c r="AX384" s="12" t="s">
        <v>73</v>
      </c>
      <c r="AY384" s="238" t="s">
        <v>117</v>
      </c>
    </row>
    <row r="385" spans="2:51" s="12" customFormat="1" ht="13.5">
      <c r="B385" s="228"/>
      <c r="C385" s="229"/>
      <c r="D385" s="219" t="s">
        <v>175</v>
      </c>
      <c r="E385" s="230" t="s">
        <v>21</v>
      </c>
      <c r="F385" s="231" t="s">
        <v>557</v>
      </c>
      <c r="G385" s="229"/>
      <c r="H385" s="232">
        <v>6</v>
      </c>
      <c r="I385" s="233"/>
      <c r="J385" s="229"/>
      <c r="K385" s="229"/>
      <c r="L385" s="234"/>
      <c r="M385" s="235"/>
      <c r="N385" s="236"/>
      <c r="O385" s="236"/>
      <c r="P385" s="236"/>
      <c r="Q385" s="236"/>
      <c r="R385" s="236"/>
      <c r="S385" s="236"/>
      <c r="T385" s="237"/>
      <c r="AT385" s="238" t="s">
        <v>175</v>
      </c>
      <c r="AU385" s="238" t="s">
        <v>135</v>
      </c>
      <c r="AV385" s="12" t="s">
        <v>82</v>
      </c>
      <c r="AW385" s="12" t="s">
        <v>37</v>
      </c>
      <c r="AX385" s="12" t="s">
        <v>73</v>
      </c>
      <c r="AY385" s="238" t="s">
        <v>117</v>
      </c>
    </row>
    <row r="386" spans="2:51" s="12" customFormat="1" ht="13.5">
      <c r="B386" s="228"/>
      <c r="C386" s="229"/>
      <c r="D386" s="219" t="s">
        <v>175</v>
      </c>
      <c r="E386" s="230" t="s">
        <v>21</v>
      </c>
      <c r="F386" s="231" t="s">
        <v>558</v>
      </c>
      <c r="G386" s="229"/>
      <c r="H386" s="232">
        <v>10</v>
      </c>
      <c r="I386" s="233"/>
      <c r="J386" s="229"/>
      <c r="K386" s="229"/>
      <c r="L386" s="234"/>
      <c r="M386" s="235"/>
      <c r="N386" s="236"/>
      <c r="O386" s="236"/>
      <c r="P386" s="236"/>
      <c r="Q386" s="236"/>
      <c r="R386" s="236"/>
      <c r="S386" s="236"/>
      <c r="T386" s="237"/>
      <c r="AT386" s="238" t="s">
        <v>175</v>
      </c>
      <c r="AU386" s="238" t="s">
        <v>135</v>
      </c>
      <c r="AV386" s="12" t="s">
        <v>82</v>
      </c>
      <c r="AW386" s="12" t="s">
        <v>37</v>
      </c>
      <c r="AX386" s="12" t="s">
        <v>73</v>
      </c>
      <c r="AY386" s="238" t="s">
        <v>117</v>
      </c>
    </row>
    <row r="387" spans="2:51" s="13" customFormat="1" ht="13.5">
      <c r="B387" s="239"/>
      <c r="C387" s="240"/>
      <c r="D387" s="219" t="s">
        <v>175</v>
      </c>
      <c r="E387" s="241" t="s">
        <v>21</v>
      </c>
      <c r="F387" s="242" t="s">
        <v>178</v>
      </c>
      <c r="G387" s="240"/>
      <c r="H387" s="243">
        <v>17</v>
      </c>
      <c r="I387" s="244"/>
      <c r="J387" s="240"/>
      <c r="K387" s="240"/>
      <c r="L387" s="245"/>
      <c r="M387" s="246"/>
      <c r="N387" s="247"/>
      <c r="O387" s="247"/>
      <c r="P387" s="247"/>
      <c r="Q387" s="247"/>
      <c r="R387" s="247"/>
      <c r="S387" s="247"/>
      <c r="T387" s="248"/>
      <c r="AT387" s="249" t="s">
        <v>175</v>
      </c>
      <c r="AU387" s="249" t="s">
        <v>135</v>
      </c>
      <c r="AV387" s="13" t="s">
        <v>131</v>
      </c>
      <c r="AW387" s="13" t="s">
        <v>37</v>
      </c>
      <c r="AX387" s="13" t="s">
        <v>78</v>
      </c>
      <c r="AY387" s="249" t="s">
        <v>117</v>
      </c>
    </row>
    <row r="388" spans="2:65" s="1" customFormat="1" ht="25.5" customHeight="1">
      <c r="B388" s="41"/>
      <c r="C388" s="195" t="s">
        <v>559</v>
      </c>
      <c r="D388" s="195" t="s">
        <v>127</v>
      </c>
      <c r="E388" s="196" t="s">
        <v>560</v>
      </c>
      <c r="F388" s="197" t="s">
        <v>561</v>
      </c>
      <c r="G388" s="198" t="s">
        <v>134</v>
      </c>
      <c r="H388" s="199">
        <v>39</v>
      </c>
      <c r="I388" s="200"/>
      <c r="J388" s="201">
        <f>ROUND(I388*H388,2)</f>
        <v>0</v>
      </c>
      <c r="K388" s="197" t="s">
        <v>21</v>
      </c>
      <c r="L388" s="61"/>
      <c r="M388" s="202" t="s">
        <v>21</v>
      </c>
      <c r="N388" s="203" t="s">
        <v>44</v>
      </c>
      <c r="O388" s="42"/>
      <c r="P388" s="204">
        <f>O388*H388</f>
        <v>0</v>
      </c>
      <c r="Q388" s="204">
        <v>0</v>
      </c>
      <c r="R388" s="204">
        <f>Q388*H388</f>
        <v>0</v>
      </c>
      <c r="S388" s="204">
        <v>0.005</v>
      </c>
      <c r="T388" s="205">
        <f>S388*H388</f>
        <v>0.195</v>
      </c>
      <c r="AR388" s="24" t="s">
        <v>131</v>
      </c>
      <c r="AT388" s="24" t="s">
        <v>127</v>
      </c>
      <c r="AU388" s="24" t="s">
        <v>135</v>
      </c>
      <c r="AY388" s="24" t="s">
        <v>117</v>
      </c>
      <c r="BE388" s="206">
        <f>IF(N388="základní",J388,0)</f>
        <v>0</v>
      </c>
      <c r="BF388" s="206">
        <f>IF(N388="snížená",J388,0)</f>
        <v>0</v>
      </c>
      <c r="BG388" s="206">
        <f>IF(N388="zákl. přenesená",J388,0)</f>
        <v>0</v>
      </c>
      <c r="BH388" s="206">
        <f>IF(N388="sníž. přenesená",J388,0)</f>
        <v>0</v>
      </c>
      <c r="BI388" s="206">
        <f>IF(N388="nulová",J388,0)</f>
        <v>0</v>
      </c>
      <c r="BJ388" s="24" t="s">
        <v>78</v>
      </c>
      <c r="BK388" s="206">
        <f>ROUND(I388*H388,2)</f>
        <v>0</v>
      </c>
      <c r="BL388" s="24" t="s">
        <v>131</v>
      </c>
      <c r="BM388" s="24" t="s">
        <v>562</v>
      </c>
    </row>
    <row r="389" spans="2:51" s="12" customFormat="1" ht="13.5">
      <c r="B389" s="228"/>
      <c r="C389" s="229"/>
      <c r="D389" s="219" t="s">
        <v>175</v>
      </c>
      <c r="E389" s="230" t="s">
        <v>21</v>
      </c>
      <c r="F389" s="231" t="s">
        <v>563</v>
      </c>
      <c r="G389" s="229"/>
      <c r="H389" s="232">
        <v>8</v>
      </c>
      <c r="I389" s="233"/>
      <c r="J389" s="229"/>
      <c r="K389" s="229"/>
      <c r="L389" s="234"/>
      <c r="M389" s="235"/>
      <c r="N389" s="236"/>
      <c r="O389" s="236"/>
      <c r="P389" s="236"/>
      <c r="Q389" s="236"/>
      <c r="R389" s="236"/>
      <c r="S389" s="236"/>
      <c r="T389" s="237"/>
      <c r="AT389" s="238" t="s">
        <v>175</v>
      </c>
      <c r="AU389" s="238" t="s">
        <v>135</v>
      </c>
      <c r="AV389" s="12" t="s">
        <v>82</v>
      </c>
      <c r="AW389" s="12" t="s">
        <v>37</v>
      </c>
      <c r="AX389" s="12" t="s">
        <v>73</v>
      </c>
      <c r="AY389" s="238" t="s">
        <v>117</v>
      </c>
    </row>
    <row r="390" spans="2:51" s="12" customFormat="1" ht="13.5">
      <c r="B390" s="228"/>
      <c r="C390" s="229"/>
      <c r="D390" s="219" t="s">
        <v>175</v>
      </c>
      <c r="E390" s="230" t="s">
        <v>21</v>
      </c>
      <c r="F390" s="231" t="s">
        <v>564</v>
      </c>
      <c r="G390" s="229"/>
      <c r="H390" s="232">
        <v>15</v>
      </c>
      <c r="I390" s="233"/>
      <c r="J390" s="229"/>
      <c r="K390" s="229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175</v>
      </c>
      <c r="AU390" s="238" t="s">
        <v>135</v>
      </c>
      <c r="AV390" s="12" t="s">
        <v>82</v>
      </c>
      <c r="AW390" s="12" t="s">
        <v>37</v>
      </c>
      <c r="AX390" s="12" t="s">
        <v>73</v>
      </c>
      <c r="AY390" s="238" t="s">
        <v>117</v>
      </c>
    </row>
    <row r="391" spans="2:51" s="12" customFormat="1" ht="13.5">
      <c r="B391" s="228"/>
      <c r="C391" s="229"/>
      <c r="D391" s="219" t="s">
        <v>175</v>
      </c>
      <c r="E391" s="230" t="s">
        <v>21</v>
      </c>
      <c r="F391" s="231" t="s">
        <v>565</v>
      </c>
      <c r="G391" s="229"/>
      <c r="H391" s="232">
        <v>16</v>
      </c>
      <c r="I391" s="233"/>
      <c r="J391" s="229"/>
      <c r="K391" s="229"/>
      <c r="L391" s="234"/>
      <c r="M391" s="235"/>
      <c r="N391" s="236"/>
      <c r="O391" s="236"/>
      <c r="P391" s="236"/>
      <c r="Q391" s="236"/>
      <c r="R391" s="236"/>
      <c r="S391" s="236"/>
      <c r="T391" s="237"/>
      <c r="AT391" s="238" t="s">
        <v>175</v>
      </c>
      <c r="AU391" s="238" t="s">
        <v>135</v>
      </c>
      <c r="AV391" s="12" t="s">
        <v>82</v>
      </c>
      <c r="AW391" s="12" t="s">
        <v>37</v>
      </c>
      <c r="AX391" s="12" t="s">
        <v>73</v>
      </c>
      <c r="AY391" s="238" t="s">
        <v>117</v>
      </c>
    </row>
    <row r="392" spans="2:51" s="13" customFormat="1" ht="13.5">
      <c r="B392" s="239"/>
      <c r="C392" s="240"/>
      <c r="D392" s="219" t="s">
        <v>175</v>
      </c>
      <c r="E392" s="241" t="s">
        <v>21</v>
      </c>
      <c r="F392" s="242" t="s">
        <v>178</v>
      </c>
      <c r="G392" s="240"/>
      <c r="H392" s="243">
        <v>39</v>
      </c>
      <c r="I392" s="244"/>
      <c r="J392" s="240"/>
      <c r="K392" s="240"/>
      <c r="L392" s="245"/>
      <c r="M392" s="246"/>
      <c r="N392" s="247"/>
      <c r="O392" s="247"/>
      <c r="P392" s="247"/>
      <c r="Q392" s="247"/>
      <c r="R392" s="247"/>
      <c r="S392" s="247"/>
      <c r="T392" s="248"/>
      <c r="AT392" s="249" t="s">
        <v>175</v>
      </c>
      <c r="AU392" s="249" t="s">
        <v>135</v>
      </c>
      <c r="AV392" s="13" t="s">
        <v>131</v>
      </c>
      <c r="AW392" s="13" t="s">
        <v>37</v>
      </c>
      <c r="AX392" s="13" t="s">
        <v>78</v>
      </c>
      <c r="AY392" s="249" t="s">
        <v>117</v>
      </c>
    </row>
    <row r="393" spans="2:65" s="1" customFormat="1" ht="16.5" customHeight="1">
      <c r="B393" s="41"/>
      <c r="C393" s="195" t="s">
        <v>386</v>
      </c>
      <c r="D393" s="195" t="s">
        <v>127</v>
      </c>
      <c r="E393" s="196" t="s">
        <v>566</v>
      </c>
      <c r="F393" s="197" t="s">
        <v>567</v>
      </c>
      <c r="G393" s="198" t="s">
        <v>188</v>
      </c>
      <c r="H393" s="199">
        <v>3.578</v>
      </c>
      <c r="I393" s="200"/>
      <c r="J393" s="201">
        <f>ROUND(I393*H393,2)</f>
        <v>0</v>
      </c>
      <c r="K393" s="197" t="s">
        <v>21</v>
      </c>
      <c r="L393" s="61"/>
      <c r="M393" s="202" t="s">
        <v>21</v>
      </c>
      <c r="N393" s="203" t="s">
        <v>44</v>
      </c>
      <c r="O393" s="42"/>
      <c r="P393" s="204">
        <f>O393*H393</f>
        <v>0</v>
      </c>
      <c r="Q393" s="204">
        <v>0</v>
      </c>
      <c r="R393" s="204">
        <f>Q393*H393</f>
        <v>0</v>
      </c>
      <c r="S393" s="204">
        <v>0</v>
      </c>
      <c r="T393" s="205">
        <f>S393*H393</f>
        <v>0</v>
      </c>
      <c r="AR393" s="24" t="s">
        <v>131</v>
      </c>
      <c r="AT393" s="24" t="s">
        <v>127</v>
      </c>
      <c r="AU393" s="24" t="s">
        <v>135</v>
      </c>
      <c r="AY393" s="24" t="s">
        <v>117</v>
      </c>
      <c r="BE393" s="206">
        <f>IF(N393="základní",J393,0)</f>
        <v>0</v>
      </c>
      <c r="BF393" s="206">
        <f>IF(N393="snížená",J393,0)</f>
        <v>0</v>
      </c>
      <c r="BG393" s="206">
        <f>IF(N393="zákl. přenesená",J393,0)</f>
        <v>0</v>
      </c>
      <c r="BH393" s="206">
        <f>IF(N393="sníž. přenesená",J393,0)</f>
        <v>0</v>
      </c>
      <c r="BI393" s="206">
        <f>IF(N393="nulová",J393,0)</f>
        <v>0</v>
      </c>
      <c r="BJ393" s="24" t="s">
        <v>78</v>
      </c>
      <c r="BK393" s="206">
        <f>ROUND(I393*H393,2)</f>
        <v>0</v>
      </c>
      <c r="BL393" s="24" t="s">
        <v>131</v>
      </c>
      <c r="BM393" s="24" t="s">
        <v>568</v>
      </c>
    </row>
    <row r="394" spans="2:51" s="12" customFormat="1" ht="13.5">
      <c r="B394" s="228"/>
      <c r="C394" s="229"/>
      <c r="D394" s="219" t="s">
        <v>175</v>
      </c>
      <c r="E394" s="230" t="s">
        <v>21</v>
      </c>
      <c r="F394" s="231" t="s">
        <v>569</v>
      </c>
      <c r="G394" s="229"/>
      <c r="H394" s="232">
        <v>3.578</v>
      </c>
      <c r="I394" s="233"/>
      <c r="J394" s="229"/>
      <c r="K394" s="229"/>
      <c r="L394" s="234"/>
      <c r="M394" s="235"/>
      <c r="N394" s="236"/>
      <c r="O394" s="236"/>
      <c r="P394" s="236"/>
      <c r="Q394" s="236"/>
      <c r="R394" s="236"/>
      <c r="S394" s="236"/>
      <c r="T394" s="237"/>
      <c r="AT394" s="238" t="s">
        <v>175</v>
      </c>
      <c r="AU394" s="238" t="s">
        <v>135</v>
      </c>
      <c r="AV394" s="12" t="s">
        <v>82</v>
      </c>
      <c r="AW394" s="12" t="s">
        <v>37</v>
      </c>
      <c r="AX394" s="12" t="s">
        <v>73</v>
      </c>
      <c r="AY394" s="238" t="s">
        <v>117</v>
      </c>
    </row>
    <row r="395" spans="2:51" s="13" customFormat="1" ht="13.5">
      <c r="B395" s="239"/>
      <c r="C395" s="240"/>
      <c r="D395" s="219" t="s">
        <v>175</v>
      </c>
      <c r="E395" s="241" t="s">
        <v>21</v>
      </c>
      <c r="F395" s="242" t="s">
        <v>178</v>
      </c>
      <c r="G395" s="240"/>
      <c r="H395" s="243">
        <v>3.578</v>
      </c>
      <c r="I395" s="244"/>
      <c r="J395" s="240"/>
      <c r="K395" s="240"/>
      <c r="L395" s="245"/>
      <c r="M395" s="246"/>
      <c r="N395" s="247"/>
      <c r="O395" s="247"/>
      <c r="P395" s="247"/>
      <c r="Q395" s="247"/>
      <c r="R395" s="247"/>
      <c r="S395" s="247"/>
      <c r="T395" s="248"/>
      <c r="AT395" s="249" t="s">
        <v>175</v>
      </c>
      <c r="AU395" s="249" t="s">
        <v>135</v>
      </c>
      <c r="AV395" s="13" t="s">
        <v>131</v>
      </c>
      <c r="AW395" s="13" t="s">
        <v>37</v>
      </c>
      <c r="AX395" s="13" t="s">
        <v>78</v>
      </c>
      <c r="AY395" s="249" t="s">
        <v>117</v>
      </c>
    </row>
    <row r="396" spans="2:65" s="1" customFormat="1" ht="25.5" customHeight="1">
      <c r="B396" s="41"/>
      <c r="C396" s="195" t="s">
        <v>570</v>
      </c>
      <c r="D396" s="195" t="s">
        <v>127</v>
      </c>
      <c r="E396" s="196" t="s">
        <v>571</v>
      </c>
      <c r="F396" s="197" t="s">
        <v>572</v>
      </c>
      <c r="G396" s="198" t="s">
        <v>573</v>
      </c>
      <c r="H396" s="199">
        <v>2000</v>
      </c>
      <c r="I396" s="200"/>
      <c r="J396" s="201">
        <f>ROUND(I396*H396,2)</f>
        <v>0</v>
      </c>
      <c r="K396" s="197" t="s">
        <v>21</v>
      </c>
      <c r="L396" s="61"/>
      <c r="M396" s="202" t="s">
        <v>21</v>
      </c>
      <c r="N396" s="203" t="s">
        <v>44</v>
      </c>
      <c r="O396" s="42"/>
      <c r="P396" s="204">
        <f>O396*H396</f>
        <v>0</v>
      </c>
      <c r="Q396" s="204">
        <v>0</v>
      </c>
      <c r="R396" s="204">
        <f>Q396*H396</f>
        <v>0</v>
      </c>
      <c r="S396" s="204">
        <v>0</v>
      </c>
      <c r="T396" s="205">
        <f>S396*H396</f>
        <v>0</v>
      </c>
      <c r="AR396" s="24" t="s">
        <v>131</v>
      </c>
      <c r="AT396" s="24" t="s">
        <v>127</v>
      </c>
      <c r="AU396" s="24" t="s">
        <v>135</v>
      </c>
      <c r="AY396" s="24" t="s">
        <v>117</v>
      </c>
      <c r="BE396" s="206">
        <f>IF(N396="základní",J396,0)</f>
        <v>0</v>
      </c>
      <c r="BF396" s="206">
        <f>IF(N396="snížená",J396,0)</f>
        <v>0</v>
      </c>
      <c r="BG396" s="206">
        <f>IF(N396="zákl. přenesená",J396,0)</f>
        <v>0</v>
      </c>
      <c r="BH396" s="206">
        <f>IF(N396="sníž. přenesená",J396,0)</f>
        <v>0</v>
      </c>
      <c r="BI396" s="206">
        <f>IF(N396="nulová",J396,0)</f>
        <v>0</v>
      </c>
      <c r="BJ396" s="24" t="s">
        <v>78</v>
      </c>
      <c r="BK396" s="206">
        <f>ROUND(I396*H396,2)</f>
        <v>0</v>
      </c>
      <c r="BL396" s="24" t="s">
        <v>131</v>
      </c>
      <c r="BM396" s="24" t="s">
        <v>574</v>
      </c>
    </row>
    <row r="397" spans="2:51" s="12" customFormat="1" ht="13.5">
      <c r="B397" s="228"/>
      <c r="C397" s="229"/>
      <c r="D397" s="219" t="s">
        <v>175</v>
      </c>
      <c r="E397" s="230" t="s">
        <v>21</v>
      </c>
      <c r="F397" s="231" t="s">
        <v>575</v>
      </c>
      <c r="G397" s="229"/>
      <c r="H397" s="232">
        <v>2000</v>
      </c>
      <c r="I397" s="233"/>
      <c r="J397" s="229"/>
      <c r="K397" s="229"/>
      <c r="L397" s="234"/>
      <c r="M397" s="235"/>
      <c r="N397" s="236"/>
      <c r="O397" s="236"/>
      <c r="P397" s="236"/>
      <c r="Q397" s="236"/>
      <c r="R397" s="236"/>
      <c r="S397" s="236"/>
      <c r="T397" s="237"/>
      <c r="AT397" s="238" t="s">
        <v>175</v>
      </c>
      <c r="AU397" s="238" t="s">
        <v>135</v>
      </c>
      <c r="AV397" s="12" t="s">
        <v>82</v>
      </c>
      <c r="AW397" s="12" t="s">
        <v>37</v>
      </c>
      <c r="AX397" s="12" t="s">
        <v>73</v>
      </c>
      <c r="AY397" s="238" t="s">
        <v>117</v>
      </c>
    </row>
    <row r="398" spans="2:51" s="13" customFormat="1" ht="13.5">
      <c r="B398" s="239"/>
      <c r="C398" s="240"/>
      <c r="D398" s="219" t="s">
        <v>175</v>
      </c>
      <c r="E398" s="241" t="s">
        <v>21</v>
      </c>
      <c r="F398" s="242" t="s">
        <v>178</v>
      </c>
      <c r="G398" s="240"/>
      <c r="H398" s="243">
        <v>2000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AT398" s="249" t="s">
        <v>175</v>
      </c>
      <c r="AU398" s="249" t="s">
        <v>135</v>
      </c>
      <c r="AV398" s="13" t="s">
        <v>131</v>
      </c>
      <c r="AW398" s="13" t="s">
        <v>37</v>
      </c>
      <c r="AX398" s="13" t="s">
        <v>78</v>
      </c>
      <c r="AY398" s="249" t="s">
        <v>117</v>
      </c>
    </row>
    <row r="399" spans="2:65" s="1" customFormat="1" ht="25.5" customHeight="1">
      <c r="B399" s="41"/>
      <c r="C399" s="195" t="s">
        <v>392</v>
      </c>
      <c r="D399" s="195" t="s">
        <v>127</v>
      </c>
      <c r="E399" s="196" t="s">
        <v>576</v>
      </c>
      <c r="F399" s="197" t="s">
        <v>577</v>
      </c>
      <c r="G399" s="198" t="s">
        <v>164</v>
      </c>
      <c r="H399" s="199">
        <v>60</v>
      </c>
      <c r="I399" s="200"/>
      <c r="J399" s="201">
        <f>ROUND(I399*H399,2)</f>
        <v>0</v>
      </c>
      <c r="K399" s="197" t="s">
        <v>21</v>
      </c>
      <c r="L399" s="61"/>
      <c r="M399" s="202" t="s">
        <v>21</v>
      </c>
      <c r="N399" s="203" t="s">
        <v>44</v>
      </c>
      <c r="O399" s="42"/>
      <c r="P399" s="204">
        <f>O399*H399</f>
        <v>0</v>
      </c>
      <c r="Q399" s="204">
        <v>0</v>
      </c>
      <c r="R399" s="204">
        <f>Q399*H399</f>
        <v>0</v>
      </c>
      <c r="S399" s="204">
        <v>0.0163</v>
      </c>
      <c r="T399" s="205">
        <f>S399*H399</f>
        <v>0.9779999999999999</v>
      </c>
      <c r="AR399" s="24" t="s">
        <v>131</v>
      </c>
      <c r="AT399" s="24" t="s">
        <v>127</v>
      </c>
      <c r="AU399" s="24" t="s">
        <v>135</v>
      </c>
      <c r="AY399" s="24" t="s">
        <v>117</v>
      </c>
      <c r="BE399" s="206">
        <f>IF(N399="základní",J399,0)</f>
        <v>0</v>
      </c>
      <c r="BF399" s="206">
        <f>IF(N399="snížená",J399,0)</f>
        <v>0</v>
      </c>
      <c r="BG399" s="206">
        <f>IF(N399="zákl. přenesená",J399,0)</f>
        <v>0</v>
      </c>
      <c r="BH399" s="206">
        <f>IF(N399="sníž. přenesená",J399,0)</f>
        <v>0</v>
      </c>
      <c r="BI399" s="206">
        <f>IF(N399="nulová",J399,0)</f>
        <v>0</v>
      </c>
      <c r="BJ399" s="24" t="s">
        <v>78</v>
      </c>
      <c r="BK399" s="206">
        <f>ROUND(I399*H399,2)</f>
        <v>0</v>
      </c>
      <c r="BL399" s="24" t="s">
        <v>131</v>
      </c>
      <c r="BM399" s="24" t="s">
        <v>578</v>
      </c>
    </row>
    <row r="400" spans="2:65" s="1" customFormat="1" ht="16.5" customHeight="1">
      <c r="B400" s="41"/>
      <c r="C400" s="195" t="s">
        <v>579</v>
      </c>
      <c r="D400" s="195" t="s">
        <v>127</v>
      </c>
      <c r="E400" s="196" t="s">
        <v>580</v>
      </c>
      <c r="F400" s="197" t="s">
        <v>581</v>
      </c>
      <c r="G400" s="198" t="s">
        <v>164</v>
      </c>
      <c r="H400" s="199">
        <v>32</v>
      </c>
      <c r="I400" s="200"/>
      <c r="J400" s="201">
        <f>ROUND(I400*H400,2)</f>
        <v>0</v>
      </c>
      <c r="K400" s="197" t="s">
        <v>21</v>
      </c>
      <c r="L400" s="61"/>
      <c r="M400" s="202" t="s">
        <v>21</v>
      </c>
      <c r="N400" s="203" t="s">
        <v>44</v>
      </c>
      <c r="O400" s="42"/>
      <c r="P400" s="204">
        <f>O400*H400</f>
        <v>0</v>
      </c>
      <c r="Q400" s="204">
        <v>0</v>
      </c>
      <c r="R400" s="204">
        <f>Q400*H400</f>
        <v>0</v>
      </c>
      <c r="S400" s="204">
        <v>0.06669</v>
      </c>
      <c r="T400" s="205">
        <f>S400*H400</f>
        <v>2.13408</v>
      </c>
      <c r="AR400" s="24" t="s">
        <v>131</v>
      </c>
      <c r="AT400" s="24" t="s">
        <v>127</v>
      </c>
      <c r="AU400" s="24" t="s">
        <v>135</v>
      </c>
      <c r="AY400" s="24" t="s">
        <v>117</v>
      </c>
      <c r="BE400" s="206">
        <f>IF(N400="základní",J400,0)</f>
        <v>0</v>
      </c>
      <c r="BF400" s="206">
        <f>IF(N400="snížená",J400,0)</f>
        <v>0</v>
      </c>
      <c r="BG400" s="206">
        <f>IF(N400="zákl. přenesená",J400,0)</f>
        <v>0</v>
      </c>
      <c r="BH400" s="206">
        <f>IF(N400="sníž. přenesená",J400,0)</f>
        <v>0</v>
      </c>
      <c r="BI400" s="206">
        <f>IF(N400="nulová",J400,0)</f>
        <v>0</v>
      </c>
      <c r="BJ400" s="24" t="s">
        <v>78</v>
      </c>
      <c r="BK400" s="206">
        <f>ROUND(I400*H400,2)</f>
        <v>0</v>
      </c>
      <c r="BL400" s="24" t="s">
        <v>131</v>
      </c>
      <c r="BM400" s="24" t="s">
        <v>582</v>
      </c>
    </row>
    <row r="401" spans="2:51" s="12" customFormat="1" ht="13.5">
      <c r="B401" s="228"/>
      <c r="C401" s="229"/>
      <c r="D401" s="219" t="s">
        <v>175</v>
      </c>
      <c r="E401" s="230" t="s">
        <v>21</v>
      </c>
      <c r="F401" s="231" t="s">
        <v>583</v>
      </c>
      <c r="G401" s="229"/>
      <c r="H401" s="232">
        <v>32</v>
      </c>
      <c r="I401" s="233"/>
      <c r="J401" s="229"/>
      <c r="K401" s="229"/>
      <c r="L401" s="234"/>
      <c r="M401" s="235"/>
      <c r="N401" s="236"/>
      <c r="O401" s="236"/>
      <c r="P401" s="236"/>
      <c r="Q401" s="236"/>
      <c r="R401" s="236"/>
      <c r="S401" s="236"/>
      <c r="T401" s="237"/>
      <c r="AT401" s="238" t="s">
        <v>175</v>
      </c>
      <c r="AU401" s="238" t="s">
        <v>135</v>
      </c>
      <c r="AV401" s="12" t="s">
        <v>82</v>
      </c>
      <c r="AW401" s="12" t="s">
        <v>37</v>
      </c>
      <c r="AX401" s="12" t="s">
        <v>73</v>
      </c>
      <c r="AY401" s="238" t="s">
        <v>117</v>
      </c>
    </row>
    <row r="402" spans="2:51" s="13" customFormat="1" ht="13.5">
      <c r="B402" s="239"/>
      <c r="C402" s="240"/>
      <c r="D402" s="219" t="s">
        <v>175</v>
      </c>
      <c r="E402" s="241" t="s">
        <v>21</v>
      </c>
      <c r="F402" s="242" t="s">
        <v>178</v>
      </c>
      <c r="G402" s="240"/>
      <c r="H402" s="243">
        <v>32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AT402" s="249" t="s">
        <v>175</v>
      </c>
      <c r="AU402" s="249" t="s">
        <v>135</v>
      </c>
      <c r="AV402" s="13" t="s">
        <v>131</v>
      </c>
      <c r="AW402" s="13" t="s">
        <v>37</v>
      </c>
      <c r="AX402" s="13" t="s">
        <v>78</v>
      </c>
      <c r="AY402" s="249" t="s">
        <v>117</v>
      </c>
    </row>
    <row r="403" spans="2:65" s="1" customFormat="1" ht="16.5" customHeight="1">
      <c r="B403" s="41"/>
      <c r="C403" s="195" t="s">
        <v>398</v>
      </c>
      <c r="D403" s="195" t="s">
        <v>127</v>
      </c>
      <c r="E403" s="196" t="s">
        <v>584</v>
      </c>
      <c r="F403" s="197" t="s">
        <v>585</v>
      </c>
      <c r="G403" s="198" t="s">
        <v>188</v>
      </c>
      <c r="H403" s="199">
        <v>20</v>
      </c>
      <c r="I403" s="200"/>
      <c r="J403" s="201">
        <f>ROUND(I403*H403,2)</f>
        <v>0</v>
      </c>
      <c r="K403" s="197" t="s">
        <v>21</v>
      </c>
      <c r="L403" s="61"/>
      <c r="M403" s="202" t="s">
        <v>21</v>
      </c>
      <c r="N403" s="203" t="s">
        <v>44</v>
      </c>
      <c r="O403" s="42"/>
      <c r="P403" s="204">
        <f>O403*H403</f>
        <v>0</v>
      </c>
      <c r="Q403" s="204">
        <v>0</v>
      </c>
      <c r="R403" s="204">
        <f>Q403*H403</f>
        <v>0</v>
      </c>
      <c r="S403" s="204">
        <v>0.0669</v>
      </c>
      <c r="T403" s="205">
        <f>S403*H403</f>
        <v>1.338</v>
      </c>
      <c r="AR403" s="24" t="s">
        <v>131</v>
      </c>
      <c r="AT403" s="24" t="s">
        <v>127</v>
      </c>
      <c r="AU403" s="24" t="s">
        <v>135</v>
      </c>
      <c r="AY403" s="24" t="s">
        <v>117</v>
      </c>
      <c r="BE403" s="206">
        <f>IF(N403="základní",J403,0)</f>
        <v>0</v>
      </c>
      <c r="BF403" s="206">
        <f>IF(N403="snížená",J403,0)</f>
        <v>0</v>
      </c>
      <c r="BG403" s="206">
        <f>IF(N403="zákl. přenesená",J403,0)</f>
        <v>0</v>
      </c>
      <c r="BH403" s="206">
        <f>IF(N403="sníž. přenesená",J403,0)</f>
        <v>0</v>
      </c>
      <c r="BI403" s="206">
        <f>IF(N403="nulová",J403,0)</f>
        <v>0</v>
      </c>
      <c r="BJ403" s="24" t="s">
        <v>78</v>
      </c>
      <c r="BK403" s="206">
        <f>ROUND(I403*H403,2)</f>
        <v>0</v>
      </c>
      <c r="BL403" s="24" t="s">
        <v>131</v>
      </c>
      <c r="BM403" s="24" t="s">
        <v>586</v>
      </c>
    </row>
    <row r="404" spans="2:63" s="9" customFormat="1" ht="22.35" customHeight="1">
      <c r="B404" s="168"/>
      <c r="C404" s="169"/>
      <c r="D404" s="170" t="s">
        <v>72</v>
      </c>
      <c r="E404" s="193" t="s">
        <v>587</v>
      </c>
      <c r="F404" s="193" t="s">
        <v>588</v>
      </c>
      <c r="G404" s="169"/>
      <c r="H404" s="169"/>
      <c r="I404" s="172"/>
      <c r="J404" s="194">
        <f>BK404</f>
        <v>0</v>
      </c>
      <c r="K404" s="169"/>
      <c r="L404" s="174"/>
      <c r="M404" s="189"/>
      <c r="N404" s="190"/>
      <c r="O404" s="190"/>
      <c r="P404" s="191">
        <f>SUM(P405:P421)</f>
        <v>0</v>
      </c>
      <c r="Q404" s="190"/>
      <c r="R404" s="191">
        <f>SUM(R405:R421)</f>
        <v>0</v>
      </c>
      <c r="S404" s="190"/>
      <c r="T404" s="192">
        <f>SUM(T405:T421)</f>
        <v>0</v>
      </c>
      <c r="AR404" s="179" t="s">
        <v>78</v>
      </c>
      <c r="AT404" s="180" t="s">
        <v>72</v>
      </c>
      <c r="AU404" s="180" t="s">
        <v>82</v>
      </c>
      <c r="AY404" s="179" t="s">
        <v>117</v>
      </c>
      <c r="BK404" s="181">
        <f>SUM(BK405:BK421)</f>
        <v>0</v>
      </c>
    </row>
    <row r="405" spans="2:65" s="1" customFormat="1" ht="25.5" customHeight="1">
      <c r="B405" s="41"/>
      <c r="C405" s="195" t="s">
        <v>589</v>
      </c>
      <c r="D405" s="195" t="s">
        <v>127</v>
      </c>
      <c r="E405" s="196" t="s">
        <v>590</v>
      </c>
      <c r="F405" s="197" t="s">
        <v>591</v>
      </c>
      <c r="G405" s="198" t="s">
        <v>457</v>
      </c>
      <c r="H405" s="199">
        <v>1936.012</v>
      </c>
      <c r="I405" s="200"/>
      <c r="J405" s="201">
        <f>ROUND(I405*H405,2)</f>
        <v>0</v>
      </c>
      <c r="K405" s="197" t="s">
        <v>21</v>
      </c>
      <c r="L405" s="61"/>
      <c r="M405" s="202" t="s">
        <v>21</v>
      </c>
      <c r="N405" s="203" t="s">
        <v>44</v>
      </c>
      <c r="O405" s="42"/>
      <c r="P405" s="204">
        <f>O405*H405</f>
        <v>0</v>
      </c>
      <c r="Q405" s="204">
        <v>0</v>
      </c>
      <c r="R405" s="204">
        <f>Q405*H405</f>
        <v>0</v>
      </c>
      <c r="S405" s="204">
        <v>0</v>
      </c>
      <c r="T405" s="205">
        <f>S405*H405</f>
        <v>0</v>
      </c>
      <c r="AR405" s="24" t="s">
        <v>131</v>
      </c>
      <c r="AT405" s="24" t="s">
        <v>127</v>
      </c>
      <c r="AU405" s="24" t="s">
        <v>135</v>
      </c>
      <c r="AY405" s="24" t="s">
        <v>117</v>
      </c>
      <c r="BE405" s="206">
        <f>IF(N405="základní",J405,0)</f>
        <v>0</v>
      </c>
      <c r="BF405" s="206">
        <f>IF(N405="snížená",J405,0)</f>
        <v>0</v>
      </c>
      <c r="BG405" s="206">
        <f>IF(N405="zákl. přenesená",J405,0)</f>
        <v>0</v>
      </c>
      <c r="BH405" s="206">
        <f>IF(N405="sníž. přenesená",J405,0)</f>
        <v>0</v>
      </c>
      <c r="BI405" s="206">
        <f>IF(N405="nulová",J405,0)</f>
        <v>0</v>
      </c>
      <c r="BJ405" s="24" t="s">
        <v>78</v>
      </c>
      <c r="BK405" s="206">
        <f>ROUND(I405*H405,2)</f>
        <v>0</v>
      </c>
      <c r="BL405" s="24" t="s">
        <v>131</v>
      </c>
      <c r="BM405" s="24" t="s">
        <v>592</v>
      </c>
    </row>
    <row r="406" spans="2:51" s="12" customFormat="1" ht="13.5">
      <c r="B406" s="228"/>
      <c r="C406" s="229"/>
      <c r="D406" s="219" t="s">
        <v>175</v>
      </c>
      <c r="E406" s="230" t="s">
        <v>21</v>
      </c>
      <c r="F406" s="231" t="s">
        <v>593</v>
      </c>
      <c r="G406" s="229"/>
      <c r="H406" s="232">
        <v>1936.012</v>
      </c>
      <c r="I406" s="233"/>
      <c r="J406" s="229"/>
      <c r="K406" s="229"/>
      <c r="L406" s="234"/>
      <c r="M406" s="235"/>
      <c r="N406" s="236"/>
      <c r="O406" s="236"/>
      <c r="P406" s="236"/>
      <c r="Q406" s="236"/>
      <c r="R406" s="236"/>
      <c r="S406" s="236"/>
      <c r="T406" s="237"/>
      <c r="AT406" s="238" t="s">
        <v>175</v>
      </c>
      <c r="AU406" s="238" t="s">
        <v>135</v>
      </c>
      <c r="AV406" s="12" t="s">
        <v>82</v>
      </c>
      <c r="AW406" s="12" t="s">
        <v>37</v>
      </c>
      <c r="AX406" s="12" t="s">
        <v>78</v>
      </c>
      <c r="AY406" s="238" t="s">
        <v>117</v>
      </c>
    </row>
    <row r="407" spans="2:65" s="1" customFormat="1" ht="25.5" customHeight="1">
      <c r="B407" s="41"/>
      <c r="C407" s="195" t="s">
        <v>403</v>
      </c>
      <c r="D407" s="195" t="s">
        <v>127</v>
      </c>
      <c r="E407" s="196" t="s">
        <v>594</v>
      </c>
      <c r="F407" s="197" t="s">
        <v>595</v>
      </c>
      <c r="G407" s="198" t="s">
        <v>457</v>
      </c>
      <c r="H407" s="199">
        <v>46464.288</v>
      </c>
      <c r="I407" s="200"/>
      <c r="J407" s="201">
        <f>ROUND(I407*H407,2)</f>
        <v>0</v>
      </c>
      <c r="K407" s="197" t="s">
        <v>21</v>
      </c>
      <c r="L407" s="61"/>
      <c r="M407" s="202" t="s">
        <v>21</v>
      </c>
      <c r="N407" s="203" t="s">
        <v>44</v>
      </c>
      <c r="O407" s="42"/>
      <c r="P407" s="204">
        <f>O407*H407</f>
        <v>0</v>
      </c>
      <c r="Q407" s="204">
        <v>0</v>
      </c>
      <c r="R407" s="204">
        <f>Q407*H407</f>
        <v>0</v>
      </c>
      <c r="S407" s="204">
        <v>0</v>
      </c>
      <c r="T407" s="205">
        <f>S407*H407</f>
        <v>0</v>
      </c>
      <c r="AR407" s="24" t="s">
        <v>131</v>
      </c>
      <c r="AT407" s="24" t="s">
        <v>127</v>
      </c>
      <c r="AU407" s="24" t="s">
        <v>135</v>
      </c>
      <c r="AY407" s="24" t="s">
        <v>117</v>
      </c>
      <c r="BE407" s="206">
        <f>IF(N407="základní",J407,0)</f>
        <v>0</v>
      </c>
      <c r="BF407" s="206">
        <f>IF(N407="snížená",J407,0)</f>
        <v>0</v>
      </c>
      <c r="BG407" s="206">
        <f>IF(N407="zákl. přenesená",J407,0)</f>
        <v>0</v>
      </c>
      <c r="BH407" s="206">
        <f>IF(N407="sníž. přenesená",J407,0)</f>
        <v>0</v>
      </c>
      <c r="BI407" s="206">
        <f>IF(N407="nulová",J407,0)</f>
        <v>0</v>
      </c>
      <c r="BJ407" s="24" t="s">
        <v>78</v>
      </c>
      <c r="BK407" s="206">
        <f>ROUND(I407*H407,2)</f>
        <v>0</v>
      </c>
      <c r="BL407" s="24" t="s">
        <v>131</v>
      </c>
      <c r="BM407" s="24" t="s">
        <v>596</v>
      </c>
    </row>
    <row r="408" spans="2:51" s="12" customFormat="1" ht="13.5">
      <c r="B408" s="228"/>
      <c r="C408" s="229"/>
      <c r="D408" s="219" t="s">
        <v>175</v>
      </c>
      <c r="E408" s="230" t="s">
        <v>21</v>
      </c>
      <c r="F408" s="231" t="s">
        <v>597</v>
      </c>
      <c r="G408" s="229"/>
      <c r="H408" s="232">
        <v>46464.288</v>
      </c>
      <c r="I408" s="233"/>
      <c r="J408" s="229"/>
      <c r="K408" s="229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175</v>
      </c>
      <c r="AU408" s="238" t="s">
        <v>135</v>
      </c>
      <c r="AV408" s="12" t="s">
        <v>82</v>
      </c>
      <c r="AW408" s="12" t="s">
        <v>37</v>
      </c>
      <c r="AX408" s="12" t="s">
        <v>73</v>
      </c>
      <c r="AY408" s="238" t="s">
        <v>117</v>
      </c>
    </row>
    <row r="409" spans="2:51" s="13" customFormat="1" ht="13.5">
      <c r="B409" s="239"/>
      <c r="C409" s="240"/>
      <c r="D409" s="219" t="s">
        <v>175</v>
      </c>
      <c r="E409" s="241" t="s">
        <v>21</v>
      </c>
      <c r="F409" s="242" t="s">
        <v>178</v>
      </c>
      <c r="G409" s="240"/>
      <c r="H409" s="243">
        <v>46464.288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AT409" s="249" t="s">
        <v>175</v>
      </c>
      <c r="AU409" s="249" t="s">
        <v>135</v>
      </c>
      <c r="AV409" s="13" t="s">
        <v>131</v>
      </c>
      <c r="AW409" s="13" t="s">
        <v>37</v>
      </c>
      <c r="AX409" s="13" t="s">
        <v>78</v>
      </c>
      <c r="AY409" s="249" t="s">
        <v>117</v>
      </c>
    </row>
    <row r="410" spans="2:65" s="1" customFormat="1" ht="25.5" customHeight="1">
      <c r="B410" s="41"/>
      <c r="C410" s="195" t="s">
        <v>598</v>
      </c>
      <c r="D410" s="195" t="s">
        <v>127</v>
      </c>
      <c r="E410" s="196" t="s">
        <v>599</v>
      </c>
      <c r="F410" s="197" t="s">
        <v>600</v>
      </c>
      <c r="G410" s="198" t="s">
        <v>457</v>
      </c>
      <c r="H410" s="199">
        <v>977.407</v>
      </c>
      <c r="I410" s="200"/>
      <c r="J410" s="201">
        <f>ROUND(I410*H410,2)</f>
        <v>0</v>
      </c>
      <c r="K410" s="197" t="s">
        <v>601</v>
      </c>
      <c r="L410" s="61"/>
      <c r="M410" s="202" t="s">
        <v>21</v>
      </c>
      <c r="N410" s="203" t="s">
        <v>44</v>
      </c>
      <c r="O410" s="42"/>
      <c r="P410" s="204">
        <f>O410*H410</f>
        <v>0</v>
      </c>
      <c r="Q410" s="204">
        <v>0</v>
      </c>
      <c r="R410" s="204">
        <f>Q410*H410</f>
        <v>0</v>
      </c>
      <c r="S410" s="204">
        <v>0</v>
      </c>
      <c r="T410" s="205">
        <f>S410*H410</f>
        <v>0</v>
      </c>
      <c r="AR410" s="24" t="s">
        <v>131</v>
      </c>
      <c r="AT410" s="24" t="s">
        <v>127</v>
      </c>
      <c r="AU410" s="24" t="s">
        <v>135</v>
      </c>
      <c r="AY410" s="24" t="s">
        <v>117</v>
      </c>
      <c r="BE410" s="206">
        <f>IF(N410="základní",J410,0)</f>
        <v>0</v>
      </c>
      <c r="BF410" s="206">
        <f>IF(N410="snížená",J410,0)</f>
        <v>0</v>
      </c>
      <c r="BG410" s="206">
        <f>IF(N410="zákl. přenesená",J410,0)</f>
        <v>0</v>
      </c>
      <c r="BH410" s="206">
        <f>IF(N410="sníž. přenesená",J410,0)</f>
        <v>0</v>
      </c>
      <c r="BI410" s="206">
        <f>IF(N410="nulová",J410,0)</f>
        <v>0</v>
      </c>
      <c r="BJ410" s="24" t="s">
        <v>78</v>
      </c>
      <c r="BK410" s="206">
        <f>ROUND(I410*H410,2)</f>
        <v>0</v>
      </c>
      <c r="BL410" s="24" t="s">
        <v>131</v>
      </c>
      <c r="BM410" s="24" t="s">
        <v>602</v>
      </c>
    </row>
    <row r="411" spans="2:51" s="12" customFormat="1" ht="13.5">
      <c r="B411" s="228"/>
      <c r="C411" s="229"/>
      <c r="D411" s="219" t="s">
        <v>175</v>
      </c>
      <c r="E411" s="230" t="s">
        <v>21</v>
      </c>
      <c r="F411" s="231" t="s">
        <v>603</v>
      </c>
      <c r="G411" s="229"/>
      <c r="H411" s="232">
        <v>977.407</v>
      </c>
      <c r="I411" s="233"/>
      <c r="J411" s="229"/>
      <c r="K411" s="229"/>
      <c r="L411" s="234"/>
      <c r="M411" s="235"/>
      <c r="N411" s="236"/>
      <c r="O411" s="236"/>
      <c r="P411" s="236"/>
      <c r="Q411" s="236"/>
      <c r="R411" s="236"/>
      <c r="S411" s="236"/>
      <c r="T411" s="237"/>
      <c r="AT411" s="238" t="s">
        <v>175</v>
      </c>
      <c r="AU411" s="238" t="s">
        <v>135</v>
      </c>
      <c r="AV411" s="12" t="s">
        <v>82</v>
      </c>
      <c r="AW411" s="12" t="s">
        <v>37</v>
      </c>
      <c r="AX411" s="12" t="s">
        <v>78</v>
      </c>
      <c r="AY411" s="238" t="s">
        <v>117</v>
      </c>
    </row>
    <row r="412" spans="2:65" s="1" customFormat="1" ht="25.5" customHeight="1">
      <c r="B412" s="41"/>
      <c r="C412" s="195" t="s">
        <v>407</v>
      </c>
      <c r="D412" s="195" t="s">
        <v>127</v>
      </c>
      <c r="E412" s="196" t="s">
        <v>604</v>
      </c>
      <c r="F412" s="197" t="s">
        <v>605</v>
      </c>
      <c r="G412" s="198" t="s">
        <v>457</v>
      </c>
      <c r="H412" s="199">
        <v>803.709</v>
      </c>
      <c r="I412" s="200"/>
      <c r="J412" s="201">
        <f>ROUND(I412*H412,2)</f>
        <v>0</v>
      </c>
      <c r="K412" s="197" t="s">
        <v>21</v>
      </c>
      <c r="L412" s="61"/>
      <c r="M412" s="202" t="s">
        <v>21</v>
      </c>
      <c r="N412" s="203" t="s">
        <v>44</v>
      </c>
      <c r="O412" s="42"/>
      <c r="P412" s="204">
        <f>O412*H412</f>
        <v>0</v>
      </c>
      <c r="Q412" s="204">
        <v>0</v>
      </c>
      <c r="R412" s="204">
        <f>Q412*H412</f>
        <v>0</v>
      </c>
      <c r="S412" s="204">
        <v>0</v>
      </c>
      <c r="T412" s="205">
        <f>S412*H412</f>
        <v>0</v>
      </c>
      <c r="AR412" s="24" t="s">
        <v>131</v>
      </c>
      <c r="AT412" s="24" t="s">
        <v>127</v>
      </c>
      <c r="AU412" s="24" t="s">
        <v>135</v>
      </c>
      <c r="AY412" s="24" t="s">
        <v>117</v>
      </c>
      <c r="BE412" s="206">
        <f>IF(N412="základní",J412,0)</f>
        <v>0</v>
      </c>
      <c r="BF412" s="206">
        <f>IF(N412="snížená",J412,0)</f>
        <v>0</v>
      </c>
      <c r="BG412" s="206">
        <f>IF(N412="zákl. přenesená",J412,0)</f>
        <v>0</v>
      </c>
      <c r="BH412" s="206">
        <f>IF(N412="sníž. přenesená",J412,0)</f>
        <v>0</v>
      </c>
      <c r="BI412" s="206">
        <f>IF(N412="nulová",J412,0)</f>
        <v>0</v>
      </c>
      <c r="BJ412" s="24" t="s">
        <v>78</v>
      </c>
      <c r="BK412" s="206">
        <f>ROUND(I412*H412,2)</f>
        <v>0</v>
      </c>
      <c r="BL412" s="24" t="s">
        <v>131</v>
      </c>
      <c r="BM412" s="24" t="s">
        <v>606</v>
      </c>
    </row>
    <row r="413" spans="2:51" s="12" customFormat="1" ht="13.5">
      <c r="B413" s="228"/>
      <c r="C413" s="229"/>
      <c r="D413" s="219" t="s">
        <v>175</v>
      </c>
      <c r="E413" s="230" t="s">
        <v>21</v>
      </c>
      <c r="F413" s="231" t="s">
        <v>607</v>
      </c>
      <c r="G413" s="229"/>
      <c r="H413" s="232">
        <v>803.709</v>
      </c>
      <c r="I413" s="233"/>
      <c r="J413" s="229"/>
      <c r="K413" s="229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175</v>
      </c>
      <c r="AU413" s="238" t="s">
        <v>135</v>
      </c>
      <c r="AV413" s="12" t="s">
        <v>82</v>
      </c>
      <c r="AW413" s="12" t="s">
        <v>37</v>
      </c>
      <c r="AX413" s="12" t="s">
        <v>78</v>
      </c>
      <c r="AY413" s="238" t="s">
        <v>117</v>
      </c>
    </row>
    <row r="414" spans="2:65" s="1" customFormat="1" ht="25.5" customHeight="1">
      <c r="B414" s="41"/>
      <c r="C414" s="195" t="s">
        <v>608</v>
      </c>
      <c r="D414" s="195" t="s">
        <v>127</v>
      </c>
      <c r="E414" s="196" t="s">
        <v>609</v>
      </c>
      <c r="F414" s="197" t="s">
        <v>610</v>
      </c>
      <c r="G414" s="198" t="s">
        <v>457</v>
      </c>
      <c r="H414" s="199">
        <v>15.383</v>
      </c>
      <c r="I414" s="200"/>
      <c r="J414" s="201">
        <f>ROUND(I414*H414,2)</f>
        <v>0</v>
      </c>
      <c r="K414" s="197" t="s">
        <v>601</v>
      </c>
      <c r="L414" s="61"/>
      <c r="M414" s="202" t="s">
        <v>21</v>
      </c>
      <c r="N414" s="203" t="s">
        <v>44</v>
      </c>
      <c r="O414" s="42"/>
      <c r="P414" s="204">
        <f>O414*H414</f>
        <v>0</v>
      </c>
      <c r="Q414" s="204">
        <v>0</v>
      </c>
      <c r="R414" s="204">
        <f>Q414*H414</f>
        <v>0</v>
      </c>
      <c r="S414" s="204">
        <v>0</v>
      </c>
      <c r="T414" s="205">
        <f>S414*H414</f>
        <v>0</v>
      </c>
      <c r="AR414" s="24" t="s">
        <v>131</v>
      </c>
      <c r="AT414" s="24" t="s">
        <v>127</v>
      </c>
      <c r="AU414" s="24" t="s">
        <v>135</v>
      </c>
      <c r="AY414" s="24" t="s">
        <v>117</v>
      </c>
      <c r="BE414" s="206">
        <f>IF(N414="základní",J414,0)</f>
        <v>0</v>
      </c>
      <c r="BF414" s="206">
        <f>IF(N414="snížená",J414,0)</f>
        <v>0</v>
      </c>
      <c r="BG414" s="206">
        <f>IF(N414="zákl. přenesená",J414,0)</f>
        <v>0</v>
      </c>
      <c r="BH414" s="206">
        <f>IF(N414="sníž. přenesená",J414,0)</f>
        <v>0</v>
      </c>
      <c r="BI414" s="206">
        <f>IF(N414="nulová",J414,0)</f>
        <v>0</v>
      </c>
      <c r="BJ414" s="24" t="s">
        <v>78</v>
      </c>
      <c r="BK414" s="206">
        <f>ROUND(I414*H414,2)</f>
        <v>0</v>
      </c>
      <c r="BL414" s="24" t="s">
        <v>131</v>
      </c>
      <c r="BM414" s="24" t="s">
        <v>611</v>
      </c>
    </row>
    <row r="415" spans="2:51" s="12" customFormat="1" ht="13.5">
      <c r="B415" s="228"/>
      <c r="C415" s="229"/>
      <c r="D415" s="219" t="s">
        <v>175</v>
      </c>
      <c r="E415" s="230" t="s">
        <v>21</v>
      </c>
      <c r="F415" s="231" t="s">
        <v>612</v>
      </c>
      <c r="G415" s="229"/>
      <c r="H415" s="232">
        <v>15.383</v>
      </c>
      <c r="I415" s="233"/>
      <c r="J415" s="229"/>
      <c r="K415" s="229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175</v>
      </c>
      <c r="AU415" s="238" t="s">
        <v>135</v>
      </c>
      <c r="AV415" s="12" t="s">
        <v>82</v>
      </c>
      <c r="AW415" s="12" t="s">
        <v>37</v>
      </c>
      <c r="AX415" s="12" t="s">
        <v>78</v>
      </c>
      <c r="AY415" s="238" t="s">
        <v>117</v>
      </c>
    </row>
    <row r="416" spans="2:65" s="1" customFormat="1" ht="25.5" customHeight="1">
      <c r="B416" s="41"/>
      <c r="C416" s="195" t="s">
        <v>412</v>
      </c>
      <c r="D416" s="195" t="s">
        <v>127</v>
      </c>
      <c r="E416" s="196" t="s">
        <v>613</v>
      </c>
      <c r="F416" s="197" t="s">
        <v>614</v>
      </c>
      <c r="G416" s="198" t="s">
        <v>457</v>
      </c>
      <c r="H416" s="199">
        <v>3.092</v>
      </c>
      <c r="I416" s="200"/>
      <c r="J416" s="201">
        <f>ROUND(I416*H416,2)</f>
        <v>0</v>
      </c>
      <c r="K416" s="197" t="s">
        <v>601</v>
      </c>
      <c r="L416" s="61"/>
      <c r="M416" s="202" t="s">
        <v>21</v>
      </c>
      <c r="N416" s="203" t="s">
        <v>44</v>
      </c>
      <c r="O416" s="42"/>
      <c r="P416" s="204">
        <f>O416*H416</f>
        <v>0</v>
      </c>
      <c r="Q416" s="204">
        <v>0</v>
      </c>
      <c r="R416" s="204">
        <f>Q416*H416</f>
        <v>0</v>
      </c>
      <c r="S416" s="204">
        <v>0</v>
      </c>
      <c r="T416" s="205">
        <f>S416*H416</f>
        <v>0</v>
      </c>
      <c r="AR416" s="24" t="s">
        <v>131</v>
      </c>
      <c r="AT416" s="24" t="s">
        <v>127</v>
      </c>
      <c r="AU416" s="24" t="s">
        <v>135</v>
      </c>
      <c r="AY416" s="24" t="s">
        <v>117</v>
      </c>
      <c r="BE416" s="206">
        <f>IF(N416="základní",J416,0)</f>
        <v>0</v>
      </c>
      <c r="BF416" s="206">
        <f>IF(N416="snížená",J416,0)</f>
        <v>0</v>
      </c>
      <c r="BG416" s="206">
        <f>IF(N416="zákl. přenesená",J416,0)</f>
        <v>0</v>
      </c>
      <c r="BH416" s="206">
        <f>IF(N416="sníž. přenesená",J416,0)</f>
        <v>0</v>
      </c>
      <c r="BI416" s="206">
        <f>IF(N416="nulová",J416,0)</f>
        <v>0</v>
      </c>
      <c r="BJ416" s="24" t="s">
        <v>78</v>
      </c>
      <c r="BK416" s="206">
        <f>ROUND(I416*H416,2)</f>
        <v>0</v>
      </c>
      <c r="BL416" s="24" t="s">
        <v>131</v>
      </c>
      <c r="BM416" s="24" t="s">
        <v>615</v>
      </c>
    </row>
    <row r="417" spans="2:51" s="12" customFormat="1" ht="13.5">
      <c r="B417" s="228"/>
      <c r="C417" s="229"/>
      <c r="D417" s="219" t="s">
        <v>175</v>
      </c>
      <c r="E417" s="230" t="s">
        <v>21</v>
      </c>
      <c r="F417" s="231" t="s">
        <v>616</v>
      </c>
      <c r="G417" s="229"/>
      <c r="H417" s="232">
        <v>3.092</v>
      </c>
      <c r="I417" s="233"/>
      <c r="J417" s="229"/>
      <c r="K417" s="229"/>
      <c r="L417" s="234"/>
      <c r="M417" s="235"/>
      <c r="N417" s="236"/>
      <c r="O417" s="236"/>
      <c r="P417" s="236"/>
      <c r="Q417" s="236"/>
      <c r="R417" s="236"/>
      <c r="S417" s="236"/>
      <c r="T417" s="237"/>
      <c r="AT417" s="238" t="s">
        <v>175</v>
      </c>
      <c r="AU417" s="238" t="s">
        <v>135</v>
      </c>
      <c r="AV417" s="12" t="s">
        <v>82</v>
      </c>
      <c r="AW417" s="12" t="s">
        <v>37</v>
      </c>
      <c r="AX417" s="12" t="s">
        <v>78</v>
      </c>
      <c r="AY417" s="238" t="s">
        <v>117</v>
      </c>
    </row>
    <row r="418" spans="2:65" s="1" customFormat="1" ht="25.5" customHeight="1">
      <c r="B418" s="41"/>
      <c r="C418" s="195" t="s">
        <v>617</v>
      </c>
      <c r="D418" s="195" t="s">
        <v>127</v>
      </c>
      <c r="E418" s="196" t="s">
        <v>618</v>
      </c>
      <c r="F418" s="197" t="s">
        <v>619</v>
      </c>
      <c r="G418" s="198" t="s">
        <v>457</v>
      </c>
      <c r="H418" s="199">
        <v>12.27</v>
      </c>
      <c r="I418" s="200"/>
      <c r="J418" s="201">
        <f>ROUND(I418*H418,2)</f>
        <v>0</v>
      </c>
      <c r="K418" s="197" t="s">
        <v>601</v>
      </c>
      <c r="L418" s="61"/>
      <c r="M418" s="202" t="s">
        <v>21</v>
      </c>
      <c r="N418" s="203" t="s">
        <v>44</v>
      </c>
      <c r="O418" s="42"/>
      <c r="P418" s="204">
        <f>O418*H418</f>
        <v>0</v>
      </c>
      <c r="Q418" s="204">
        <v>0</v>
      </c>
      <c r="R418" s="204">
        <f>Q418*H418</f>
        <v>0</v>
      </c>
      <c r="S418" s="204">
        <v>0</v>
      </c>
      <c r="T418" s="205">
        <f>S418*H418</f>
        <v>0</v>
      </c>
      <c r="AR418" s="24" t="s">
        <v>131</v>
      </c>
      <c r="AT418" s="24" t="s">
        <v>127</v>
      </c>
      <c r="AU418" s="24" t="s">
        <v>135</v>
      </c>
      <c r="AY418" s="24" t="s">
        <v>117</v>
      </c>
      <c r="BE418" s="206">
        <f>IF(N418="základní",J418,0)</f>
        <v>0</v>
      </c>
      <c r="BF418" s="206">
        <f>IF(N418="snížená",J418,0)</f>
        <v>0</v>
      </c>
      <c r="BG418" s="206">
        <f>IF(N418="zákl. přenesená",J418,0)</f>
        <v>0</v>
      </c>
      <c r="BH418" s="206">
        <f>IF(N418="sníž. přenesená",J418,0)</f>
        <v>0</v>
      </c>
      <c r="BI418" s="206">
        <f>IF(N418="nulová",J418,0)</f>
        <v>0</v>
      </c>
      <c r="BJ418" s="24" t="s">
        <v>78</v>
      </c>
      <c r="BK418" s="206">
        <f>ROUND(I418*H418,2)</f>
        <v>0</v>
      </c>
      <c r="BL418" s="24" t="s">
        <v>131</v>
      </c>
      <c r="BM418" s="24" t="s">
        <v>620</v>
      </c>
    </row>
    <row r="419" spans="2:51" s="12" customFormat="1" ht="13.5">
      <c r="B419" s="228"/>
      <c r="C419" s="229"/>
      <c r="D419" s="219" t="s">
        <v>175</v>
      </c>
      <c r="E419" s="230" t="s">
        <v>21</v>
      </c>
      <c r="F419" s="231" t="s">
        <v>621</v>
      </c>
      <c r="G419" s="229"/>
      <c r="H419" s="232">
        <v>12.27</v>
      </c>
      <c r="I419" s="233"/>
      <c r="J419" s="229"/>
      <c r="K419" s="229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175</v>
      </c>
      <c r="AU419" s="238" t="s">
        <v>135</v>
      </c>
      <c r="AV419" s="12" t="s">
        <v>82</v>
      </c>
      <c r="AW419" s="12" t="s">
        <v>37</v>
      </c>
      <c r="AX419" s="12" t="s">
        <v>78</v>
      </c>
      <c r="AY419" s="238" t="s">
        <v>117</v>
      </c>
    </row>
    <row r="420" spans="2:65" s="1" customFormat="1" ht="25.5" customHeight="1">
      <c r="B420" s="41"/>
      <c r="C420" s="195" t="s">
        <v>422</v>
      </c>
      <c r="D420" s="195" t="s">
        <v>127</v>
      </c>
      <c r="E420" s="196" t="s">
        <v>622</v>
      </c>
      <c r="F420" s="197" t="s">
        <v>623</v>
      </c>
      <c r="G420" s="198" t="s">
        <v>134</v>
      </c>
      <c r="H420" s="199">
        <v>12.27</v>
      </c>
      <c r="I420" s="200"/>
      <c r="J420" s="201">
        <f>ROUND(I420*H420,2)</f>
        <v>0</v>
      </c>
      <c r="K420" s="197" t="s">
        <v>21</v>
      </c>
      <c r="L420" s="61"/>
      <c r="M420" s="202" t="s">
        <v>21</v>
      </c>
      <c r="N420" s="203" t="s">
        <v>44</v>
      </c>
      <c r="O420" s="42"/>
      <c r="P420" s="204">
        <f>O420*H420</f>
        <v>0</v>
      </c>
      <c r="Q420" s="204">
        <v>0</v>
      </c>
      <c r="R420" s="204">
        <f>Q420*H420</f>
        <v>0</v>
      </c>
      <c r="S420" s="204">
        <v>0</v>
      </c>
      <c r="T420" s="205">
        <f>S420*H420</f>
        <v>0</v>
      </c>
      <c r="AR420" s="24" t="s">
        <v>131</v>
      </c>
      <c r="AT420" s="24" t="s">
        <v>127</v>
      </c>
      <c r="AU420" s="24" t="s">
        <v>135</v>
      </c>
      <c r="AY420" s="24" t="s">
        <v>117</v>
      </c>
      <c r="BE420" s="206">
        <f>IF(N420="základní",J420,0)</f>
        <v>0</v>
      </c>
      <c r="BF420" s="206">
        <f>IF(N420="snížená",J420,0)</f>
        <v>0</v>
      </c>
      <c r="BG420" s="206">
        <f>IF(N420="zákl. přenesená",J420,0)</f>
        <v>0</v>
      </c>
      <c r="BH420" s="206">
        <f>IF(N420="sníž. přenesená",J420,0)</f>
        <v>0</v>
      </c>
      <c r="BI420" s="206">
        <f>IF(N420="nulová",J420,0)</f>
        <v>0</v>
      </c>
      <c r="BJ420" s="24" t="s">
        <v>78</v>
      </c>
      <c r="BK420" s="206">
        <f>ROUND(I420*H420,2)</f>
        <v>0</v>
      </c>
      <c r="BL420" s="24" t="s">
        <v>131</v>
      </c>
      <c r="BM420" s="24" t="s">
        <v>624</v>
      </c>
    </row>
    <row r="421" spans="2:65" s="1" customFormat="1" ht="25.5" customHeight="1">
      <c r="B421" s="41"/>
      <c r="C421" s="195" t="s">
        <v>625</v>
      </c>
      <c r="D421" s="195" t="s">
        <v>127</v>
      </c>
      <c r="E421" s="196" t="s">
        <v>626</v>
      </c>
      <c r="F421" s="197" t="s">
        <v>627</v>
      </c>
      <c r="G421" s="198" t="s">
        <v>457</v>
      </c>
      <c r="H421" s="199">
        <v>124.251</v>
      </c>
      <c r="I421" s="200"/>
      <c r="J421" s="201">
        <f>ROUND(I421*H421,2)</f>
        <v>0</v>
      </c>
      <c r="K421" s="197" t="s">
        <v>601</v>
      </c>
      <c r="L421" s="61"/>
      <c r="M421" s="202" t="s">
        <v>21</v>
      </c>
      <c r="N421" s="261" t="s">
        <v>44</v>
      </c>
      <c r="O421" s="262"/>
      <c r="P421" s="263">
        <f>O421*H421</f>
        <v>0</v>
      </c>
      <c r="Q421" s="263">
        <v>0</v>
      </c>
      <c r="R421" s="263">
        <f>Q421*H421</f>
        <v>0</v>
      </c>
      <c r="S421" s="263">
        <v>0</v>
      </c>
      <c r="T421" s="264">
        <f>S421*H421</f>
        <v>0</v>
      </c>
      <c r="AR421" s="24" t="s">
        <v>131</v>
      </c>
      <c r="AT421" s="24" t="s">
        <v>127</v>
      </c>
      <c r="AU421" s="24" t="s">
        <v>135</v>
      </c>
      <c r="AY421" s="24" t="s">
        <v>117</v>
      </c>
      <c r="BE421" s="206">
        <f>IF(N421="základní",J421,0)</f>
        <v>0</v>
      </c>
      <c r="BF421" s="206">
        <f>IF(N421="snížená",J421,0)</f>
        <v>0</v>
      </c>
      <c r="BG421" s="206">
        <f>IF(N421="zákl. přenesená",J421,0)</f>
        <v>0</v>
      </c>
      <c r="BH421" s="206">
        <f>IF(N421="sníž. přenesená",J421,0)</f>
        <v>0</v>
      </c>
      <c r="BI421" s="206">
        <f>IF(N421="nulová",J421,0)</f>
        <v>0</v>
      </c>
      <c r="BJ421" s="24" t="s">
        <v>78</v>
      </c>
      <c r="BK421" s="206">
        <f>ROUND(I421*H421,2)</f>
        <v>0</v>
      </c>
      <c r="BL421" s="24" t="s">
        <v>131</v>
      </c>
      <c r="BM421" s="24" t="s">
        <v>628</v>
      </c>
    </row>
    <row r="422" spans="2:12" s="1" customFormat="1" ht="6.95" customHeight="1">
      <c r="B422" s="56"/>
      <c r="C422" s="57"/>
      <c r="D422" s="57"/>
      <c r="E422" s="57"/>
      <c r="F422" s="57"/>
      <c r="G422" s="57"/>
      <c r="H422" s="57"/>
      <c r="I422" s="138"/>
      <c r="J422" s="57"/>
      <c r="K422" s="57"/>
      <c r="L422" s="61"/>
    </row>
  </sheetData>
  <sheetProtection algorithmName="SHA-512" hashValue="J3qBwcqO1ghMblFtP0c6C0tc6cLxnL3ytHafCNsIQXKDkGTKNki5WkE8OFT+uwjpwgLXB5JljjG8WJ9Jh3AZkg==" saltValue="JjmL5rPOgqiwmAvhTaKf0yziM1zl5RY1IIXO8vtI3hmr8owRayPYsTOqi2CUTjMruteO8x4FJWj3Kbr634d3CA==" spinCount="100000" sheet="1" objects="1" scenarios="1" formatColumns="0" formatRows="0" autoFilter="0"/>
  <autoFilter ref="C82:K421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 topLeftCell="A1">
      <pane ySplit="1" topLeftCell="A9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1"/>
      <c r="C1" s="111"/>
      <c r="D1" s="112" t="s">
        <v>1</v>
      </c>
      <c r="E1" s="111"/>
      <c r="F1" s="113" t="s">
        <v>89</v>
      </c>
      <c r="G1" s="382" t="s">
        <v>90</v>
      </c>
      <c r="H1" s="382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5"/>
      <c r="J3" s="26"/>
      <c r="K3" s="27"/>
      <c r="AT3" s="24" t="s">
        <v>82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1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6"/>
      <c r="J6" s="29"/>
      <c r="K6" s="31"/>
    </row>
    <row r="7" spans="2:11" ht="16.5" customHeight="1">
      <c r="B7" s="28"/>
      <c r="C7" s="29"/>
      <c r="D7" s="29"/>
      <c r="E7" s="389" t="str">
        <f>'Rekapitulace stavby'!K6</f>
        <v>HLB - Hlubočepská 281-31A</v>
      </c>
      <c r="F7" s="390"/>
      <c r="G7" s="390"/>
      <c r="H7" s="390"/>
      <c r="I7" s="116"/>
      <c r="J7" s="29"/>
      <c r="K7" s="31"/>
    </row>
    <row r="8" spans="2:11" s="1" customFormat="1" ht="15">
      <c r="B8" s="41"/>
      <c r="C8" s="42"/>
      <c r="D8" s="37" t="s">
        <v>118</v>
      </c>
      <c r="E8" s="42"/>
      <c r="F8" s="42"/>
      <c r="G8" s="42"/>
      <c r="H8" s="42"/>
      <c r="I8" s="117"/>
      <c r="J8" s="42"/>
      <c r="K8" s="45"/>
    </row>
    <row r="9" spans="2:11" s="1" customFormat="1" ht="36.95" customHeight="1">
      <c r="B9" s="41"/>
      <c r="C9" s="42"/>
      <c r="D9" s="42"/>
      <c r="E9" s="383" t="s">
        <v>629</v>
      </c>
      <c r="F9" s="384"/>
      <c r="G9" s="384"/>
      <c r="H9" s="384"/>
      <c r="I9" s="11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7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8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8" t="s">
        <v>25</v>
      </c>
      <c r="J12" s="119" t="str">
        <f>'Rekapitulace stavby'!AN8</f>
        <v>28. 4. 2018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7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8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8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7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8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8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7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8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8" t="s">
        <v>30</v>
      </c>
      <c r="J21" s="35" t="s">
        <v>36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7"/>
      <c r="J23" s="42"/>
      <c r="K23" s="45"/>
    </row>
    <row r="24" spans="2:11" s="6" customFormat="1" ht="16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4"/>
      <c r="J26" s="85"/>
      <c r="K26" s="125"/>
    </row>
    <row r="27" spans="2:11" s="1" customFormat="1" ht="25.35" customHeight="1">
      <c r="B27" s="41"/>
      <c r="C27" s="42"/>
      <c r="D27" s="126" t="s">
        <v>39</v>
      </c>
      <c r="E27" s="42"/>
      <c r="F27" s="42"/>
      <c r="G27" s="42"/>
      <c r="H27" s="42"/>
      <c r="I27" s="117"/>
      <c r="J27" s="127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4"/>
      <c r="J28" s="85"/>
      <c r="K28" s="12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29">
        <f>ROUND(SUM(BE81:BE113),2)</f>
        <v>0</v>
      </c>
      <c r="G30" s="42"/>
      <c r="H30" s="42"/>
      <c r="I30" s="130">
        <v>0.21</v>
      </c>
      <c r="J30" s="129">
        <f>ROUND(ROUND((SUM(BE81:BE113)),2)*I30,2)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29">
        <f>ROUND(SUM(BF81:BF113),2)</f>
        <v>0</v>
      </c>
      <c r="G31" s="42"/>
      <c r="H31" s="42"/>
      <c r="I31" s="130">
        <v>0.15</v>
      </c>
      <c r="J31" s="129">
        <f>ROUND(ROUND((SUM(BF81:BF113)),2)*I31,2)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29">
        <f>ROUND(SUM(BG81:BG113),2)</f>
        <v>0</v>
      </c>
      <c r="G32" s="42"/>
      <c r="H32" s="42"/>
      <c r="I32" s="130">
        <v>0.21</v>
      </c>
      <c r="J32" s="12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29">
        <f>ROUND(SUM(BH81:BH113),2)</f>
        <v>0</v>
      </c>
      <c r="G33" s="42"/>
      <c r="H33" s="42"/>
      <c r="I33" s="130">
        <v>0.15</v>
      </c>
      <c r="J33" s="12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29">
        <f>ROUND(SUM(BI81:BI113),2)</f>
        <v>0</v>
      </c>
      <c r="G34" s="42"/>
      <c r="H34" s="42"/>
      <c r="I34" s="130">
        <v>0</v>
      </c>
      <c r="J34" s="12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7"/>
      <c r="J35" s="42"/>
      <c r="K35" s="45"/>
    </row>
    <row r="36" spans="2:11" s="1" customFormat="1" ht="25.35" customHeight="1">
      <c r="B36" s="41"/>
      <c r="C36" s="131"/>
      <c r="D36" s="132" t="s">
        <v>49</v>
      </c>
      <c r="E36" s="79"/>
      <c r="F36" s="79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8"/>
      <c r="J37" s="57"/>
      <c r="K37" s="58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7"/>
      <c r="J44" s="42"/>
      <c r="K44" s="45"/>
    </row>
    <row r="45" spans="2:11" s="1" customFormat="1" ht="16.5" customHeight="1">
      <c r="B45" s="41"/>
      <c r="C45" s="42"/>
      <c r="D45" s="42"/>
      <c r="E45" s="389" t="str">
        <f>E7</f>
        <v>HLB - Hlubočepská 281-31A</v>
      </c>
      <c r="F45" s="390"/>
      <c r="G45" s="390"/>
      <c r="H45" s="390"/>
      <c r="I45" s="117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7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RK - Rekultivace</v>
      </c>
      <c r="F47" s="384"/>
      <c r="G47" s="384"/>
      <c r="H47" s="384"/>
      <c r="I47" s="11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7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Praha 5</v>
      </c>
      <c r="G49" s="42"/>
      <c r="H49" s="42"/>
      <c r="I49" s="118" t="s">
        <v>25</v>
      </c>
      <c r="J49" s="119" t="str">
        <f>IF(J12="","",J12)</f>
        <v>28. 4. 2018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7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Městská část Praha 5</v>
      </c>
      <c r="G51" s="42"/>
      <c r="H51" s="42"/>
      <c r="I51" s="118" t="s">
        <v>33</v>
      </c>
      <c r="J51" s="378" t="str">
        <f>E21</f>
        <v>ABP a.s.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7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7"/>
      <c r="J53" s="42"/>
      <c r="K53" s="45"/>
    </row>
    <row r="54" spans="2:11" s="1" customFormat="1" ht="29.25" customHeight="1">
      <c r="B54" s="41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7"/>
      <c r="J55" s="42"/>
      <c r="K55" s="45"/>
    </row>
    <row r="56" spans="2:47" s="1" customFormat="1" ht="29.25" customHeight="1">
      <c r="B56" s="41"/>
      <c r="C56" s="147" t="s">
        <v>98</v>
      </c>
      <c r="D56" s="42"/>
      <c r="E56" s="42"/>
      <c r="F56" s="42"/>
      <c r="G56" s="42"/>
      <c r="H56" s="42"/>
      <c r="I56" s="117"/>
      <c r="J56" s="127">
        <f>J81</f>
        <v>0</v>
      </c>
      <c r="K56" s="45"/>
      <c r="AU56" s="24" t="s">
        <v>99</v>
      </c>
    </row>
    <row r="57" spans="2:11" s="7" customFormat="1" ht="24.95" customHeight="1">
      <c r="B57" s="148"/>
      <c r="C57" s="149"/>
      <c r="D57" s="150" t="s">
        <v>100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10" customFormat="1" ht="19.9" customHeight="1">
      <c r="B58" s="182"/>
      <c r="C58" s="183"/>
      <c r="D58" s="184" t="s">
        <v>121</v>
      </c>
      <c r="E58" s="185"/>
      <c r="F58" s="185"/>
      <c r="G58" s="185"/>
      <c r="H58" s="185"/>
      <c r="I58" s="186"/>
      <c r="J58" s="187">
        <f>J83</f>
        <v>0</v>
      </c>
      <c r="K58" s="188"/>
    </row>
    <row r="59" spans="2:11" s="10" customFormat="1" ht="19.9" customHeight="1">
      <c r="B59" s="182"/>
      <c r="C59" s="183"/>
      <c r="D59" s="184" t="s">
        <v>630</v>
      </c>
      <c r="E59" s="185"/>
      <c r="F59" s="185"/>
      <c r="G59" s="185"/>
      <c r="H59" s="185"/>
      <c r="I59" s="186"/>
      <c r="J59" s="187">
        <f>J92</f>
        <v>0</v>
      </c>
      <c r="K59" s="188"/>
    </row>
    <row r="60" spans="2:11" s="10" customFormat="1" ht="19.9" customHeight="1">
      <c r="B60" s="182"/>
      <c r="C60" s="183"/>
      <c r="D60" s="184" t="s">
        <v>631</v>
      </c>
      <c r="E60" s="185"/>
      <c r="F60" s="185"/>
      <c r="G60" s="185"/>
      <c r="H60" s="185"/>
      <c r="I60" s="186"/>
      <c r="J60" s="187">
        <f>J97</f>
        <v>0</v>
      </c>
      <c r="K60" s="188"/>
    </row>
    <row r="61" spans="2:11" s="10" customFormat="1" ht="14.85" customHeight="1">
      <c r="B61" s="182"/>
      <c r="C61" s="183"/>
      <c r="D61" s="184" t="s">
        <v>632</v>
      </c>
      <c r="E61" s="185"/>
      <c r="F61" s="185"/>
      <c r="G61" s="185"/>
      <c r="H61" s="185"/>
      <c r="I61" s="186"/>
      <c r="J61" s="187">
        <f>J112</f>
        <v>0</v>
      </c>
      <c r="K61" s="188"/>
    </row>
    <row r="62" spans="2:11" s="1" customFormat="1" ht="21.75" customHeight="1">
      <c r="B62" s="41"/>
      <c r="C62" s="42"/>
      <c r="D62" s="42"/>
      <c r="E62" s="42"/>
      <c r="F62" s="42"/>
      <c r="G62" s="42"/>
      <c r="H62" s="42"/>
      <c r="I62" s="117"/>
      <c r="J62" s="42"/>
      <c r="K62" s="45"/>
    </row>
    <row r="63" spans="2:11" s="1" customFormat="1" ht="6.95" customHeight="1">
      <c r="B63" s="56"/>
      <c r="C63" s="57"/>
      <c r="D63" s="57"/>
      <c r="E63" s="57"/>
      <c r="F63" s="57"/>
      <c r="G63" s="57"/>
      <c r="H63" s="57"/>
      <c r="I63" s="138"/>
      <c r="J63" s="57"/>
      <c r="K63" s="58"/>
    </row>
    <row r="67" spans="2:12" s="1" customFormat="1" ht="6.95" customHeight="1">
      <c r="B67" s="59"/>
      <c r="C67" s="60"/>
      <c r="D67" s="60"/>
      <c r="E67" s="60"/>
      <c r="F67" s="60"/>
      <c r="G67" s="60"/>
      <c r="H67" s="60"/>
      <c r="I67" s="141"/>
      <c r="J67" s="60"/>
      <c r="K67" s="60"/>
      <c r="L67" s="61"/>
    </row>
    <row r="68" spans="2:12" s="1" customFormat="1" ht="36.95" customHeight="1">
      <c r="B68" s="41"/>
      <c r="C68" s="62" t="s">
        <v>101</v>
      </c>
      <c r="D68" s="63"/>
      <c r="E68" s="63"/>
      <c r="F68" s="63"/>
      <c r="G68" s="63"/>
      <c r="H68" s="63"/>
      <c r="I68" s="155"/>
      <c r="J68" s="63"/>
      <c r="K68" s="63"/>
      <c r="L68" s="61"/>
    </row>
    <row r="69" spans="2:12" s="1" customFormat="1" ht="6.95" customHeight="1">
      <c r="B69" s="41"/>
      <c r="C69" s="63"/>
      <c r="D69" s="63"/>
      <c r="E69" s="63"/>
      <c r="F69" s="63"/>
      <c r="G69" s="63"/>
      <c r="H69" s="63"/>
      <c r="I69" s="155"/>
      <c r="J69" s="63"/>
      <c r="K69" s="63"/>
      <c r="L69" s="61"/>
    </row>
    <row r="70" spans="2:12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55"/>
      <c r="J70" s="63"/>
      <c r="K70" s="63"/>
      <c r="L70" s="61"/>
    </row>
    <row r="71" spans="2:12" s="1" customFormat="1" ht="16.5" customHeight="1">
      <c r="B71" s="41"/>
      <c r="C71" s="63"/>
      <c r="D71" s="63"/>
      <c r="E71" s="387" t="str">
        <f>E7</f>
        <v>HLB - Hlubočepská 281-31A</v>
      </c>
      <c r="F71" s="388"/>
      <c r="G71" s="388"/>
      <c r="H71" s="388"/>
      <c r="I71" s="155"/>
      <c r="J71" s="63"/>
      <c r="K71" s="63"/>
      <c r="L71" s="61"/>
    </row>
    <row r="72" spans="2:12" s="1" customFormat="1" ht="14.45" customHeight="1">
      <c r="B72" s="41"/>
      <c r="C72" s="65" t="s">
        <v>118</v>
      </c>
      <c r="D72" s="63"/>
      <c r="E72" s="63"/>
      <c r="F72" s="63"/>
      <c r="G72" s="63"/>
      <c r="H72" s="63"/>
      <c r="I72" s="155"/>
      <c r="J72" s="63"/>
      <c r="K72" s="63"/>
      <c r="L72" s="61"/>
    </row>
    <row r="73" spans="2:12" s="1" customFormat="1" ht="17.25" customHeight="1">
      <c r="B73" s="41"/>
      <c r="C73" s="63"/>
      <c r="D73" s="63"/>
      <c r="E73" s="350" t="str">
        <f>E9</f>
        <v>RK - Rekultivace</v>
      </c>
      <c r="F73" s="386"/>
      <c r="G73" s="386"/>
      <c r="H73" s="386"/>
      <c r="I73" s="155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55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56" t="str">
        <f>F12</f>
        <v>Praha 5</v>
      </c>
      <c r="G75" s="63"/>
      <c r="H75" s="63"/>
      <c r="I75" s="157" t="s">
        <v>25</v>
      </c>
      <c r="J75" s="73" t="str">
        <f>IF(J12="","",J12)</f>
        <v>28. 4. 2018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55"/>
      <c r="J76" s="63"/>
      <c r="K76" s="63"/>
      <c r="L76" s="61"/>
    </row>
    <row r="77" spans="2:12" s="1" customFormat="1" ht="15">
      <c r="B77" s="41"/>
      <c r="C77" s="65" t="s">
        <v>27</v>
      </c>
      <c r="D77" s="63"/>
      <c r="E77" s="63"/>
      <c r="F77" s="156" t="str">
        <f>E15</f>
        <v>Městská část Praha 5</v>
      </c>
      <c r="G77" s="63"/>
      <c r="H77" s="63"/>
      <c r="I77" s="157" t="s">
        <v>33</v>
      </c>
      <c r="J77" s="156" t="str">
        <f>E21</f>
        <v>ABP a.s.</v>
      </c>
      <c r="K77" s="63"/>
      <c r="L77" s="61"/>
    </row>
    <row r="78" spans="2:12" s="1" customFormat="1" ht="14.45" customHeight="1">
      <c r="B78" s="41"/>
      <c r="C78" s="65" t="s">
        <v>31</v>
      </c>
      <c r="D78" s="63"/>
      <c r="E78" s="63"/>
      <c r="F78" s="156" t="str">
        <f>IF(E18="","",E18)</f>
        <v/>
      </c>
      <c r="G78" s="63"/>
      <c r="H78" s="63"/>
      <c r="I78" s="155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55"/>
      <c r="J79" s="63"/>
      <c r="K79" s="63"/>
      <c r="L79" s="61"/>
    </row>
    <row r="80" spans="2:20" s="8" customFormat="1" ht="29.25" customHeight="1">
      <c r="B80" s="158"/>
      <c r="C80" s="159" t="s">
        <v>102</v>
      </c>
      <c r="D80" s="160" t="s">
        <v>58</v>
      </c>
      <c r="E80" s="160" t="s">
        <v>54</v>
      </c>
      <c r="F80" s="160" t="s">
        <v>103</v>
      </c>
      <c r="G80" s="160" t="s">
        <v>104</v>
      </c>
      <c r="H80" s="160" t="s">
        <v>105</v>
      </c>
      <c r="I80" s="161" t="s">
        <v>106</v>
      </c>
      <c r="J80" s="160" t="s">
        <v>97</v>
      </c>
      <c r="K80" s="162" t="s">
        <v>107</v>
      </c>
      <c r="L80" s="163"/>
      <c r="M80" s="81" t="s">
        <v>108</v>
      </c>
      <c r="N80" s="82" t="s">
        <v>43</v>
      </c>
      <c r="O80" s="82" t="s">
        <v>109</v>
      </c>
      <c r="P80" s="82" t="s">
        <v>110</v>
      </c>
      <c r="Q80" s="82" t="s">
        <v>111</v>
      </c>
      <c r="R80" s="82" t="s">
        <v>112</v>
      </c>
      <c r="S80" s="82" t="s">
        <v>113</v>
      </c>
      <c r="T80" s="83" t="s">
        <v>114</v>
      </c>
    </row>
    <row r="81" spans="2:63" s="1" customFormat="1" ht="29.25" customHeight="1">
      <c r="B81" s="41"/>
      <c r="C81" s="87" t="s">
        <v>98</v>
      </c>
      <c r="D81" s="63"/>
      <c r="E81" s="63"/>
      <c r="F81" s="63"/>
      <c r="G81" s="63"/>
      <c r="H81" s="63"/>
      <c r="I81" s="155"/>
      <c r="J81" s="164">
        <f>BK81</f>
        <v>0</v>
      </c>
      <c r="K81" s="63"/>
      <c r="L81" s="61"/>
      <c r="M81" s="84"/>
      <c r="N81" s="85"/>
      <c r="O81" s="85"/>
      <c r="P81" s="165">
        <f>P82</f>
        <v>0</v>
      </c>
      <c r="Q81" s="85"/>
      <c r="R81" s="165">
        <f>R82</f>
        <v>12.624500000000001</v>
      </c>
      <c r="S81" s="85"/>
      <c r="T81" s="166">
        <f>T82</f>
        <v>0</v>
      </c>
      <c r="AT81" s="24" t="s">
        <v>72</v>
      </c>
      <c r="AU81" s="24" t="s">
        <v>99</v>
      </c>
      <c r="BK81" s="167">
        <f>BK82</f>
        <v>0</v>
      </c>
    </row>
    <row r="82" spans="2:63" s="9" customFormat="1" ht="37.35" customHeight="1">
      <c r="B82" s="168"/>
      <c r="C82" s="169"/>
      <c r="D82" s="170" t="s">
        <v>72</v>
      </c>
      <c r="E82" s="171" t="s">
        <v>115</v>
      </c>
      <c r="F82" s="171" t="s">
        <v>116</v>
      </c>
      <c r="G82" s="169"/>
      <c r="H82" s="169"/>
      <c r="I82" s="172"/>
      <c r="J82" s="173">
        <f>BK82</f>
        <v>0</v>
      </c>
      <c r="K82" s="169"/>
      <c r="L82" s="174"/>
      <c r="M82" s="189"/>
      <c r="N82" s="190"/>
      <c r="O82" s="190"/>
      <c r="P82" s="191">
        <f>P83+P92+P97</f>
        <v>0</v>
      </c>
      <c r="Q82" s="190"/>
      <c r="R82" s="191">
        <f>R83+R92+R97</f>
        <v>12.624500000000001</v>
      </c>
      <c r="S82" s="190"/>
      <c r="T82" s="192">
        <f>T83+T92+T97</f>
        <v>0</v>
      </c>
      <c r="AR82" s="179" t="s">
        <v>78</v>
      </c>
      <c r="AT82" s="180" t="s">
        <v>72</v>
      </c>
      <c r="AU82" s="180" t="s">
        <v>73</v>
      </c>
      <c r="AY82" s="179" t="s">
        <v>117</v>
      </c>
      <c r="BK82" s="181">
        <f>BK83+BK92+BK97</f>
        <v>0</v>
      </c>
    </row>
    <row r="83" spans="2:63" s="9" customFormat="1" ht="19.9" customHeight="1">
      <c r="B83" s="168"/>
      <c r="C83" s="169"/>
      <c r="D83" s="170" t="s">
        <v>72</v>
      </c>
      <c r="E83" s="193" t="s">
        <v>78</v>
      </c>
      <c r="F83" s="193" t="s">
        <v>170</v>
      </c>
      <c r="G83" s="169"/>
      <c r="H83" s="169"/>
      <c r="I83" s="172"/>
      <c r="J83" s="194">
        <f>BK83</f>
        <v>0</v>
      </c>
      <c r="K83" s="169"/>
      <c r="L83" s="174"/>
      <c r="M83" s="189"/>
      <c r="N83" s="190"/>
      <c r="O83" s="190"/>
      <c r="P83" s="191">
        <f>SUM(P84:P91)</f>
        <v>0</v>
      </c>
      <c r="Q83" s="190"/>
      <c r="R83" s="191">
        <f>SUM(R84:R91)</f>
        <v>0</v>
      </c>
      <c r="S83" s="190"/>
      <c r="T83" s="192">
        <f>SUM(T84:T91)</f>
        <v>0</v>
      </c>
      <c r="AR83" s="179" t="s">
        <v>78</v>
      </c>
      <c r="AT83" s="180" t="s">
        <v>72</v>
      </c>
      <c r="AU83" s="180" t="s">
        <v>78</v>
      </c>
      <c r="AY83" s="179" t="s">
        <v>117</v>
      </c>
      <c r="BK83" s="181">
        <f>SUM(BK84:BK91)</f>
        <v>0</v>
      </c>
    </row>
    <row r="84" spans="2:65" s="1" customFormat="1" ht="16.5" customHeight="1">
      <c r="B84" s="41"/>
      <c r="C84" s="195" t="s">
        <v>78</v>
      </c>
      <c r="D84" s="195" t="s">
        <v>127</v>
      </c>
      <c r="E84" s="196" t="s">
        <v>633</v>
      </c>
      <c r="F84" s="197" t="s">
        <v>634</v>
      </c>
      <c r="G84" s="198" t="s">
        <v>173</v>
      </c>
      <c r="H84" s="199">
        <v>1040.303</v>
      </c>
      <c r="I84" s="200"/>
      <c r="J84" s="201">
        <f>ROUND(I84*H84,2)</f>
        <v>0</v>
      </c>
      <c r="K84" s="197" t="s">
        <v>601</v>
      </c>
      <c r="L84" s="61"/>
      <c r="M84" s="202" t="s">
        <v>21</v>
      </c>
      <c r="N84" s="203" t="s">
        <v>44</v>
      </c>
      <c r="O84" s="42"/>
      <c r="P84" s="204">
        <f>O84*H84</f>
        <v>0</v>
      </c>
      <c r="Q84" s="204">
        <v>0</v>
      </c>
      <c r="R84" s="204">
        <f>Q84*H84</f>
        <v>0</v>
      </c>
      <c r="S84" s="204">
        <v>0</v>
      </c>
      <c r="T84" s="205">
        <f>S84*H84</f>
        <v>0</v>
      </c>
      <c r="AR84" s="24" t="s">
        <v>131</v>
      </c>
      <c r="AT84" s="24" t="s">
        <v>127</v>
      </c>
      <c r="AU84" s="24" t="s">
        <v>82</v>
      </c>
      <c r="AY84" s="24" t="s">
        <v>117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24" t="s">
        <v>78</v>
      </c>
      <c r="BK84" s="206">
        <f>ROUND(I84*H84,2)</f>
        <v>0</v>
      </c>
      <c r="BL84" s="24" t="s">
        <v>131</v>
      </c>
      <c r="BM84" s="24" t="s">
        <v>635</v>
      </c>
    </row>
    <row r="85" spans="2:51" s="11" customFormat="1" ht="13.5">
      <c r="B85" s="217"/>
      <c r="C85" s="218"/>
      <c r="D85" s="219" t="s">
        <v>175</v>
      </c>
      <c r="E85" s="220" t="s">
        <v>21</v>
      </c>
      <c r="F85" s="221" t="s">
        <v>636</v>
      </c>
      <c r="G85" s="218"/>
      <c r="H85" s="220" t="s">
        <v>21</v>
      </c>
      <c r="I85" s="222"/>
      <c r="J85" s="218"/>
      <c r="K85" s="218"/>
      <c r="L85" s="223"/>
      <c r="M85" s="224"/>
      <c r="N85" s="225"/>
      <c r="O85" s="225"/>
      <c r="P85" s="225"/>
      <c r="Q85" s="225"/>
      <c r="R85" s="225"/>
      <c r="S85" s="225"/>
      <c r="T85" s="226"/>
      <c r="AT85" s="227" t="s">
        <v>175</v>
      </c>
      <c r="AU85" s="227" t="s">
        <v>82</v>
      </c>
      <c r="AV85" s="11" t="s">
        <v>78</v>
      </c>
      <c r="AW85" s="11" t="s">
        <v>37</v>
      </c>
      <c r="AX85" s="11" t="s">
        <v>73</v>
      </c>
      <c r="AY85" s="227" t="s">
        <v>117</v>
      </c>
    </row>
    <row r="86" spans="2:51" s="12" customFormat="1" ht="13.5">
      <c r="B86" s="228"/>
      <c r="C86" s="229"/>
      <c r="D86" s="219" t="s">
        <v>175</v>
      </c>
      <c r="E86" s="230" t="s">
        <v>21</v>
      </c>
      <c r="F86" s="231" t="s">
        <v>637</v>
      </c>
      <c r="G86" s="229"/>
      <c r="H86" s="232">
        <v>1040.303</v>
      </c>
      <c r="I86" s="233"/>
      <c r="J86" s="229"/>
      <c r="K86" s="229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175</v>
      </c>
      <c r="AU86" s="238" t="s">
        <v>82</v>
      </c>
      <c r="AV86" s="12" t="s">
        <v>82</v>
      </c>
      <c r="AW86" s="12" t="s">
        <v>37</v>
      </c>
      <c r="AX86" s="12" t="s">
        <v>78</v>
      </c>
      <c r="AY86" s="238" t="s">
        <v>117</v>
      </c>
    </row>
    <row r="87" spans="2:65" s="1" customFormat="1" ht="16.5" customHeight="1">
      <c r="B87" s="41"/>
      <c r="C87" s="207" t="s">
        <v>82</v>
      </c>
      <c r="D87" s="207" t="s">
        <v>154</v>
      </c>
      <c r="E87" s="208" t="s">
        <v>638</v>
      </c>
      <c r="F87" s="209" t="s">
        <v>639</v>
      </c>
      <c r="G87" s="210" t="s">
        <v>173</v>
      </c>
      <c r="H87" s="211">
        <v>1040.303</v>
      </c>
      <c r="I87" s="212"/>
      <c r="J87" s="213">
        <f>ROUND(I87*H87,2)</f>
        <v>0</v>
      </c>
      <c r="K87" s="209" t="s">
        <v>601</v>
      </c>
      <c r="L87" s="214"/>
      <c r="M87" s="215" t="s">
        <v>21</v>
      </c>
      <c r="N87" s="216" t="s">
        <v>44</v>
      </c>
      <c r="O87" s="42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AR87" s="24" t="s">
        <v>142</v>
      </c>
      <c r="AT87" s="24" t="s">
        <v>154</v>
      </c>
      <c r="AU87" s="24" t="s">
        <v>82</v>
      </c>
      <c r="AY87" s="24" t="s">
        <v>117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78</v>
      </c>
      <c r="BK87" s="206">
        <f>ROUND(I87*H87,2)</f>
        <v>0</v>
      </c>
      <c r="BL87" s="24" t="s">
        <v>131</v>
      </c>
      <c r="BM87" s="24" t="s">
        <v>640</v>
      </c>
    </row>
    <row r="88" spans="2:65" s="1" customFormat="1" ht="16.5" customHeight="1">
      <c r="B88" s="41"/>
      <c r="C88" s="195" t="s">
        <v>135</v>
      </c>
      <c r="D88" s="195" t="s">
        <v>127</v>
      </c>
      <c r="E88" s="196" t="s">
        <v>641</v>
      </c>
      <c r="F88" s="197" t="s">
        <v>642</v>
      </c>
      <c r="G88" s="198" t="s">
        <v>173</v>
      </c>
      <c r="H88" s="199">
        <v>1040.303</v>
      </c>
      <c r="I88" s="200"/>
      <c r="J88" s="201">
        <f>ROUND(I88*H88,2)</f>
        <v>0</v>
      </c>
      <c r="K88" s="197" t="s">
        <v>601</v>
      </c>
      <c r="L88" s="61"/>
      <c r="M88" s="202" t="s">
        <v>21</v>
      </c>
      <c r="N88" s="203" t="s">
        <v>44</v>
      </c>
      <c r="O88" s="42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AR88" s="24" t="s">
        <v>131</v>
      </c>
      <c r="AT88" s="24" t="s">
        <v>127</v>
      </c>
      <c r="AU88" s="24" t="s">
        <v>82</v>
      </c>
      <c r="AY88" s="24" t="s">
        <v>117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24" t="s">
        <v>78</v>
      </c>
      <c r="BK88" s="206">
        <f>ROUND(I88*H88,2)</f>
        <v>0</v>
      </c>
      <c r="BL88" s="24" t="s">
        <v>131</v>
      </c>
      <c r="BM88" s="24" t="s">
        <v>643</v>
      </c>
    </row>
    <row r="89" spans="2:65" s="1" customFormat="1" ht="25.5" customHeight="1">
      <c r="B89" s="41"/>
      <c r="C89" s="195" t="s">
        <v>131</v>
      </c>
      <c r="D89" s="195" t="s">
        <v>127</v>
      </c>
      <c r="E89" s="196" t="s">
        <v>644</v>
      </c>
      <c r="F89" s="197" t="s">
        <v>645</v>
      </c>
      <c r="G89" s="198" t="s">
        <v>173</v>
      </c>
      <c r="H89" s="199">
        <v>15604.545</v>
      </c>
      <c r="I89" s="200"/>
      <c r="J89" s="201">
        <f>ROUND(I89*H89,2)</f>
        <v>0</v>
      </c>
      <c r="K89" s="197" t="s">
        <v>601</v>
      </c>
      <c r="L89" s="61"/>
      <c r="M89" s="202" t="s">
        <v>21</v>
      </c>
      <c r="N89" s="203" t="s">
        <v>44</v>
      </c>
      <c r="O89" s="42"/>
      <c r="P89" s="204">
        <f>O89*H89</f>
        <v>0</v>
      </c>
      <c r="Q89" s="204">
        <v>0</v>
      </c>
      <c r="R89" s="204">
        <f>Q89*H89</f>
        <v>0</v>
      </c>
      <c r="S89" s="204">
        <v>0</v>
      </c>
      <c r="T89" s="205">
        <f>S89*H89</f>
        <v>0</v>
      </c>
      <c r="AR89" s="24" t="s">
        <v>131</v>
      </c>
      <c r="AT89" s="24" t="s">
        <v>127</v>
      </c>
      <c r="AU89" s="24" t="s">
        <v>82</v>
      </c>
      <c r="AY89" s="24" t="s">
        <v>117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24" t="s">
        <v>78</v>
      </c>
      <c r="BK89" s="206">
        <f>ROUND(I89*H89,2)</f>
        <v>0</v>
      </c>
      <c r="BL89" s="24" t="s">
        <v>131</v>
      </c>
      <c r="BM89" s="24" t="s">
        <v>646</v>
      </c>
    </row>
    <row r="90" spans="2:51" s="12" customFormat="1" ht="13.5">
      <c r="B90" s="228"/>
      <c r="C90" s="229"/>
      <c r="D90" s="219" t="s">
        <v>175</v>
      </c>
      <c r="E90" s="230" t="s">
        <v>21</v>
      </c>
      <c r="F90" s="231" t="s">
        <v>647</v>
      </c>
      <c r="G90" s="229"/>
      <c r="H90" s="232">
        <v>15604.545</v>
      </c>
      <c r="I90" s="233"/>
      <c r="J90" s="229"/>
      <c r="K90" s="229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175</v>
      </c>
      <c r="AU90" s="238" t="s">
        <v>82</v>
      </c>
      <c r="AV90" s="12" t="s">
        <v>82</v>
      </c>
      <c r="AW90" s="12" t="s">
        <v>37</v>
      </c>
      <c r="AX90" s="12" t="s">
        <v>78</v>
      </c>
      <c r="AY90" s="238" t="s">
        <v>117</v>
      </c>
    </row>
    <row r="91" spans="2:65" s="1" customFormat="1" ht="16.5" customHeight="1">
      <c r="B91" s="41"/>
      <c r="C91" s="195" t="s">
        <v>143</v>
      </c>
      <c r="D91" s="195" t="s">
        <v>127</v>
      </c>
      <c r="E91" s="196" t="s">
        <v>648</v>
      </c>
      <c r="F91" s="197" t="s">
        <v>649</v>
      </c>
      <c r="G91" s="198" t="s">
        <v>173</v>
      </c>
      <c r="H91" s="199">
        <v>1040.303</v>
      </c>
      <c r="I91" s="200"/>
      <c r="J91" s="201">
        <f>ROUND(I91*H91,2)</f>
        <v>0</v>
      </c>
      <c r="K91" s="197" t="s">
        <v>601</v>
      </c>
      <c r="L91" s="61"/>
      <c r="M91" s="202" t="s">
        <v>21</v>
      </c>
      <c r="N91" s="203" t="s">
        <v>44</v>
      </c>
      <c r="O91" s="42"/>
      <c r="P91" s="204">
        <f>O91*H91</f>
        <v>0</v>
      </c>
      <c r="Q91" s="204">
        <v>0</v>
      </c>
      <c r="R91" s="204">
        <f>Q91*H91</f>
        <v>0</v>
      </c>
      <c r="S91" s="204">
        <v>0</v>
      </c>
      <c r="T91" s="205">
        <f>S91*H91</f>
        <v>0</v>
      </c>
      <c r="AR91" s="24" t="s">
        <v>131</v>
      </c>
      <c r="AT91" s="24" t="s">
        <v>127</v>
      </c>
      <c r="AU91" s="24" t="s">
        <v>82</v>
      </c>
      <c r="AY91" s="24" t="s">
        <v>117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24" t="s">
        <v>78</v>
      </c>
      <c r="BK91" s="206">
        <f>ROUND(I91*H91,2)</f>
        <v>0</v>
      </c>
      <c r="BL91" s="24" t="s">
        <v>131</v>
      </c>
      <c r="BM91" s="24" t="s">
        <v>650</v>
      </c>
    </row>
    <row r="92" spans="2:63" s="9" customFormat="1" ht="29.85" customHeight="1">
      <c r="B92" s="168"/>
      <c r="C92" s="169"/>
      <c r="D92" s="170" t="s">
        <v>72</v>
      </c>
      <c r="E92" s="193" t="s">
        <v>651</v>
      </c>
      <c r="F92" s="193" t="s">
        <v>652</v>
      </c>
      <c r="G92" s="169"/>
      <c r="H92" s="169"/>
      <c r="I92" s="172"/>
      <c r="J92" s="194">
        <f>BK92</f>
        <v>0</v>
      </c>
      <c r="K92" s="169"/>
      <c r="L92" s="174"/>
      <c r="M92" s="189"/>
      <c r="N92" s="190"/>
      <c r="O92" s="190"/>
      <c r="P92" s="191">
        <f>SUM(P93:P96)</f>
        <v>0</v>
      </c>
      <c r="Q92" s="190"/>
      <c r="R92" s="191">
        <f>SUM(R93:R96)</f>
        <v>0.002</v>
      </c>
      <c r="S92" s="190"/>
      <c r="T92" s="192">
        <f>SUM(T93:T96)</f>
        <v>0</v>
      </c>
      <c r="AR92" s="179" t="s">
        <v>78</v>
      </c>
      <c r="AT92" s="180" t="s">
        <v>72</v>
      </c>
      <c r="AU92" s="180" t="s">
        <v>78</v>
      </c>
      <c r="AY92" s="179" t="s">
        <v>117</v>
      </c>
      <c r="BK92" s="181">
        <f>SUM(BK93:BK96)</f>
        <v>0</v>
      </c>
    </row>
    <row r="93" spans="2:65" s="1" customFormat="1" ht="16.5" customHeight="1">
      <c r="B93" s="41"/>
      <c r="C93" s="195" t="s">
        <v>138</v>
      </c>
      <c r="D93" s="195" t="s">
        <v>127</v>
      </c>
      <c r="E93" s="196" t="s">
        <v>653</v>
      </c>
      <c r="F93" s="197" t="s">
        <v>654</v>
      </c>
      <c r="G93" s="198" t="s">
        <v>188</v>
      </c>
      <c r="H93" s="199">
        <v>300</v>
      </c>
      <c r="I93" s="200"/>
      <c r="J93" s="201">
        <f>ROUND(I93*H93,2)</f>
        <v>0</v>
      </c>
      <c r="K93" s="197" t="s">
        <v>601</v>
      </c>
      <c r="L93" s="61"/>
      <c r="M93" s="202" t="s">
        <v>21</v>
      </c>
      <c r="N93" s="203" t="s">
        <v>44</v>
      </c>
      <c r="O93" s="42"/>
      <c r="P93" s="204">
        <f>O93*H93</f>
        <v>0</v>
      </c>
      <c r="Q93" s="204">
        <v>0</v>
      </c>
      <c r="R93" s="204">
        <f>Q93*H93</f>
        <v>0</v>
      </c>
      <c r="S93" s="204">
        <v>0</v>
      </c>
      <c r="T93" s="205">
        <f>S93*H93</f>
        <v>0</v>
      </c>
      <c r="AR93" s="24" t="s">
        <v>131</v>
      </c>
      <c r="AT93" s="24" t="s">
        <v>127</v>
      </c>
      <c r="AU93" s="24" t="s">
        <v>82</v>
      </c>
      <c r="AY93" s="24" t="s">
        <v>117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24" t="s">
        <v>78</v>
      </c>
      <c r="BK93" s="206">
        <f>ROUND(I93*H93,2)</f>
        <v>0</v>
      </c>
      <c r="BL93" s="24" t="s">
        <v>131</v>
      </c>
      <c r="BM93" s="24" t="s">
        <v>655</v>
      </c>
    </row>
    <row r="94" spans="2:51" s="12" customFormat="1" ht="13.5">
      <c r="B94" s="228"/>
      <c r="C94" s="229"/>
      <c r="D94" s="219" t="s">
        <v>175</v>
      </c>
      <c r="E94" s="230" t="s">
        <v>21</v>
      </c>
      <c r="F94" s="231" t="s">
        <v>656</v>
      </c>
      <c r="G94" s="229"/>
      <c r="H94" s="232">
        <v>300</v>
      </c>
      <c r="I94" s="233"/>
      <c r="J94" s="229"/>
      <c r="K94" s="229"/>
      <c r="L94" s="234"/>
      <c r="M94" s="235"/>
      <c r="N94" s="236"/>
      <c r="O94" s="236"/>
      <c r="P94" s="236"/>
      <c r="Q94" s="236"/>
      <c r="R94" s="236"/>
      <c r="S94" s="236"/>
      <c r="T94" s="237"/>
      <c r="AT94" s="238" t="s">
        <v>175</v>
      </c>
      <c r="AU94" s="238" t="s">
        <v>82</v>
      </c>
      <c r="AV94" s="12" t="s">
        <v>82</v>
      </c>
      <c r="AW94" s="12" t="s">
        <v>37</v>
      </c>
      <c r="AX94" s="12" t="s">
        <v>78</v>
      </c>
      <c r="AY94" s="238" t="s">
        <v>117</v>
      </c>
    </row>
    <row r="95" spans="2:65" s="1" customFormat="1" ht="25.5" customHeight="1">
      <c r="B95" s="41"/>
      <c r="C95" s="195" t="s">
        <v>150</v>
      </c>
      <c r="D95" s="195" t="s">
        <v>127</v>
      </c>
      <c r="E95" s="196" t="s">
        <v>657</v>
      </c>
      <c r="F95" s="197" t="s">
        <v>658</v>
      </c>
      <c r="G95" s="198" t="s">
        <v>188</v>
      </c>
      <c r="H95" s="199">
        <v>600</v>
      </c>
      <c r="I95" s="200"/>
      <c r="J95" s="201">
        <f>ROUND(I95*H95,2)</f>
        <v>0</v>
      </c>
      <c r="K95" s="197" t="s">
        <v>601</v>
      </c>
      <c r="L95" s="61"/>
      <c r="M95" s="202" t="s">
        <v>21</v>
      </c>
      <c r="N95" s="203" t="s">
        <v>44</v>
      </c>
      <c r="O95" s="42"/>
      <c r="P95" s="204">
        <f>O95*H95</f>
        <v>0</v>
      </c>
      <c r="Q95" s="204">
        <v>0</v>
      </c>
      <c r="R95" s="204">
        <f>Q95*H95</f>
        <v>0</v>
      </c>
      <c r="S95" s="204">
        <v>0</v>
      </c>
      <c r="T95" s="205">
        <f>S95*H95</f>
        <v>0</v>
      </c>
      <c r="AR95" s="24" t="s">
        <v>131</v>
      </c>
      <c r="AT95" s="24" t="s">
        <v>127</v>
      </c>
      <c r="AU95" s="24" t="s">
        <v>82</v>
      </c>
      <c r="AY95" s="24" t="s">
        <v>117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24" t="s">
        <v>78</v>
      </c>
      <c r="BK95" s="206">
        <f>ROUND(I95*H95,2)</f>
        <v>0</v>
      </c>
      <c r="BL95" s="24" t="s">
        <v>131</v>
      </c>
      <c r="BM95" s="24" t="s">
        <v>659</v>
      </c>
    </row>
    <row r="96" spans="2:65" s="1" customFormat="1" ht="16.5" customHeight="1">
      <c r="B96" s="41"/>
      <c r="C96" s="207" t="s">
        <v>142</v>
      </c>
      <c r="D96" s="207" t="s">
        <v>154</v>
      </c>
      <c r="E96" s="208" t="s">
        <v>660</v>
      </c>
      <c r="F96" s="209" t="s">
        <v>661</v>
      </c>
      <c r="G96" s="210" t="s">
        <v>662</v>
      </c>
      <c r="H96" s="211">
        <v>2</v>
      </c>
      <c r="I96" s="212"/>
      <c r="J96" s="213">
        <f>ROUND(I96*H96,2)</f>
        <v>0</v>
      </c>
      <c r="K96" s="209" t="s">
        <v>601</v>
      </c>
      <c r="L96" s="214"/>
      <c r="M96" s="215" t="s">
        <v>21</v>
      </c>
      <c r="N96" s="216" t="s">
        <v>44</v>
      </c>
      <c r="O96" s="42"/>
      <c r="P96" s="204">
        <f>O96*H96</f>
        <v>0</v>
      </c>
      <c r="Q96" s="204">
        <v>0.001</v>
      </c>
      <c r="R96" s="204">
        <f>Q96*H96</f>
        <v>0.002</v>
      </c>
      <c r="S96" s="204">
        <v>0</v>
      </c>
      <c r="T96" s="205">
        <f>S96*H96</f>
        <v>0</v>
      </c>
      <c r="AR96" s="24" t="s">
        <v>142</v>
      </c>
      <c r="AT96" s="24" t="s">
        <v>154</v>
      </c>
      <c r="AU96" s="24" t="s">
        <v>82</v>
      </c>
      <c r="AY96" s="24" t="s">
        <v>117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24" t="s">
        <v>78</v>
      </c>
      <c r="BK96" s="206">
        <f>ROUND(I96*H96,2)</f>
        <v>0</v>
      </c>
      <c r="BL96" s="24" t="s">
        <v>131</v>
      </c>
      <c r="BM96" s="24" t="s">
        <v>663</v>
      </c>
    </row>
    <row r="97" spans="2:63" s="9" customFormat="1" ht="29.85" customHeight="1">
      <c r="B97" s="168"/>
      <c r="C97" s="169"/>
      <c r="D97" s="170" t="s">
        <v>72</v>
      </c>
      <c r="E97" s="193" t="s">
        <v>664</v>
      </c>
      <c r="F97" s="193" t="s">
        <v>665</v>
      </c>
      <c r="G97" s="169"/>
      <c r="H97" s="169"/>
      <c r="I97" s="172"/>
      <c r="J97" s="194">
        <f>BK97</f>
        <v>0</v>
      </c>
      <c r="K97" s="169"/>
      <c r="L97" s="174"/>
      <c r="M97" s="189"/>
      <c r="N97" s="190"/>
      <c r="O97" s="190"/>
      <c r="P97" s="191">
        <f>P98+SUM(P99:P112)</f>
        <v>0</v>
      </c>
      <c r="Q97" s="190"/>
      <c r="R97" s="191">
        <f>R98+SUM(R99:R112)</f>
        <v>12.6225</v>
      </c>
      <c r="S97" s="190"/>
      <c r="T97" s="192">
        <f>T98+SUM(T99:T112)</f>
        <v>0</v>
      </c>
      <c r="AR97" s="179" t="s">
        <v>78</v>
      </c>
      <c r="AT97" s="180" t="s">
        <v>72</v>
      </c>
      <c r="AU97" s="180" t="s">
        <v>78</v>
      </c>
      <c r="AY97" s="179" t="s">
        <v>117</v>
      </c>
      <c r="BK97" s="181">
        <f>BK98+SUM(BK99:BK112)</f>
        <v>0</v>
      </c>
    </row>
    <row r="98" spans="2:65" s="1" customFormat="1" ht="25.5" customHeight="1">
      <c r="B98" s="41"/>
      <c r="C98" s="195" t="s">
        <v>158</v>
      </c>
      <c r="D98" s="195" t="s">
        <v>127</v>
      </c>
      <c r="E98" s="196" t="s">
        <v>666</v>
      </c>
      <c r="F98" s="197" t="s">
        <v>667</v>
      </c>
      <c r="G98" s="198" t="s">
        <v>188</v>
      </c>
      <c r="H98" s="199">
        <v>300</v>
      </c>
      <c r="I98" s="200"/>
      <c r="J98" s="201">
        <f>ROUND(I98*H98,2)</f>
        <v>0</v>
      </c>
      <c r="K98" s="197" t="s">
        <v>601</v>
      </c>
      <c r="L98" s="61"/>
      <c r="M98" s="202" t="s">
        <v>21</v>
      </c>
      <c r="N98" s="203" t="s">
        <v>44</v>
      </c>
      <c r="O98" s="42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AR98" s="24" t="s">
        <v>131</v>
      </c>
      <c r="AT98" s="24" t="s">
        <v>127</v>
      </c>
      <c r="AU98" s="24" t="s">
        <v>82</v>
      </c>
      <c r="AY98" s="24" t="s">
        <v>117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24" t="s">
        <v>78</v>
      </c>
      <c r="BK98" s="206">
        <f>ROUND(I98*H98,2)</f>
        <v>0</v>
      </c>
      <c r="BL98" s="24" t="s">
        <v>131</v>
      </c>
      <c r="BM98" s="24" t="s">
        <v>668</v>
      </c>
    </row>
    <row r="99" spans="2:65" s="1" customFormat="1" ht="16.5" customHeight="1">
      <c r="B99" s="41"/>
      <c r="C99" s="207" t="s">
        <v>146</v>
      </c>
      <c r="D99" s="207" t="s">
        <v>154</v>
      </c>
      <c r="E99" s="208" t="s">
        <v>669</v>
      </c>
      <c r="F99" s="209" t="s">
        <v>670</v>
      </c>
      <c r="G99" s="210" t="s">
        <v>573</v>
      </c>
      <c r="H99" s="211">
        <v>4.5</v>
      </c>
      <c r="I99" s="212"/>
      <c r="J99" s="213">
        <f>ROUND(I99*H99,2)</f>
        <v>0</v>
      </c>
      <c r="K99" s="209" t="s">
        <v>601</v>
      </c>
      <c r="L99" s="214"/>
      <c r="M99" s="215" t="s">
        <v>21</v>
      </c>
      <c r="N99" s="216" t="s">
        <v>44</v>
      </c>
      <c r="O99" s="42"/>
      <c r="P99" s="204">
        <f>O99*H99</f>
        <v>0</v>
      </c>
      <c r="Q99" s="204">
        <v>0.001</v>
      </c>
      <c r="R99" s="204">
        <f>Q99*H99</f>
        <v>0.0045000000000000005</v>
      </c>
      <c r="S99" s="204">
        <v>0</v>
      </c>
      <c r="T99" s="205">
        <f>S99*H99</f>
        <v>0</v>
      </c>
      <c r="AR99" s="24" t="s">
        <v>142</v>
      </c>
      <c r="AT99" s="24" t="s">
        <v>154</v>
      </c>
      <c r="AU99" s="24" t="s">
        <v>82</v>
      </c>
      <c r="AY99" s="24" t="s">
        <v>117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24" t="s">
        <v>78</v>
      </c>
      <c r="BK99" s="206">
        <f>ROUND(I99*H99,2)</f>
        <v>0</v>
      </c>
      <c r="BL99" s="24" t="s">
        <v>131</v>
      </c>
      <c r="BM99" s="24" t="s">
        <v>671</v>
      </c>
    </row>
    <row r="100" spans="2:51" s="12" customFormat="1" ht="13.5">
      <c r="B100" s="228"/>
      <c r="C100" s="229"/>
      <c r="D100" s="219" t="s">
        <v>175</v>
      </c>
      <c r="E100" s="229"/>
      <c r="F100" s="231" t="s">
        <v>672</v>
      </c>
      <c r="G100" s="229"/>
      <c r="H100" s="232">
        <v>4.5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175</v>
      </c>
      <c r="AU100" s="238" t="s">
        <v>82</v>
      </c>
      <c r="AV100" s="12" t="s">
        <v>82</v>
      </c>
      <c r="AW100" s="12" t="s">
        <v>6</v>
      </c>
      <c r="AX100" s="12" t="s">
        <v>78</v>
      </c>
      <c r="AY100" s="238" t="s">
        <v>117</v>
      </c>
    </row>
    <row r="101" spans="2:65" s="1" customFormat="1" ht="16.5" customHeight="1">
      <c r="B101" s="41"/>
      <c r="C101" s="207" t="s">
        <v>166</v>
      </c>
      <c r="D101" s="207" t="s">
        <v>154</v>
      </c>
      <c r="E101" s="208" t="s">
        <v>673</v>
      </c>
      <c r="F101" s="209" t="s">
        <v>674</v>
      </c>
      <c r="G101" s="210" t="s">
        <v>173</v>
      </c>
      <c r="H101" s="211">
        <v>60</v>
      </c>
      <c r="I101" s="212"/>
      <c r="J101" s="213">
        <f>ROUND(I101*H101,2)</f>
        <v>0</v>
      </c>
      <c r="K101" s="209" t="s">
        <v>601</v>
      </c>
      <c r="L101" s="214"/>
      <c r="M101" s="215" t="s">
        <v>21</v>
      </c>
      <c r="N101" s="216" t="s">
        <v>44</v>
      </c>
      <c r="O101" s="42"/>
      <c r="P101" s="204">
        <f>O101*H101</f>
        <v>0</v>
      </c>
      <c r="Q101" s="204">
        <v>0.21</v>
      </c>
      <c r="R101" s="204">
        <f>Q101*H101</f>
        <v>12.6</v>
      </c>
      <c r="S101" s="204">
        <v>0</v>
      </c>
      <c r="T101" s="205">
        <f>S101*H101</f>
        <v>0</v>
      </c>
      <c r="AR101" s="24" t="s">
        <v>142</v>
      </c>
      <c r="AT101" s="24" t="s">
        <v>154</v>
      </c>
      <c r="AU101" s="24" t="s">
        <v>82</v>
      </c>
      <c r="AY101" s="24" t="s">
        <v>117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24" t="s">
        <v>78</v>
      </c>
      <c r="BK101" s="206">
        <f>ROUND(I101*H101,2)</f>
        <v>0</v>
      </c>
      <c r="BL101" s="24" t="s">
        <v>131</v>
      </c>
      <c r="BM101" s="24" t="s">
        <v>675</v>
      </c>
    </row>
    <row r="102" spans="2:51" s="11" customFormat="1" ht="13.5">
      <c r="B102" s="217"/>
      <c r="C102" s="218"/>
      <c r="D102" s="219" t="s">
        <v>175</v>
      </c>
      <c r="E102" s="220" t="s">
        <v>21</v>
      </c>
      <c r="F102" s="221" t="s">
        <v>676</v>
      </c>
      <c r="G102" s="218"/>
      <c r="H102" s="220" t="s">
        <v>21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175</v>
      </c>
      <c r="AU102" s="227" t="s">
        <v>82</v>
      </c>
      <c r="AV102" s="11" t="s">
        <v>78</v>
      </c>
      <c r="AW102" s="11" t="s">
        <v>37</v>
      </c>
      <c r="AX102" s="11" t="s">
        <v>73</v>
      </c>
      <c r="AY102" s="227" t="s">
        <v>117</v>
      </c>
    </row>
    <row r="103" spans="2:51" s="12" customFormat="1" ht="13.5">
      <c r="B103" s="228"/>
      <c r="C103" s="229"/>
      <c r="D103" s="219" t="s">
        <v>175</v>
      </c>
      <c r="E103" s="230" t="s">
        <v>21</v>
      </c>
      <c r="F103" s="231" t="s">
        <v>677</v>
      </c>
      <c r="G103" s="229"/>
      <c r="H103" s="232">
        <v>60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175</v>
      </c>
      <c r="AU103" s="238" t="s">
        <v>82</v>
      </c>
      <c r="AV103" s="12" t="s">
        <v>82</v>
      </c>
      <c r="AW103" s="12" t="s">
        <v>37</v>
      </c>
      <c r="AX103" s="12" t="s">
        <v>78</v>
      </c>
      <c r="AY103" s="238" t="s">
        <v>117</v>
      </c>
    </row>
    <row r="104" spans="2:65" s="1" customFormat="1" ht="16.5" customHeight="1">
      <c r="B104" s="41"/>
      <c r="C104" s="195" t="s">
        <v>149</v>
      </c>
      <c r="D104" s="195" t="s">
        <v>127</v>
      </c>
      <c r="E104" s="196" t="s">
        <v>678</v>
      </c>
      <c r="F104" s="197" t="s">
        <v>679</v>
      </c>
      <c r="G104" s="198" t="s">
        <v>188</v>
      </c>
      <c r="H104" s="199">
        <v>300</v>
      </c>
      <c r="I104" s="200"/>
      <c r="J104" s="201">
        <f>ROUND(I104*H104,2)</f>
        <v>0</v>
      </c>
      <c r="K104" s="197" t="s">
        <v>21</v>
      </c>
      <c r="L104" s="61"/>
      <c r="M104" s="202" t="s">
        <v>21</v>
      </c>
      <c r="N104" s="203" t="s">
        <v>44</v>
      </c>
      <c r="O104" s="42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AR104" s="24" t="s">
        <v>131</v>
      </c>
      <c r="AT104" s="24" t="s">
        <v>127</v>
      </c>
      <c r="AU104" s="24" t="s">
        <v>82</v>
      </c>
      <c r="AY104" s="24" t="s">
        <v>117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24" t="s">
        <v>78</v>
      </c>
      <c r="BK104" s="206">
        <f>ROUND(I104*H104,2)</f>
        <v>0</v>
      </c>
      <c r="BL104" s="24" t="s">
        <v>131</v>
      </c>
      <c r="BM104" s="24" t="s">
        <v>680</v>
      </c>
    </row>
    <row r="105" spans="2:65" s="1" customFormat="1" ht="16.5" customHeight="1">
      <c r="B105" s="41"/>
      <c r="C105" s="195" t="s">
        <v>179</v>
      </c>
      <c r="D105" s="195" t="s">
        <v>127</v>
      </c>
      <c r="E105" s="196" t="s">
        <v>681</v>
      </c>
      <c r="F105" s="197" t="s">
        <v>682</v>
      </c>
      <c r="G105" s="198" t="s">
        <v>457</v>
      </c>
      <c r="H105" s="199">
        <v>0.935</v>
      </c>
      <c r="I105" s="200"/>
      <c r="J105" s="201">
        <f>ROUND(I105*H105,2)</f>
        <v>0</v>
      </c>
      <c r="K105" s="197" t="s">
        <v>601</v>
      </c>
      <c r="L105" s="61"/>
      <c r="M105" s="202" t="s">
        <v>21</v>
      </c>
      <c r="N105" s="203" t="s">
        <v>44</v>
      </c>
      <c r="O105" s="42"/>
      <c r="P105" s="204">
        <f>O105*H105</f>
        <v>0</v>
      </c>
      <c r="Q105" s="204">
        <v>0</v>
      </c>
      <c r="R105" s="204">
        <f>Q105*H105</f>
        <v>0</v>
      </c>
      <c r="S105" s="204">
        <v>0</v>
      </c>
      <c r="T105" s="205">
        <f>S105*H105</f>
        <v>0</v>
      </c>
      <c r="AR105" s="24" t="s">
        <v>131</v>
      </c>
      <c r="AT105" s="24" t="s">
        <v>127</v>
      </c>
      <c r="AU105" s="24" t="s">
        <v>82</v>
      </c>
      <c r="AY105" s="24" t="s">
        <v>117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24" t="s">
        <v>78</v>
      </c>
      <c r="BK105" s="206">
        <f>ROUND(I105*H105,2)</f>
        <v>0</v>
      </c>
      <c r="BL105" s="24" t="s">
        <v>131</v>
      </c>
      <c r="BM105" s="24" t="s">
        <v>683</v>
      </c>
    </row>
    <row r="106" spans="2:65" s="1" customFormat="1" ht="16.5" customHeight="1">
      <c r="B106" s="41"/>
      <c r="C106" s="207" t="s">
        <v>153</v>
      </c>
      <c r="D106" s="207" t="s">
        <v>154</v>
      </c>
      <c r="E106" s="208" t="s">
        <v>684</v>
      </c>
      <c r="F106" s="209" t="s">
        <v>685</v>
      </c>
      <c r="G106" s="210" t="s">
        <v>573</v>
      </c>
      <c r="H106" s="211">
        <v>6</v>
      </c>
      <c r="I106" s="212"/>
      <c r="J106" s="213">
        <f>ROUND(I106*H106,2)</f>
        <v>0</v>
      </c>
      <c r="K106" s="209" t="s">
        <v>601</v>
      </c>
      <c r="L106" s="214"/>
      <c r="M106" s="215" t="s">
        <v>21</v>
      </c>
      <c r="N106" s="216" t="s">
        <v>44</v>
      </c>
      <c r="O106" s="42"/>
      <c r="P106" s="204">
        <f>O106*H106</f>
        <v>0</v>
      </c>
      <c r="Q106" s="204">
        <v>0.001</v>
      </c>
      <c r="R106" s="204">
        <f>Q106*H106</f>
        <v>0.006</v>
      </c>
      <c r="S106" s="204">
        <v>0</v>
      </c>
      <c r="T106" s="205">
        <f>S106*H106</f>
        <v>0</v>
      </c>
      <c r="AR106" s="24" t="s">
        <v>142</v>
      </c>
      <c r="AT106" s="24" t="s">
        <v>154</v>
      </c>
      <c r="AU106" s="24" t="s">
        <v>82</v>
      </c>
      <c r="AY106" s="24" t="s">
        <v>117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24" t="s">
        <v>78</v>
      </c>
      <c r="BK106" s="206">
        <f>ROUND(I106*H106,2)</f>
        <v>0</v>
      </c>
      <c r="BL106" s="24" t="s">
        <v>131</v>
      </c>
      <c r="BM106" s="24" t="s">
        <v>686</v>
      </c>
    </row>
    <row r="107" spans="2:51" s="12" customFormat="1" ht="13.5">
      <c r="B107" s="228"/>
      <c r="C107" s="229"/>
      <c r="D107" s="219" t="s">
        <v>175</v>
      </c>
      <c r="E107" s="230" t="s">
        <v>21</v>
      </c>
      <c r="F107" s="231" t="s">
        <v>687</v>
      </c>
      <c r="G107" s="229"/>
      <c r="H107" s="232">
        <v>6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175</v>
      </c>
      <c r="AU107" s="238" t="s">
        <v>82</v>
      </c>
      <c r="AV107" s="12" t="s">
        <v>82</v>
      </c>
      <c r="AW107" s="12" t="s">
        <v>37</v>
      </c>
      <c r="AX107" s="12" t="s">
        <v>78</v>
      </c>
      <c r="AY107" s="238" t="s">
        <v>117</v>
      </c>
    </row>
    <row r="108" spans="2:65" s="1" customFormat="1" ht="25.5" customHeight="1">
      <c r="B108" s="41"/>
      <c r="C108" s="207" t="s">
        <v>10</v>
      </c>
      <c r="D108" s="207" t="s">
        <v>154</v>
      </c>
      <c r="E108" s="208" t="s">
        <v>688</v>
      </c>
      <c r="F108" s="209" t="s">
        <v>689</v>
      </c>
      <c r="G108" s="210" t="s">
        <v>573</v>
      </c>
      <c r="H108" s="211">
        <v>12</v>
      </c>
      <c r="I108" s="212"/>
      <c r="J108" s="213">
        <f>ROUND(I108*H108,2)</f>
        <v>0</v>
      </c>
      <c r="K108" s="209" t="s">
        <v>601</v>
      </c>
      <c r="L108" s="214"/>
      <c r="M108" s="215" t="s">
        <v>21</v>
      </c>
      <c r="N108" s="216" t="s">
        <v>44</v>
      </c>
      <c r="O108" s="42"/>
      <c r="P108" s="204">
        <f>O108*H108</f>
        <v>0</v>
      </c>
      <c r="Q108" s="204">
        <v>0.001</v>
      </c>
      <c r="R108" s="204">
        <f>Q108*H108</f>
        <v>0.012</v>
      </c>
      <c r="S108" s="204">
        <v>0</v>
      </c>
      <c r="T108" s="205">
        <f>S108*H108</f>
        <v>0</v>
      </c>
      <c r="AR108" s="24" t="s">
        <v>142</v>
      </c>
      <c r="AT108" s="24" t="s">
        <v>154</v>
      </c>
      <c r="AU108" s="24" t="s">
        <v>82</v>
      </c>
      <c r="AY108" s="24" t="s">
        <v>117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24" t="s">
        <v>78</v>
      </c>
      <c r="BK108" s="206">
        <f>ROUND(I108*H108,2)</f>
        <v>0</v>
      </c>
      <c r="BL108" s="24" t="s">
        <v>131</v>
      </c>
      <c r="BM108" s="24" t="s">
        <v>690</v>
      </c>
    </row>
    <row r="109" spans="2:51" s="12" customFormat="1" ht="13.5">
      <c r="B109" s="228"/>
      <c r="C109" s="229"/>
      <c r="D109" s="219" t="s">
        <v>175</v>
      </c>
      <c r="E109" s="230" t="s">
        <v>21</v>
      </c>
      <c r="F109" s="231" t="s">
        <v>691</v>
      </c>
      <c r="G109" s="229"/>
      <c r="H109" s="232">
        <v>12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175</v>
      </c>
      <c r="AU109" s="238" t="s">
        <v>82</v>
      </c>
      <c r="AV109" s="12" t="s">
        <v>82</v>
      </c>
      <c r="AW109" s="12" t="s">
        <v>37</v>
      </c>
      <c r="AX109" s="12" t="s">
        <v>78</v>
      </c>
      <c r="AY109" s="238" t="s">
        <v>117</v>
      </c>
    </row>
    <row r="110" spans="2:65" s="1" customFormat="1" ht="16.5" customHeight="1">
      <c r="B110" s="41"/>
      <c r="C110" s="195" t="s">
        <v>157</v>
      </c>
      <c r="D110" s="195" t="s">
        <v>127</v>
      </c>
      <c r="E110" s="196" t="s">
        <v>692</v>
      </c>
      <c r="F110" s="197" t="s">
        <v>693</v>
      </c>
      <c r="G110" s="198" t="s">
        <v>173</v>
      </c>
      <c r="H110" s="199">
        <v>1.5</v>
      </c>
      <c r="I110" s="200"/>
      <c r="J110" s="201">
        <f>ROUND(I110*H110,2)</f>
        <v>0</v>
      </c>
      <c r="K110" s="197" t="s">
        <v>601</v>
      </c>
      <c r="L110" s="61"/>
      <c r="M110" s="202" t="s">
        <v>21</v>
      </c>
      <c r="N110" s="203" t="s">
        <v>44</v>
      </c>
      <c r="O110" s="42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AR110" s="24" t="s">
        <v>131</v>
      </c>
      <c r="AT110" s="24" t="s">
        <v>127</v>
      </c>
      <c r="AU110" s="24" t="s">
        <v>82</v>
      </c>
      <c r="AY110" s="24" t="s">
        <v>117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24" t="s">
        <v>78</v>
      </c>
      <c r="BK110" s="206">
        <f>ROUND(I110*H110,2)</f>
        <v>0</v>
      </c>
      <c r="BL110" s="24" t="s">
        <v>131</v>
      </c>
      <c r="BM110" s="24" t="s">
        <v>694</v>
      </c>
    </row>
    <row r="111" spans="2:65" s="1" customFormat="1" ht="25.5" customHeight="1">
      <c r="B111" s="41"/>
      <c r="C111" s="195" t="s">
        <v>198</v>
      </c>
      <c r="D111" s="195" t="s">
        <v>127</v>
      </c>
      <c r="E111" s="196" t="s">
        <v>695</v>
      </c>
      <c r="F111" s="197" t="s">
        <v>696</v>
      </c>
      <c r="G111" s="198" t="s">
        <v>188</v>
      </c>
      <c r="H111" s="199">
        <v>900</v>
      </c>
      <c r="I111" s="200"/>
      <c r="J111" s="201">
        <f>ROUND(I111*H111,2)</f>
        <v>0</v>
      </c>
      <c r="K111" s="197" t="s">
        <v>601</v>
      </c>
      <c r="L111" s="61"/>
      <c r="M111" s="202" t="s">
        <v>21</v>
      </c>
      <c r="N111" s="203" t="s">
        <v>44</v>
      </c>
      <c r="O111" s="42"/>
      <c r="P111" s="204">
        <f>O111*H111</f>
        <v>0</v>
      </c>
      <c r="Q111" s="204">
        <v>0</v>
      </c>
      <c r="R111" s="204">
        <f>Q111*H111</f>
        <v>0</v>
      </c>
      <c r="S111" s="204">
        <v>0</v>
      </c>
      <c r="T111" s="205">
        <f>S111*H111</f>
        <v>0</v>
      </c>
      <c r="AR111" s="24" t="s">
        <v>131</v>
      </c>
      <c r="AT111" s="24" t="s">
        <v>127</v>
      </c>
      <c r="AU111" s="24" t="s">
        <v>82</v>
      </c>
      <c r="AY111" s="24" t="s">
        <v>117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24" t="s">
        <v>78</v>
      </c>
      <c r="BK111" s="206">
        <f>ROUND(I111*H111,2)</f>
        <v>0</v>
      </c>
      <c r="BL111" s="24" t="s">
        <v>131</v>
      </c>
      <c r="BM111" s="24" t="s">
        <v>697</v>
      </c>
    </row>
    <row r="112" spans="2:63" s="9" customFormat="1" ht="22.35" customHeight="1">
      <c r="B112" s="168"/>
      <c r="C112" s="169"/>
      <c r="D112" s="170" t="s">
        <v>72</v>
      </c>
      <c r="E112" s="193" t="s">
        <v>698</v>
      </c>
      <c r="F112" s="193" t="s">
        <v>699</v>
      </c>
      <c r="G112" s="169"/>
      <c r="H112" s="169"/>
      <c r="I112" s="172"/>
      <c r="J112" s="194">
        <f>BK112</f>
        <v>0</v>
      </c>
      <c r="K112" s="169"/>
      <c r="L112" s="174"/>
      <c r="M112" s="189"/>
      <c r="N112" s="190"/>
      <c r="O112" s="190"/>
      <c r="P112" s="191">
        <f>P113</f>
        <v>0</v>
      </c>
      <c r="Q112" s="190"/>
      <c r="R112" s="191">
        <f>R113</f>
        <v>0</v>
      </c>
      <c r="S112" s="190"/>
      <c r="T112" s="192">
        <f>T113</f>
        <v>0</v>
      </c>
      <c r="AR112" s="179" t="s">
        <v>78</v>
      </c>
      <c r="AT112" s="180" t="s">
        <v>72</v>
      </c>
      <c r="AU112" s="180" t="s">
        <v>82</v>
      </c>
      <c r="AY112" s="179" t="s">
        <v>117</v>
      </c>
      <c r="BK112" s="181">
        <f>BK113</f>
        <v>0</v>
      </c>
    </row>
    <row r="113" spans="2:65" s="1" customFormat="1" ht="16.5" customHeight="1">
      <c r="B113" s="41"/>
      <c r="C113" s="195" t="s">
        <v>161</v>
      </c>
      <c r="D113" s="195" t="s">
        <v>127</v>
      </c>
      <c r="E113" s="196" t="s">
        <v>700</v>
      </c>
      <c r="F113" s="197" t="s">
        <v>701</v>
      </c>
      <c r="G113" s="198" t="s">
        <v>457</v>
      </c>
      <c r="H113" s="199">
        <v>12.625</v>
      </c>
      <c r="I113" s="200"/>
      <c r="J113" s="201">
        <f>ROUND(I113*H113,2)</f>
        <v>0</v>
      </c>
      <c r="K113" s="197" t="s">
        <v>601</v>
      </c>
      <c r="L113" s="61"/>
      <c r="M113" s="202" t="s">
        <v>21</v>
      </c>
      <c r="N113" s="261" t="s">
        <v>44</v>
      </c>
      <c r="O113" s="262"/>
      <c r="P113" s="263">
        <f>O113*H113</f>
        <v>0</v>
      </c>
      <c r="Q113" s="263">
        <v>0</v>
      </c>
      <c r="R113" s="263">
        <f>Q113*H113</f>
        <v>0</v>
      </c>
      <c r="S113" s="263">
        <v>0</v>
      </c>
      <c r="T113" s="264">
        <f>S113*H113</f>
        <v>0</v>
      </c>
      <c r="AR113" s="24" t="s">
        <v>131</v>
      </c>
      <c r="AT113" s="24" t="s">
        <v>127</v>
      </c>
      <c r="AU113" s="24" t="s">
        <v>135</v>
      </c>
      <c r="AY113" s="24" t="s">
        <v>117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24" t="s">
        <v>78</v>
      </c>
      <c r="BK113" s="206">
        <f>ROUND(I113*H113,2)</f>
        <v>0</v>
      </c>
      <c r="BL113" s="24" t="s">
        <v>131</v>
      </c>
      <c r="BM113" s="24" t="s">
        <v>702</v>
      </c>
    </row>
    <row r="114" spans="2:12" s="1" customFormat="1" ht="6.95" customHeight="1">
      <c r="B114" s="56"/>
      <c r="C114" s="57"/>
      <c r="D114" s="57"/>
      <c r="E114" s="57"/>
      <c r="F114" s="57"/>
      <c r="G114" s="57"/>
      <c r="H114" s="57"/>
      <c r="I114" s="138"/>
      <c r="J114" s="57"/>
      <c r="K114" s="57"/>
      <c r="L114" s="61"/>
    </row>
  </sheetData>
  <sheetProtection algorithmName="SHA-512" hashValue="tu9dpKZpWUlO2CNcfvyJ8MABZUxh0fmNGGXX7qWx3EQPBxSusvsWZTCrSjgPdWhL58Cbt31iFWDe25Tx4MKkIQ==" saltValue="6QlPCS6bt8Cr1zCdjF6wozIh/3wt0W5s1SMz3aaviYjInbmzRe2FuNFSEcdHctsuQNMT631Mp5TXJgZoNHt0RQ==" spinCount="100000" sheet="1" objects="1" scenarios="1" formatColumns="0" formatRows="0" autoFilter="0"/>
  <autoFilter ref="C80:K113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1"/>
      <c r="C1" s="111"/>
      <c r="D1" s="112" t="s">
        <v>1</v>
      </c>
      <c r="E1" s="111"/>
      <c r="F1" s="113" t="s">
        <v>89</v>
      </c>
      <c r="G1" s="382" t="s">
        <v>90</v>
      </c>
      <c r="H1" s="382"/>
      <c r="I1" s="114"/>
      <c r="J1" s="113" t="s">
        <v>91</v>
      </c>
      <c r="K1" s="112" t="s">
        <v>92</v>
      </c>
      <c r="L1" s="113" t="s">
        <v>93</v>
      </c>
      <c r="M1" s="113"/>
      <c r="N1" s="113"/>
      <c r="O1" s="113"/>
      <c r="P1" s="113"/>
      <c r="Q1" s="113"/>
      <c r="R1" s="113"/>
      <c r="S1" s="113"/>
      <c r="T1" s="11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5"/>
      <c r="J3" s="26"/>
      <c r="K3" s="27"/>
      <c r="AT3" s="24" t="s">
        <v>82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16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6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6"/>
      <c r="J6" s="29"/>
      <c r="K6" s="31"/>
    </row>
    <row r="7" spans="2:11" ht="16.5" customHeight="1">
      <c r="B7" s="28"/>
      <c r="C7" s="29"/>
      <c r="D7" s="29"/>
      <c r="E7" s="389" t="str">
        <f>'Rekapitulace stavby'!K6</f>
        <v>HLB - Hlubočepská 281-31A</v>
      </c>
      <c r="F7" s="390"/>
      <c r="G7" s="390"/>
      <c r="H7" s="390"/>
      <c r="I7" s="116"/>
      <c r="J7" s="29"/>
      <c r="K7" s="31"/>
    </row>
    <row r="8" spans="2:11" s="1" customFormat="1" ht="15">
      <c r="B8" s="41"/>
      <c r="C8" s="42"/>
      <c r="D8" s="37" t="s">
        <v>118</v>
      </c>
      <c r="E8" s="42"/>
      <c r="F8" s="42"/>
      <c r="G8" s="42"/>
      <c r="H8" s="42"/>
      <c r="I8" s="117"/>
      <c r="J8" s="42"/>
      <c r="K8" s="45"/>
    </row>
    <row r="9" spans="2:11" s="1" customFormat="1" ht="36.95" customHeight="1">
      <c r="B9" s="41"/>
      <c r="C9" s="42"/>
      <c r="D9" s="42"/>
      <c r="E9" s="383" t="s">
        <v>703</v>
      </c>
      <c r="F9" s="384"/>
      <c r="G9" s="384"/>
      <c r="H9" s="384"/>
      <c r="I9" s="117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7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8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8" t="s">
        <v>25</v>
      </c>
      <c r="J12" s="119" t="str">
        <f>'Rekapitulace stavby'!AN8</f>
        <v>28. 4. 2018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7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8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8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7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8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8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7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8" t="s">
        <v>28</v>
      </c>
      <c r="J20" s="35" t="s">
        <v>34</v>
      </c>
      <c r="K20" s="45"/>
    </row>
    <row r="21" spans="2:11" s="1" customFormat="1" ht="18" customHeight="1">
      <c r="B21" s="41"/>
      <c r="C21" s="42"/>
      <c r="D21" s="42"/>
      <c r="E21" s="35" t="s">
        <v>35</v>
      </c>
      <c r="F21" s="42"/>
      <c r="G21" s="42"/>
      <c r="H21" s="42"/>
      <c r="I21" s="118" t="s">
        <v>30</v>
      </c>
      <c r="J21" s="35" t="s">
        <v>36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7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7"/>
      <c r="J23" s="42"/>
      <c r="K23" s="45"/>
    </row>
    <row r="24" spans="2:11" s="6" customFormat="1" ht="16.5" customHeight="1">
      <c r="B24" s="120"/>
      <c r="C24" s="121"/>
      <c r="D24" s="121"/>
      <c r="E24" s="378" t="s">
        <v>21</v>
      </c>
      <c r="F24" s="378"/>
      <c r="G24" s="378"/>
      <c r="H24" s="378"/>
      <c r="I24" s="122"/>
      <c r="J24" s="121"/>
      <c r="K24" s="123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7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4"/>
      <c r="J26" s="85"/>
      <c r="K26" s="125"/>
    </row>
    <row r="27" spans="2:11" s="1" customFormat="1" ht="25.35" customHeight="1">
      <c r="B27" s="41"/>
      <c r="C27" s="42"/>
      <c r="D27" s="126" t="s">
        <v>39</v>
      </c>
      <c r="E27" s="42"/>
      <c r="F27" s="42"/>
      <c r="G27" s="42"/>
      <c r="H27" s="42"/>
      <c r="I27" s="117"/>
      <c r="J27" s="127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4"/>
      <c r="J28" s="85"/>
      <c r="K28" s="125"/>
    </row>
    <row r="29" spans="2:11" s="1" customFormat="1" ht="14.45" customHeight="1">
      <c r="B29" s="41"/>
      <c r="C29" s="42"/>
      <c r="D29" s="42"/>
      <c r="E29" s="42"/>
      <c r="F29" s="46" t="s">
        <v>41</v>
      </c>
      <c r="G29" s="42"/>
      <c r="H29" s="42"/>
      <c r="I29" s="128" t="s">
        <v>40</v>
      </c>
      <c r="J29" s="46" t="s">
        <v>42</v>
      </c>
      <c r="K29" s="45"/>
    </row>
    <row r="30" spans="2:11" s="1" customFormat="1" ht="14.45" customHeight="1">
      <c r="B30" s="41"/>
      <c r="C30" s="42"/>
      <c r="D30" s="49" t="s">
        <v>43</v>
      </c>
      <c r="E30" s="49" t="s">
        <v>44</v>
      </c>
      <c r="F30" s="129">
        <f>ROUND(SUM(BE80:BE87),2)</f>
        <v>0</v>
      </c>
      <c r="G30" s="42"/>
      <c r="H30" s="42"/>
      <c r="I30" s="130">
        <v>0.21</v>
      </c>
      <c r="J30" s="129">
        <f>ROUND(ROUND((SUM(BE80:BE87)),2)*I30,2)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45</v>
      </c>
      <c r="F31" s="129">
        <f>ROUND(SUM(BF80:BF87),2)</f>
        <v>0</v>
      </c>
      <c r="G31" s="42"/>
      <c r="H31" s="42"/>
      <c r="I31" s="130">
        <v>0.15</v>
      </c>
      <c r="J31" s="129">
        <f>ROUND(ROUND((SUM(BF80:BF87)),2)*I31,2)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29">
        <f>ROUND(SUM(BG80:BG87),2)</f>
        <v>0</v>
      </c>
      <c r="G32" s="42"/>
      <c r="H32" s="42"/>
      <c r="I32" s="130">
        <v>0.21</v>
      </c>
      <c r="J32" s="129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47</v>
      </c>
      <c r="F33" s="129">
        <f>ROUND(SUM(BH80:BH87),2)</f>
        <v>0</v>
      </c>
      <c r="G33" s="42"/>
      <c r="H33" s="42"/>
      <c r="I33" s="130">
        <v>0.15</v>
      </c>
      <c r="J33" s="129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48</v>
      </c>
      <c r="F34" s="129">
        <f>ROUND(SUM(BI80:BI87),2)</f>
        <v>0</v>
      </c>
      <c r="G34" s="42"/>
      <c r="H34" s="42"/>
      <c r="I34" s="130">
        <v>0</v>
      </c>
      <c r="J34" s="129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7"/>
      <c r="J35" s="42"/>
      <c r="K35" s="45"/>
    </row>
    <row r="36" spans="2:11" s="1" customFormat="1" ht="25.35" customHeight="1">
      <c r="B36" s="41"/>
      <c r="C36" s="131"/>
      <c r="D36" s="132" t="s">
        <v>49</v>
      </c>
      <c r="E36" s="79"/>
      <c r="F36" s="79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8"/>
      <c r="J37" s="57"/>
      <c r="K37" s="58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7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7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7"/>
      <c r="J44" s="42"/>
      <c r="K44" s="45"/>
    </row>
    <row r="45" spans="2:11" s="1" customFormat="1" ht="16.5" customHeight="1">
      <c r="B45" s="41"/>
      <c r="C45" s="42"/>
      <c r="D45" s="42"/>
      <c r="E45" s="389" t="str">
        <f>E7</f>
        <v>HLB - Hlubočepská 281-31A</v>
      </c>
      <c r="F45" s="390"/>
      <c r="G45" s="390"/>
      <c r="H45" s="390"/>
      <c r="I45" s="117"/>
      <c r="J45" s="42"/>
      <c r="K45" s="45"/>
    </row>
    <row r="46" spans="2:11" s="1" customFormat="1" ht="14.45" customHeight="1">
      <c r="B46" s="41"/>
      <c r="C46" s="37" t="s">
        <v>118</v>
      </c>
      <c r="D46" s="42"/>
      <c r="E46" s="42"/>
      <c r="F46" s="42"/>
      <c r="G46" s="42"/>
      <c r="H46" s="42"/>
      <c r="I46" s="117"/>
      <c r="J46" s="42"/>
      <c r="K46" s="45"/>
    </row>
    <row r="47" spans="2:11" s="1" customFormat="1" ht="17.25" customHeight="1">
      <c r="B47" s="41"/>
      <c r="C47" s="42"/>
      <c r="D47" s="42"/>
      <c r="E47" s="383" t="str">
        <f>E9</f>
        <v>VRN - Vedlejší rozpočtové náklady</v>
      </c>
      <c r="F47" s="384"/>
      <c r="G47" s="384"/>
      <c r="H47" s="384"/>
      <c r="I47" s="117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7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Praha 5</v>
      </c>
      <c r="G49" s="42"/>
      <c r="H49" s="42"/>
      <c r="I49" s="118" t="s">
        <v>25</v>
      </c>
      <c r="J49" s="119" t="str">
        <f>IF(J12="","",J12)</f>
        <v>28. 4. 2018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7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>Městská část Praha 5</v>
      </c>
      <c r="G51" s="42"/>
      <c r="H51" s="42"/>
      <c r="I51" s="118" t="s">
        <v>33</v>
      </c>
      <c r="J51" s="378" t="str">
        <f>E21</f>
        <v>ABP a.s.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7"/>
      <c r="J52" s="385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7"/>
      <c r="J53" s="42"/>
      <c r="K53" s="45"/>
    </row>
    <row r="54" spans="2:11" s="1" customFormat="1" ht="29.25" customHeight="1">
      <c r="B54" s="41"/>
      <c r="C54" s="143" t="s">
        <v>96</v>
      </c>
      <c r="D54" s="131"/>
      <c r="E54" s="131"/>
      <c r="F54" s="131"/>
      <c r="G54" s="131"/>
      <c r="H54" s="131"/>
      <c r="I54" s="144"/>
      <c r="J54" s="145" t="s">
        <v>97</v>
      </c>
      <c r="K54" s="146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7"/>
      <c r="J55" s="42"/>
      <c r="K55" s="45"/>
    </row>
    <row r="56" spans="2:47" s="1" customFormat="1" ht="29.25" customHeight="1">
      <c r="B56" s="41"/>
      <c r="C56" s="147" t="s">
        <v>98</v>
      </c>
      <c r="D56" s="42"/>
      <c r="E56" s="42"/>
      <c r="F56" s="42"/>
      <c r="G56" s="42"/>
      <c r="H56" s="42"/>
      <c r="I56" s="117"/>
      <c r="J56" s="127">
        <f>J80</f>
        <v>0</v>
      </c>
      <c r="K56" s="45"/>
      <c r="AU56" s="24" t="s">
        <v>99</v>
      </c>
    </row>
    <row r="57" spans="2:11" s="7" customFormat="1" ht="24.95" customHeight="1">
      <c r="B57" s="148"/>
      <c r="C57" s="149"/>
      <c r="D57" s="150" t="s">
        <v>703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10" customFormat="1" ht="19.9" customHeight="1">
      <c r="B58" s="182"/>
      <c r="C58" s="183"/>
      <c r="D58" s="184" t="s">
        <v>704</v>
      </c>
      <c r="E58" s="185"/>
      <c r="F58" s="185"/>
      <c r="G58" s="185"/>
      <c r="H58" s="185"/>
      <c r="I58" s="186"/>
      <c r="J58" s="187">
        <f>J82</f>
        <v>0</v>
      </c>
      <c r="K58" s="188"/>
    </row>
    <row r="59" spans="2:11" s="10" customFormat="1" ht="19.9" customHeight="1">
      <c r="B59" s="182"/>
      <c r="C59" s="183"/>
      <c r="D59" s="184" t="s">
        <v>705</v>
      </c>
      <c r="E59" s="185"/>
      <c r="F59" s="185"/>
      <c r="G59" s="185"/>
      <c r="H59" s="185"/>
      <c r="I59" s="186"/>
      <c r="J59" s="187">
        <f>J84</f>
        <v>0</v>
      </c>
      <c r="K59" s="188"/>
    </row>
    <row r="60" spans="2:11" s="10" customFormat="1" ht="19.9" customHeight="1">
      <c r="B60" s="182"/>
      <c r="C60" s="183"/>
      <c r="D60" s="184" t="s">
        <v>706</v>
      </c>
      <c r="E60" s="185"/>
      <c r="F60" s="185"/>
      <c r="G60" s="185"/>
      <c r="H60" s="185"/>
      <c r="I60" s="186"/>
      <c r="J60" s="187">
        <f>J86</f>
        <v>0</v>
      </c>
      <c r="K60" s="188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17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38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1"/>
      <c r="J66" s="60"/>
      <c r="K66" s="60"/>
      <c r="L66" s="61"/>
    </row>
    <row r="67" spans="2:12" s="1" customFormat="1" ht="36.95" customHeight="1">
      <c r="B67" s="41"/>
      <c r="C67" s="62" t="s">
        <v>101</v>
      </c>
      <c r="D67" s="63"/>
      <c r="E67" s="63"/>
      <c r="F67" s="63"/>
      <c r="G67" s="63"/>
      <c r="H67" s="63"/>
      <c r="I67" s="155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55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55"/>
      <c r="J69" s="63"/>
      <c r="K69" s="63"/>
      <c r="L69" s="61"/>
    </row>
    <row r="70" spans="2:12" s="1" customFormat="1" ht="16.5" customHeight="1">
      <c r="B70" s="41"/>
      <c r="C70" s="63"/>
      <c r="D70" s="63"/>
      <c r="E70" s="387" t="str">
        <f>E7</f>
        <v>HLB - Hlubočepská 281-31A</v>
      </c>
      <c r="F70" s="388"/>
      <c r="G70" s="388"/>
      <c r="H70" s="388"/>
      <c r="I70" s="155"/>
      <c r="J70" s="63"/>
      <c r="K70" s="63"/>
      <c r="L70" s="61"/>
    </row>
    <row r="71" spans="2:12" s="1" customFormat="1" ht="14.45" customHeight="1">
      <c r="B71" s="41"/>
      <c r="C71" s="65" t="s">
        <v>118</v>
      </c>
      <c r="D71" s="63"/>
      <c r="E71" s="63"/>
      <c r="F71" s="63"/>
      <c r="G71" s="63"/>
      <c r="H71" s="63"/>
      <c r="I71" s="155"/>
      <c r="J71" s="63"/>
      <c r="K71" s="63"/>
      <c r="L71" s="61"/>
    </row>
    <row r="72" spans="2:12" s="1" customFormat="1" ht="17.25" customHeight="1">
      <c r="B72" s="41"/>
      <c r="C72" s="63"/>
      <c r="D72" s="63"/>
      <c r="E72" s="350" t="str">
        <f>E9</f>
        <v>VRN - Vedlejší rozpočtové náklady</v>
      </c>
      <c r="F72" s="386"/>
      <c r="G72" s="386"/>
      <c r="H72" s="386"/>
      <c r="I72" s="155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55"/>
      <c r="J73" s="63"/>
      <c r="K73" s="63"/>
      <c r="L73" s="61"/>
    </row>
    <row r="74" spans="2:12" s="1" customFormat="1" ht="18" customHeight="1">
      <c r="B74" s="41"/>
      <c r="C74" s="65" t="s">
        <v>23</v>
      </c>
      <c r="D74" s="63"/>
      <c r="E74" s="63"/>
      <c r="F74" s="156" t="str">
        <f>F12</f>
        <v>Praha 5</v>
      </c>
      <c r="G74" s="63"/>
      <c r="H74" s="63"/>
      <c r="I74" s="157" t="s">
        <v>25</v>
      </c>
      <c r="J74" s="73" t="str">
        <f>IF(J12="","",J12)</f>
        <v>28. 4. 2018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55"/>
      <c r="J75" s="63"/>
      <c r="K75" s="63"/>
      <c r="L75" s="61"/>
    </row>
    <row r="76" spans="2:12" s="1" customFormat="1" ht="15">
      <c r="B76" s="41"/>
      <c r="C76" s="65" t="s">
        <v>27</v>
      </c>
      <c r="D76" s="63"/>
      <c r="E76" s="63"/>
      <c r="F76" s="156" t="str">
        <f>E15</f>
        <v>Městská část Praha 5</v>
      </c>
      <c r="G76" s="63"/>
      <c r="H76" s="63"/>
      <c r="I76" s="157" t="s">
        <v>33</v>
      </c>
      <c r="J76" s="156" t="str">
        <f>E21</f>
        <v>ABP a.s.</v>
      </c>
      <c r="K76" s="63"/>
      <c r="L76" s="61"/>
    </row>
    <row r="77" spans="2:12" s="1" customFormat="1" ht="14.45" customHeight="1">
      <c r="B77" s="41"/>
      <c r="C77" s="65" t="s">
        <v>31</v>
      </c>
      <c r="D77" s="63"/>
      <c r="E77" s="63"/>
      <c r="F77" s="156" t="str">
        <f>IF(E18="","",E18)</f>
        <v/>
      </c>
      <c r="G77" s="63"/>
      <c r="H77" s="63"/>
      <c r="I77" s="155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55"/>
      <c r="J78" s="63"/>
      <c r="K78" s="63"/>
      <c r="L78" s="61"/>
    </row>
    <row r="79" spans="2:20" s="8" customFormat="1" ht="29.25" customHeight="1">
      <c r="B79" s="158"/>
      <c r="C79" s="159" t="s">
        <v>102</v>
      </c>
      <c r="D79" s="160" t="s">
        <v>58</v>
      </c>
      <c r="E79" s="160" t="s">
        <v>54</v>
      </c>
      <c r="F79" s="160" t="s">
        <v>103</v>
      </c>
      <c r="G79" s="160" t="s">
        <v>104</v>
      </c>
      <c r="H79" s="160" t="s">
        <v>105</v>
      </c>
      <c r="I79" s="161" t="s">
        <v>106</v>
      </c>
      <c r="J79" s="160" t="s">
        <v>97</v>
      </c>
      <c r="K79" s="162" t="s">
        <v>107</v>
      </c>
      <c r="L79" s="163"/>
      <c r="M79" s="81" t="s">
        <v>108</v>
      </c>
      <c r="N79" s="82" t="s">
        <v>43</v>
      </c>
      <c r="O79" s="82" t="s">
        <v>109</v>
      </c>
      <c r="P79" s="82" t="s">
        <v>110</v>
      </c>
      <c r="Q79" s="82" t="s">
        <v>111</v>
      </c>
      <c r="R79" s="82" t="s">
        <v>112</v>
      </c>
      <c r="S79" s="82" t="s">
        <v>113</v>
      </c>
      <c r="T79" s="83" t="s">
        <v>114</v>
      </c>
    </row>
    <row r="80" spans="2:63" s="1" customFormat="1" ht="29.25" customHeight="1">
      <c r="B80" s="41"/>
      <c r="C80" s="87" t="s">
        <v>98</v>
      </c>
      <c r="D80" s="63"/>
      <c r="E80" s="63"/>
      <c r="F80" s="63"/>
      <c r="G80" s="63"/>
      <c r="H80" s="63"/>
      <c r="I80" s="155"/>
      <c r="J80" s="164">
        <f>BK80</f>
        <v>0</v>
      </c>
      <c r="K80" s="63"/>
      <c r="L80" s="61"/>
      <c r="M80" s="84"/>
      <c r="N80" s="85"/>
      <c r="O80" s="85"/>
      <c r="P80" s="165">
        <f>P81</f>
        <v>0</v>
      </c>
      <c r="Q80" s="85"/>
      <c r="R80" s="165">
        <f>R81</f>
        <v>0</v>
      </c>
      <c r="S80" s="85"/>
      <c r="T80" s="166">
        <f>T81</f>
        <v>0</v>
      </c>
      <c r="AT80" s="24" t="s">
        <v>72</v>
      </c>
      <c r="AU80" s="24" t="s">
        <v>99</v>
      </c>
      <c r="BK80" s="167">
        <f>BK81</f>
        <v>0</v>
      </c>
    </row>
    <row r="81" spans="2:63" s="9" customFormat="1" ht="37.35" customHeight="1">
      <c r="B81" s="168"/>
      <c r="C81" s="169"/>
      <c r="D81" s="170" t="s">
        <v>72</v>
      </c>
      <c r="E81" s="171" t="s">
        <v>86</v>
      </c>
      <c r="F81" s="171" t="s">
        <v>87</v>
      </c>
      <c r="G81" s="169"/>
      <c r="H81" s="169"/>
      <c r="I81" s="172"/>
      <c r="J81" s="173">
        <f>BK81</f>
        <v>0</v>
      </c>
      <c r="K81" s="169"/>
      <c r="L81" s="174"/>
      <c r="M81" s="189"/>
      <c r="N81" s="190"/>
      <c r="O81" s="190"/>
      <c r="P81" s="191">
        <f>P82+P84+P86</f>
        <v>0</v>
      </c>
      <c r="Q81" s="190"/>
      <c r="R81" s="191">
        <f>R82+R84+R86</f>
        <v>0</v>
      </c>
      <c r="S81" s="190"/>
      <c r="T81" s="192">
        <f>T82+T84+T86</f>
        <v>0</v>
      </c>
      <c r="AR81" s="179" t="s">
        <v>143</v>
      </c>
      <c r="AT81" s="180" t="s">
        <v>72</v>
      </c>
      <c r="AU81" s="180" t="s">
        <v>73</v>
      </c>
      <c r="AY81" s="179" t="s">
        <v>117</v>
      </c>
      <c r="BK81" s="181">
        <f>BK82+BK84+BK86</f>
        <v>0</v>
      </c>
    </row>
    <row r="82" spans="2:63" s="9" customFormat="1" ht="19.9" customHeight="1">
      <c r="B82" s="168"/>
      <c r="C82" s="169"/>
      <c r="D82" s="170" t="s">
        <v>72</v>
      </c>
      <c r="E82" s="193" t="s">
        <v>707</v>
      </c>
      <c r="F82" s="193" t="s">
        <v>708</v>
      </c>
      <c r="G82" s="169"/>
      <c r="H82" s="169"/>
      <c r="I82" s="172"/>
      <c r="J82" s="194">
        <f>BK82</f>
        <v>0</v>
      </c>
      <c r="K82" s="169"/>
      <c r="L82" s="174"/>
      <c r="M82" s="189"/>
      <c r="N82" s="190"/>
      <c r="O82" s="190"/>
      <c r="P82" s="191">
        <f>P83</f>
        <v>0</v>
      </c>
      <c r="Q82" s="190"/>
      <c r="R82" s="191">
        <f>R83</f>
        <v>0</v>
      </c>
      <c r="S82" s="190"/>
      <c r="T82" s="192">
        <f>T83</f>
        <v>0</v>
      </c>
      <c r="AR82" s="179" t="s">
        <v>143</v>
      </c>
      <c r="AT82" s="180" t="s">
        <v>72</v>
      </c>
      <c r="AU82" s="180" t="s">
        <v>78</v>
      </c>
      <c r="AY82" s="179" t="s">
        <v>117</v>
      </c>
      <c r="BK82" s="181">
        <f>BK83</f>
        <v>0</v>
      </c>
    </row>
    <row r="83" spans="2:65" s="1" customFormat="1" ht="16.5" customHeight="1">
      <c r="B83" s="41"/>
      <c r="C83" s="195" t="s">
        <v>78</v>
      </c>
      <c r="D83" s="195" t="s">
        <v>127</v>
      </c>
      <c r="E83" s="196" t="s">
        <v>709</v>
      </c>
      <c r="F83" s="197" t="s">
        <v>708</v>
      </c>
      <c r="G83" s="198" t="s">
        <v>710</v>
      </c>
      <c r="H83" s="265"/>
      <c r="I83" s="200"/>
      <c r="J83" s="201">
        <f>ROUND(I83*H83,2)</f>
        <v>0</v>
      </c>
      <c r="K83" s="197" t="s">
        <v>601</v>
      </c>
      <c r="L83" s="61"/>
      <c r="M83" s="202" t="s">
        <v>21</v>
      </c>
      <c r="N83" s="203" t="s">
        <v>44</v>
      </c>
      <c r="O83" s="42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AR83" s="24" t="s">
        <v>711</v>
      </c>
      <c r="AT83" s="24" t="s">
        <v>127</v>
      </c>
      <c r="AU83" s="24" t="s">
        <v>82</v>
      </c>
      <c r="AY83" s="24" t="s">
        <v>117</v>
      </c>
      <c r="BE83" s="206">
        <f>IF(N83="základní",J83,0)</f>
        <v>0</v>
      </c>
      <c r="BF83" s="206">
        <f>IF(N83="snížená",J83,0)</f>
        <v>0</v>
      </c>
      <c r="BG83" s="206">
        <f>IF(N83="zákl. přenesená",J83,0)</f>
        <v>0</v>
      </c>
      <c r="BH83" s="206">
        <f>IF(N83="sníž. přenesená",J83,0)</f>
        <v>0</v>
      </c>
      <c r="BI83" s="206">
        <f>IF(N83="nulová",J83,0)</f>
        <v>0</v>
      </c>
      <c r="BJ83" s="24" t="s">
        <v>78</v>
      </c>
      <c r="BK83" s="206">
        <f>ROUND(I83*H83,2)</f>
        <v>0</v>
      </c>
      <c r="BL83" s="24" t="s">
        <v>711</v>
      </c>
      <c r="BM83" s="24" t="s">
        <v>712</v>
      </c>
    </row>
    <row r="84" spans="2:63" s="9" customFormat="1" ht="29.85" customHeight="1">
      <c r="B84" s="168"/>
      <c r="C84" s="169"/>
      <c r="D84" s="170" t="s">
        <v>72</v>
      </c>
      <c r="E84" s="193" t="s">
        <v>713</v>
      </c>
      <c r="F84" s="193" t="s">
        <v>714</v>
      </c>
      <c r="G84" s="169"/>
      <c r="H84" s="169"/>
      <c r="I84" s="172"/>
      <c r="J84" s="194">
        <f>BK84</f>
        <v>0</v>
      </c>
      <c r="K84" s="169"/>
      <c r="L84" s="174"/>
      <c r="M84" s="189"/>
      <c r="N84" s="190"/>
      <c r="O84" s="190"/>
      <c r="P84" s="191">
        <f>P85</f>
        <v>0</v>
      </c>
      <c r="Q84" s="190"/>
      <c r="R84" s="191">
        <f>R85</f>
        <v>0</v>
      </c>
      <c r="S84" s="190"/>
      <c r="T84" s="192">
        <f>T85</f>
        <v>0</v>
      </c>
      <c r="AR84" s="179" t="s">
        <v>143</v>
      </c>
      <c r="AT84" s="180" t="s">
        <v>72</v>
      </c>
      <c r="AU84" s="180" t="s">
        <v>78</v>
      </c>
      <c r="AY84" s="179" t="s">
        <v>117</v>
      </c>
      <c r="BK84" s="181">
        <f>BK85</f>
        <v>0</v>
      </c>
    </row>
    <row r="85" spans="2:65" s="1" customFormat="1" ht="16.5" customHeight="1">
      <c r="B85" s="41"/>
      <c r="C85" s="195" t="s">
        <v>82</v>
      </c>
      <c r="D85" s="195" t="s">
        <v>127</v>
      </c>
      <c r="E85" s="196" t="s">
        <v>715</v>
      </c>
      <c r="F85" s="197" t="s">
        <v>714</v>
      </c>
      <c r="G85" s="198" t="s">
        <v>710</v>
      </c>
      <c r="H85" s="265"/>
      <c r="I85" s="200"/>
      <c r="J85" s="201">
        <f>ROUND(I85*H85,2)</f>
        <v>0</v>
      </c>
      <c r="K85" s="197" t="s">
        <v>601</v>
      </c>
      <c r="L85" s="61"/>
      <c r="M85" s="202" t="s">
        <v>21</v>
      </c>
      <c r="N85" s="203" t="s">
        <v>44</v>
      </c>
      <c r="O85" s="42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AR85" s="24" t="s">
        <v>711</v>
      </c>
      <c r="AT85" s="24" t="s">
        <v>127</v>
      </c>
      <c r="AU85" s="24" t="s">
        <v>82</v>
      </c>
      <c r="AY85" s="24" t="s">
        <v>117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24" t="s">
        <v>78</v>
      </c>
      <c r="BK85" s="206">
        <f>ROUND(I85*H85,2)</f>
        <v>0</v>
      </c>
      <c r="BL85" s="24" t="s">
        <v>711</v>
      </c>
      <c r="BM85" s="24" t="s">
        <v>716</v>
      </c>
    </row>
    <row r="86" spans="2:63" s="9" customFormat="1" ht="29.85" customHeight="1">
      <c r="B86" s="168"/>
      <c r="C86" s="169"/>
      <c r="D86" s="170" t="s">
        <v>72</v>
      </c>
      <c r="E86" s="193" t="s">
        <v>717</v>
      </c>
      <c r="F86" s="193" t="s">
        <v>718</v>
      </c>
      <c r="G86" s="169"/>
      <c r="H86" s="169"/>
      <c r="I86" s="172"/>
      <c r="J86" s="194">
        <f>BK86</f>
        <v>0</v>
      </c>
      <c r="K86" s="169"/>
      <c r="L86" s="174"/>
      <c r="M86" s="189"/>
      <c r="N86" s="190"/>
      <c r="O86" s="190"/>
      <c r="P86" s="191">
        <f>P87</f>
        <v>0</v>
      </c>
      <c r="Q86" s="190"/>
      <c r="R86" s="191">
        <f>R87</f>
        <v>0</v>
      </c>
      <c r="S86" s="190"/>
      <c r="T86" s="192">
        <f>T87</f>
        <v>0</v>
      </c>
      <c r="AR86" s="179" t="s">
        <v>143</v>
      </c>
      <c r="AT86" s="180" t="s">
        <v>72</v>
      </c>
      <c r="AU86" s="180" t="s">
        <v>78</v>
      </c>
      <c r="AY86" s="179" t="s">
        <v>117</v>
      </c>
      <c r="BK86" s="181">
        <f>BK87</f>
        <v>0</v>
      </c>
    </row>
    <row r="87" spans="2:65" s="1" customFormat="1" ht="16.5" customHeight="1">
      <c r="B87" s="41"/>
      <c r="C87" s="195" t="s">
        <v>135</v>
      </c>
      <c r="D87" s="195" t="s">
        <v>127</v>
      </c>
      <c r="E87" s="196" t="s">
        <v>719</v>
      </c>
      <c r="F87" s="197" t="s">
        <v>718</v>
      </c>
      <c r="G87" s="198" t="s">
        <v>710</v>
      </c>
      <c r="H87" s="265"/>
      <c r="I87" s="200"/>
      <c r="J87" s="201">
        <f>ROUND(I87*H87,2)</f>
        <v>0</v>
      </c>
      <c r="K87" s="197" t="s">
        <v>601</v>
      </c>
      <c r="L87" s="61"/>
      <c r="M87" s="202" t="s">
        <v>21</v>
      </c>
      <c r="N87" s="261" t="s">
        <v>44</v>
      </c>
      <c r="O87" s="262"/>
      <c r="P87" s="263">
        <f>O87*H87</f>
        <v>0</v>
      </c>
      <c r="Q87" s="263">
        <v>0</v>
      </c>
      <c r="R87" s="263">
        <f>Q87*H87</f>
        <v>0</v>
      </c>
      <c r="S87" s="263">
        <v>0</v>
      </c>
      <c r="T87" s="264">
        <f>S87*H87</f>
        <v>0</v>
      </c>
      <c r="AR87" s="24" t="s">
        <v>711</v>
      </c>
      <c r="AT87" s="24" t="s">
        <v>127</v>
      </c>
      <c r="AU87" s="24" t="s">
        <v>82</v>
      </c>
      <c r="AY87" s="24" t="s">
        <v>117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24" t="s">
        <v>78</v>
      </c>
      <c r="BK87" s="206">
        <f>ROUND(I87*H87,2)</f>
        <v>0</v>
      </c>
      <c r="BL87" s="24" t="s">
        <v>711</v>
      </c>
      <c r="BM87" s="24" t="s">
        <v>720</v>
      </c>
    </row>
    <row r="88" spans="2:12" s="1" customFormat="1" ht="6.95" customHeight="1">
      <c r="B88" s="56"/>
      <c r="C88" s="57"/>
      <c r="D88" s="57"/>
      <c r="E88" s="57"/>
      <c r="F88" s="57"/>
      <c r="G88" s="57"/>
      <c r="H88" s="57"/>
      <c r="I88" s="138"/>
      <c r="J88" s="57"/>
      <c r="K88" s="57"/>
      <c r="L88" s="61"/>
    </row>
  </sheetData>
  <sheetProtection algorithmName="SHA-512" hashValue="fvU5cwzjMtAHT4gKe1dYwYyfTQ7fyNMlAUirJFDiuVNfb4LI5GsxQ8R1H/VVJ83RGA/IbLBF5koF3ZqvOfpLIg==" saltValue="1fFU0luvaCwBTFhgPE7LN0ETpbJ+cfIKA6j9zLedmylysxboqh/SJgsK16XMr2p/mKXEW+txLt8mQ0BksUcszQ==" spinCount="100000" sheet="1" objects="1" scenarios="1" formatColumns="0" formatRows="0" autoFilter="0"/>
  <autoFilter ref="C79:K87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6" customWidth="1"/>
    <col min="2" max="2" width="1.66796875" style="266" customWidth="1"/>
    <col min="3" max="4" width="5" style="266" customWidth="1"/>
    <col min="5" max="5" width="11.66015625" style="266" customWidth="1"/>
    <col min="6" max="6" width="9.16015625" style="266" customWidth="1"/>
    <col min="7" max="7" width="5" style="266" customWidth="1"/>
    <col min="8" max="8" width="77.83203125" style="266" customWidth="1"/>
    <col min="9" max="10" width="20" style="266" customWidth="1"/>
    <col min="11" max="11" width="1.66796875" style="266" customWidth="1"/>
  </cols>
  <sheetData>
    <row r="1" ht="37.5" customHeight="1"/>
    <row r="2" spans="2:11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15" customFormat="1" ht="45" customHeight="1">
      <c r="B3" s="270"/>
      <c r="C3" s="392" t="s">
        <v>721</v>
      </c>
      <c r="D3" s="392"/>
      <c r="E3" s="392"/>
      <c r="F3" s="392"/>
      <c r="G3" s="392"/>
      <c r="H3" s="392"/>
      <c r="I3" s="392"/>
      <c r="J3" s="392"/>
      <c r="K3" s="271"/>
    </row>
    <row r="4" spans="2:11" ht="25.5" customHeight="1">
      <c r="B4" s="272"/>
      <c r="C4" s="393" t="s">
        <v>722</v>
      </c>
      <c r="D4" s="393"/>
      <c r="E4" s="393"/>
      <c r="F4" s="393"/>
      <c r="G4" s="393"/>
      <c r="H4" s="393"/>
      <c r="I4" s="393"/>
      <c r="J4" s="393"/>
      <c r="K4" s="273"/>
    </row>
    <row r="5" spans="2:11" ht="5.25" customHeight="1">
      <c r="B5" s="272"/>
      <c r="C5" s="274"/>
      <c r="D5" s="274"/>
      <c r="E5" s="274"/>
      <c r="F5" s="274"/>
      <c r="G5" s="274"/>
      <c r="H5" s="274"/>
      <c r="I5" s="274"/>
      <c r="J5" s="274"/>
      <c r="K5" s="273"/>
    </row>
    <row r="6" spans="2:11" ht="15" customHeight="1">
      <c r="B6" s="272"/>
      <c r="C6" s="391" t="s">
        <v>723</v>
      </c>
      <c r="D6" s="391"/>
      <c r="E6" s="391"/>
      <c r="F6" s="391"/>
      <c r="G6" s="391"/>
      <c r="H6" s="391"/>
      <c r="I6" s="391"/>
      <c r="J6" s="391"/>
      <c r="K6" s="273"/>
    </row>
    <row r="7" spans="2:11" ht="15" customHeight="1">
      <c r="B7" s="276"/>
      <c r="C7" s="391" t="s">
        <v>724</v>
      </c>
      <c r="D7" s="391"/>
      <c r="E7" s="391"/>
      <c r="F7" s="391"/>
      <c r="G7" s="391"/>
      <c r="H7" s="391"/>
      <c r="I7" s="391"/>
      <c r="J7" s="391"/>
      <c r="K7" s="273"/>
    </row>
    <row r="8" spans="2:1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ht="15" customHeight="1">
      <c r="B9" s="276"/>
      <c r="C9" s="391" t="s">
        <v>725</v>
      </c>
      <c r="D9" s="391"/>
      <c r="E9" s="391"/>
      <c r="F9" s="391"/>
      <c r="G9" s="391"/>
      <c r="H9" s="391"/>
      <c r="I9" s="391"/>
      <c r="J9" s="391"/>
      <c r="K9" s="273"/>
    </row>
    <row r="10" spans="2:11" ht="15" customHeight="1">
      <c r="B10" s="276"/>
      <c r="C10" s="275"/>
      <c r="D10" s="391" t="s">
        <v>726</v>
      </c>
      <c r="E10" s="391"/>
      <c r="F10" s="391"/>
      <c r="G10" s="391"/>
      <c r="H10" s="391"/>
      <c r="I10" s="391"/>
      <c r="J10" s="391"/>
      <c r="K10" s="273"/>
    </row>
    <row r="11" spans="2:11" ht="15" customHeight="1">
      <c r="B11" s="276"/>
      <c r="C11" s="277"/>
      <c r="D11" s="391" t="s">
        <v>727</v>
      </c>
      <c r="E11" s="391"/>
      <c r="F11" s="391"/>
      <c r="G11" s="391"/>
      <c r="H11" s="391"/>
      <c r="I11" s="391"/>
      <c r="J11" s="391"/>
      <c r="K11" s="273"/>
    </row>
    <row r="12" spans="2:11" ht="12.75" customHeight="1">
      <c r="B12" s="276"/>
      <c r="C12" s="277"/>
      <c r="D12" s="277"/>
      <c r="E12" s="277"/>
      <c r="F12" s="277"/>
      <c r="G12" s="277"/>
      <c r="H12" s="277"/>
      <c r="I12" s="277"/>
      <c r="J12" s="277"/>
      <c r="K12" s="273"/>
    </row>
    <row r="13" spans="2:11" ht="15" customHeight="1">
      <c r="B13" s="276"/>
      <c r="C13" s="277"/>
      <c r="D13" s="391" t="s">
        <v>728</v>
      </c>
      <c r="E13" s="391"/>
      <c r="F13" s="391"/>
      <c r="G13" s="391"/>
      <c r="H13" s="391"/>
      <c r="I13" s="391"/>
      <c r="J13" s="391"/>
      <c r="K13" s="273"/>
    </row>
    <row r="14" spans="2:11" ht="15" customHeight="1">
      <c r="B14" s="276"/>
      <c r="C14" s="277"/>
      <c r="D14" s="391" t="s">
        <v>729</v>
      </c>
      <c r="E14" s="391"/>
      <c r="F14" s="391"/>
      <c r="G14" s="391"/>
      <c r="H14" s="391"/>
      <c r="I14" s="391"/>
      <c r="J14" s="391"/>
      <c r="K14" s="273"/>
    </row>
    <row r="15" spans="2:11" ht="15" customHeight="1">
      <c r="B15" s="276"/>
      <c r="C15" s="277"/>
      <c r="D15" s="391" t="s">
        <v>730</v>
      </c>
      <c r="E15" s="391"/>
      <c r="F15" s="391"/>
      <c r="G15" s="391"/>
      <c r="H15" s="391"/>
      <c r="I15" s="391"/>
      <c r="J15" s="391"/>
      <c r="K15" s="273"/>
    </row>
    <row r="16" spans="2:11" ht="15" customHeight="1">
      <c r="B16" s="276"/>
      <c r="C16" s="277"/>
      <c r="D16" s="277"/>
      <c r="E16" s="278" t="s">
        <v>77</v>
      </c>
      <c r="F16" s="391" t="s">
        <v>731</v>
      </c>
      <c r="G16" s="391"/>
      <c r="H16" s="391"/>
      <c r="I16" s="391"/>
      <c r="J16" s="391"/>
      <c r="K16" s="273"/>
    </row>
    <row r="17" spans="2:11" ht="15" customHeight="1">
      <c r="B17" s="276"/>
      <c r="C17" s="277"/>
      <c r="D17" s="277"/>
      <c r="E17" s="278" t="s">
        <v>732</v>
      </c>
      <c r="F17" s="391" t="s">
        <v>733</v>
      </c>
      <c r="G17" s="391"/>
      <c r="H17" s="391"/>
      <c r="I17" s="391"/>
      <c r="J17" s="391"/>
      <c r="K17" s="273"/>
    </row>
    <row r="18" spans="2:11" ht="15" customHeight="1">
      <c r="B18" s="276"/>
      <c r="C18" s="277"/>
      <c r="D18" s="277"/>
      <c r="E18" s="278" t="s">
        <v>734</v>
      </c>
      <c r="F18" s="391" t="s">
        <v>735</v>
      </c>
      <c r="G18" s="391"/>
      <c r="H18" s="391"/>
      <c r="I18" s="391"/>
      <c r="J18" s="391"/>
      <c r="K18" s="273"/>
    </row>
    <row r="19" spans="2:11" ht="15" customHeight="1">
      <c r="B19" s="276"/>
      <c r="C19" s="277"/>
      <c r="D19" s="277"/>
      <c r="E19" s="278" t="s">
        <v>736</v>
      </c>
      <c r="F19" s="391" t="s">
        <v>737</v>
      </c>
      <c r="G19" s="391"/>
      <c r="H19" s="391"/>
      <c r="I19" s="391"/>
      <c r="J19" s="391"/>
      <c r="K19" s="273"/>
    </row>
    <row r="20" spans="2:11" ht="15" customHeight="1">
      <c r="B20" s="276"/>
      <c r="C20" s="277"/>
      <c r="D20" s="277"/>
      <c r="E20" s="278" t="s">
        <v>738</v>
      </c>
      <c r="F20" s="391" t="s">
        <v>739</v>
      </c>
      <c r="G20" s="391"/>
      <c r="H20" s="391"/>
      <c r="I20" s="391"/>
      <c r="J20" s="391"/>
      <c r="K20" s="273"/>
    </row>
    <row r="21" spans="2:11" ht="15" customHeight="1">
      <c r="B21" s="276"/>
      <c r="C21" s="277"/>
      <c r="D21" s="277"/>
      <c r="E21" s="278" t="s">
        <v>740</v>
      </c>
      <c r="F21" s="391" t="s">
        <v>741</v>
      </c>
      <c r="G21" s="391"/>
      <c r="H21" s="391"/>
      <c r="I21" s="391"/>
      <c r="J21" s="391"/>
      <c r="K21" s="273"/>
    </row>
    <row r="22" spans="2:11" ht="12.75" customHeight="1">
      <c r="B22" s="276"/>
      <c r="C22" s="277"/>
      <c r="D22" s="277"/>
      <c r="E22" s="277"/>
      <c r="F22" s="277"/>
      <c r="G22" s="277"/>
      <c r="H22" s="277"/>
      <c r="I22" s="277"/>
      <c r="J22" s="277"/>
      <c r="K22" s="273"/>
    </row>
    <row r="23" spans="2:11" ht="15" customHeight="1">
      <c r="B23" s="276"/>
      <c r="C23" s="391" t="s">
        <v>742</v>
      </c>
      <c r="D23" s="391"/>
      <c r="E23" s="391"/>
      <c r="F23" s="391"/>
      <c r="G23" s="391"/>
      <c r="H23" s="391"/>
      <c r="I23" s="391"/>
      <c r="J23" s="391"/>
      <c r="K23" s="273"/>
    </row>
    <row r="24" spans="2:11" ht="15" customHeight="1">
      <c r="B24" s="276"/>
      <c r="C24" s="391" t="s">
        <v>743</v>
      </c>
      <c r="D24" s="391"/>
      <c r="E24" s="391"/>
      <c r="F24" s="391"/>
      <c r="G24" s="391"/>
      <c r="H24" s="391"/>
      <c r="I24" s="391"/>
      <c r="J24" s="391"/>
      <c r="K24" s="273"/>
    </row>
    <row r="25" spans="2:11" ht="15" customHeight="1">
      <c r="B25" s="276"/>
      <c r="C25" s="275"/>
      <c r="D25" s="391" t="s">
        <v>744</v>
      </c>
      <c r="E25" s="391"/>
      <c r="F25" s="391"/>
      <c r="G25" s="391"/>
      <c r="H25" s="391"/>
      <c r="I25" s="391"/>
      <c r="J25" s="391"/>
      <c r="K25" s="273"/>
    </row>
    <row r="26" spans="2:11" ht="15" customHeight="1">
      <c r="B26" s="276"/>
      <c r="C26" s="277"/>
      <c r="D26" s="391" t="s">
        <v>745</v>
      </c>
      <c r="E26" s="391"/>
      <c r="F26" s="391"/>
      <c r="G26" s="391"/>
      <c r="H26" s="391"/>
      <c r="I26" s="391"/>
      <c r="J26" s="391"/>
      <c r="K26" s="273"/>
    </row>
    <row r="27" spans="2:11" ht="12.75" customHeight="1">
      <c r="B27" s="276"/>
      <c r="C27" s="277"/>
      <c r="D27" s="277"/>
      <c r="E27" s="277"/>
      <c r="F27" s="277"/>
      <c r="G27" s="277"/>
      <c r="H27" s="277"/>
      <c r="I27" s="277"/>
      <c r="J27" s="277"/>
      <c r="K27" s="273"/>
    </row>
    <row r="28" spans="2:11" ht="15" customHeight="1">
      <c r="B28" s="276"/>
      <c r="C28" s="277"/>
      <c r="D28" s="391" t="s">
        <v>746</v>
      </c>
      <c r="E28" s="391"/>
      <c r="F28" s="391"/>
      <c r="G28" s="391"/>
      <c r="H28" s="391"/>
      <c r="I28" s="391"/>
      <c r="J28" s="391"/>
      <c r="K28" s="273"/>
    </row>
    <row r="29" spans="2:11" ht="15" customHeight="1">
      <c r="B29" s="276"/>
      <c r="C29" s="277"/>
      <c r="D29" s="391" t="s">
        <v>747</v>
      </c>
      <c r="E29" s="391"/>
      <c r="F29" s="391"/>
      <c r="G29" s="391"/>
      <c r="H29" s="391"/>
      <c r="I29" s="391"/>
      <c r="J29" s="391"/>
      <c r="K29" s="273"/>
    </row>
    <row r="30" spans="2:11" ht="12.75" customHeight="1">
      <c r="B30" s="276"/>
      <c r="C30" s="277"/>
      <c r="D30" s="277"/>
      <c r="E30" s="277"/>
      <c r="F30" s="277"/>
      <c r="G30" s="277"/>
      <c r="H30" s="277"/>
      <c r="I30" s="277"/>
      <c r="J30" s="277"/>
      <c r="K30" s="273"/>
    </row>
    <row r="31" spans="2:11" ht="15" customHeight="1">
      <c r="B31" s="276"/>
      <c r="C31" s="277"/>
      <c r="D31" s="391" t="s">
        <v>748</v>
      </c>
      <c r="E31" s="391"/>
      <c r="F31" s="391"/>
      <c r="G31" s="391"/>
      <c r="H31" s="391"/>
      <c r="I31" s="391"/>
      <c r="J31" s="391"/>
      <c r="K31" s="273"/>
    </row>
    <row r="32" spans="2:11" ht="15" customHeight="1">
      <c r="B32" s="276"/>
      <c r="C32" s="277"/>
      <c r="D32" s="391" t="s">
        <v>749</v>
      </c>
      <c r="E32" s="391"/>
      <c r="F32" s="391"/>
      <c r="G32" s="391"/>
      <c r="H32" s="391"/>
      <c r="I32" s="391"/>
      <c r="J32" s="391"/>
      <c r="K32" s="273"/>
    </row>
    <row r="33" spans="2:11" ht="15" customHeight="1">
      <c r="B33" s="276"/>
      <c r="C33" s="277"/>
      <c r="D33" s="391" t="s">
        <v>750</v>
      </c>
      <c r="E33" s="391"/>
      <c r="F33" s="391"/>
      <c r="G33" s="391"/>
      <c r="H33" s="391"/>
      <c r="I33" s="391"/>
      <c r="J33" s="391"/>
      <c r="K33" s="273"/>
    </row>
    <row r="34" spans="2:11" ht="15" customHeight="1">
      <c r="B34" s="276"/>
      <c r="C34" s="277"/>
      <c r="D34" s="275"/>
      <c r="E34" s="279" t="s">
        <v>102</v>
      </c>
      <c r="F34" s="275"/>
      <c r="G34" s="391" t="s">
        <v>751</v>
      </c>
      <c r="H34" s="391"/>
      <c r="I34" s="391"/>
      <c r="J34" s="391"/>
      <c r="K34" s="273"/>
    </row>
    <row r="35" spans="2:11" ht="30.75" customHeight="1">
      <c r="B35" s="276"/>
      <c r="C35" s="277"/>
      <c r="D35" s="275"/>
      <c r="E35" s="279" t="s">
        <v>752</v>
      </c>
      <c r="F35" s="275"/>
      <c r="G35" s="391" t="s">
        <v>753</v>
      </c>
      <c r="H35" s="391"/>
      <c r="I35" s="391"/>
      <c r="J35" s="391"/>
      <c r="K35" s="273"/>
    </row>
    <row r="36" spans="2:11" ht="15" customHeight="1">
      <c r="B36" s="276"/>
      <c r="C36" s="277"/>
      <c r="D36" s="275"/>
      <c r="E36" s="279" t="s">
        <v>54</v>
      </c>
      <c r="F36" s="275"/>
      <c r="G36" s="391" t="s">
        <v>754</v>
      </c>
      <c r="H36" s="391"/>
      <c r="I36" s="391"/>
      <c r="J36" s="391"/>
      <c r="K36" s="273"/>
    </row>
    <row r="37" spans="2:11" ht="15" customHeight="1">
      <c r="B37" s="276"/>
      <c r="C37" s="277"/>
      <c r="D37" s="275"/>
      <c r="E37" s="279" t="s">
        <v>103</v>
      </c>
      <c r="F37" s="275"/>
      <c r="G37" s="391" t="s">
        <v>755</v>
      </c>
      <c r="H37" s="391"/>
      <c r="I37" s="391"/>
      <c r="J37" s="391"/>
      <c r="K37" s="273"/>
    </row>
    <row r="38" spans="2:11" ht="15" customHeight="1">
      <c r="B38" s="276"/>
      <c r="C38" s="277"/>
      <c r="D38" s="275"/>
      <c r="E38" s="279" t="s">
        <v>104</v>
      </c>
      <c r="F38" s="275"/>
      <c r="G38" s="391" t="s">
        <v>756</v>
      </c>
      <c r="H38" s="391"/>
      <c r="I38" s="391"/>
      <c r="J38" s="391"/>
      <c r="K38" s="273"/>
    </row>
    <row r="39" spans="2:11" ht="15" customHeight="1">
      <c r="B39" s="276"/>
      <c r="C39" s="277"/>
      <c r="D39" s="275"/>
      <c r="E39" s="279" t="s">
        <v>105</v>
      </c>
      <c r="F39" s="275"/>
      <c r="G39" s="391" t="s">
        <v>757</v>
      </c>
      <c r="H39" s="391"/>
      <c r="I39" s="391"/>
      <c r="J39" s="391"/>
      <c r="K39" s="273"/>
    </row>
    <row r="40" spans="2:11" ht="15" customHeight="1">
      <c r="B40" s="276"/>
      <c r="C40" s="277"/>
      <c r="D40" s="275"/>
      <c r="E40" s="279" t="s">
        <v>758</v>
      </c>
      <c r="F40" s="275"/>
      <c r="G40" s="391" t="s">
        <v>759</v>
      </c>
      <c r="H40" s="391"/>
      <c r="I40" s="391"/>
      <c r="J40" s="391"/>
      <c r="K40" s="273"/>
    </row>
    <row r="41" spans="2:11" ht="15" customHeight="1">
      <c r="B41" s="276"/>
      <c r="C41" s="277"/>
      <c r="D41" s="275"/>
      <c r="E41" s="279"/>
      <c r="F41" s="275"/>
      <c r="G41" s="391" t="s">
        <v>760</v>
      </c>
      <c r="H41" s="391"/>
      <c r="I41" s="391"/>
      <c r="J41" s="391"/>
      <c r="K41" s="273"/>
    </row>
    <row r="42" spans="2:11" ht="15" customHeight="1">
      <c r="B42" s="276"/>
      <c r="C42" s="277"/>
      <c r="D42" s="275"/>
      <c r="E42" s="279" t="s">
        <v>761</v>
      </c>
      <c r="F42" s="275"/>
      <c r="G42" s="391" t="s">
        <v>762</v>
      </c>
      <c r="H42" s="391"/>
      <c r="I42" s="391"/>
      <c r="J42" s="391"/>
      <c r="K42" s="273"/>
    </row>
    <row r="43" spans="2:11" ht="15" customHeight="1">
      <c r="B43" s="276"/>
      <c r="C43" s="277"/>
      <c r="D43" s="275"/>
      <c r="E43" s="279" t="s">
        <v>107</v>
      </c>
      <c r="F43" s="275"/>
      <c r="G43" s="391" t="s">
        <v>763</v>
      </c>
      <c r="H43" s="391"/>
      <c r="I43" s="391"/>
      <c r="J43" s="391"/>
      <c r="K43" s="273"/>
    </row>
    <row r="44" spans="2:11" ht="12.75" customHeight="1">
      <c r="B44" s="276"/>
      <c r="C44" s="277"/>
      <c r="D44" s="275"/>
      <c r="E44" s="275"/>
      <c r="F44" s="275"/>
      <c r="G44" s="275"/>
      <c r="H44" s="275"/>
      <c r="I44" s="275"/>
      <c r="J44" s="275"/>
      <c r="K44" s="273"/>
    </row>
    <row r="45" spans="2:11" ht="15" customHeight="1">
      <c r="B45" s="276"/>
      <c r="C45" s="277"/>
      <c r="D45" s="391" t="s">
        <v>764</v>
      </c>
      <c r="E45" s="391"/>
      <c r="F45" s="391"/>
      <c r="G45" s="391"/>
      <c r="H45" s="391"/>
      <c r="I45" s="391"/>
      <c r="J45" s="391"/>
      <c r="K45" s="273"/>
    </row>
    <row r="46" spans="2:11" ht="15" customHeight="1">
      <c r="B46" s="276"/>
      <c r="C46" s="277"/>
      <c r="D46" s="277"/>
      <c r="E46" s="391" t="s">
        <v>765</v>
      </c>
      <c r="F46" s="391"/>
      <c r="G46" s="391"/>
      <c r="H46" s="391"/>
      <c r="I46" s="391"/>
      <c r="J46" s="391"/>
      <c r="K46" s="273"/>
    </row>
    <row r="47" spans="2:11" ht="15" customHeight="1">
      <c r="B47" s="276"/>
      <c r="C47" s="277"/>
      <c r="D47" s="277"/>
      <c r="E47" s="391" t="s">
        <v>766</v>
      </c>
      <c r="F47" s="391"/>
      <c r="G47" s="391"/>
      <c r="H47" s="391"/>
      <c r="I47" s="391"/>
      <c r="J47" s="391"/>
      <c r="K47" s="273"/>
    </row>
    <row r="48" spans="2:11" ht="15" customHeight="1">
      <c r="B48" s="276"/>
      <c r="C48" s="277"/>
      <c r="D48" s="277"/>
      <c r="E48" s="391" t="s">
        <v>767</v>
      </c>
      <c r="F48" s="391"/>
      <c r="G48" s="391"/>
      <c r="H48" s="391"/>
      <c r="I48" s="391"/>
      <c r="J48" s="391"/>
      <c r="K48" s="273"/>
    </row>
    <row r="49" spans="2:11" ht="15" customHeight="1">
      <c r="B49" s="276"/>
      <c r="C49" s="277"/>
      <c r="D49" s="391" t="s">
        <v>768</v>
      </c>
      <c r="E49" s="391"/>
      <c r="F49" s="391"/>
      <c r="G49" s="391"/>
      <c r="H49" s="391"/>
      <c r="I49" s="391"/>
      <c r="J49" s="391"/>
      <c r="K49" s="273"/>
    </row>
    <row r="50" spans="2:11" ht="25.5" customHeight="1">
      <c r="B50" s="272"/>
      <c r="C50" s="393" t="s">
        <v>769</v>
      </c>
      <c r="D50" s="393"/>
      <c r="E50" s="393"/>
      <c r="F50" s="393"/>
      <c r="G50" s="393"/>
      <c r="H50" s="393"/>
      <c r="I50" s="393"/>
      <c r="J50" s="393"/>
      <c r="K50" s="273"/>
    </row>
    <row r="51" spans="2:11" ht="5.25" customHeight="1">
      <c r="B51" s="272"/>
      <c r="C51" s="274"/>
      <c r="D51" s="274"/>
      <c r="E51" s="274"/>
      <c r="F51" s="274"/>
      <c r="G51" s="274"/>
      <c r="H51" s="274"/>
      <c r="I51" s="274"/>
      <c r="J51" s="274"/>
      <c r="K51" s="273"/>
    </row>
    <row r="52" spans="2:11" ht="15" customHeight="1">
      <c r="B52" s="272"/>
      <c r="C52" s="391" t="s">
        <v>770</v>
      </c>
      <c r="D52" s="391"/>
      <c r="E52" s="391"/>
      <c r="F52" s="391"/>
      <c r="G52" s="391"/>
      <c r="H52" s="391"/>
      <c r="I52" s="391"/>
      <c r="J52" s="391"/>
      <c r="K52" s="273"/>
    </row>
    <row r="53" spans="2:11" ht="15" customHeight="1">
      <c r="B53" s="272"/>
      <c r="C53" s="391" t="s">
        <v>771</v>
      </c>
      <c r="D53" s="391"/>
      <c r="E53" s="391"/>
      <c r="F53" s="391"/>
      <c r="G53" s="391"/>
      <c r="H53" s="391"/>
      <c r="I53" s="391"/>
      <c r="J53" s="391"/>
      <c r="K53" s="273"/>
    </row>
    <row r="54" spans="2:11" ht="12.75" customHeight="1">
      <c r="B54" s="272"/>
      <c r="C54" s="275"/>
      <c r="D54" s="275"/>
      <c r="E54" s="275"/>
      <c r="F54" s="275"/>
      <c r="G54" s="275"/>
      <c r="H54" s="275"/>
      <c r="I54" s="275"/>
      <c r="J54" s="275"/>
      <c r="K54" s="273"/>
    </row>
    <row r="55" spans="2:11" ht="15" customHeight="1">
      <c r="B55" s="272"/>
      <c r="C55" s="391" t="s">
        <v>772</v>
      </c>
      <c r="D55" s="391"/>
      <c r="E55" s="391"/>
      <c r="F55" s="391"/>
      <c r="G55" s="391"/>
      <c r="H55" s="391"/>
      <c r="I55" s="391"/>
      <c r="J55" s="391"/>
      <c r="K55" s="273"/>
    </row>
    <row r="56" spans="2:11" ht="15" customHeight="1">
      <c r="B56" s="272"/>
      <c r="C56" s="277"/>
      <c r="D56" s="391" t="s">
        <v>773</v>
      </c>
      <c r="E56" s="391"/>
      <c r="F56" s="391"/>
      <c r="G56" s="391"/>
      <c r="H56" s="391"/>
      <c r="I56" s="391"/>
      <c r="J56" s="391"/>
      <c r="K56" s="273"/>
    </row>
    <row r="57" spans="2:11" ht="15" customHeight="1">
      <c r="B57" s="272"/>
      <c r="C57" s="277"/>
      <c r="D57" s="391" t="s">
        <v>774</v>
      </c>
      <c r="E57" s="391"/>
      <c r="F57" s="391"/>
      <c r="G57" s="391"/>
      <c r="H57" s="391"/>
      <c r="I57" s="391"/>
      <c r="J57" s="391"/>
      <c r="K57" s="273"/>
    </row>
    <row r="58" spans="2:11" ht="15" customHeight="1">
      <c r="B58" s="272"/>
      <c r="C58" s="277"/>
      <c r="D58" s="391" t="s">
        <v>775</v>
      </c>
      <c r="E58" s="391"/>
      <c r="F58" s="391"/>
      <c r="G58" s="391"/>
      <c r="H58" s="391"/>
      <c r="I58" s="391"/>
      <c r="J58" s="391"/>
      <c r="K58" s="273"/>
    </row>
    <row r="59" spans="2:11" ht="15" customHeight="1">
      <c r="B59" s="272"/>
      <c r="C59" s="277"/>
      <c r="D59" s="391" t="s">
        <v>776</v>
      </c>
      <c r="E59" s="391"/>
      <c r="F59" s="391"/>
      <c r="G59" s="391"/>
      <c r="H59" s="391"/>
      <c r="I59" s="391"/>
      <c r="J59" s="391"/>
      <c r="K59" s="273"/>
    </row>
    <row r="60" spans="2:11" ht="15" customHeight="1">
      <c r="B60" s="272"/>
      <c r="C60" s="277"/>
      <c r="D60" s="395" t="s">
        <v>777</v>
      </c>
      <c r="E60" s="395"/>
      <c r="F60" s="395"/>
      <c r="G60" s="395"/>
      <c r="H60" s="395"/>
      <c r="I60" s="395"/>
      <c r="J60" s="395"/>
      <c r="K60" s="273"/>
    </row>
    <row r="61" spans="2:11" ht="15" customHeight="1">
      <c r="B61" s="272"/>
      <c r="C61" s="277"/>
      <c r="D61" s="391" t="s">
        <v>778</v>
      </c>
      <c r="E61" s="391"/>
      <c r="F61" s="391"/>
      <c r="G61" s="391"/>
      <c r="H61" s="391"/>
      <c r="I61" s="391"/>
      <c r="J61" s="391"/>
      <c r="K61" s="273"/>
    </row>
    <row r="62" spans="2:11" ht="12.75" customHeight="1">
      <c r="B62" s="272"/>
      <c r="C62" s="277"/>
      <c r="D62" s="277"/>
      <c r="E62" s="280"/>
      <c r="F62" s="277"/>
      <c r="G62" s="277"/>
      <c r="H62" s="277"/>
      <c r="I62" s="277"/>
      <c r="J62" s="277"/>
      <c r="K62" s="273"/>
    </row>
    <row r="63" spans="2:11" ht="15" customHeight="1">
      <c r="B63" s="272"/>
      <c r="C63" s="277"/>
      <c r="D63" s="391" t="s">
        <v>779</v>
      </c>
      <c r="E63" s="391"/>
      <c r="F63" s="391"/>
      <c r="G63" s="391"/>
      <c r="H63" s="391"/>
      <c r="I63" s="391"/>
      <c r="J63" s="391"/>
      <c r="K63" s="273"/>
    </row>
    <row r="64" spans="2:11" ht="15" customHeight="1">
      <c r="B64" s="272"/>
      <c r="C64" s="277"/>
      <c r="D64" s="395" t="s">
        <v>780</v>
      </c>
      <c r="E64" s="395"/>
      <c r="F64" s="395"/>
      <c r="G64" s="395"/>
      <c r="H64" s="395"/>
      <c r="I64" s="395"/>
      <c r="J64" s="395"/>
      <c r="K64" s="273"/>
    </row>
    <row r="65" spans="2:11" ht="15" customHeight="1">
      <c r="B65" s="272"/>
      <c r="C65" s="277"/>
      <c r="D65" s="391" t="s">
        <v>781</v>
      </c>
      <c r="E65" s="391"/>
      <c r="F65" s="391"/>
      <c r="G65" s="391"/>
      <c r="H65" s="391"/>
      <c r="I65" s="391"/>
      <c r="J65" s="391"/>
      <c r="K65" s="273"/>
    </row>
    <row r="66" spans="2:11" ht="15" customHeight="1">
      <c r="B66" s="272"/>
      <c r="C66" s="277"/>
      <c r="D66" s="391" t="s">
        <v>782</v>
      </c>
      <c r="E66" s="391"/>
      <c r="F66" s="391"/>
      <c r="G66" s="391"/>
      <c r="H66" s="391"/>
      <c r="I66" s="391"/>
      <c r="J66" s="391"/>
      <c r="K66" s="273"/>
    </row>
    <row r="67" spans="2:11" ht="15" customHeight="1">
      <c r="B67" s="272"/>
      <c r="C67" s="277"/>
      <c r="D67" s="391" t="s">
        <v>783</v>
      </c>
      <c r="E67" s="391"/>
      <c r="F67" s="391"/>
      <c r="G67" s="391"/>
      <c r="H67" s="391"/>
      <c r="I67" s="391"/>
      <c r="J67" s="391"/>
      <c r="K67" s="273"/>
    </row>
    <row r="68" spans="2:11" ht="15" customHeight="1">
      <c r="B68" s="272"/>
      <c r="C68" s="277"/>
      <c r="D68" s="391" t="s">
        <v>784</v>
      </c>
      <c r="E68" s="391"/>
      <c r="F68" s="391"/>
      <c r="G68" s="391"/>
      <c r="H68" s="391"/>
      <c r="I68" s="391"/>
      <c r="J68" s="391"/>
      <c r="K68" s="273"/>
    </row>
    <row r="69" spans="2:11" ht="12.75" customHeight="1">
      <c r="B69" s="281"/>
      <c r="C69" s="282"/>
      <c r="D69" s="282"/>
      <c r="E69" s="282"/>
      <c r="F69" s="282"/>
      <c r="G69" s="282"/>
      <c r="H69" s="282"/>
      <c r="I69" s="282"/>
      <c r="J69" s="282"/>
      <c r="K69" s="283"/>
    </row>
    <row r="70" spans="2:11" ht="18.75" customHeight="1">
      <c r="B70" s="284"/>
      <c r="C70" s="284"/>
      <c r="D70" s="284"/>
      <c r="E70" s="284"/>
      <c r="F70" s="284"/>
      <c r="G70" s="284"/>
      <c r="H70" s="284"/>
      <c r="I70" s="284"/>
      <c r="J70" s="284"/>
      <c r="K70" s="285"/>
    </row>
    <row r="71" spans="2:11" ht="18.75" customHeight="1">
      <c r="B71" s="285"/>
      <c r="C71" s="285"/>
      <c r="D71" s="285"/>
      <c r="E71" s="285"/>
      <c r="F71" s="285"/>
      <c r="G71" s="285"/>
      <c r="H71" s="285"/>
      <c r="I71" s="285"/>
      <c r="J71" s="285"/>
      <c r="K71" s="285"/>
    </row>
    <row r="72" spans="2:11" ht="7.5" customHeight="1">
      <c r="B72" s="286"/>
      <c r="C72" s="287"/>
      <c r="D72" s="287"/>
      <c r="E72" s="287"/>
      <c r="F72" s="287"/>
      <c r="G72" s="287"/>
      <c r="H72" s="287"/>
      <c r="I72" s="287"/>
      <c r="J72" s="287"/>
      <c r="K72" s="288"/>
    </row>
    <row r="73" spans="2:11" ht="45" customHeight="1">
      <c r="B73" s="289"/>
      <c r="C73" s="396" t="s">
        <v>93</v>
      </c>
      <c r="D73" s="396"/>
      <c r="E73" s="396"/>
      <c r="F73" s="396"/>
      <c r="G73" s="396"/>
      <c r="H73" s="396"/>
      <c r="I73" s="396"/>
      <c r="J73" s="396"/>
      <c r="K73" s="290"/>
    </row>
    <row r="74" spans="2:11" ht="17.25" customHeight="1">
      <c r="B74" s="289"/>
      <c r="C74" s="291" t="s">
        <v>785</v>
      </c>
      <c r="D74" s="291"/>
      <c r="E74" s="291"/>
      <c r="F74" s="291" t="s">
        <v>786</v>
      </c>
      <c r="G74" s="292"/>
      <c r="H74" s="291" t="s">
        <v>103</v>
      </c>
      <c r="I74" s="291" t="s">
        <v>58</v>
      </c>
      <c r="J74" s="291" t="s">
        <v>787</v>
      </c>
      <c r="K74" s="290"/>
    </row>
    <row r="75" spans="2:11" ht="17.25" customHeight="1">
      <c r="B75" s="289"/>
      <c r="C75" s="293" t="s">
        <v>788</v>
      </c>
      <c r="D75" s="293"/>
      <c r="E75" s="293"/>
      <c r="F75" s="294" t="s">
        <v>789</v>
      </c>
      <c r="G75" s="295"/>
      <c r="H75" s="293"/>
      <c r="I75" s="293"/>
      <c r="J75" s="293" t="s">
        <v>790</v>
      </c>
      <c r="K75" s="290"/>
    </row>
    <row r="76" spans="2:11" ht="5.25" customHeight="1">
      <c r="B76" s="289"/>
      <c r="C76" s="296"/>
      <c r="D76" s="296"/>
      <c r="E76" s="296"/>
      <c r="F76" s="296"/>
      <c r="G76" s="297"/>
      <c r="H76" s="296"/>
      <c r="I76" s="296"/>
      <c r="J76" s="296"/>
      <c r="K76" s="290"/>
    </row>
    <row r="77" spans="2:11" ht="15" customHeight="1">
      <c r="B77" s="289"/>
      <c r="C77" s="279" t="s">
        <v>54</v>
      </c>
      <c r="D77" s="296"/>
      <c r="E77" s="296"/>
      <c r="F77" s="298" t="s">
        <v>791</v>
      </c>
      <c r="G77" s="297"/>
      <c r="H77" s="279" t="s">
        <v>792</v>
      </c>
      <c r="I77" s="279" t="s">
        <v>793</v>
      </c>
      <c r="J77" s="279">
        <v>20</v>
      </c>
      <c r="K77" s="290"/>
    </row>
    <row r="78" spans="2:11" ht="15" customHeight="1">
      <c r="B78" s="289"/>
      <c r="C78" s="279" t="s">
        <v>794</v>
      </c>
      <c r="D78" s="279"/>
      <c r="E78" s="279"/>
      <c r="F78" s="298" t="s">
        <v>791</v>
      </c>
      <c r="G78" s="297"/>
      <c r="H78" s="279" t="s">
        <v>795</v>
      </c>
      <c r="I78" s="279" t="s">
        <v>793</v>
      </c>
      <c r="J78" s="279">
        <v>120</v>
      </c>
      <c r="K78" s="290"/>
    </row>
    <row r="79" spans="2:11" ht="15" customHeight="1">
      <c r="B79" s="299"/>
      <c r="C79" s="279" t="s">
        <v>796</v>
      </c>
      <c r="D79" s="279"/>
      <c r="E79" s="279"/>
      <c r="F79" s="298" t="s">
        <v>797</v>
      </c>
      <c r="G79" s="297"/>
      <c r="H79" s="279" t="s">
        <v>798</v>
      </c>
      <c r="I79" s="279" t="s">
        <v>793</v>
      </c>
      <c r="J79" s="279">
        <v>50</v>
      </c>
      <c r="K79" s="290"/>
    </row>
    <row r="80" spans="2:11" ht="15" customHeight="1">
      <c r="B80" s="299"/>
      <c r="C80" s="279" t="s">
        <v>799</v>
      </c>
      <c r="D80" s="279"/>
      <c r="E80" s="279"/>
      <c r="F80" s="298" t="s">
        <v>791</v>
      </c>
      <c r="G80" s="297"/>
      <c r="H80" s="279" t="s">
        <v>800</v>
      </c>
      <c r="I80" s="279" t="s">
        <v>801</v>
      </c>
      <c r="J80" s="279"/>
      <c r="K80" s="290"/>
    </row>
    <row r="81" spans="2:11" ht="15" customHeight="1">
      <c r="B81" s="299"/>
      <c r="C81" s="300" t="s">
        <v>802</v>
      </c>
      <c r="D81" s="300"/>
      <c r="E81" s="300"/>
      <c r="F81" s="301" t="s">
        <v>797</v>
      </c>
      <c r="G81" s="300"/>
      <c r="H81" s="300" t="s">
        <v>803</v>
      </c>
      <c r="I81" s="300" t="s">
        <v>793</v>
      </c>
      <c r="J81" s="300">
        <v>15</v>
      </c>
      <c r="K81" s="290"/>
    </row>
    <row r="82" spans="2:11" ht="15" customHeight="1">
      <c r="B82" s="299"/>
      <c r="C82" s="300" t="s">
        <v>804</v>
      </c>
      <c r="D82" s="300"/>
      <c r="E82" s="300"/>
      <c r="F82" s="301" t="s">
        <v>797</v>
      </c>
      <c r="G82" s="300"/>
      <c r="H82" s="300" t="s">
        <v>805</v>
      </c>
      <c r="I82" s="300" t="s">
        <v>793</v>
      </c>
      <c r="J82" s="300">
        <v>15</v>
      </c>
      <c r="K82" s="290"/>
    </row>
    <row r="83" spans="2:11" ht="15" customHeight="1">
      <c r="B83" s="299"/>
      <c r="C83" s="300" t="s">
        <v>806</v>
      </c>
      <c r="D83" s="300"/>
      <c r="E83" s="300"/>
      <c r="F83" s="301" t="s">
        <v>797</v>
      </c>
      <c r="G83" s="300"/>
      <c r="H83" s="300" t="s">
        <v>807</v>
      </c>
      <c r="I83" s="300" t="s">
        <v>793</v>
      </c>
      <c r="J83" s="300">
        <v>20</v>
      </c>
      <c r="K83" s="290"/>
    </row>
    <row r="84" spans="2:11" ht="15" customHeight="1">
      <c r="B84" s="299"/>
      <c r="C84" s="300" t="s">
        <v>808</v>
      </c>
      <c r="D84" s="300"/>
      <c r="E84" s="300"/>
      <c r="F84" s="301" t="s">
        <v>797</v>
      </c>
      <c r="G84" s="300"/>
      <c r="H84" s="300" t="s">
        <v>809</v>
      </c>
      <c r="I84" s="300" t="s">
        <v>793</v>
      </c>
      <c r="J84" s="300">
        <v>20</v>
      </c>
      <c r="K84" s="290"/>
    </row>
    <row r="85" spans="2:11" ht="15" customHeight="1">
      <c r="B85" s="299"/>
      <c r="C85" s="279" t="s">
        <v>810</v>
      </c>
      <c r="D85" s="279"/>
      <c r="E85" s="279"/>
      <c r="F85" s="298" t="s">
        <v>797</v>
      </c>
      <c r="G85" s="297"/>
      <c r="H85" s="279" t="s">
        <v>811</v>
      </c>
      <c r="I85" s="279" t="s">
        <v>793</v>
      </c>
      <c r="J85" s="279">
        <v>50</v>
      </c>
      <c r="K85" s="290"/>
    </row>
    <row r="86" spans="2:11" ht="15" customHeight="1">
      <c r="B86" s="299"/>
      <c r="C86" s="279" t="s">
        <v>812</v>
      </c>
      <c r="D86" s="279"/>
      <c r="E86" s="279"/>
      <c r="F86" s="298" t="s">
        <v>797</v>
      </c>
      <c r="G86" s="297"/>
      <c r="H86" s="279" t="s">
        <v>813</v>
      </c>
      <c r="I86" s="279" t="s">
        <v>793</v>
      </c>
      <c r="J86" s="279">
        <v>20</v>
      </c>
      <c r="K86" s="290"/>
    </row>
    <row r="87" spans="2:11" ht="15" customHeight="1">
      <c r="B87" s="299"/>
      <c r="C87" s="279" t="s">
        <v>814</v>
      </c>
      <c r="D87" s="279"/>
      <c r="E87" s="279"/>
      <c r="F87" s="298" t="s">
        <v>797</v>
      </c>
      <c r="G87" s="297"/>
      <c r="H87" s="279" t="s">
        <v>815</v>
      </c>
      <c r="I87" s="279" t="s">
        <v>793</v>
      </c>
      <c r="J87" s="279">
        <v>20</v>
      </c>
      <c r="K87" s="290"/>
    </row>
    <row r="88" spans="2:11" ht="15" customHeight="1">
      <c r="B88" s="299"/>
      <c r="C88" s="279" t="s">
        <v>816</v>
      </c>
      <c r="D88" s="279"/>
      <c r="E88" s="279"/>
      <c r="F88" s="298" t="s">
        <v>797</v>
      </c>
      <c r="G88" s="297"/>
      <c r="H88" s="279" t="s">
        <v>817</v>
      </c>
      <c r="I88" s="279" t="s">
        <v>793</v>
      </c>
      <c r="J88" s="279">
        <v>50</v>
      </c>
      <c r="K88" s="290"/>
    </row>
    <row r="89" spans="2:11" ht="15" customHeight="1">
      <c r="B89" s="299"/>
      <c r="C89" s="279" t="s">
        <v>818</v>
      </c>
      <c r="D89" s="279"/>
      <c r="E89" s="279"/>
      <c r="F89" s="298" t="s">
        <v>797</v>
      </c>
      <c r="G89" s="297"/>
      <c r="H89" s="279" t="s">
        <v>818</v>
      </c>
      <c r="I89" s="279" t="s">
        <v>793</v>
      </c>
      <c r="J89" s="279">
        <v>50</v>
      </c>
      <c r="K89" s="290"/>
    </row>
    <row r="90" spans="2:11" ht="15" customHeight="1">
      <c r="B90" s="299"/>
      <c r="C90" s="279" t="s">
        <v>108</v>
      </c>
      <c r="D90" s="279"/>
      <c r="E90" s="279"/>
      <c r="F90" s="298" t="s">
        <v>797</v>
      </c>
      <c r="G90" s="297"/>
      <c r="H90" s="279" t="s">
        <v>819</v>
      </c>
      <c r="I90" s="279" t="s">
        <v>793</v>
      </c>
      <c r="J90" s="279">
        <v>255</v>
      </c>
      <c r="K90" s="290"/>
    </row>
    <row r="91" spans="2:11" ht="15" customHeight="1">
      <c r="B91" s="299"/>
      <c r="C91" s="279" t="s">
        <v>820</v>
      </c>
      <c r="D91" s="279"/>
      <c r="E91" s="279"/>
      <c r="F91" s="298" t="s">
        <v>791</v>
      </c>
      <c r="G91" s="297"/>
      <c r="H91" s="279" t="s">
        <v>821</v>
      </c>
      <c r="I91" s="279" t="s">
        <v>822</v>
      </c>
      <c r="J91" s="279"/>
      <c r="K91" s="290"/>
    </row>
    <row r="92" spans="2:11" ht="15" customHeight="1">
      <c r="B92" s="299"/>
      <c r="C92" s="279" t="s">
        <v>823</v>
      </c>
      <c r="D92" s="279"/>
      <c r="E92" s="279"/>
      <c r="F92" s="298" t="s">
        <v>791</v>
      </c>
      <c r="G92" s="297"/>
      <c r="H92" s="279" t="s">
        <v>824</v>
      </c>
      <c r="I92" s="279" t="s">
        <v>825</v>
      </c>
      <c r="J92" s="279"/>
      <c r="K92" s="290"/>
    </row>
    <row r="93" spans="2:11" ht="15" customHeight="1">
      <c r="B93" s="299"/>
      <c r="C93" s="279" t="s">
        <v>826</v>
      </c>
      <c r="D93" s="279"/>
      <c r="E93" s="279"/>
      <c r="F93" s="298" t="s">
        <v>791</v>
      </c>
      <c r="G93" s="297"/>
      <c r="H93" s="279" t="s">
        <v>826</v>
      </c>
      <c r="I93" s="279" t="s">
        <v>825</v>
      </c>
      <c r="J93" s="279"/>
      <c r="K93" s="290"/>
    </row>
    <row r="94" spans="2:11" ht="15" customHeight="1">
      <c r="B94" s="299"/>
      <c r="C94" s="279" t="s">
        <v>39</v>
      </c>
      <c r="D94" s="279"/>
      <c r="E94" s="279"/>
      <c r="F94" s="298" t="s">
        <v>791</v>
      </c>
      <c r="G94" s="297"/>
      <c r="H94" s="279" t="s">
        <v>827</v>
      </c>
      <c r="I94" s="279" t="s">
        <v>825</v>
      </c>
      <c r="J94" s="279"/>
      <c r="K94" s="290"/>
    </row>
    <row r="95" spans="2:11" ht="15" customHeight="1">
      <c r="B95" s="299"/>
      <c r="C95" s="279" t="s">
        <v>49</v>
      </c>
      <c r="D95" s="279"/>
      <c r="E95" s="279"/>
      <c r="F95" s="298" t="s">
        <v>791</v>
      </c>
      <c r="G95" s="297"/>
      <c r="H95" s="279" t="s">
        <v>828</v>
      </c>
      <c r="I95" s="279" t="s">
        <v>825</v>
      </c>
      <c r="J95" s="279"/>
      <c r="K95" s="290"/>
    </row>
    <row r="96" spans="2:11" ht="15" customHeight="1">
      <c r="B96" s="302"/>
      <c r="C96" s="303"/>
      <c r="D96" s="303"/>
      <c r="E96" s="303"/>
      <c r="F96" s="303"/>
      <c r="G96" s="303"/>
      <c r="H96" s="303"/>
      <c r="I96" s="303"/>
      <c r="J96" s="303"/>
      <c r="K96" s="304"/>
    </row>
    <row r="97" spans="2:11" ht="18.75" customHeight="1">
      <c r="B97" s="305"/>
      <c r="C97" s="306"/>
      <c r="D97" s="306"/>
      <c r="E97" s="306"/>
      <c r="F97" s="306"/>
      <c r="G97" s="306"/>
      <c r="H97" s="306"/>
      <c r="I97" s="306"/>
      <c r="J97" s="306"/>
      <c r="K97" s="305"/>
    </row>
    <row r="98" spans="2:11" ht="18.75" customHeight="1">
      <c r="B98" s="285"/>
      <c r="C98" s="285"/>
      <c r="D98" s="285"/>
      <c r="E98" s="285"/>
      <c r="F98" s="285"/>
      <c r="G98" s="285"/>
      <c r="H98" s="285"/>
      <c r="I98" s="285"/>
      <c r="J98" s="285"/>
      <c r="K98" s="285"/>
    </row>
    <row r="99" spans="2:11" ht="7.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8"/>
    </row>
    <row r="100" spans="2:11" ht="45" customHeight="1">
      <c r="B100" s="289"/>
      <c r="C100" s="396" t="s">
        <v>829</v>
      </c>
      <c r="D100" s="396"/>
      <c r="E100" s="396"/>
      <c r="F100" s="396"/>
      <c r="G100" s="396"/>
      <c r="H100" s="396"/>
      <c r="I100" s="396"/>
      <c r="J100" s="396"/>
      <c r="K100" s="290"/>
    </row>
    <row r="101" spans="2:11" ht="17.25" customHeight="1">
      <c r="B101" s="289"/>
      <c r="C101" s="291" t="s">
        <v>785</v>
      </c>
      <c r="D101" s="291"/>
      <c r="E101" s="291"/>
      <c r="F101" s="291" t="s">
        <v>786</v>
      </c>
      <c r="G101" s="292"/>
      <c r="H101" s="291" t="s">
        <v>103</v>
      </c>
      <c r="I101" s="291" t="s">
        <v>58</v>
      </c>
      <c r="J101" s="291" t="s">
        <v>787</v>
      </c>
      <c r="K101" s="290"/>
    </row>
    <row r="102" spans="2:11" ht="17.25" customHeight="1">
      <c r="B102" s="289"/>
      <c r="C102" s="293" t="s">
        <v>788</v>
      </c>
      <c r="D102" s="293"/>
      <c r="E102" s="293"/>
      <c r="F102" s="294" t="s">
        <v>789</v>
      </c>
      <c r="G102" s="295"/>
      <c r="H102" s="293"/>
      <c r="I102" s="293"/>
      <c r="J102" s="293" t="s">
        <v>790</v>
      </c>
      <c r="K102" s="290"/>
    </row>
    <row r="103" spans="2:11" ht="5.25" customHeight="1">
      <c r="B103" s="289"/>
      <c r="C103" s="291"/>
      <c r="D103" s="291"/>
      <c r="E103" s="291"/>
      <c r="F103" s="291"/>
      <c r="G103" s="307"/>
      <c r="H103" s="291"/>
      <c r="I103" s="291"/>
      <c r="J103" s="291"/>
      <c r="K103" s="290"/>
    </row>
    <row r="104" spans="2:11" ht="15" customHeight="1">
      <c r="B104" s="289"/>
      <c r="C104" s="279" t="s">
        <v>54</v>
      </c>
      <c r="D104" s="296"/>
      <c r="E104" s="296"/>
      <c r="F104" s="298" t="s">
        <v>791</v>
      </c>
      <c r="G104" s="307"/>
      <c r="H104" s="279" t="s">
        <v>830</v>
      </c>
      <c r="I104" s="279" t="s">
        <v>793</v>
      </c>
      <c r="J104" s="279">
        <v>20</v>
      </c>
      <c r="K104" s="290"/>
    </row>
    <row r="105" spans="2:11" ht="15" customHeight="1">
      <c r="B105" s="289"/>
      <c r="C105" s="279" t="s">
        <v>794</v>
      </c>
      <c r="D105" s="279"/>
      <c r="E105" s="279"/>
      <c r="F105" s="298" t="s">
        <v>791</v>
      </c>
      <c r="G105" s="279"/>
      <c r="H105" s="279" t="s">
        <v>830</v>
      </c>
      <c r="I105" s="279" t="s">
        <v>793</v>
      </c>
      <c r="J105" s="279">
        <v>120</v>
      </c>
      <c r="K105" s="290"/>
    </row>
    <row r="106" spans="2:11" ht="15" customHeight="1">
      <c r="B106" s="299"/>
      <c r="C106" s="279" t="s">
        <v>796</v>
      </c>
      <c r="D106" s="279"/>
      <c r="E106" s="279"/>
      <c r="F106" s="298" t="s">
        <v>797</v>
      </c>
      <c r="G106" s="279"/>
      <c r="H106" s="279" t="s">
        <v>830</v>
      </c>
      <c r="I106" s="279" t="s">
        <v>793</v>
      </c>
      <c r="J106" s="279">
        <v>50</v>
      </c>
      <c r="K106" s="290"/>
    </row>
    <row r="107" spans="2:11" ht="15" customHeight="1">
      <c r="B107" s="299"/>
      <c r="C107" s="279" t="s">
        <v>799</v>
      </c>
      <c r="D107" s="279"/>
      <c r="E107" s="279"/>
      <c r="F107" s="298" t="s">
        <v>791</v>
      </c>
      <c r="G107" s="279"/>
      <c r="H107" s="279" t="s">
        <v>830</v>
      </c>
      <c r="I107" s="279" t="s">
        <v>801</v>
      </c>
      <c r="J107" s="279"/>
      <c r="K107" s="290"/>
    </row>
    <row r="108" spans="2:11" ht="15" customHeight="1">
      <c r="B108" s="299"/>
      <c r="C108" s="279" t="s">
        <v>810</v>
      </c>
      <c r="D108" s="279"/>
      <c r="E108" s="279"/>
      <c r="F108" s="298" t="s">
        <v>797</v>
      </c>
      <c r="G108" s="279"/>
      <c r="H108" s="279" t="s">
        <v>830</v>
      </c>
      <c r="I108" s="279" t="s">
        <v>793</v>
      </c>
      <c r="J108" s="279">
        <v>50</v>
      </c>
      <c r="K108" s="290"/>
    </row>
    <row r="109" spans="2:11" ht="15" customHeight="1">
      <c r="B109" s="299"/>
      <c r="C109" s="279" t="s">
        <v>818</v>
      </c>
      <c r="D109" s="279"/>
      <c r="E109" s="279"/>
      <c r="F109" s="298" t="s">
        <v>797</v>
      </c>
      <c r="G109" s="279"/>
      <c r="H109" s="279" t="s">
        <v>830</v>
      </c>
      <c r="I109" s="279" t="s">
        <v>793</v>
      </c>
      <c r="J109" s="279">
        <v>50</v>
      </c>
      <c r="K109" s="290"/>
    </row>
    <row r="110" spans="2:11" ht="15" customHeight="1">
      <c r="B110" s="299"/>
      <c r="C110" s="279" t="s">
        <v>816</v>
      </c>
      <c r="D110" s="279"/>
      <c r="E110" s="279"/>
      <c r="F110" s="298" t="s">
        <v>797</v>
      </c>
      <c r="G110" s="279"/>
      <c r="H110" s="279" t="s">
        <v>830</v>
      </c>
      <c r="I110" s="279" t="s">
        <v>793</v>
      </c>
      <c r="J110" s="279">
        <v>50</v>
      </c>
      <c r="K110" s="290"/>
    </row>
    <row r="111" spans="2:11" ht="15" customHeight="1">
      <c r="B111" s="299"/>
      <c r="C111" s="279" t="s">
        <v>54</v>
      </c>
      <c r="D111" s="279"/>
      <c r="E111" s="279"/>
      <c r="F111" s="298" t="s">
        <v>791</v>
      </c>
      <c r="G111" s="279"/>
      <c r="H111" s="279" t="s">
        <v>831</v>
      </c>
      <c r="I111" s="279" t="s">
        <v>793</v>
      </c>
      <c r="J111" s="279">
        <v>20</v>
      </c>
      <c r="K111" s="290"/>
    </row>
    <row r="112" spans="2:11" ht="15" customHeight="1">
      <c r="B112" s="299"/>
      <c r="C112" s="279" t="s">
        <v>832</v>
      </c>
      <c r="D112" s="279"/>
      <c r="E112" s="279"/>
      <c r="F112" s="298" t="s">
        <v>791</v>
      </c>
      <c r="G112" s="279"/>
      <c r="H112" s="279" t="s">
        <v>833</v>
      </c>
      <c r="I112" s="279" t="s">
        <v>793</v>
      </c>
      <c r="J112" s="279">
        <v>120</v>
      </c>
      <c r="K112" s="290"/>
    </row>
    <row r="113" spans="2:11" ht="15" customHeight="1">
      <c r="B113" s="299"/>
      <c r="C113" s="279" t="s">
        <v>39</v>
      </c>
      <c r="D113" s="279"/>
      <c r="E113" s="279"/>
      <c r="F113" s="298" t="s">
        <v>791</v>
      </c>
      <c r="G113" s="279"/>
      <c r="H113" s="279" t="s">
        <v>834</v>
      </c>
      <c r="I113" s="279" t="s">
        <v>825</v>
      </c>
      <c r="J113" s="279"/>
      <c r="K113" s="290"/>
    </row>
    <row r="114" spans="2:11" ht="15" customHeight="1">
      <c r="B114" s="299"/>
      <c r="C114" s="279" t="s">
        <v>49</v>
      </c>
      <c r="D114" s="279"/>
      <c r="E114" s="279"/>
      <c r="F114" s="298" t="s">
        <v>791</v>
      </c>
      <c r="G114" s="279"/>
      <c r="H114" s="279" t="s">
        <v>835</v>
      </c>
      <c r="I114" s="279" t="s">
        <v>825</v>
      </c>
      <c r="J114" s="279"/>
      <c r="K114" s="290"/>
    </row>
    <row r="115" spans="2:11" ht="15" customHeight="1">
      <c r="B115" s="299"/>
      <c r="C115" s="279" t="s">
        <v>58</v>
      </c>
      <c r="D115" s="279"/>
      <c r="E115" s="279"/>
      <c r="F115" s="298" t="s">
        <v>791</v>
      </c>
      <c r="G115" s="279"/>
      <c r="H115" s="279" t="s">
        <v>836</v>
      </c>
      <c r="I115" s="279" t="s">
        <v>837</v>
      </c>
      <c r="J115" s="279"/>
      <c r="K115" s="290"/>
    </row>
    <row r="116" spans="2:11" ht="15" customHeight="1">
      <c r="B116" s="302"/>
      <c r="C116" s="308"/>
      <c r="D116" s="308"/>
      <c r="E116" s="308"/>
      <c r="F116" s="308"/>
      <c r="G116" s="308"/>
      <c r="H116" s="308"/>
      <c r="I116" s="308"/>
      <c r="J116" s="308"/>
      <c r="K116" s="304"/>
    </row>
    <row r="117" spans="2:11" ht="18.75" customHeight="1">
      <c r="B117" s="309"/>
      <c r="C117" s="275"/>
      <c r="D117" s="275"/>
      <c r="E117" s="275"/>
      <c r="F117" s="310"/>
      <c r="G117" s="275"/>
      <c r="H117" s="275"/>
      <c r="I117" s="275"/>
      <c r="J117" s="275"/>
      <c r="K117" s="309"/>
    </row>
    <row r="118" spans="2:11" ht="18.75" customHeight="1"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</row>
    <row r="119" spans="2:11" ht="7.5" customHeight="1">
      <c r="B119" s="311"/>
      <c r="C119" s="312"/>
      <c r="D119" s="312"/>
      <c r="E119" s="312"/>
      <c r="F119" s="312"/>
      <c r="G119" s="312"/>
      <c r="H119" s="312"/>
      <c r="I119" s="312"/>
      <c r="J119" s="312"/>
      <c r="K119" s="313"/>
    </row>
    <row r="120" spans="2:11" ht="45" customHeight="1">
      <c r="B120" s="314"/>
      <c r="C120" s="392" t="s">
        <v>838</v>
      </c>
      <c r="D120" s="392"/>
      <c r="E120" s="392"/>
      <c r="F120" s="392"/>
      <c r="G120" s="392"/>
      <c r="H120" s="392"/>
      <c r="I120" s="392"/>
      <c r="J120" s="392"/>
      <c r="K120" s="315"/>
    </row>
    <row r="121" spans="2:11" ht="17.25" customHeight="1">
      <c r="B121" s="316"/>
      <c r="C121" s="291" t="s">
        <v>785</v>
      </c>
      <c r="D121" s="291"/>
      <c r="E121" s="291"/>
      <c r="F121" s="291" t="s">
        <v>786</v>
      </c>
      <c r="G121" s="292"/>
      <c r="H121" s="291" t="s">
        <v>103</v>
      </c>
      <c r="I121" s="291" t="s">
        <v>58</v>
      </c>
      <c r="J121" s="291" t="s">
        <v>787</v>
      </c>
      <c r="K121" s="317"/>
    </row>
    <row r="122" spans="2:11" ht="17.25" customHeight="1">
      <c r="B122" s="316"/>
      <c r="C122" s="293" t="s">
        <v>788</v>
      </c>
      <c r="D122" s="293"/>
      <c r="E122" s="293"/>
      <c r="F122" s="294" t="s">
        <v>789</v>
      </c>
      <c r="G122" s="295"/>
      <c r="H122" s="293"/>
      <c r="I122" s="293"/>
      <c r="J122" s="293" t="s">
        <v>790</v>
      </c>
      <c r="K122" s="317"/>
    </row>
    <row r="123" spans="2:11" ht="5.25" customHeight="1">
      <c r="B123" s="318"/>
      <c r="C123" s="296"/>
      <c r="D123" s="296"/>
      <c r="E123" s="296"/>
      <c r="F123" s="296"/>
      <c r="G123" s="279"/>
      <c r="H123" s="296"/>
      <c r="I123" s="296"/>
      <c r="J123" s="296"/>
      <c r="K123" s="319"/>
    </row>
    <row r="124" spans="2:11" ht="15" customHeight="1">
      <c r="B124" s="318"/>
      <c r="C124" s="279" t="s">
        <v>794</v>
      </c>
      <c r="D124" s="296"/>
      <c r="E124" s="296"/>
      <c r="F124" s="298" t="s">
        <v>791</v>
      </c>
      <c r="G124" s="279"/>
      <c r="H124" s="279" t="s">
        <v>830</v>
      </c>
      <c r="I124" s="279" t="s">
        <v>793</v>
      </c>
      <c r="J124" s="279">
        <v>120</v>
      </c>
      <c r="K124" s="320"/>
    </row>
    <row r="125" spans="2:11" ht="15" customHeight="1">
      <c r="B125" s="318"/>
      <c r="C125" s="279" t="s">
        <v>839</v>
      </c>
      <c r="D125" s="279"/>
      <c r="E125" s="279"/>
      <c r="F125" s="298" t="s">
        <v>791</v>
      </c>
      <c r="G125" s="279"/>
      <c r="H125" s="279" t="s">
        <v>840</v>
      </c>
      <c r="I125" s="279" t="s">
        <v>793</v>
      </c>
      <c r="J125" s="279" t="s">
        <v>841</v>
      </c>
      <c r="K125" s="320"/>
    </row>
    <row r="126" spans="2:11" ht="15" customHeight="1">
      <c r="B126" s="318"/>
      <c r="C126" s="279" t="s">
        <v>740</v>
      </c>
      <c r="D126" s="279"/>
      <c r="E126" s="279"/>
      <c r="F126" s="298" t="s">
        <v>791</v>
      </c>
      <c r="G126" s="279"/>
      <c r="H126" s="279" t="s">
        <v>842</v>
      </c>
      <c r="I126" s="279" t="s">
        <v>793</v>
      </c>
      <c r="J126" s="279" t="s">
        <v>841</v>
      </c>
      <c r="K126" s="320"/>
    </row>
    <row r="127" spans="2:11" ht="15" customHeight="1">
      <c r="B127" s="318"/>
      <c r="C127" s="279" t="s">
        <v>802</v>
      </c>
      <c r="D127" s="279"/>
      <c r="E127" s="279"/>
      <c r="F127" s="298" t="s">
        <v>797</v>
      </c>
      <c r="G127" s="279"/>
      <c r="H127" s="279" t="s">
        <v>803</v>
      </c>
      <c r="I127" s="279" t="s">
        <v>793</v>
      </c>
      <c r="J127" s="279">
        <v>15</v>
      </c>
      <c r="K127" s="320"/>
    </row>
    <row r="128" spans="2:11" ht="15" customHeight="1">
      <c r="B128" s="318"/>
      <c r="C128" s="300" t="s">
        <v>804</v>
      </c>
      <c r="D128" s="300"/>
      <c r="E128" s="300"/>
      <c r="F128" s="301" t="s">
        <v>797</v>
      </c>
      <c r="G128" s="300"/>
      <c r="H128" s="300" t="s">
        <v>805</v>
      </c>
      <c r="I128" s="300" t="s">
        <v>793</v>
      </c>
      <c r="J128" s="300">
        <v>15</v>
      </c>
      <c r="K128" s="320"/>
    </row>
    <row r="129" spans="2:11" ht="15" customHeight="1">
      <c r="B129" s="318"/>
      <c r="C129" s="300" t="s">
        <v>806</v>
      </c>
      <c r="D129" s="300"/>
      <c r="E129" s="300"/>
      <c r="F129" s="301" t="s">
        <v>797</v>
      </c>
      <c r="G129" s="300"/>
      <c r="H129" s="300" t="s">
        <v>807</v>
      </c>
      <c r="I129" s="300" t="s">
        <v>793</v>
      </c>
      <c r="J129" s="300">
        <v>20</v>
      </c>
      <c r="K129" s="320"/>
    </row>
    <row r="130" spans="2:11" ht="15" customHeight="1">
      <c r="B130" s="318"/>
      <c r="C130" s="300" t="s">
        <v>808</v>
      </c>
      <c r="D130" s="300"/>
      <c r="E130" s="300"/>
      <c r="F130" s="301" t="s">
        <v>797</v>
      </c>
      <c r="G130" s="300"/>
      <c r="H130" s="300" t="s">
        <v>809</v>
      </c>
      <c r="I130" s="300" t="s">
        <v>793</v>
      </c>
      <c r="J130" s="300">
        <v>20</v>
      </c>
      <c r="K130" s="320"/>
    </row>
    <row r="131" spans="2:11" ht="15" customHeight="1">
      <c r="B131" s="318"/>
      <c r="C131" s="279" t="s">
        <v>796</v>
      </c>
      <c r="D131" s="279"/>
      <c r="E131" s="279"/>
      <c r="F131" s="298" t="s">
        <v>797</v>
      </c>
      <c r="G131" s="279"/>
      <c r="H131" s="279" t="s">
        <v>830</v>
      </c>
      <c r="I131" s="279" t="s">
        <v>793</v>
      </c>
      <c r="J131" s="279">
        <v>50</v>
      </c>
      <c r="K131" s="320"/>
    </row>
    <row r="132" spans="2:11" ht="15" customHeight="1">
      <c r="B132" s="318"/>
      <c r="C132" s="279" t="s">
        <v>810</v>
      </c>
      <c r="D132" s="279"/>
      <c r="E132" s="279"/>
      <c r="F132" s="298" t="s">
        <v>797</v>
      </c>
      <c r="G132" s="279"/>
      <c r="H132" s="279" t="s">
        <v>830</v>
      </c>
      <c r="I132" s="279" t="s">
        <v>793</v>
      </c>
      <c r="J132" s="279">
        <v>50</v>
      </c>
      <c r="K132" s="320"/>
    </row>
    <row r="133" spans="2:11" ht="15" customHeight="1">
      <c r="B133" s="318"/>
      <c r="C133" s="279" t="s">
        <v>816</v>
      </c>
      <c r="D133" s="279"/>
      <c r="E133" s="279"/>
      <c r="F133" s="298" t="s">
        <v>797</v>
      </c>
      <c r="G133" s="279"/>
      <c r="H133" s="279" t="s">
        <v>830</v>
      </c>
      <c r="I133" s="279" t="s">
        <v>793</v>
      </c>
      <c r="J133" s="279">
        <v>50</v>
      </c>
      <c r="K133" s="320"/>
    </row>
    <row r="134" spans="2:11" ht="15" customHeight="1">
      <c r="B134" s="318"/>
      <c r="C134" s="279" t="s">
        <v>818</v>
      </c>
      <c r="D134" s="279"/>
      <c r="E134" s="279"/>
      <c r="F134" s="298" t="s">
        <v>797</v>
      </c>
      <c r="G134" s="279"/>
      <c r="H134" s="279" t="s">
        <v>830</v>
      </c>
      <c r="I134" s="279" t="s">
        <v>793</v>
      </c>
      <c r="J134" s="279">
        <v>50</v>
      </c>
      <c r="K134" s="320"/>
    </row>
    <row r="135" spans="2:11" ht="15" customHeight="1">
      <c r="B135" s="318"/>
      <c r="C135" s="279" t="s">
        <v>108</v>
      </c>
      <c r="D135" s="279"/>
      <c r="E135" s="279"/>
      <c r="F135" s="298" t="s">
        <v>797</v>
      </c>
      <c r="G135" s="279"/>
      <c r="H135" s="279" t="s">
        <v>843</v>
      </c>
      <c r="I135" s="279" t="s">
        <v>793</v>
      </c>
      <c r="J135" s="279">
        <v>255</v>
      </c>
      <c r="K135" s="320"/>
    </row>
    <row r="136" spans="2:11" ht="15" customHeight="1">
      <c r="B136" s="318"/>
      <c r="C136" s="279" t="s">
        <v>820</v>
      </c>
      <c r="D136" s="279"/>
      <c r="E136" s="279"/>
      <c r="F136" s="298" t="s">
        <v>791</v>
      </c>
      <c r="G136" s="279"/>
      <c r="H136" s="279" t="s">
        <v>844</v>
      </c>
      <c r="I136" s="279" t="s">
        <v>822</v>
      </c>
      <c r="J136" s="279"/>
      <c r="K136" s="320"/>
    </row>
    <row r="137" spans="2:11" ht="15" customHeight="1">
      <c r="B137" s="318"/>
      <c r="C137" s="279" t="s">
        <v>823</v>
      </c>
      <c r="D137" s="279"/>
      <c r="E137" s="279"/>
      <c r="F137" s="298" t="s">
        <v>791</v>
      </c>
      <c r="G137" s="279"/>
      <c r="H137" s="279" t="s">
        <v>845</v>
      </c>
      <c r="I137" s="279" t="s">
        <v>825</v>
      </c>
      <c r="J137" s="279"/>
      <c r="K137" s="320"/>
    </row>
    <row r="138" spans="2:11" ht="15" customHeight="1">
      <c r="B138" s="318"/>
      <c r="C138" s="279" t="s">
        <v>826</v>
      </c>
      <c r="D138" s="279"/>
      <c r="E138" s="279"/>
      <c r="F138" s="298" t="s">
        <v>791</v>
      </c>
      <c r="G138" s="279"/>
      <c r="H138" s="279" t="s">
        <v>826</v>
      </c>
      <c r="I138" s="279" t="s">
        <v>825</v>
      </c>
      <c r="J138" s="279"/>
      <c r="K138" s="320"/>
    </row>
    <row r="139" spans="2:11" ht="15" customHeight="1">
      <c r="B139" s="318"/>
      <c r="C139" s="279" t="s">
        <v>39</v>
      </c>
      <c r="D139" s="279"/>
      <c r="E139" s="279"/>
      <c r="F139" s="298" t="s">
        <v>791</v>
      </c>
      <c r="G139" s="279"/>
      <c r="H139" s="279" t="s">
        <v>846</v>
      </c>
      <c r="I139" s="279" t="s">
        <v>825</v>
      </c>
      <c r="J139" s="279"/>
      <c r="K139" s="320"/>
    </row>
    <row r="140" spans="2:11" ht="15" customHeight="1">
      <c r="B140" s="318"/>
      <c r="C140" s="279" t="s">
        <v>847</v>
      </c>
      <c r="D140" s="279"/>
      <c r="E140" s="279"/>
      <c r="F140" s="298" t="s">
        <v>791</v>
      </c>
      <c r="G140" s="279"/>
      <c r="H140" s="279" t="s">
        <v>848</v>
      </c>
      <c r="I140" s="279" t="s">
        <v>825</v>
      </c>
      <c r="J140" s="279"/>
      <c r="K140" s="320"/>
    </row>
    <row r="141" spans="2:11" ht="15" customHeight="1">
      <c r="B141" s="321"/>
      <c r="C141" s="322"/>
      <c r="D141" s="322"/>
      <c r="E141" s="322"/>
      <c r="F141" s="322"/>
      <c r="G141" s="322"/>
      <c r="H141" s="322"/>
      <c r="I141" s="322"/>
      <c r="J141" s="322"/>
      <c r="K141" s="323"/>
    </row>
    <row r="142" spans="2:11" ht="18.75" customHeight="1">
      <c r="B142" s="275"/>
      <c r="C142" s="275"/>
      <c r="D142" s="275"/>
      <c r="E142" s="275"/>
      <c r="F142" s="310"/>
      <c r="G142" s="275"/>
      <c r="H142" s="275"/>
      <c r="I142" s="275"/>
      <c r="J142" s="275"/>
      <c r="K142" s="275"/>
    </row>
    <row r="143" spans="2:11" ht="18.75" customHeight="1">
      <c r="B143" s="285"/>
      <c r="C143" s="285"/>
      <c r="D143" s="285"/>
      <c r="E143" s="285"/>
      <c r="F143" s="285"/>
      <c r="G143" s="285"/>
      <c r="H143" s="285"/>
      <c r="I143" s="285"/>
      <c r="J143" s="285"/>
      <c r="K143" s="285"/>
    </row>
    <row r="144" spans="2:11" ht="7.5" customHeight="1">
      <c r="B144" s="286"/>
      <c r="C144" s="287"/>
      <c r="D144" s="287"/>
      <c r="E144" s="287"/>
      <c r="F144" s="287"/>
      <c r="G144" s="287"/>
      <c r="H144" s="287"/>
      <c r="I144" s="287"/>
      <c r="J144" s="287"/>
      <c r="K144" s="288"/>
    </row>
    <row r="145" spans="2:11" ht="45" customHeight="1">
      <c r="B145" s="289"/>
      <c r="C145" s="396" t="s">
        <v>849</v>
      </c>
      <c r="D145" s="396"/>
      <c r="E145" s="396"/>
      <c r="F145" s="396"/>
      <c r="G145" s="396"/>
      <c r="H145" s="396"/>
      <c r="I145" s="396"/>
      <c r="J145" s="396"/>
      <c r="K145" s="290"/>
    </row>
    <row r="146" spans="2:11" ht="17.25" customHeight="1">
      <c r="B146" s="289"/>
      <c r="C146" s="291" t="s">
        <v>785</v>
      </c>
      <c r="D146" s="291"/>
      <c r="E146" s="291"/>
      <c r="F146" s="291" t="s">
        <v>786</v>
      </c>
      <c r="G146" s="292"/>
      <c r="H146" s="291" t="s">
        <v>103</v>
      </c>
      <c r="I146" s="291" t="s">
        <v>58</v>
      </c>
      <c r="J146" s="291" t="s">
        <v>787</v>
      </c>
      <c r="K146" s="290"/>
    </row>
    <row r="147" spans="2:11" ht="17.25" customHeight="1">
      <c r="B147" s="289"/>
      <c r="C147" s="293" t="s">
        <v>788</v>
      </c>
      <c r="D147" s="293"/>
      <c r="E147" s="293"/>
      <c r="F147" s="294" t="s">
        <v>789</v>
      </c>
      <c r="G147" s="295"/>
      <c r="H147" s="293"/>
      <c r="I147" s="293"/>
      <c r="J147" s="293" t="s">
        <v>790</v>
      </c>
      <c r="K147" s="290"/>
    </row>
    <row r="148" spans="2:11" ht="5.25" customHeight="1">
      <c r="B148" s="299"/>
      <c r="C148" s="296"/>
      <c r="D148" s="296"/>
      <c r="E148" s="296"/>
      <c r="F148" s="296"/>
      <c r="G148" s="297"/>
      <c r="H148" s="296"/>
      <c r="I148" s="296"/>
      <c r="J148" s="296"/>
      <c r="K148" s="320"/>
    </row>
    <row r="149" spans="2:11" ht="15" customHeight="1">
      <c r="B149" s="299"/>
      <c r="C149" s="324" t="s">
        <v>794</v>
      </c>
      <c r="D149" s="279"/>
      <c r="E149" s="279"/>
      <c r="F149" s="325" t="s">
        <v>791</v>
      </c>
      <c r="G149" s="279"/>
      <c r="H149" s="324" t="s">
        <v>830</v>
      </c>
      <c r="I149" s="324" t="s">
        <v>793</v>
      </c>
      <c r="J149" s="324">
        <v>120</v>
      </c>
      <c r="K149" s="320"/>
    </row>
    <row r="150" spans="2:11" ht="15" customHeight="1">
      <c r="B150" s="299"/>
      <c r="C150" s="324" t="s">
        <v>839</v>
      </c>
      <c r="D150" s="279"/>
      <c r="E150" s="279"/>
      <c r="F150" s="325" t="s">
        <v>791</v>
      </c>
      <c r="G150" s="279"/>
      <c r="H150" s="324" t="s">
        <v>850</v>
      </c>
      <c r="I150" s="324" t="s">
        <v>793</v>
      </c>
      <c r="J150" s="324" t="s">
        <v>841</v>
      </c>
      <c r="K150" s="320"/>
    </row>
    <row r="151" spans="2:11" ht="15" customHeight="1">
      <c r="B151" s="299"/>
      <c r="C151" s="324" t="s">
        <v>740</v>
      </c>
      <c r="D151" s="279"/>
      <c r="E151" s="279"/>
      <c r="F151" s="325" t="s">
        <v>791</v>
      </c>
      <c r="G151" s="279"/>
      <c r="H151" s="324" t="s">
        <v>851</v>
      </c>
      <c r="I151" s="324" t="s">
        <v>793</v>
      </c>
      <c r="J151" s="324" t="s">
        <v>841</v>
      </c>
      <c r="K151" s="320"/>
    </row>
    <row r="152" spans="2:11" ht="15" customHeight="1">
      <c r="B152" s="299"/>
      <c r="C152" s="324" t="s">
        <v>796</v>
      </c>
      <c r="D152" s="279"/>
      <c r="E152" s="279"/>
      <c r="F152" s="325" t="s">
        <v>797</v>
      </c>
      <c r="G152" s="279"/>
      <c r="H152" s="324" t="s">
        <v>830</v>
      </c>
      <c r="I152" s="324" t="s">
        <v>793</v>
      </c>
      <c r="J152" s="324">
        <v>50</v>
      </c>
      <c r="K152" s="320"/>
    </row>
    <row r="153" spans="2:11" ht="15" customHeight="1">
      <c r="B153" s="299"/>
      <c r="C153" s="324" t="s">
        <v>799</v>
      </c>
      <c r="D153" s="279"/>
      <c r="E153" s="279"/>
      <c r="F153" s="325" t="s">
        <v>791</v>
      </c>
      <c r="G153" s="279"/>
      <c r="H153" s="324" t="s">
        <v>830</v>
      </c>
      <c r="I153" s="324" t="s">
        <v>801</v>
      </c>
      <c r="J153" s="324"/>
      <c r="K153" s="320"/>
    </row>
    <row r="154" spans="2:11" ht="15" customHeight="1">
      <c r="B154" s="299"/>
      <c r="C154" s="324" t="s">
        <v>810</v>
      </c>
      <c r="D154" s="279"/>
      <c r="E154" s="279"/>
      <c r="F154" s="325" t="s">
        <v>797</v>
      </c>
      <c r="G154" s="279"/>
      <c r="H154" s="324" t="s">
        <v>830</v>
      </c>
      <c r="I154" s="324" t="s">
        <v>793</v>
      </c>
      <c r="J154" s="324">
        <v>50</v>
      </c>
      <c r="K154" s="320"/>
    </row>
    <row r="155" spans="2:11" ht="15" customHeight="1">
      <c r="B155" s="299"/>
      <c r="C155" s="324" t="s">
        <v>818</v>
      </c>
      <c r="D155" s="279"/>
      <c r="E155" s="279"/>
      <c r="F155" s="325" t="s">
        <v>797</v>
      </c>
      <c r="G155" s="279"/>
      <c r="H155" s="324" t="s">
        <v>830</v>
      </c>
      <c r="I155" s="324" t="s">
        <v>793</v>
      </c>
      <c r="J155" s="324">
        <v>50</v>
      </c>
      <c r="K155" s="320"/>
    </row>
    <row r="156" spans="2:11" ht="15" customHeight="1">
      <c r="B156" s="299"/>
      <c r="C156" s="324" t="s">
        <v>816</v>
      </c>
      <c r="D156" s="279"/>
      <c r="E156" s="279"/>
      <c r="F156" s="325" t="s">
        <v>797</v>
      </c>
      <c r="G156" s="279"/>
      <c r="H156" s="324" t="s">
        <v>830</v>
      </c>
      <c r="I156" s="324" t="s">
        <v>793</v>
      </c>
      <c r="J156" s="324">
        <v>50</v>
      </c>
      <c r="K156" s="320"/>
    </row>
    <row r="157" spans="2:11" ht="15" customHeight="1">
      <c r="B157" s="299"/>
      <c r="C157" s="324" t="s">
        <v>96</v>
      </c>
      <c r="D157" s="279"/>
      <c r="E157" s="279"/>
      <c r="F157" s="325" t="s">
        <v>791</v>
      </c>
      <c r="G157" s="279"/>
      <c r="H157" s="324" t="s">
        <v>852</v>
      </c>
      <c r="I157" s="324" t="s">
        <v>793</v>
      </c>
      <c r="J157" s="324" t="s">
        <v>853</v>
      </c>
      <c r="K157" s="320"/>
    </row>
    <row r="158" spans="2:11" ht="15" customHeight="1">
      <c r="B158" s="299"/>
      <c r="C158" s="324" t="s">
        <v>854</v>
      </c>
      <c r="D158" s="279"/>
      <c r="E158" s="279"/>
      <c r="F158" s="325" t="s">
        <v>791</v>
      </c>
      <c r="G158" s="279"/>
      <c r="H158" s="324" t="s">
        <v>855</v>
      </c>
      <c r="I158" s="324" t="s">
        <v>825</v>
      </c>
      <c r="J158" s="324"/>
      <c r="K158" s="320"/>
    </row>
    <row r="159" spans="2:11" ht="15" customHeight="1">
      <c r="B159" s="326"/>
      <c r="C159" s="308"/>
      <c r="D159" s="308"/>
      <c r="E159" s="308"/>
      <c r="F159" s="308"/>
      <c r="G159" s="308"/>
      <c r="H159" s="308"/>
      <c r="I159" s="308"/>
      <c r="J159" s="308"/>
      <c r="K159" s="327"/>
    </row>
    <row r="160" spans="2:11" ht="18.75" customHeight="1">
      <c r="B160" s="275"/>
      <c r="C160" s="279"/>
      <c r="D160" s="279"/>
      <c r="E160" s="279"/>
      <c r="F160" s="298"/>
      <c r="G160" s="279"/>
      <c r="H160" s="279"/>
      <c r="I160" s="279"/>
      <c r="J160" s="279"/>
      <c r="K160" s="275"/>
    </row>
    <row r="161" spans="2:11" ht="18.75" customHeight="1">
      <c r="B161" s="285"/>
      <c r="C161" s="285"/>
      <c r="D161" s="285"/>
      <c r="E161" s="285"/>
      <c r="F161" s="285"/>
      <c r="G161" s="285"/>
      <c r="H161" s="285"/>
      <c r="I161" s="285"/>
      <c r="J161" s="285"/>
      <c r="K161" s="285"/>
    </row>
    <row r="162" spans="2:11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spans="2:11" ht="45" customHeight="1">
      <c r="B163" s="270"/>
      <c r="C163" s="392" t="s">
        <v>856</v>
      </c>
      <c r="D163" s="392"/>
      <c r="E163" s="392"/>
      <c r="F163" s="392"/>
      <c r="G163" s="392"/>
      <c r="H163" s="392"/>
      <c r="I163" s="392"/>
      <c r="J163" s="392"/>
      <c r="K163" s="271"/>
    </row>
    <row r="164" spans="2:11" ht="17.25" customHeight="1">
      <c r="B164" s="270"/>
      <c r="C164" s="291" t="s">
        <v>785</v>
      </c>
      <c r="D164" s="291"/>
      <c r="E164" s="291"/>
      <c r="F164" s="291" t="s">
        <v>786</v>
      </c>
      <c r="G164" s="328"/>
      <c r="H164" s="329" t="s">
        <v>103</v>
      </c>
      <c r="I164" s="329" t="s">
        <v>58</v>
      </c>
      <c r="J164" s="291" t="s">
        <v>787</v>
      </c>
      <c r="K164" s="271"/>
    </row>
    <row r="165" spans="2:11" ht="17.25" customHeight="1">
      <c r="B165" s="272"/>
      <c r="C165" s="293" t="s">
        <v>788</v>
      </c>
      <c r="D165" s="293"/>
      <c r="E165" s="293"/>
      <c r="F165" s="294" t="s">
        <v>789</v>
      </c>
      <c r="G165" s="330"/>
      <c r="H165" s="331"/>
      <c r="I165" s="331"/>
      <c r="J165" s="293" t="s">
        <v>790</v>
      </c>
      <c r="K165" s="273"/>
    </row>
    <row r="166" spans="2:11" ht="5.25" customHeight="1">
      <c r="B166" s="299"/>
      <c r="C166" s="296"/>
      <c r="D166" s="296"/>
      <c r="E166" s="296"/>
      <c r="F166" s="296"/>
      <c r="G166" s="297"/>
      <c r="H166" s="296"/>
      <c r="I166" s="296"/>
      <c r="J166" s="296"/>
      <c r="K166" s="320"/>
    </row>
    <row r="167" spans="2:11" ht="15" customHeight="1">
      <c r="B167" s="299"/>
      <c r="C167" s="279" t="s">
        <v>794</v>
      </c>
      <c r="D167" s="279"/>
      <c r="E167" s="279"/>
      <c r="F167" s="298" t="s">
        <v>791</v>
      </c>
      <c r="G167" s="279"/>
      <c r="H167" s="279" t="s">
        <v>830</v>
      </c>
      <c r="I167" s="279" t="s">
        <v>793</v>
      </c>
      <c r="J167" s="279">
        <v>120</v>
      </c>
      <c r="K167" s="320"/>
    </row>
    <row r="168" spans="2:11" ht="15" customHeight="1">
      <c r="B168" s="299"/>
      <c r="C168" s="279" t="s">
        <v>839</v>
      </c>
      <c r="D168" s="279"/>
      <c r="E168" s="279"/>
      <c r="F168" s="298" t="s">
        <v>791</v>
      </c>
      <c r="G168" s="279"/>
      <c r="H168" s="279" t="s">
        <v>840</v>
      </c>
      <c r="I168" s="279" t="s">
        <v>793</v>
      </c>
      <c r="J168" s="279" t="s">
        <v>841</v>
      </c>
      <c r="K168" s="320"/>
    </row>
    <row r="169" spans="2:11" ht="15" customHeight="1">
      <c r="B169" s="299"/>
      <c r="C169" s="279" t="s">
        <v>740</v>
      </c>
      <c r="D169" s="279"/>
      <c r="E169" s="279"/>
      <c r="F169" s="298" t="s">
        <v>791</v>
      </c>
      <c r="G169" s="279"/>
      <c r="H169" s="279" t="s">
        <v>857</v>
      </c>
      <c r="I169" s="279" t="s">
        <v>793</v>
      </c>
      <c r="J169" s="279" t="s">
        <v>841</v>
      </c>
      <c r="K169" s="320"/>
    </row>
    <row r="170" spans="2:11" ht="15" customHeight="1">
      <c r="B170" s="299"/>
      <c r="C170" s="279" t="s">
        <v>796</v>
      </c>
      <c r="D170" s="279"/>
      <c r="E170" s="279"/>
      <c r="F170" s="298" t="s">
        <v>797</v>
      </c>
      <c r="G170" s="279"/>
      <c r="H170" s="279" t="s">
        <v>857</v>
      </c>
      <c r="I170" s="279" t="s">
        <v>793</v>
      </c>
      <c r="J170" s="279">
        <v>50</v>
      </c>
      <c r="K170" s="320"/>
    </row>
    <row r="171" spans="2:11" ht="15" customHeight="1">
      <c r="B171" s="299"/>
      <c r="C171" s="279" t="s">
        <v>799</v>
      </c>
      <c r="D171" s="279"/>
      <c r="E171" s="279"/>
      <c r="F171" s="298" t="s">
        <v>791</v>
      </c>
      <c r="G171" s="279"/>
      <c r="H171" s="279" t="s">
        <v>857</v>
      </c>
      <c r="I171" s="279" t="s">
        <v>801</v>
      </c>
      <c r="J171" s="279"/>
      <c r="K171" s="320"/>
    </row>
    <row r="172" spans="2:11" ht="15" customHeight="1">
      <c r="B172" s="299"/>
      <c r="C172" s="279" t="s">
        <v>810</v>
      </c>
      <c r="D172" s="279"/>
      <c r="E172" s="279"/>
      <c r="F172" s="298" t="s">
        <v>797</v>
      </c>
      <c r="G172" s="279"/>
      <c r="H172" s="279" t="s">
        <v>857</v>
      </c>
      <c r="I172" s="279" t="s">
        <v>793</v>
      </c>
      <c r="J172" s="279">
        <v>50</v>
      </c>
      <c r="K172" s="320"/>
    </row>
    <row r="173" spans="2:11" ht="15" customHeight="1">
      <c r="B173" s="299"/>
      <c r="C173" s="279" t="s">
        <v>818</v>
      </c>
      <c r="D173" s="279"/>
      <c r="E173" s="279"/>
      <c r="F173" s="298" t="s">
        <v>797</v>
      </c>
      <c r="G173" s="279"/>
      <c r="H173" s="279" t="s">
        <v>857</v>
      </c>
      <c r="I173" s="279" t="s">
        <v>793</v>
      </c>
      <c r="J173" s="279">
        <v>50</v>
      </c>
      <c r="K173" s="320"/>
    </row>
    <row r="174" spans="2:11" ht="15" customHeight="1">
      <c r="B174" s="299"/>
      <c r="C174" s="279" t="s">
        <v>816</v>
      </c>
      <c r="D174" s="279"/>
      <c r="E174" s="279"/>
      <c r="F174" s="298" t="s">
        <v>797</v>
      </c>
      <c r="G174" s="279"/>
      <c r="H174" s="279" t="s">
        <v>857</v>
      </c>
      <c r="I174" s="279" t="s">
        <v>793</v>
      </c>
      <c r="J174" s="279">
        <v>50</v>
      </c>
      <c r="K174" s="320"/>
    </row>
    <row r="175" spans="2:11" ht="15" customHeight="1">
      <c r="B175" s="299"/>
      <c r="C175" s="279" t="s">
        <v>102</v>
      </c>
      <c r="D175" s="279"/>
      <c r="E175" s="279"/>
      <c r="F175" s="298" t="s">
        <v>791</v>
      </c>
      <c r="G175" s="279"/>
      <c r="H175" s="279" t="s">
        <v>858</v>
      </c>
      <c r="I175" s="279" t="s">
        <v>859</v>
      </c>
      <c r="J175" s="279"/>
      <c r="K175" s="320"/>
    </row>
    <row r="176" spans="2:11" ht="15" customHeight="1">
      <c r="B176" s="299"/>
      <c r="C176" s="279" t="s">
        <v>58</v>
      </c>
      <c r="D176" s="279"/>
      <c r="E176" s="279"/>
      <c r="F176" s="298" t="s">
        <v>791</v>
      </c>
      <c r="G176" s="279"/>
      <c r="H176" s="279" t="s">
        <v>860</v>
      </c>
      <c r="I176" s="279" t="s">
        <v>861</v>
      </c>
      <c r="J176" s="279">
        <v>1</v>
      </c>
      <c r="K176" s="320"/>
    </row>
    <row r="177" spans="2:11" ht="15" customHeight="1">
      <c r="B177" s="299"/>
      <c r="C177" s="279" t="s">
        <v>54</v>
      </c>
      <c r="D177" s="279"/>
      <c r="E177" s="279"/>
      <c r="F177" s="298" t="s">
        <v>791</v>
      </c>
      <c r="G177" s="279"/>
      <c r="H177" s="279" t="s">
        <v>862</v>
      </c>
      <c r="I177" s="279" t="s">
        <v>793</v>
      </c>
      <c r="J177" s="279">
        <v>20</v>
      </c>
      <c r="K177" s="320"/>
    </row>
    <row r="178" spans="2:11" ht="15" customHeight="1">
      <c r="B178" s="299"/>
      <c r="C178" s="279" t="s">
        <v>103</v>
      </c>
      <c r="D178" s="279"/>
      <c r="E178" s="279"/>
      <c r="F178" s="298" t="s">
        <v>791</v>
      </c>
      <c r="G178" s="279"/>
      <c r="H178" s="279" t="s">
        <v>863</v>
      </c>
      <c r="I178" s="279" t="s">
        <v>793</v>
      </c>
      <c r="J178" s="279">
        <v>255</v>
      </c>
      <c r="K178" s="320"/>
    </row>
    <row r="179" spans="2:11" ht="15" customHeight="1">
      <c r="B179" s="299"/>
      <c r="C179" s="279" t="s">
        <v>104</v>
      </c>
      <c r="D179" s="279"/>
      <c r="E179" s="279"/>
      <c r="F179" s="298" t="s">
        <v>791</v>
      </c>
      <c r="G179" s="279"/>
      <c r="H179" s="279" t="s">
        <v>756</v>
      </c>
      <c r="I179" s="279" t="s">
        <v>793</v>
      </c>
      <c r="J179" s="279">
        <v>10</v>
      </c>
      <c r="K179" s="320"/>
    </row>
    <row r="180" spans="2:11" ht="15" customHeight="1">
      <c r="B180" s="299"/>
      <c r="C180" s="279" t="s">
        <v>105</v>
      </c>
      <c r="D180" s="279"/>
      <c r="E180" s="279"/>
      <c r="F180" s="298" t="s">
        <v>791</v>
      </c>
      <c r="G180" s="279"/>
      <c r="H180" s="279" t="s">
        <v>864</v>
      </c>
      <c r="I180" s="279" t="s">
        <v>825</v>
      </c>
      <c r="J180" s="279"/>
      <c r="K180" s="320"/>
    </row>
    <row r="181" spans="2:11" ht="15" customHeight="1">
      <c r="B181" s="299"/>
      <c r="C181" s="279" t="s">
        <v>865</v>
      </c>
      <c r="D181" s="279"/>
      <c r="E181" s="279"/>
      <c r="F181" s="298" t="s">
        <v>791</v>
      </c>
      <c r="G181" s="279"/>
      <c r="H181" s="279" t="s">
        <v>866</v>
      </c>
      <c r="I181" s="279" t="s">
        <v>825</v>
      </c>
      <c r="J181" s="279"/>
      <c r="K181" s="320"/>
    </row>
    <row r="182" spans="2:11" ht="15" customHeight="1">
      <c r="B182" s="299"/>
      <c r="C182" s="279" t="s">
        <v>854</v>
      </c>
      <c r="D182" s="279"/>
      <c r="E182" s="279"/>
      <c r="F182" s="298" t="s">
        <v>791</v>
      </c>
      <c r="G182" s="279"/>
      <c r="H182" s="279" t="s">
        <v>867</v>
      </c>
      <c r="I182" s="279" t="s">
        <v>825</v>
      </c>
      <c r="J182" s="279"/>
      <c r="K182" s="320"/>
    </row>
    <row r="183" spans="2:11" ht="15" customHeight="1">
      <c r="B183" s="299"/>
      <c r="C183" s="279" t="s">
        <v>107</v>
      </c>
      <c r="D183" s="279"/>
      <c r="E183" s="279"/>
      <c r="F183" s="298" t="s">
        <v>797</v>
      </c>
      <c r="G183" s="279"/>
      <c r="H183" s="279" t="s">
        <v>868</v>
      </c>
      <c r="I183" s="279" t="s">
        <v>793</v>
      </c>
      <c r="J183" s="279">
        <v>50</v>
      </c>
      <c r="K183" s="320"/>
    </row>
    <row r="184" spans="2:11" ht="15" customHeight="1">
      <c r="B184" s="299"/>
      <c r="C184" s="279" t="s">
        <v>869</v>
      </c>
      <c r="D184" s="279"/>
      <c r="E184" s="279"/>
      <c r="F184" s="298" t="s">
        <v>797</v>
      </c>
      <c r="G184" s="279"/>
      <c r="H184" s="279" t="s">
        <v>870</v>
      </c>
      <c r="I184" s="279" t="s">
        <v>871</v>
      </c>
      <c r="J184" s="279"/>
      <c r="K184" s="320"/>
    </row>
    <row r="185" spans="2:11" ht="15" customHeight="1">
      <c r="B185" s="299"/>
      <c r="C185" s="279" t="s">
        <v>872</v>
      </c>
      <c r="D185" s="279"/>
      <c r="E185" s="279"/>
      <c r="F185" s="298" t="s">
        <v>797</v>
      </c>
      <c r="G185" s="279"/>
      <c r="H185" s="279" t="s">
        <v>873</v>
      </c>
      <c r="I185" s="279" t="s">
        <v>871</v>
      </c>
      <c r="J185" s="279"/>
      <c r="K185" s="320"/>
    </row>
    <row r="186" spans="2:11" ht="15" customHeight="1">
      <c r="B186" s="299"/>
      <c r="C186" s="279" t="s">
        <v>874</v>
      </c>
      <c r="D186" s="279"/>
      <c r="E186" s="279"/>
      <c r="F186" s="298" t="s">
        <v>797</v>
      </c>
      <c r="G186" s="279"/>
      <c r="H186" s="279" t="s">
        <v>875</v>
      </c>
      <c r="I186" s="279" t="s">
        <v>871</v>
      </c>
      <c r="J186" s="279"/>
      <c r="K186" s="320"/>
    </row>
    <row r="187" spans="2:11" ht="15" customHeight="1">
      <c r="B187" s="299"/>
      <c r="C187" s="332" t="s">
        <v>876</v>
      </c>
      <c r="D187" s="279"/>
      <c r="E187" s="279"/>
      <c r="F187" s="298" t="s">
        <v>797</v>
      </c>
      <c r="G187" s="279"/>
      <c r="H187" s="279" t="s">
        <v>877</v>
      </c>
      <c r="I187" s="279" t="s">
        <v>878</v>
      </c>
      <c r="J187" s="333" t="s">
        <v>879</v>
      </c>
      <c r="K187" s="320"/>
    </row>
    <row r="188" spans="2:11" ht="15" customHeight="1">
      <c r="B188" s="299"/>
      <c r="C188" s="284" t="s">
        <v>43</v>
      </c>
      <c r="D188" s="279"/>
      <c r="E188" s="279"/>
      <c r="F188" s="298" t="s">
        <v>791</v>
      </c>
      <c r="G188" s="279"/>
      <c r="H188" s="275" t="s">
        <v>880</v>
      </c>
      <c r="I188" s="279" t="s">
        <v>881</v>
      </c>
      <c r="J188" s="279"/>
      <c r="K188" s="320"/>
    </row>
    <row r="189" spans="2:11" ht="15" customHeight="1">
      <c r="B189" s="299"/>
      <c r="C189" s="284" t="s">
        <v>882</v>
      </c>
      <c r="D189" s="279"/>
      <c r="E189" s="279"/>
      <c r="F189" s="298" t="s">
        <v>791</v>
      </c>
      <c r="G189" s="279"/>
      <c r="H189" s="279" t="s">
        <v>883</v>
      </c>
      <c r="I189" s="279" t="s">
        <v>825</v>
      </c>
      <c r="J189" s="279"/>
      <c r="K189" s="320"/>
    </row>
    <row r="190" spans="2:11" ht="15" customHeight="1">
      <c r="B190" s="299"/>
      <c r="C190" s="284" t="s">
        <v>884</v>
      </c>
      <c r="D190" s="279"/>
      <c r="E190" s="279"/>
      <c r="F190" s="298" t="s">
        <v>791</v>
      </c>
      <c r="G190" s="279"/>
      <c r="H190" s="279" t="s">
        <v>885</v>
      </c>
      <c r="I190" s="279" t="s">
        <v>825</v>
      </c>
      <c r="J190" s="279"/>
      <c r="K190" s="320"/>
    </row>
    <row r="191" spans="2:11" ht="15" customHeight="1">
      <c r="B191" s="299"/>
      <c r="C191" s="284" t="s">
        <v>886</v>
      </c>
      <c r="D191" s="279"/>
      <c r="E191" s="279"/>
      <c r="F191" s="298" t="s">
        <v>797</v>
      </c>
      <c r="G191" s="279"/>
      <c r="H191" s="279" t="s">
        <v>887</v>
      </c>
      <c r="I191" s="279" t="s">
        <v>825</v>
      </c>
      <c r="J191" s="279"/>
      <c r="K191" s="320"/>
    </row>
    <row r="192" spans="2:11" ht="15" customHeight="1">
      <c r="B192" s="326"/>
      <c r="C192" s="334"/>
      <c r="D192" s="308"/>
      <c r="E192" s="308"/>
      <c r="F192" s="308"/>
      <c r="G192" s="308"/>
      <c r="H192" s="308"/>
      <c r="I192" s="308"/>
      <c r="J192" s="308"/>
      <c r="K192" s="327"/>
    </row>
    <row r="193" spans="2:11" ht="18.75" customHeight="1">
      <c r="B193" s="275"/>
      <c r="C193" s="279"/>
      <c r="D193" s="279"/>
      <c r="E193" s="279"/>
      <c r="F193" s="298"/>
      <c r="G193" s="279"/>
      <c r="H193" s="279"/>
      <c r="I193" s="279"/>
      <c r="J193" s="279"/>
      <c r="K193" s="275"/>
    </row>
    <row r="194" spans="2:11" ht="18.75" customHeight="1">
      <c r="B194" s="275"/>
      <c r="C194" s="279"/>
      <c r="D194" s="279"/>
      <c r="E194" s="279"/>
      <c r="F194" s="298"/>
      <c r="G194" s="279"/>
      <c r="H194" s="279"/>
      <c r="I194" s="279"/>
      <c r="J194" s="279"/>
      <c r="K194" s="275"/>
    </row>
    <row r="195" spans="2:11" ht="18.75" customHeight="1">
      <c r="B195" s="285"/>
      <c r="C195" s="285"/>
      <c r="D195" s="285"/>
      <c r="E195" s="285"/>
      <c r="F195" s="285"/>
      <c r="G195" s="285"/>
      <c r="H195" s="285"/>
      <c r="I195" s="285"/>
      <c r="J195" s="285"/>
      <c r="K195" s="285"/>
    </row>
    <row r="196" spans="2:11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spans="2:11" ht="21">
      <c r="B197" s="270"/>
      <c r="C197" s="392" t="s">
        <v>888</v>
      </c>
      <c r="D197" s="392"/>
      <c r="E197" s="392"/>
      <c r="F197" s="392"/>
      <c r="G197" s="392"/>
      <c r="H197" s="392"/>
      <c r="I197" s="392"/>
      <c r="J197" s="392"/>
      <c r="K197" s="271"/>
    </row>
    <row r="198" spans="2:11" ht="25.5" customHeight="1">
      <c r="B198" s="270"/>
      <c r="C198" s="335" t="s">
        <v>889</v>
      </c>
      <c r="D198" s="335"/>
      <c r="E198" s="335"/>
      <c r="F198" s="335" t="s">
        <v>890</v>
      </c>
      <c r="G198" s="336"/>
      <c r="H198" s="397" t="s">
        <v>891</v>
      </c>
      <c r="I198" s="397"/>
      <c r="J198" s="397"/>
      <c r="K198" s="271"/>
    </row>
    <row r="199" spans="2:11" ht="5.25" customHeight="1">
      <c r="B199" s="299"/>
      <c r="C199" s="296"/>
      <c r="D199" s="296"/>
      <c r="E199" s="296"/>
      <c r="F199" s="296"/>
      <c r="G199" s="279"/>
      <c r="H199" s="296"/>
      <c r="I199" s="296"/>
      <c r="J199" s="296"/>
      <c r="K199" s="320"/>
    </row>
    <row r="200" spans="2:11" ht="15" customHeight="1">
      <c r="B200" s="299"/>
      <c r="C200" s="279" t="s">
        <v>881</v>
      </c>
      <c r="D200" s="279"/>
      <c r="E200" s="279"/>
      <c r="F200" s="298" t="s">
        <v>44</v>
      </c>
      <c r="G200" s="279"/>
      <c r="H200" s="394" t="s">
        <v>892</v>
      </c>
      <c r="I200" s="394"/>
      <c r="J200" s="394"/>
      <c r="K200" s="320"/>
    </row>
    <row r="201" spans="2:11" ht="15" customHeight="1">
      <c r="B201" s="299"/>
      <c r="C201" s="305"/>
      <c r="D201" s="279"/>
      <c r="E201" s="279"/>
      <c r="F201" s="298" t="s">
        <v>45</v>
      </c>
      <c r="G201" s="279"/>
      <c r="H201" s="394" t="s">
        <v>893</v>
      </c>
      <c r="I201" s="394"/>
      <c r="J201" s="394"/>
      <c r="K201" s="320"/>
    </row>
    <row r="202" spans="2:11" ht="15" customHeight="1">
      <c r="B202" s="299"/>
      <c r="C202" s="305"/>
      <c r="D202" s="279"/>
      <c r="E202" s="279"/>
      <c r="F202" s="298" t="s">
        <v>48</v>
      </c>
      <c r="G202" s="279"/>
      <c r="H202" s="394" t="s">
        <v>894</v>
      </c>
      <c r="I202" s="394"/>
      <c r="J202" s="394"/>
      <c r="K202" s="320"/>
    </row>
    <row r="203" spans="2:11" ht="15" customHeight="1">
      <c r="B203" s="299"/>
      <c r="C203" s="279"/>
      <c r="D203" s="279"/>
      <c r="E203" s="279"/>
      <c r="F203" s="298" t="s">
        <v>46</v>
      </c>
      <c r="G203" s="279"/>
      <c r="H203" s="394" t="s">
        <v>895</v>
      </c>
      <c r="I203" s="394"/>
      <c r="J203" s="394"/>
      <c r="K203" s="320"/>
    </row>
    <row r="204" spans="2:11" ht="15" customHeight="1">
      <c r="B204" s="299"/>
      <c r="C204" s="279"/>
      <c r="D204" s="279"/>
      <c r="E204" s="279"/>
      <c r="F204" s="298" t="s">
        <v>47</v>
      </c>
      <c r="G204" s="279"/>
      <c r="H204" s="394" t="s">
        <v>896</v>
      </c>
      <c r="I204" s="394"/>
      <c r="J204" s="394"/>
      <c r="K204" s="320"/>
    </row>
    <row r="205" spans="2:11" ht="15" customHeight="1">
      <c r="B205" s="299"/>
      <c r="C205" s="279"/>
      <c r="D205" s="279"/>
      <c r="E205" s="279"/>
      <c r="F205" s="298"/>
      <c r="G205" s="279"/>
      <c r="H205" s="279"/>
      <c r="I205" s="279"/>
      <c r="J205" s="279"/>
      <c r="K205" s="320"/>
    </row>
    <row r="206" spans="2:11" ht="15" customHeight="1">
      <c r="B206" s="299"/>
      <c r="C206" s="279" t="s">
        <v>837</v>
      </c>
      <c r="D206" s="279"/>
      <c r="E206" s="279"/>
      <c r="F206" s="298" t="s">
        <v>77</v>
      </c>
      <c r="G206" s="279"/>
      <c r="H206" s="394" t="s">
        <v>897</v>
      </c>
      <c r="I206" s="394"/>
      <c r="J206" s="394"/>
      <c r="K206" s="320"/>
    </row>
    <row r="207" spans="2:11" ht="15" customHeight="1">
      <c r="B207" s="299"/>
      <c r="C207" s="305"/>
      <c r="D207" s="279"/>
      <c r="E207" s="279"/>
      <c r="F207" s="298" t="s">
        <v>734</v>
      </c>
      <c r="G207" s="279"/>
      <c r="H207" s="394" t="s">
        <v>735</v>
      </c>
      <c r="I207" s="394"/>
      <c r="J207" s="394"/>
      <c r="K207" s="320"/>
    </row>
    <row r="208" spans="2:11" ht="15" customHeight="1">
      <c r="B208" s="299"/>
      <c r="C208" s="279"/>
      <c r="D208" s="279"/>
      <c r="E208" s="279"/>
      <c r="F208" s="298" t="s">
        <v>732</v>
      </c>
      <c r="G208" s="279"/>
      <c r="H208" s="394" t="s">
        <v>898</v>
      </c>
      <c r="I208" s="394"/>
      <c r="J208" s="394"/>
      <c r="K208" s="320"/>
    </row>
    <row r="209" spans="2:11" ht="15" customHeight="1">
      <c r="B209" s="337"/>
      <c r="C209" s="305"/>
      <c r="D209" s="305"/>
      <c r="E209" s="305"/>
      <c r="F209" s="298" t="s">
        <v>736</v>
      </c>
      <c r="G209" s="284"/>
      <c r="H209" s="398" t="s">
        <v>737</v>
      </c>
      <c r="I209" s="398"/>
      <c r="J209" s="398"/>
      <c r="K209" s="338"/>
    </row>
    <row r="210" spans="2:11" ht="15" customHeight="1">
      <c r="B210" s="337"/>
      <c r="C210" s="305"/>
      <c r="D210" s="305"/>
      <c r="E210" s="305"/>
      <c r="F210" s="298" t="s">
        <v>738</v>
      </c>
      <c r="G210" s="284"/>
      <c r="H210" s="398" t="s">
        <v>899</v>
      </c>
      <c r="I210" s="398"/>
      <c r="J210" s="398"/>
      <c r="K210" s="338"/>
    </row>
    <row r="211" spans="2:11" ht="15" customHeight="1">
      <c r="B211" s="337"/>
      <c r="C211" s="305"/>
      <c r="D211" s="305"/>
      <c r="E211" s="305"/>
      <c r="F211" s="339"/>
      <c r="G211" s="284"/>
      <c r="H211" s="340"/>
      <c r="I211" s="340"/>
      <c r="J211" s="340"/>
      <c r="K211" s="338"/>
    </row>
    <row r="212" spans="2:11" ht="15" customHeight="1">
      <c r="B212" s="337"/>
      <c r="C212" s="279" t="s">
        <v>861</v>
      </c>
      <c r="D212" s="305"/>
      <c r="E212" s="305"/>
      <c r="F212" s="298">
        <v>1</v>
      </c>
      <c r="G212" s="284"/>
      <c r="H212" s="398" t="s">
        <v>900</v>
      </c>
      <c r="I212" s="398"/>
      <c r="J212" s="398"/>
      <c r="K212" s="338"/>
    </row>
    <row r="213" spans="2:11" ht="15" customHeight="1">
      <c r="B213" s="337"/>
      <c r="C213" s="305"/>
      <c r="D213" s="305"/>
      <c r="E213" s="305"/>
      <c r="F213" s="298">
        <v>2</v>
      </c>
      <c r="G213" s="284"/>
      <c r="H213" s="398" t="s">
        <v>901</v>
      </c>
      <c r="I213" s="398"/>
      <c r="J213" s="398"/>
      <c r="K213" s="338"/>
    </row>
    <row r="214" spans="2:11" ht="15" customHeight="1">
      <c r="B214" s="337"/>
      <c r="C214" s="305"/>
      <c r="D214" s="305"/>
      <c r="E214" s="305"/>
      <c r="F214" s="298">
        <v>3</v>
      </c>
      <c r="G214" s="284"/>
      <c r="H214" s="398" t="s">
        <v>902</v>
      </c>
      <c r="I214" s="398"/>
      <c r="J214" s="398"/>
      <c r="K214" s="338"/>
    </row>
    <row r="215" spans="2:11" ht="15" customHeight="1">
      <c r="B215" s="337"/>
      <c r="C215" s="305"/>
      <c r="D215" s="305"/>
      <c r="E215" s="305"/>
      <c r="F215" s="298">
        <v>4</v>
      </c>
      <c r="G215" s="284"/>
      <c r="H215" s="398" t="s">
        <v>903</v>
      </c>
      <c r="I215" s="398"/>
      <c r="J215" s="398"/>
      <c r="K215" s="338"/>
    </row>
    <row r="216" spans="2:11" ht="12.75" customHeight="1">
      <c r="B216" s="341"/>
      <c r="C216" s="342"/>
      <c r="D216" s="342"/>
      <c r="E216" s="342"/>
      <c r="F216" s="342"/>
      <c r="G216" s="342"/>
      <c r="H216" s="342"/>
      <c r="I216" s="342"/>
      <c r="J216" s="342"/>
      <c r="K216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doma-PC\doma</dc:creator>
  <cp:keywords/>
  <dc:description/>
  <cp:lastModifiedBy>Svobodová Eliška, Bc.</cp:lastModifiedBy>
  <dcterms:created xsi:type="dcterms:W3CDTF">2018-04-28T19:16:37Z</dcterms:created>
  <dcterms:modified xsi:type="dcterms:W3CDTF">2019-01-31T14:17:42Z</dcterms:modified>
  <cp:category/>
  <cp:version/>
  <cp:contentType/>
  <cp:contentStatus/>
</cp:coreProperties>
</file>