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.novy\AppData\Local\Temp\Rar$DIa5484.12029\"/>
    </mc:Choice>
  </mc:AlternateContent>
  <bookViews>
    <workbookView xWindow="0" yWindow="0" windowWidth="28800" windowHeight="12435" activeTab="1"/>
  </bookViews>
  <sheets>
    <sheet name="Rekapitulace stavby" sheetId="1" r:id="rId1"/>
    <sheet name="Neklanka - Stavební úprav..." sheetId="2" r:id="rId2"/>
    <sheet name="Pokyny pro vyplnění" sheetId="3" r:id="rId3"/>
  </sheets>
  <definedNames>
    <definedName name="_xlnm._FilterDatabase" localSheetId="1" hidden="1">'Neklanka - Stavební úprav...'!$C$82:$K$130</definedName>
    <definedName name="_xlnm.Print_Titles" localSheetId="1">'Neklanka - Stavební úprav...'!$82:$82</definedName>
    <definedName name="_xlnm.Print_Titles" localSheetId="0">'Rekapitulace stavby'!$49:$49</definedName>
    <definedName name="_xlnm.Print_Area" localSheetId="1">'Neklanka - Stavební úprav...'!$C$4:$J$34,'Neklanka - Stavební úprav...'!$C$40:$J$66,'Neklanka - Stavební úprav...'!$C$72:$K$130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30" i="2"/>
  <c r="BH130" i="2"/>
  <c r="BG130" i="2"/>
  <c r="BE130" i="2"/>
  <c r="T130" i="2"/>
  <c r="T129" i="2" s="1"/>
  <c r="T126" i="2" s="1"/>
  <c r="R130" i="2"/>
  <c r="R129" i="2"/>
  <c r="P130" i="2"/>
  <c r="P129" i="2" s="1"/>
  <c r="BK130" i="2"/>
  <c r="BK129" i="2" s="1"/>
  <c r="J129" i="2" s="1"/>
  <c r="J65" i="2" s="1"/>
  <c r="J130" i="2"/>
  <c r="BF130" i="2"/>
  <c r="BI128" i="2"/>
  <c r="BH128" i="2"/>
  <c r="BG128" i="2"/>
  <c r="BE128" i="2"/>
  <c r="T128" i="2"/>
  <c r="T127" i="2"/>
  <c r="R128" i="2"/>
  <c r="R127" i="2"/>
  <c r="R126" i="2"/>
  <c r="P128" i="2"/>
  <c r="P127" i="2" s="1"/>
  <c r="BK128" i="2"/>
  <c r="BK127" i="2"/>
  <c r="J127" i="2" s="1"/>
  <c r="J64" i="2" s="1"/>
  <c r="J128" i="2"/>
  <c r="BF128" i="2" s="1"/>
  <c r="BI125" i="2"/>
  <c r="BH125" i="2"/>
  <c r="BG125" i="2"/>
  <c r="BE125" i="2"/>
  <c r="T125" i="2"/>
  <c r="T123" i="2" s="1"/>
  <c r="R125" i="2"/>
  <c r="P125" i="2"/>
  <c r="BK125" i="2"/>
  <c r="J125" i="2"/>
  <c r="BF125" i="2" s="1"/>
  <c r="BI124" i="2"/>
  <c r="BH124" i="2"/>
  <c r="BG124" i="2"/>
  <c r="BE124" i="2"/>
  <c r="T124" i="2"/>
  <c r="R124" i="2"/>
  <c r="R123" i="2" s="1"/>
  <c r="P124" i="2"/>
  <c r="P123" i="2"/>
  <c r="BK124" i="2"/>
  <c r="BK123" i="2" s="1"/>
  <c r="J123" i="2" s="1"/>
  <c r="J62" i="2" s="1"/>
  <c r="J124" i="2"/>
  <c r="BF124" i="2"/>
  <c r="BI122" i="2"/>
  <c r="BH122" i="2"/>
  <c r="BG122" i="2"/>
  <c r="BE122" i="2"/>
  <c r="T122" i="2"/>
  <c r="R122" i="2"/>
  <c r="P122" i="2"/>
  <c r="BK122" i="2"/>
  <c r="J122" i="2"/>
  <c r="BF122" i="2"/>
  <c r="BI121" i="2"/>
  <c r="BH121" i="2"/>
  <c r="BG121" i="2"/>
  <c r="BE121" i="2"/>
  <c r="T121" i="2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T115" i="2" s="1"/>
  <c r="R116" i="2"/>
  <c r="R115" i="2" s="1"/>
  <c r="P116" i="2"/>
  <c r="P115" i="2" s="1"/>
  <c r="BK116" i="2"/>
  <c r="BK115" i="2" s="1"/>
  <c r="J115" i="2" s="1"/>
  <c r="J61" i="2" s="1"/>
  <c r="J116" i="2"/>
  <c r="BF116" i="2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T107" i="2" s="1"/>
  <c r="R108" i="2"/>
  <c r="R107" i="2" s="1"/>
  <c r="P108" i="2"/>
  <c r="P107" i="2" s="1"/>
  <c r="BK108" i="2"/>
  <c r="BK107" i="2" s="1"/>
  <c r="J107" i="2" s="1"/>
  <c r="J60" i="2" s="1"/>
  <c r="J108" i="2"/>
  <c r="BF108" i="2"/>
  <c r="BI106" i="2"/>
  <c r="BH106" i="2"/>
  <c r="BG106" i="2"/>
  <c r="BE106" i="2"/>
  <c r="T106" i="2"/>
  <c r="R106" i="2"/>
  <c r="P106" i="2"/>
  <c r="BK106" i="2"/>
  <c r="J106" i="2"/>
  <c r="BF106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/>
  <c r="BI101" i="2"/>
  <c r="BH101" i="2"/>
  <c r="BG101" i="2"/>
  <c r="BE101" i="2"/>
  <c r="T101" i="2"/>
  <c r="T99" i="2" s="1"/>
  <c r="T98" i="2" s="1"/>
  <c r="R101" i="2"/>
  <c r="P101" i="2"/>
  <c r="BK101" i="2"/>
  <c r="J101" i="2"/>
  <c r="BF101" i="2" s="1"/>
  <c r="BI100" i="2"/>
  <c r="BH100" i="2"/>
  <c r="BG100" i="2"/>
  <c r="BE100" i="2"/>
  <c r="T100" i="2"/>
  <c r="R100" i="2"/>
  <c r="R99" i="2" s="1"/>
  <c r="R98" i="2" s="1"/>
  <c r="P100" i="2"/>
  <c r="P99" i="2" s="1"/>
  <c r="P98" i="2" s="1"/>
  <c r="BK100" i="2"/>
  <c r="BK99" i="2"/>
  <c r="J99" i="2" s="1"/>
  <c r="J59" i="2" s="1"/>
  <c r="J100" i="2"/>
  <c r="BF100" i="2" s="1"/>
  <c r="BI97" i="2"/>
  <c r="BH97" i="2"/>
  <c r="BG97" i="2"/>
  <c r="BE97" i="2"/>
  <c r="T97" i="2"/>
  <c r="T96" i="2" s="1"/>
  <c r="R97" i="2"/>
  <c r="R96" i="2" s="1"/>
  <c r="P97" i="2"/>
  <c r="P96" i="2" s="1"/>
  <c r="BK97" i="2"/>
  <c r="BK96" i="2"/>
  <c r="J96" i="2"/>
  <c r="J57" i="2" s="1"/>
  <c r="J97" i="2"/>
  <c r="BF97" i="2"/>
  <c r="BI95" i="2"/>
  <c r="BH95" i="2"/>
  <c r="BG95" i="2"/>
  <c r="BE95" i="2"/>
  <c r="T95" i="2"/>
  <c r="R95" i="2"/>
  <c r="P95" i="2"/>
  <c r="BK95" i="2"/>
  <c r="J95" i="2"/>
  <c r="BF95" i="2" s="1"/>
  <c r="BI94" i="2"/>
  <c r="BH94" i="2"/>
  <c r="BG94" i="2"/>
  <c r="BE94" i="2"/>
  <c r="T94" i="2"/>
  <c r="R94" i="2"/>
  <c r="P94" i="2"/>
  <c r="P91" i="2" s="1"/>
  <c r="BK94" i="2"/>
  <c r="J94" i="2"/>
  <c r="BF94" i="2" s="1"/>
  <c r="BI93" i="2"/>
  <c r="BH93" i="2"/>
  <c r="BG93" i="2"/>
  <c r="BE93" i="2"/>
  <c r="T93" i="2"/>
  <c r="T91" i="2" s="1"/>
  <c r="R93" i="2"/>
  <c r="P93" i="2"/>
  <c r="BK93" i="2"/>
  <c r="J93" i="2"/>
  <c r="BF93" i="2" s="1"/>
  <c r="BI92" i="2"/>
  <c r="BH92" i="2"/>
  <c r="BG92" i="2"/>
  <c r="BE92" i="2"/>
  <c r="T92" i="2"/>
  <c r="R92" i="2"/>
  <c r="R91" i="2" s="1"/>
  <c r="P92" i="2"/>
  <c r="BK92" i="2"/>
  <c r="BK91" i="2" s="1"/>
  <c r="J91" i="2" s="1"/>
  <c r="J56" i="2" s="1"/>
  <c r="J92" i="2"/>
  <c r="BF92" i="2"/>
  <c r="BI90" i="2"/>
  <c r="BH90" i="2"/>
  <c r="BG90" i="2"/>
  <c r="BE90" i="2"/>
  <c r="T90" i="2"/>
  <c r="R90" i="2"/>
  <c r="P90" i="2"/>
  <c r="P87" i="2" s="1"/>
  <c r="BK90" i="2"/>
  <c r="J90" i="2"/>
  <c r="BF90" i="2"/>
  <c r="BI89" i="2"/>
  <c r="F32" i="2" s="1"/>
  <c r="BD52" i="1" s="1"/>
  <c r="BD51" i="1" s="1"/>
  <c r="W30" i="1" s="1"/>
  <c r="BH89" i="2"/>
  <c r="BG89" i="2"/>
  <c r="BE89" i="2"/>
  <c r="T89" i="2"/>
  <c r="T87" i="2" s="1"/>
  <c r="R89" i="2"/>
  <c r="P89" i="2"/>
  <c r="BK89" i="2"/>
  <c r="J89" i="2"/>
  <c r="BF89" i="2" s="1"/>
  <c r="BI88" i="2"/>
  <c r="BH88" i="2"/>
  <c r="BG88" i="2"/>
  <c r="BE88" i="2"/>
  <c r="T88" i="2"/>
  <c r="R88" i="2"/>
  <c r="R87" i="2" s="1"/>
  <c r="P88" i="2"/>
  <c r="BK88" i="2"/>
  <c r="BK87" i="2" s="1"/>
  <c r="J87" i="2" s="1"/>
  <c r="J55" i="2" s="1"/>
  <c r="J88" i="2"/>
  <c r="BF88" i="2"/>
  <c r="BI86" i="2"/>
  <c r="BH86" i="2"/>
  <c r="F31" i="2" s="1"/>
  <c r="BC52" i="1" s="1"/>
  <c r="BC51" i="1" s="1"/>
  <c r="BG86" i="2"/>
  <c r="F30" i="2" s="1"/>
  <c r="BB52" i="1" s="1"/>
  <c r="BB51" i="1" s="1"/>
  <c r="BE86" i="2"/>
  <c r="F28" i="2" s="1"/>
  <c r="AZ52" i="1" s="1"/>
  <c r="AZ51" i="1" s="1"/>
  <c r="J28" i="2"/>
  <c r="AV52" i="1" s="1"/>
  <c r="T86" i="2"/>
  <c r="T85" i="2" s="1"/>
  <c r="T84" i="2" s="1"/>
  <c r="R86" i="2"/>
  <c r="R85" i="2" s="1"/>
  <c r="P86" i="2"/>
  <c r="P85" i="2" s="1"/>
  <c r="P84" i="2" s="1"/>
  <c r="BK86" i="2"/>
  <c r="BK85" i="2" s="1"/>
  <c r="J86" i="2"/>
  <c r="BF86" i="2"/>
  <c r="J79" i="2"/>
  <c r="F79" i="2"/>
  <c r="F77" i="2"/>
  <c r="E75" i="2"/>
  <c r="J47" i="2"/>
  <c r="F47" i="2"/>
  <c r="F45" i="2"/>
  <c r="E43" i="2"/>
  <c r="J16" i="2"/>
  <c r="E16" i="2"/>
  <c r="F80" i="2" s="1"/>
  <c r="F48" i="2"/>
  <c r="J15" i="2"/>
  <c r="J10" i="2"/>
  <c r="J77" i="2" s="1"/>
  <c r="J45" i="2"/>
  <c r="AS51" i="1"/>
  <c r="L47" i="1"/>
  <c r="AM46" i="1"/>
  <c r="L46" i="1"/>
  <c r="AM44" i="1"/>
  <c r="L44" i="1"/>
  <c r="L42" i="1"/>
  <c r="L41" i="1"/>
  <c r="W26" i="1" l="1"/>
  <c r="AV51" i="1"/>
  <c r="J29" i="2"/>
  <c r="AW52" i="1" s="1"/>
  <c r="AT52" i="1" s="1"/>
  <c r="T83" i="2"/>
  <c r="W29" i="1"/>
  <c r="AY51" i="1"/>
  <c r="J85" i="2"/>
  <c r="J54" i="2" s="1"/>
  <c r="BK84" i="2"/>
  <c r="P126" i="2"/>
  <c r="P83" i="2" s="1"/>
  <c r="AU52" i="1" s="1"/>
  <c r="AU51" i="1" s="1"/>
  <c r="R84" i="2"/>
  <c r="R83" i="2" s="1"/>
  <c r="W28" i="1"/>
  <c r="AX51" i="1"/>
  <c r="F29" i="2"/>
  <c r="BA52" i="1" s="1"/>
  <c r="BA51" i="1" s="1"/>
  <c r="BK98" i="2"/>
  <c r="J98" i="2" s="1"/>
  <c r="J58" i="2" s="1"/>
  <c r="BK126" i="2"/>
  <c r="J126" i="2" s="1"/>
  <c r="J63" i="2" s="1"/>
  <c r="J84" i="2" l="1"/>
  <c r="J53" i="2" s="1"/>
  <c r="BK83" i="2"/>
  <c r="J83" i="2" s="1"/>
  <c r="AW51" i="1"/>
  <c r="AK27" i="1" s="1"/>
  <c r="W27" i="1"/>
  <c r="AK26" i="1"/>
  <c r="J25" i="2" l="1"/>
  <c r="J52" i="2"/>
  <c r="AT51" i="1"/>
  <c r="J34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<sst xmlns="http://schemas.openxmlformats.org/spreadsheetml/2006/main" count="1337" uniqueCount="483">
  <si>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</si>
  <si>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</si>
  <si>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</si>
  <si>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</si>
  <si>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</si>
  <si>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</si>
  <si>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</si>
  <si>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{84eaf348-0efc-4356-b53c-c160cfd65f38}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</si>
  <si>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</si>
  <si>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</si>
  <si>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</si>
  <si>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</si>
  <si>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</si>
  <si>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</si>
  <si>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</si>
  <si>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</si>
  <si>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</si>
  <si>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Neklanka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</si>
  <si>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</si>
  <si>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</si>
  <si>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úprava vstupu DSS Na Neklance 15, Praha 5</t>
  </si>
  <si>
    <t>KSO:</t>
  </si>
  <si>
    <t>801</t>
  </si>
  <si>
    <t>CC-CZ:</t>
  </si>
  <si>
    <t>1</t>
  </si>
  <si>
    <t>Místo:</t>
  </si>
  <si>
    <t>Praha 5</t>
  </si>
  <si>
    <t>Datum:</t>
  </si>
  <si>
    <t>17. 10. 2018</t>
  </si>
  <si>
    <t>CZ-CPV:</t>
  </si>
  <si>
    <t>45000000-7</t>
  </si>
  <si>
    <t>CZ-CPA:</t>
  </si>
  <si>
    <t>41</t>
  </si>
  <si>
    <t>Zadavatel:</t>
  </si>
  <si>
    <t>IČ:</t>
  </si>
  <si>
    <t>MĚSTSKÁ ČÁST PRAHA 5, nám.14.ŘÍJNA 4</t>
  </si>
  <si>
    <t>DIČ:</t>
  </si>
  <si>
    <t>Uchazeč:</t>
  </si>
  <si>
    <t>Vyplň údaj</t>
  </si>
  <si>
    <t>Projektant:</t>
  </si>
  <si>
    <t>60468653</t>
  </si>
  <si>
    <t>h-projekt s.r.o., Korunní 968/31, Praha 2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</si>
  <si>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</si>
  <si>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</si>
  <si>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</si>
  <si>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</si>
  <si>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</si>
  <si>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</si>
  <si>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</si>
  <si>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</si>
  <si>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</si>
  <si>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</si>
  <si>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</si>
  <si>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</si>
  <si>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</si>
  <si>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</si>
  <si>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</si>
  <si>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</si>
  <si>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</si>
  <si>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</si>
  <si>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</si>
  <si>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</si>
  <si>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</si>
  <si>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</si>
  <si>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</si>
  <si>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</si>
  <si>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</si>
  <si>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</si>
  <si>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</si>
  <si>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</si>
  <si>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</si>
  <si>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</si>
  <si>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</si>
  <si>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</si>
  <si>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</si>
  <si>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</si>
  <si>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</si>
  <si>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</si>
  <si>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</si>
  <si>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</si>
  <si>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</si>
  <si>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</si>
  <si>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</si>
  <si>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</si>
  <si>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</si>
  <si>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</si>
  <si>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</si>
  <si>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</si>
  <si>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</si>
  <si>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</si>
  <si>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zadveristrop</t>
  </si>
  <si>
    <t>3,8</t>
  </si>
  <si>
    <t>2</t>
  </si>
  <si>
    <t>zdiobvod</t>
  </si>
  <si>
    <t>10,106</t>
  </si>
  <si>
    <t>KRYCÍ LIST SOUPISU</t>
  </si>
  <si>
    <t>osteninadprazi</t>
  </si>
  <si>
    <t>3,246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</si>
  <si>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</si>
  <si>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</si>
  <si>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</si>
  <si>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</si>
  <si>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</si>
  <si>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</si>
  <si>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</si>
  <si>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</si>
  <si>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</si>
  <si>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</si>
  <si>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</si>
  <si>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</si>
  <si>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</si>
  <si>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</si>
  <si>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</si>
  <si>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</si>
  <si>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</si>
  <si>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</si>
  <si>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</si>
  <si>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</si>
  <si>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</si>
  <si>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</si>
  <si>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</si>
  <si>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</si>
  <si>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</si>
  <si>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</si>
  <si>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</si>
  <si>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</si>
  <si>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</si>
  <si>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</si>
  <si>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</si>
  <si>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</si>
  <si>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</si>
  <si>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</si>
  <si>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</si>
  <si>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</si>
  <si>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</si>
  <si>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28</t>
  </si>
  <si>
    <t>K</t>
  </si>
  <si>
    <t>619995001</t>
  </si>
  <si>
    <t>Začištění omítek (s dodáním hmot) kolem oken, dveří, podlah, obkladů apod.</t>
  </si>
  <si>
    <t>m</t>
  </si>
  <si>
    <t>CS ÚRS 2018 02</t>
  </si>
  <si>
    <t>4</t>
  </si>
  <si>
    <t>665811657</t>
  </si>
  <si>
    <t>9</t>
  </si>
  <si>
    <t>Ostatní konstrukce a práce, bourání</t>
  </si>
  <si>
    <t>29</t>
  </si>
  <si>
    <t>952901111</t>
  </si>
  <si>
    <t>Vyčištění budov nebo objektů před předáním do užívání budov bytové nebo občanské výstavby, světlé výšky podlaží do 4 m</t>
  </si>
  <si>
    <t>m2</t>
  </si>
  <si>
    <t>-31304057</t>
  </si>
  <si>
    <t>965081213</t>
  </si>
  <si>
    <t>Bourání podlah z dlaždic bez podkladního lože nebo mazaniny, s jakoukoliv výplní spár keramických nebo xylolitových tl. do 10 mm, plochy přes 1 m2</t>
  </si>
  <si>
    <t>-931084556</t>
  </si>
  <si>
    <t>-2108705637</t>
  </si>
  <si>
    <t>997</t>
  </si>
  <si>
    <t>Přesun sutě</t>
  </si>
  <si>
    <t>31</t>
  </si>
  <si>
    <t>997013211</t>
  </si>
  <si>
    <t>Vnitrostaveništní doprava suti a vybouraných hmot vodorovně do 50 m svisle ručně (nošením po schodech) pro budovy a haly výšky do 6 m</t>
  </si>
  <si>
    <t>t</t>
  </si>
  <si>
    <t>1756404415</t>
  </si>
  <si>
    <t>32</t>
  </si>
  <si>
    <t>997013501</t>
  </si>
  <si>
    <t>Odvoz suti a vybouraných hmot na skládku nebo meziskládku se složením, na vzdálenost do 1 km</t>
  </si>
  <si>
    <t>-74904312</t>
  </si>
  <si>
    <t>33</t>
  </si>
  <si>
    <t>997013509</t>
  </si>
  <si>
    <t>Odvoz suti a vybouraných hmot na skládku nebo meziskládku se složením, na vzdálenost Příplatek k ceně za každý další i započatý 1 km přes 1 km</t>
  </si>
  <si>
    <t>1854928782</t>
  </si>
  <si>
    <t>34</t>
  </si>
  <si>
    <t>997013831</t>
  </si>
  <si>
    <t>Poplatek za uložení stavebního odpadu na skládce (skládkovné) směsného stavebního a demoličního zatříděného do Katalogu odpadů pod kódem 170 904</t>
  </si>
  <si>
    <t>-1260722227</t>
  </si>
  <si>
    <t>998</t>
  </si>
  <si>
    <t>Přesun hmot</t>
  </si>
  <si>
    <t>30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</si>
  <si>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</si>
  <si>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</si>
  <si>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432339023</t>
  </si>
  <si>
    <t>PSV</t>
  </si>
  <si>
    <t>Práce a dodávky PSV</t>
  </si>
  <si>
    <t>766</t>
  </si>
  <si>
    <t>Konstrukce truhlářské</t>
  </si>
  <si>
    <t>7</t>
  </si>
  <si>
    <t>16</t>
  </si>
  <si>
    <t>-1097184629</t>
  </si>
  <si>
    <t>3</t>
  </si>
  <si>
    <t>76612300R</t>
  </si>
  <si>
    <t>Montáž dřevěných stěn celozasklených, výšky přes 2,75 do 3,50 m</t>
  </si>
  <si>
    <t>-1457257776</t>
  </si>
  <si>
    <t>M</t>
  </si>
  <si>
    <t>55300000R</t>
  </si>
  <si>
    <t>ozn D2 - kompletizovaný výrobek - dodávka / PD v.č.7 /</t>
  </si>
  <si>
    <t>kpl</t>
  </si>
  <si>
    <t>-1320384409</t>
  </si>
  <si>
    <t>8</t>
  </si>
  <si>
    <t>766660461</t>
  </si>
  <si>
    <t>Montáž dveřních křídel dřevěných nebo plastových vchodových dveří včetně rámu do zdiva dvoukřídlových s nadsvětlíkem</t>
  </si>
  <si>
    <t>kus</t>
  </si>
  <si>
    <t>-81341792</t>
  </si>
  <si>
    <t>5</t>
  </si>
  <si>
    <t>5530000R1</t>
  </si>
  <si>
    <t>ozn D1 - kompletizovaný výrobek - dodávka / PD v.č.7 /</t>
  </si>
  <si>
    <t>596611844</t>
  </si>
  <si>
    <t>35</t>
  </si>
  <si>
    <t>76666000R</t>
  </si>
  <si>
    <t>Stavební přípomoce pro osazení a montáž výplní otvorů - předpoklad</t>
  </si>
  <si>
    <t>1262833433</t>
  </si>
  <si>
    <t>18</t>
  </si>
  <si>
    <t>998766201</t>
  </si>
  <si>
    <t>Přesun hmot pro konstrukce truhlářské stanovený procentní sazbou (%) z ceny vodorovná dopravní vzdálenost do 50 m v objektech výšky do 6 m</t>
  </si>
  <si>
    <t>%</t>
  </si>
  <si>
    <t>-1869658947</t>
  </si>
  <si>
    <t>767</t>
  </si>
  <si>
    <t>Konstrukce zámečnické</t>
  </si>
  <si>
    <t>19</t>
  </si>
  <si>
    <t>767531111</t>
  </si>
  <si>
    <t>Montáž vstupních čistících zón z rohoží kovových nebo plastových, pryžových</t>
  </si>
  <si>
    <t>1611572575</t>
  </si>
  <si>
    <t>24</t>
  </si>
  <si>
    <t>69752030</t>
  </si>
  <si>
    <t>rohož vstupní provedení hliník nebo mosaz/gumové vlnovky/</t>
  </si>
  <si>
    <t>1424905378</t>
  </si>
  <si>
    <t>22</t>
  </si>
  <si>
    <t>767531121</t>
  </si>
  <si>
    <t>Montáž vstupních čistících zón z rohoží osazení rámu mosazného nebo hliníkového zapuštěného z L profilů</t>
  </si>
  <si>
    <t>-369395744</t>
  </si>
  <si>
    <t>23</t>
  </si>
  <si>
    <t>69752160</t>
  </si>
  <si>
    <t>rám pro zapuštění profil L-30/30 25/25 20/30 15/30-Al</t>
  </si>
  <si>
    <t>2127311677</t>
  </si>
  <si>
    <t>26</t>
  </si>
  <si>
    <t>767995111</t>
  </si>
  <si>
    <t>Montáž ostatních atypických zámečnických konstrukcí hmotnosti do 5 kg</t>
  </si>
  <si>
    <t>kg</t>
  </si>
  <si>
    <t>340298187</t>
  </si>
  <si>
    <t>27</t>
  </si>
  <si>
    <t>1301030R</t>
  </si>
  <si>
    <t>ocel pásová válcovaná za studena 40x8mm / 2,51 kg/m /</t>
  </si>
  <si>
    <t>-155255639</t>
  </si>
  <si>
    <t>25</t>
  </si>
  <si>
    <t>998767201</t>
  </si>
  <si>
    <t>Přesun hmot pro zámečnické konstrukce stanovený procentní sazbou (%) z ceny vodorovná dopravní vzdálenost do 50 m v objektech výšky do 6 m</t>
  </si>
  <si>
    <t>-1132822246</t>
  </si>
  <si>
    <t>771</t>
  </si>
  <si>
    <t>Podlahy z dlaždic</t>
  </si>
  <si>
    <t>12</t>
  </si>
  <si>
    <t>771574312</t>
  </si>
  <si>
    <t>Montáž podlah z dlaždic keramických lepených flexibilním lepidlem rychletuhnoucím režných nebo glazovaných hladkých přes 9 do 12 ks/ m2</t>
  </si>
  <si>
    <t>-1283915566</t>
  </si>
  <si>
    <t>11</t>
  </si>
  <si>
    <t>5976140R</t>
  </si>
  <si>
    <t>dlaždice keramické - předpoklad</t>
  </si>
  <si>
    <t>-1553558212</t>
  </si>
  <si>
    <t>13</t>
  </si>
  <si>
    <t>771579191</t>
  </si>
  <si>
    <t>Montáž podlah z dlaždic keramických Příplatek k cenám za plochu do 5 m2 jednotlivě</t>
  </si>
  <si>
    <t>1377610511</t>
  </si>
  <si>
    <t>14</t>
  </si>
  <si>
    <t>771579196</t>
  </si>
  <si>
    <t>Montáž podlah z dlaždic keramických Příplatek k cenám za dvousložkový spárovací tmel</t>
  </si>
  <si>
    <t>-1725801718</t>
  </si>
  <si>
    <t>771990111</t>
  </si>
  <si>
    <t>Vyrovnání podkladní vrstvy samonivelační stěrkou tl. 4 mm, min. pevnosti 15 MPa</t>
  </si>
  <si>
    <t>-1181619770</t>
  </si>
  <si>
    <t>771990191</t>
  </si>
  <si>
    <t>Vyrovnání podkladní vrstvy samonivelační stěrkou tl. 4 mm, min. pevnosti Příplatek k cenám za každý další 1 mm tloušťky, min. pevnosti 15 MPa / dalších 6 mm /</t>
  </si>
  <si>
    <t>-532253072</t>
  </si>
  <si>
    <t>17</t>
  </si>
  <si>
    <t>998771201</t>
  </si>
  <si>
    <t>Přesun hmot pro podlahy z dlaždic stanovený procentní sazbou (%) z ceny vodorovná dopravní vzdálenost do 50 m v objektech výšky do 6 m</t>
  </si>
  <si>
    <t>1729922995</t>
  </si>
  <si>
    <t>784</t>
  </si>
  <si>
    <t>Dokončovací práce - malby a tapety</t>
  </si>
  <si>
    <t>38</t>
  </si>
  <si>
    <t>784181121</t>
  </si>
  <si>
    <t>Penetrace podkladu jednonásobná hloubková v místnostech výšky do 3,80 m</t>
  </si>
  <si>
    <t>-2145285210</t>
  </si>
  <si>
    <t>37</t>
  </si>
  <si>
    <t>784211101</t>
  </si>
  <si>
    <t>Malby z malířských směsí otěruvzdorných za mokra dvojnásobné, bílé za mokra otěruvzdorné výborně v místnostech výšky do 3,80 m</t>
  </si>
  <si>
    <t>-1486500552</t>
  </si>
  <si>
    <t>VRN</t>
  </si>
  <si>
    <t>Vedlejší rozpočtové náklady</t>
  </si>
  <si>
    <t>VRN3</t>
  </si>
  <si>
    <t>Zařízení staveniště</t>
  </si>
  <si>
    <t>39</t>
  </si>
  <si>
    <t>030001000</t>
  </si>
  <si>
    <t>…</t>
  </si>
  <si>
    <t>1024</t>
  </si>
  <si>
    <t>-8698389</t>
  </si>
  <si>
    <t>VRN7</t>
  </si>
  <si>
    <t>Provozní vlivy</t>
  </si>
  <si>
    <t>40</t>
  </si>
  <si>
    <t>070001000</t>
  </si>
  <si>
    <t>1285017607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</si>
  <si>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</si>
  <si>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</si>
  <si>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</si>
  <si>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</si>
  <si>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</si>
  <si>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</si>
  <si>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</si>
  <si>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</si>
  <si>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</si>
  <si>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</si>
  <si>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</si>
  <si>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</si>
  <si>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</si>
  <si>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</si>
  <si>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</si>
  <si>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</si>
  <si>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</si>
  <si>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</si>
  <si>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</si>
  <si>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</si>
  <si>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</si>
  <si>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</si>
  <si>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</si>
  <si>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</si>
  <si>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</si>
  <si>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</si>
  <si>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</si>
  <si>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</si>
  <si>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</si>
  <si>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</si>
  <si>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</si>
  <si>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</si>
  <si>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</si>
  <si>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</si>
  <si>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</si>
  <si>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</si>
  <si>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</si>
  <si>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</si>
  <si>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</si>
  <si>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</si>
  <si>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</si>
  <si>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</si>
  <si>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</si>
  <si>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</si>
  <si>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</si>
  <si>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</si>
  <si>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</si>
  <si>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</si>
  <si>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</si>
  <si>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</si>
  <si>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</si>
  <si>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</si>
  <si>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</si>
  <si>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</si>
  <si>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</si>
  <si>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</si>
  <si>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</si>
  <si>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</si>
  <si>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</si>
  <si>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</si>
  <si>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</si>
  <si>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</si>
  <si>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</si>
  <si>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</si>
  <si>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</si>
  <si>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</si>
  <si>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</si>
  <si>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</si>
  <si>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</si>
  <si>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</si>
  <si>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</si>
  <si>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</si>
  <si>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</si>
  <si>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</si>
  <si>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</si>
  <si>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</si>
  <si>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</si>
  <si>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</si>
  <si>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</si>
  <si>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</si>
  <si>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</si>
  <si>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</si>
  <si>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</si>
  <si>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</si>
  <si>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</si>
  <si>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</si>
  <si>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</si>
  <si>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</si>
  <si>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</si>
  <si>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</si>
  <si>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</si>
  <si>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</si>
  <si>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</si>
  <si>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</si>
  <si>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</si>
  <si>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</si>
  <si>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</si>
  <si>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</si>
  <si>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</si>
  <si>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</si>
  <si>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</si>
  <si>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</si>
  <si>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</si>
  <si>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</si>
  <si>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</si>
  <si>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</si>
  <si>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</si>
  <si>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</si>
  <si>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</si>
  <si>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</si>
  <si>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</si>
  <si>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</si>
  <si>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</si>
  <si>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</si>
  <si>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</si>
  <si>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</si>
  <si>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</si>
  <si>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</si>
  <si>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</si>
  <si>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</si>
  <si>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</si>
  <si>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</si>
  <si>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</si>
  <si>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</si>
  <si>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</si>
  <si>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</si>
  <si>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</si>
  <si>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</si>
  <si>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</si>
  <si>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</si>
  <si>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</si>
  <si>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</si>
  <si>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</si>
  <si>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</si>
  <si>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</si>
  <si>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</si>
  <si>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</si>
  <si>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</si>
  <si>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</si>
  <si>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</si>
  <si>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</si>
  <si>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</si>
  <si>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</si>
  <si>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</si>
  <si>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</si>
  <si>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</si>
  <si>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</si>
  <si>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</si>
  <si>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</si>
  <si>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</si>
  <si>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</si>
  <si>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</si>
  <si>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</si>
  <si>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</si>
  <si>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</si>
  <si>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</si>
  <si>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</si>
  <si>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</si>
  <si>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</si>
  <si>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</si>
  <si>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</si>
  <si>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</si>
  <si>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</si>
  <si>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</si>
  <si>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</si>
  <si>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</si>
  <si>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</si>
  <si>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</si>
  <si>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</si>
  <si>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</si>
  <si>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</si>
  <si>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</si>
  <si>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</si>
  <si>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</si>
  <si>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</si>
  <si>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</si>
  <si>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</si>
  <si>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</si>
  <si>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</si>
  <si>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</si>
  <si>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</si>
  <si>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</si>
  <si>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</si>
  <si>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766112820R</t>
  </si>
  <si>
    <t>Demontáž dřevěných stěn zasklených vč. likvidace</t>
  </si>
  <si>
    <t>Vybourání dřevěných dveřních zárubní / rámů / pl přes 2 m2 vč vyvěšení křídel vč. likvidace</t>
  </si>
  <si>
    <t>968062456R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</si>
</sst>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6" fontId="25" fillId="0" borderId="24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  <protection locked="0"/>
    </xf>
    <xf numFmtId="49" fontId="31" fillId="0" borderId="28" xfId="0" applyNumberFormat="1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167" fontId="31" fillId="0" borderId="28" xfId="0" applyNumberFormat="1" applyFont="1" applyBorder="1" applyAlignment="1" applyProtection="1">
      <alignment vertical="center"/>
      <protection locked="0"/>
    </xf>
    <xf numFmtId="4" fontId="31" fillId="4" borderId="28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0" fontId="31" fillId="0" borderId="5" xfId="0" applyFont="1" applyBorder="1" applyAlignment="1">
      <alignment vertical="center"/>
    </xf>
    <xf numFmtId="0" fontId="31" fillId="4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2" fillId="0" borderId="0" xfId="0" applyFont="1" applyAlignment="1">
      <alignment horizontal="left" vertical="center" wrapText="1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6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3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02" t="s">
        <v>8</v>
      </c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C4" s="25"/>
      <c r="D4" s="26" t="s">
        <v>12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13</v>
      </c>
      <c r="BE4" s="29" t="s">
        <v>14</v>
      </c>
      <c r="BS4" s="20" t="s">
        <v>15</v>
      </c>
    </row>
    <row r="5" spans="1:74" ht="14.45" customHeight="1">
      <c r="B5" s="24"/>
      <c r="C5" s="25"/>
      <c r="D5" s="30" t="s">
        <v>16</v>
      </c>
      <c r="E5" s="25"/>
      <c r="F5" s="25"/>
      <c r="G5" s="25"/>
      <c r="H5" s="25"/>
      <c r="I5" s="25"/>
      <c r="J5" s="25"/>
      <c r="K5" s="304" t="s">
        <v>17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5"/>
      <c r="AQ5" s="27"/>
      <c r="BE5" s="296" t="s">
        <v>18</v>
      </c>
      <c r="BS5" s="20" t="s">
        <v>9</v>
      </c>
    </row>
    <row r="6" spans="1:74" ht="36.950000000000003" customHeight="1">
      <c r="B6" s="24"/>
      <c r="C6" s="25"/>
      <c r="D6" s="32" t="s">
        <v>19</v>
      </c>
      <c r="E6" s="25"/>
      <c r="F6" s="25"/>
      <c r="G6" s="25"/>
      <c r="H6" s="25"/>
      <c r="I6" s="25"/>
      <c r="J6" s="25"/>
      <c r="K6" s="274" t="s">
        <v>20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5"/>
      <c r="AQ6" s="27"/>
      <c r="BE6" s="297"/>
      <c r="BS6" s="20" t="s">
        <v>9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23</v>
      </c>
      <c r="AL7" s="25"/>
      <c r="AM7" s="25"/>
      <c r="AN7" s="31" t="s">
        <v>24</v>
      </c>
      <c r="AO7" s="25"/>
      <c r="AP7" s="25"/>
      <c r="AQ7" s="27"/>
      <c r="BE7" s="297"/>
      <c r="BS7" s="20" t="s">
        <v>9</v>
      </c>
    </row>
    <row r="8" spans="1:74" ht="14.45" customHeight="1">
      <c r="B8" s="24"/>
      <c r="C8" s="25"/>
      <c r="D8" s="33" t="s">
        <v>25</v>
      </c>
      <c r="E8" s="25"/>
      <c r="F8" s="25"/>
      <c r="G8" s="25"/>
      <c r="H8" s="25"/>
      <c r="I8" s="25"/>
      <c r="J8" s="25"/>
      <c r="K8" s="31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27</v>
      </c>
      <c r="AL8" s="25"/>
      <c r="AM8" s="25"/>
      <c r="AN8" s="34" t="s">
        <v>28</v>
      </c>
      <c r="AO8" s="25"/>
      <c r="AP8" s="25"/>
      <c r="AQ8" s="27"/>
      <c r="BE8" s="297"/>
      <c r="BS8" s="20" t="s">
        <v>9</v>
      </c>
    </row>
    <row r="9" spans="1:74" ht="29.25" customHeight="1">
      <c r="B9" s="24"/>
      <c r="C9" s="25"/>
      <c r="D9" s="30" t="s">
        <v>29</v>
      </c>
      <c r="E9" s="25"/>
      <c r="F9" s="25"/>
      <c r="G9" s="25"/>
      <c r="H9" s="25"/>
      <c r="I9" s="25"/>
      <c r="J9" s="25"/>
      <c r="K9" s="35" t="s">
        <v>30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30" t="s">
        <v>31</v>
      </c>
      <c r="AL9" s="25"/>
      <c r="AM9" s="25"/>
      <c r="AN9" s="35" t="s">
        <v>32</v>
      </c>
      <c r="AO9" s="25"/>
      <c r="AP9" s="25"/>
      <c r="AQ9" s="27"/>
      <c r="BE9" s="297"/>
      <c r="BS9" s="20" t="s">
        <v>9</v>
      </c>
    </row>
    <row r="10" spans="1:74" ht="14.45" customHeight="1">
      <c r="B10" s="24"/>
      <c r="C10" s="25"/>
      <c r="D10" s="33" t="s">
        <v>33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34</v>
      </c>
      <c r="AL10" s="25"/>
      <c r="AM10" s="25"/>
      <c r="AN10" s="31" t="s">
        <v>5</v>
      </c>
      <c r="AO10" s="25"/>
      <c r="AP10" s="25"/>
      <c r="AQ10" s="27"/>
      <c r="BE10" s="297"/>
      <c r="BS10" s="20" t="s">
        <v>9</v>
      </c>
    </row>
    <row r="11" spans="1:74" ht="18.399999999999999" customHeight="1">
      <c r="B11" s="24"/>
      <c r="C11" s="25"/>
      <c r="D11" s="25"/>
      <c r="E11" s="31" t="s">
        <v>35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36</v>
      </c>
      <c r="AL11" s="25"/>
      <c r="AM11" s="25"/>
      <c r="AN11" s="31" t="s">
        <v>5</v>
      </c>
      <c r="AO11" s="25"/>
      <c r="AP11" s="25"/>
      <c r="AQ11" s="27"/>
      <c r="BE11" s="297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7"/>
      <c r="BS12" s="20" t="s">
        <v>9</v>
      </c>
    </row>
    <row r="13" spans="1:74" ht="14.45" customHeight="1">
      <c r="B13" s="24"/>
      <c r="C13" s="25"/>
      <c r="D13" s="33" t="s">
        <v>37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34</v>
      </c>
      <c r="AL13" s="25"/>
      <c r="AM13" s="25"/>
      <c r="AN13" s="36" t="s">
        <v>38</v>
      </c>
      <c r="AO13" s="25"/>
      <c r="AP13" s="25"/>
      <c r="AQ13" s="27"/>
      <c r="BE13" s="297"/>
      <c r="BS13" s="20" t="s">
        <v>9</v>
      </c>
    </row>
    <row r="14" spans="1:74" ht="15">
      <c r="B14" s="24"/>
      <c r="C14" s="25"/>
      <c r="D14" s="25"/>
      <c r="E14" s="305" t="s">
        <v>38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3" t="s">
        <v>36</v>
      </c>
      <c r="AL14" s="25"/>
      <c r="AM14" s="25"/>
      <c r="AN14" s="36" t="s">
        <v>38</v>
      </c>
      <c r="AO14" s="25"/>
      <c r="AP14" s="25"/>
      <c r="AQ14" s="27"/>
      <c r="BE14" s="297"/>
      <c r="BS14" s="20" t="s">
        <v>9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7"/>
      <c r="BS15" s="20" t="s">
        <v>6</v>
      </c>
    </row>
    <row r="16" spans="1:74" ht="14.45" customHeight="1">
      <c r="B16" s="24"/>
      <c r="C16" s="25"/>
      <c r="D16" s="33" t="s">
        <v>39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34</v>
      </c>
      <c r="AL16" s="25"/>
      <c r="AM16" s="25"/>
      <c r="AN16" s="31" t="s">
        <v>40</v>
      </c>
      <c r="AO16" s="25"/>
      <c r="AP16" s="25"/>
      <c r="AQ16" s="27"/>
      <c r="BE16" s="297"/>
      <c r="BS16" s="20" t="s">
        <v>6</v>
      </c>
    </row>
    <row r="17" spans="2:71" ht="18.399999999999999" customHeight="1">
      <c r="B17" s="24"/>
      <c r="C17" s="25"/>
      <c r="D17" s="25"/>
      <c r="E17" s="31" t="s">
        <v>41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36</v>
      </c>
      <c r="AL17" s="25"/>
      <c r="AM17" s="25"/>
      <c r="AN17" s="31" t="s">
        <v>5</v>
      </c>
      <c r="AO17" s="25"/>
      <c r="AP17" s="25"/>
      <c r="AQ17" s="27"/>
      <c r="BE17" s="297"/>
      <c r="BS17" s="20" t="s">
        <v>42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7"/>
      <c r="BS18" s="20" t="s">
        <v>9</v>
      </c>
    </row>
    <row r="19" spans="2:71" ht="14.45" customHeight="1">
      <c r="B19" s="24"/>
      <c r="C19" s="25"/>
      <c r="D19" s="33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7"/>
      <c r="BS19" s="20" t="s">
        <v>9</v>
      </c>
    </row>
    <row r="20" spans="2:71" ht="57" customHeight="1">
      <c r="B20" s="24"/>
      <c r="C20" s="25"/>
      <c r="D20" s="25"/>
      <c r="E20" s="307" t="s">
        <v>44</v>
      </c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25"/>
      <c r="AP20" s="25"/>
      <c r="AQ20" s="27"/>
      <c r="BE20" s="297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7"/>
    </row>
    <row r="22" spans="2:71" ht="6.95" customHeight="1">
      <c r="B22" s="24"/>
      <c r="C22" s="2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5"/>
      <c r="AQ22" s="27"/>
      <c r="BE22" s="297"/>
    </row>
    <row r="23" spans="2:71" s="1" customFormat="1" ht="25.9" customHeight="1">
      <c r="B23" s="38"/>
      <c r="C23" s="39"/>
      <c r="D23" s="40" t="s">
        <v>45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8">
        <f>ROUND(AG51,2)</f>
        <v>0</v>
      </c>
      <c r="AL23" s="309"/>
      <c r="AM23" s="309"/>
      <c r="AN23" s="309"/>
      <c r="AO23" s="309"/>
      <c r="AP23" s="39"/>
      <c r="AQ23" s="42"/>
      <c r="BE23" s="297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7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0" t="s">
        <v>46</v>
      </c>
      <c r="M25" s="310"/>
      <c r="N25" s="310"/>
      <c r="O25" s="310"/>
      <c r="P25" s="39"/>
      <c r="Q25" s="39"/>
      <c r="R25" s="39"/>
      <c r="S25" s="39"/>
      <c r="T25" s="39"/>
      <c r="U25" s="39"/>
      <c r="V25" s="39"/>
      <c r="W25" s="310" t="s">
        <v>47</v>
      </c>
      <c r="X25" s="310"/>
      <c r="Y25" s="310"/>
      <c r="Z25" s="310"/>
      <c r="AA25" s="310"/>
      <c r="AB25" s="310"/>
      <c r="AC25" s="310"/>
      <c r="AD25" s="310"/>
      <c r="AE25" s="310"/>
      <c r="AF25" s="39"/>
      <c r="AG25" s="39"/>
      <c r="AH25" s="39"/>
      <c r="AI25" s="39"/>
      <c r="AJ25" s="39"/>
      <c r="AK25" s="310" t="s">
        <v>48</v>
      </c>
      <c r="AL25" s="310"/>
      <c r="AM25" s="310"/>
      <c r="AN25" s="310"/>
      <c r="AO25" s="310"/>
      <c r="AP25" s="39"/>
      <c r="AQ25" s="42"/>
      <c r="BE25" s="297"/>
    </row>
    <row r="26" spans="2:71" s="2" customFormat="1" ht="14.45" customHeight="1">
      <c r="B26" s="44"/>
      <c r="C26" s="45"/>
      <c r="D26" s="46" t="s">
        <v>49</v>
      </c>
      <c r="E26" s="45"/>
      <c r="F26" s="46" t="s">
        <v>50</v>
      </c>
      <c r="G26" s="45"/>
      <c r="H26" s="45"/>
      <c r="I26" s="45"/>
      <c r="J26" s="45"/>
      <c r="K26" s="45"/>
      <c r="L26" s="279">
        <v>0.21</v>
      </c>
      <c r="M26" s="278"/>
      <c r="N26" s="278"/>
      <c r="O26" s="278"/>
      <c r="P26" s="45"/>
      <c r="Q26" s="45"/>
      <c r="R26" s="45"/>
      <c r="S26" s="45"/>
      <c r="T26" s="45"/>
      <c r="U26" s="45"/>
      <c r="V26" s="45"/>
      <c r="W26" s="277">
        <f>ROUND(AZ51,2)</f>
        <v>0</v>
      </c>
      <c r="X26" s="278"/>
      <c r="Y26" s="278"/>
      <c r="Z26" s="278"/>
      <c r="AA26" s="278"/>
      <c r="AB26" s="278"/>
      <c r="AC26" s="278"/>
      <c r="AD26" s="278"/>
      <c r="AE26" s="278"/>
      <c r="AF26" s="45"/>
      <c r="AG26" s="45"/>
      <c r="AH26" s="45"/>
      <c r="AI26" s="45"/>
      <c r="AJ26" s="45"/>
      <c r="AK26" s="277">
        <f>ROUND(AV51,2)</f>
        <v>0</v>
      </c>
      <c r="AL26" s="278"/>
      <c r="AM26" s="278"/>
      <c r="AN26" s="278"/>
      <c r="AO26" s="278"/>
      <c r="AP26" s="45"/>
      <c r="AQ26" s="47"/>
      <c r="BE26" s="297"/>
    </row>
    <row r="27" spans="2:71" s="2" customFormat="1" ht="14.45" customHeight="1">
      <c r="B27" s="44"/>
      <c r="C27" s="45"/>
      <c r="D27" s="45"/>
      <c r="E27" s="45"/>
      <c r="F27" s="46" t="s">
        <v>51</v>
      </c>
      <c r="G27" s="45"/>
      <c r="H27" s="45"/>
      <c r="I27" s="45"/>
      <c r="J27" s="45"/>
      <c r="K27" s="45"/>
      <c r="L27" s="279">
        <v>0.15</v>
      </c>
      <c r="M27" s="278"/>
      <c r="N27" s="278"/>
      <c r="O27" s="278"/>
      <c r="P27" s="45"/>
      <c r="Q27" s="45"/>
      <c r="R27" s="45"/>
      <c r="S27" s="45"/>
      <c r="T27" s="45"/>
      <c r="U27" s="45"/>
      <c r="V27" s="45"/>
      <c r="W27" s="277">
        <f>ROUND(BA51,2)</f>
        <v>0</v>
      </c>
      <c r="X27" s="278"/>
      <c r="Y27" s="278"/>
      <c r="Z27" s="278"/>
      <c r="AA27" s="278"/>
      <c r="AB27" s="278"/>
      <c r="AC27" s="278"/>
      <c r="AD27" s="278"/>
      <c r="AE27" s="278"/>
      <c r="AF27" s="45"/>
      <c r="AG27" s="45"/>
      <c r="AH27" s="45"/>
      <c r="AI27" s="45"/>
      <c r="AJ27" s="45"/>
      <c r="AK27" s="277">
        <f>ROUND(AW51,2)</f>
        <v>0</v>
      </c>
      <c r="AL27" s="278"/>
      <c r="AM27" s="278"/>
      <c r="AN27" s="278"/>
      <c r="AO27" s="278"/>
      <c r="AP27" s="45"/>
      <c r="AQ27" s="47"/>
      <c r="BE27" s="297"/>
    </row>
    <row r="28" spans="2:71" s="2" customFormat="1" ht="14.45" hidden="1" customHeight="1">
      <c r="B28" s="44"/>
      <c r="C28" s="45"/>
      <c r="D28" s="45"/>
      <c r="E28" s="45"/>
      <c r="F28" s="46" t="s">
        <v>52</v>
      </c>
      <c r="G28" s="45"/>
      <c r="H28" s="45"/>
      <c r="I28" s="45"/>
      <c r="J28" s="45"/>
      <c r="K28" s="45"/>
      <c r="L28" s="279">
        <v>0.21</v>
      </c>
      <c r="M28" s="278"/>
      <c r="N28" s="278"/>
      <c r="O28" s="278"/>
      <c r="P28" s="45"/>
      <c r="Q28" s="45"/>
      <c r="R28" s="45"/>
      <c r="S28" s="45"/>
      <c r="T28" s="45"/>
      <c r="U28" s="45"/>
      <c r="V28" s="45"/>
      <c r="W28" s="277">
        <f>ROUND(BB51,2)</f>
        <v>0</v>
      </c>
      <c r="X28" s="278"/>
      <c r="Y28" s="278"/>
      <c r="Z28" s="278"/>
      <c r="AA28" s="278"/>
      <c r="AB28" s="278"/>
      <c r="AC28" s="278"/>
      <c r="AD28" s="278"/>
      <c r="AE28" s="278"/>
      <c r="AF28" s="45"/>
      <c r="AG28" s="45"/>
      <c r="AH28" s="45"/>
      <c r="AI28" s="45"/>
      <c r="AJ28" s="45"/>
      <c r="AK28" s="277">
        <v>0</v>
      </c>
      <c r="AL28" s="278"/>
      <c r="AM28" s="278"/>
      <c r="AN28" s="278"/>
      <c r="AO28" s="278"/>
      <c r="AP28" s="45"/>
      <c r="AQ28" s="47"/>
      <c r="BE28" s="297"/>
    </row>
    <row r="29" spans="2:71" s="2" customFormat="1" ht="14.45" hidden="1" customHeight="1">
      <c r="B29" s="44"/>
      <c r="C29" s="45"/>
      <c r="D29" s="45"/>
      <c r="E29" s="45"/>
      <c r="F29" s="46" t="s">
        <v>53</v>
      </c>
      <c r="G29" s="45"/>
      <c r="H29" s="45"/>
      <c r="I29" s="45"/>
      <c r="J29" s="45"/>
      <c r="K29" s="45"/>
      <c r="L29" s="279">
        <v>0.15</v>
      </c>
      <c r="M29" s="278"/>
      <c r="N29" s="278"/>
      <c r="O29" s="278"/>
      <c r="P29" s="45"/>
      <c r="Q29" s="45"/>
      <c r="R29" s="45"/>
      <c r="S29" s="45"/>
      <c r="T29" s="45"/>
      <c r="U29" s="45"/>
      <c r="V29" s="45"/>
      <c r="W29" s="277">
        <f>ROUND(BC51,2)</f>
        <v>0</v>
      </c>
      <c r="X29" s="278"/>
      <c r="Y29" s="278"/>
      <c r="Z29" s="278"/>
      <c r="AA29" s="278"/>
      <c r="AB29" s="278"/>
      <c r="AC29" s="278"/>
      <c r="AD29" s="278"/>
      <c r="AE29" s="278"/>
      <c r="AF29" s="45"/>
      <c r="AG29" s="45"/>
      <c r="AH29" s="45"/>
      <c r="AI29" s="45"/>
      <c r="AJ29" s="45"/>
      <c r="AK29" s="277">
        <v>0</v>
      </c>
      <c r="AL29" s="278"/>
      <c r="AM29" s="278"/>
      <c r="AN29" s="278"/>
      <c r="AO29" s="278"/>
      <c r="AP29" s="45"/>
      <c r="AQ29" s="47"/>
      <c r="BE29" s="297"/>
    </row>
    <row r="30" spans="2:71" s="2" customFormat="1" ht="14.45" hidden="1" customHeight="1">
      <c r="B30" s="44"/>
      <c r="C30" s="45"/>
      <c r="D30" s="45"/>
      <c r="E30" s="45"/>
      <c r="F30" s="46" t="s">
        <v>54</v>
      </c>
      <c r="G30" s="45"/>
      <c r="H30" s="45"/>
      <c r="I30" s="45"/>
      <c r="J30" s="45"/>
      <c r="K30" s="45"/>
      <c r="L30" s="279">
        <v>0</v>
      </c>
      <c r="M30" s="278"/>
      <c r="N30" s="278"/>
      <c r="O30" s="278"/>
      <c r="P30" s="45"/>
      <c r="Q30" s="45"/>
      <c r="R30" s="45"/>
      <c r="S30" s="45"/>
      <c r="T30" s="45"/>
      <c r="U30" s="45"/>
      <c r="V30" s="45"/>
      <c r="W30" s="277">
        <f>ROUND(BD51,2)</f>
        <v>0</v>
      </c>
      <c r="X30" s="278"/>
      <c r="Y30" s="278"/>
      <c r="Z30" s="278"/>
      <c r="AA30" s="278"/>
      <c r="AB30" s="278"/>
      <c r="AC30" s="278"/>
      <c r="AD30" s="278"/>
      <c r="AE30" s="278"/>
      <c r="AF30" s="45"/>
      <c r="AG30" s="45"/>
      <c r="AH30" s="45"/>
      <c r="AI30" s="45"/>
      <c r="AJ30" s="45"/>
      <c r="AK30" s="277">
        <v>0</v>
      </c>
      <c r="AL30" s="278"/>
      <c r="AM30" s="278"/>
      <c r="AN30" s="278"/>
      <c r="AO30" s="278"/>
      <c r="AP30" s="45"/>
      <c r="AQ30" s="47"/>
      <c r="BE30" s="297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7"/>
    </row>
    <row r="32" spans="2:71" s="1" customFormat="1" ht="25.9" customHeight="1">
      <c r="B32" s="38"/>
      <c r="C32" s="48"/>
      <c r="D32" s="49" t="s">
        <v>55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56</v>
      </c>
      <c r="U32" s="50"/>
      <c r="V32" s="50"/>
      <c r="W32" s="50"/>
      <c r="X32" s="298" t="s">
        <v>57</v>
      </c>
      <c r="Y32" s="299"/>
      <c r="Z32" s="299"/>
      <c r="AA32" s="299"/>
      <c r="AB32" s="299"/>
      <c r="AC32" s="50"/>
      <c r="AD32" s="50"/>
      <c r="AE32" s="50"/>
      <c r="AF32" s="50"/>
      <c r="AG32" s="50"/>
      <c r="AH32" s="50"/>
      <c r="AI32" s="50"/>
      <c r="AJ32" s="50"/>
      <c r="AK32" s="300">
        <f>SUM(AK23:AK30)</f>
        <v>0</v>
      </c>
      <c r="AL32" s="299"/>
      <c r="AM32" s="299"/>
      <c r="AN32" s="299"/>
      <c r="AO32" s="301"/>
      <c r="AP32" s="48"/>
      <c r="AQ32" s="52"/>
      <c r="BE32" s="297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8"/>
    </row>
    <row r="39" spans="2:56" s="1" customFormat="1" ht="36.950000000000003" customHeight="1">
      <c r="B39" s="38"/>
      <c r="C39" s="58" t="s">
        <v>58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9"/>
      <c r="C41" s="60" t="s">
        <v>16</v>
      </c>
      <c r="L41" s="3" t="str">
        <f>K5</f>
        <v>Neklanka</v>
      </c>
      <c r="AR41" s="59"/>
    </row>
    <row r="42" spans="2:56" s="4" customFormat="1" ht="36.950000000000003" customHeight="1">
      <c r="B42" s="61"/>
      <c r="C42" s="62" t="s">
        <v>19</v>
      </c>
      <c r="L42" s="292" t="str">
        <f>K6</f>
        <v>Stavební úprava vstupu DSS Na Neklance 15, Praha 5</v>
      </c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R42" s="61"/>
    </row>
    <row r="43" spans="2:56" s="1" customFormat="1" ht="6.95" customHeight="1">
      <c r="B43" s="38"/>
      <c r="AR43" s="38"/>
    </row>
    <row r="44" spans="2:56" s="1" customFormat="1" ht="15">
      <c r="B44" s="38"/>
      <c r="C44" s="60" t="s">
        <v>25</v>
      </c>
      <c r="L44" s="63" t="str">
        <f>IF(K8="","",K8)</f>
        <v>Praha 5</v>
      </c>
      <c r="AI44" s="60" t="s">
        <v>27</v>
      </c>
      <c r="AM44" s="294" t="str">
        <f>IF(AN8= "","",AN8)</f>
        <v>17. 10. 2018</v>
      </c>
      <c r="AN44" s="294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60" t="s">
        <v>33</v>
      </c>
      <c r="L46" s="3" t="str">
        <f>IF(E11= "","",E11)</f>
        <v>MĚSTSKÁ ČÁST PRAHA 5, nám.14.ŘÍJNA 4</v>
      </c>
      <c r="AI46" s="60" t="s">
        <v>39</v>
      </c>
      <c r="AM46" s="295" t="str">
        <f>IF(E17="","",E17)</f>
        <v>h-projekt s.r.o., Korunní 968/31, Praha 2</v>
      </c>
      <c r="AN46" s="295"/>
      <c r="AO46" s="295"/>
      <c r="AP46" s="295"/>
      <c r="AR46" s="38"/>
      <c r="AS46" s="282" t="s">
        <v>59</v>
      </c>
      <c r="AT46" s="283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5">
      <c r="B47" s="38"/>
      <c r="C47" s="60" t="s">
        <v>37</v>
      </c>
      <c r="L47" s="3" t="str">
        <f>IF(E14= "Vyplň údaj","",E14)</f>
        <v/>
      </c>
      <c r="AR47" s="38"/>
      <c r="AS47" s="284"/>
      <c r="AT47" s="285"/>
      <c r="AU47" s="39"/>
      <c r="AV47" s="39"/>
      <c r="AW47" s="39"/>
      <c r="AX47" s="39"/>
      <c r="AY47" s="39"/>
      <c r="AZ47" s="39"/>
      <c r="BA47" s="39"/>
      <c r="BB47" s="39"/>
      <c r="BC47" s="39"/>
      <c r="BD47" s="67"/>
    </row>
    <row r="48" spans="2:56" s="1" customFormat="1" ht="10.9" customHeight="1">
      <c r="B48" s="38"/>
      <c r="AR48" s="38"/>
      <c r="AS48" s="284"/>
      <c r="AT48" s="285"/>
      <c r="AU48" s="39"/>
      <c r="AV48" s="39"/>
      <c r="AW48" s="39"/>
      <c r="AX48" s="39"/>
      <c r="AY48" s="39"/>
      <c r="AZ48" s="39"/>
      <c r="BA48" s="39"/>
      <c r="BB48" s="39"/>
      <c r="BC48" s="39"/>
      <c r="BD48" s="67"/>
    </row>
    <row r="49" spans="1:90" s="1" customFormat="1" ht="29.25" customHeight="1">
      <c r="B49" s="38"/>
      <c r="C49" s="286" t="s">
        <v>60</v>
      </c>
      <c r="D49" s="287"/>
      <c r="E49" s="287"/>
      <c r="F49" s="287"/>
      <c r="G49" s="287"/>
      <c r="H49" s="68"/>
      <c r="I49" s="288" t="s">
        <v>61</v>
      </c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9" t="s">
        <v>62</v>
      </c>
      <c r="AH49" s="287"/>
      <c r="AI49" s="287"/>
      <c r="AJ49" s="287"/>
      <c r="AK49" s="287"/>
      <c r="AL49" s="287"/>
      <c r="AM49" s="287"/>
      <c r="AN49" s="288" t="s">
        <v>63</v>
      </c>
      <c r="AO49" s="287"/>
      <c r="AP49" s="287"/>
      <c r="AQ49" s="69" t="s">
        <v>64</v>
      </c>
      <c r="AR49" s="38"/>
      <c r="AS49" s="70" t="s">
        <v>65</v>
      </c>
      <c r="AT49" s="71" t="s">
        <v>66</v>
      </c>
      <c r="AU49" s="71" t="s">
        <v>67</v>
      </c>
      <c r="AV49" s="71" t="s">
        <v>68</v>
      </c>
      <c r="AW49" s="71" t="s">
        <v>69</v>
      </c>
      <c r="AX49" s="71" t="s">
        <v>70</v>
      </c>
      <c r="AY49" s="71" t="s">
        <v>71</v>
      </c>
      <c r="AZ49" s="71" t="s">
        <v>72</v>
      </c>
      <c r="BA49" s="71" t="s">
        <v>73</v>
      </c>
      <c r="BB49" s="71" t="s">
        <v>74</v>
      </c>
      <c r="BC49" s="71" t="s">
        <v>75</v>
      </c>
      <c r="BD49" s="72" t="s">
        <v>76</v>
      </c>
    </row>
    <row r="50" spans="1:90" s="1" customFormat="1" ht="10.9" customHeight="1">
      <c r="B50" s="38"/>
      <c r="AR50" s="38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0" s="4" customFormat="1" ht="32.450000000000003" customHeight="1">
      <c r="B51" s="61"/>
      <c r="C51" s="74" t="s">
        <v>77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280">
        <f>ROUND(AG52,2)</f>
        <v>0</v>
      </c>
      <c r="AH51" s="280"/>
      <c r="AI51" s="280"/>
      <c r="AJ51" s="280"/>
      <c r="AK51" s="280"/>
      <c r="AL51" s="280"/>
      <c r="AM51" s="280"/>
      <c r="AN51" s="281">
        <f>SUM(AG51,AT51)</f>
        <v>0</v>
      </c>
      <c r="AO51" s="281"/>
      <c r="AP51" s="281"/>
      <c r="AQ51" s="76" t="s">
        <v>5</v>
      </c>
      <c r="AR51" s="61"/>
      <c r="AS51" s="77">
        <f>ROUND(AS52,2)</f>
        <v>0</v>
      </c>
      <c r="AT51" s="78">
        <f>ROUND(SUM(AV51:AW51),2)</f>
        <v>0</v>
      </c>
      <c r="AU51" s="79">
        <f>ROUND(AU52,5)</f>
        <v>0</v>
      </c>
      <c r="AV51" s="78">
        <f>ROUND(AZ51*L26,2)</f>
        <v>0</v>
      </c>
      <c r="AW51" s="78">
        <f>ROUND(BA51*L27,2)</f>
        <v>0</v>
      </c>
      <c r="AX51" s="78">
        <f>ROUND(BB51*L26,2)</f>
        <v>0</v>
      </c>
      <c r="AY51" s="78">
        <f>ROUND(BC51*L27,2)</f>
        <v>0</v>
      </c>
      <c r="AZ51" s="78">
        <f>ROUND(AZ52,2)</f>
        <v>0</v>
      </c>
      <c r="BA51" s="78">
        <f>ROUND(BA52,2)</f>
        <v>0</v>
      </c>
      <c r="BB51" s="78">
        <f>ROUND(BB52,2)</f>
        <v>0</v>
      </c>
      <c r="BC51" s="78">
        <f>ROUND(BC52,2)</f>
        <v>0</v>
      </c>
      <c r="BD51" s="80">
        <f>ROUND(BD52,2)</f>
        <v>0</v>
      </c>
      <c r="BS51" s="62" t="s">
        <v>78</v>
      </c>
      <c r="BT51" s="62" t="s">
        <v>79</v>
      </c>
      <c r="BV51" s="62" t="s">
        <v>80</v>
      </c>
      <c r="BW51" s="62" t="s">
        <v>7</v>
      </c>
      <c r="BX51" s="62" t="s">
        <v>81</v>
      </c>
      <c r="CL51" s="62" t="s">
        <v>22</v>
      </c>
    </row>
    <row r="52" spans="1:90" s="5" customFormat="1" ht="31.5" customHeight="1">
      <c r="A52" s="81" t="s">
        <v>82</v>
      </c>
      <c r="B52" s="82"/>
      <c r="C52" s="83"/>
      <c r="D52" s="276" t="s">
        <v>17</v>
      </c>
      <c r="E52" s="276"/>
      <c r="F52" s="276"/>
      <c r="G52" s="276"/>
      <c r="H52" s="276"/>
      <c r="I52" s="84"/>
      <c r="J52" s="276" t="s">
        <v>20</v>
      </c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90">
        <f>'Neklanka - Stavební úprav...'!J25</f>
        <v>0</v>
      </c>
      <c r="AH52" s="291"/>
      <c r="AI52" s="291"/>
      <c r="AJ52" s="291"/>
      <c r="AK52" s="291"/>
      <c r="AL52" s="291"/>
      <c r="AM52" s="291"/>
      <c r="AN52" s="290">
        <f>SUM(AG52,AT52)</f>
        <v>0</v>
      </c>
      <c r="AO52" s="291"/>
      <c r="AP52" s="291"/>
      <c r="AQ52" s="85" t="s">
        <v>83</v>
      </c>
      <c r="AR52" s="82"/>
      <c r="AS52" s="86">
        <v>0</v>
      </c>
      <c r="AT52" s="87">
        <f>ROUND(SUM(AV52:AW52),2)</f>
        <v>0</v>
      </c>
      <c r="AU52" s="88">
        <f>'Neklanka - Stavební úprav...'!P83</f>
        <v>0</v>
      </c>
      <c r="AV52" s="87">
        <f>'Neklanka - Stavební úprav...'!J28</f>
        <v>0</v>
      </c>
      <c r="AW52" s="87">
        <f>'Neklanka - Stavební úprav...'!J29</f>
        <v>0</v>
      </c>
      <c r="AX52" s="87">
        <f>'Neklanka - Stavební úprav...'!J30</f>
        <v>0</v>
      </c>
      <c r="AY52" s="87">
        <f>'Neklanka - Stavební úprav...'!J31</f>
        <v>0</v>
      </c>
      <c r="AZ52" s="87">
        <f>'Neklanka - Stavební úprav...'!F28</f>
        <v>0</v>
      </c>
      <c r="BA52" s="87">
        <f>'Neklanka - Stavební úprav...'!F29</f>
        <v>0</v>
      </c>
      <c r="BB52" s="87">
        <f>'Neklanka - Stavební úprav...'!F30</f>
        <v>0</v>
      </c>
      <c r="BC52" s="87">
        <f>'Neklanka - Stavební úprav...'!F31</f>
        <v>0</v>
      </c>
      <c r="BD52" s="89">
        <f>'Neklanka - Stavební úprav...'!F32</f>
        <v>0</v>
      </c>
      <c r="BT52" s="90" t="s">
        <v>24</v>
      </c>
      <c r="BU52" s="90" t="s">
        <v>84</v>
      </c>
      <c r="BV52" s="90" t="s">
        <v>80</v>
      </c>
      <c r="BW52" s="90" t="s">
        <v>7</v>
      </c>
      <c r="BX52" s="90" t="s">
        <v>81</v>
      </c>
      <c r="CL52" s="90" t="s">
        <v>22</v>
      </c>
    </row>
    <row r="53" spans="1:90" s="1" customFormat="1" ht="30" customHeight="1">
      <c r="B53" s="38"/>
      <c r="AR53" s="3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Neklanka - Stavební úprav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tabSelected="1" workbookViewId="0">
      <pane ySplit="1" topLeftCell="A117" activePane="bottomLeft" state="frozen"/>
      <selection pane="bottomLeft" activeCell="E100" sqref="E1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2"/>
      <c r="C1" s="92"/>
      <c r="D1" s="93" t="s">
        <v>1</v>
      </c>
      <c r="E1" s="92"/>
      <c r="F1" s="94" t="s">
        <v>85</v>
      </c>
      <c r="G1" s="311" t="s">
        <v>86</v>
      </c>
      <c r="H1" s="311"/>
      <c r="I1" s="95"/>
      <c r="J1" s="94" t="s">
        <v>87</v>
      </c>
      <c r="K1" s="93" t="s">
        <v>88</v>
      </c>
      <c r="L1" s="94" t="s">
        <v>89</v>
      </c>
      <c r="M1" s="94"/>
      <c r="N1" s="94"/>
      <c r="O1" s="94"/>
      <c r="P1" s="94"/>
      <c r="Q1" s="94"/>
      <c r="R1" s="94"/>
      <c r="S1" s="94"/>
      <c r="T1" s="94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02" t="s">
        <v>8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0" t="s">
        <v>7</v>
      </c>
      <c r="AZ2" s="96" t="s">
        <v>90</v>
      </c>
      <c r="BA2" s="96" t="s">
        <v>5</v>
      </c>
      <c r="BB2" s="96" t="s">
        <v>5</v>
      </c>
      <c r="BC2" s="96" t="s">
        <v>91</v>
      </c>
      <c r="BD2" s="96" t="s">
        <v>92</v>
      </c>
    </row>
    <row r="3" spans="1:70" ht="6.95" customHeight="1">
      <c r="B3" s="21"/>
      <c r="C3" s="22"/>
      <c r="D3" s="22"/>
      <c r="E3" s="22"/>
      <c r="F3" s="22"/>
      <c r="G3" s="22"/>
      <c r="H3" s="22"/>
      <c r="I3" s="97"/>
      <c r="J3" s="22"/>
      <c r="K3" s="23"/>
      <c r="AT3" s="20" t="s">
        <v>24</v>
      </c>
      <c r="AZ3" s="96" t="s">
        <v>93</v>
      </c>
      <c r="BA3" s="96" t="s">
        <v>5</v>
      </c>
      <c r="BB3" s="96" t="s">
        <v>5</v>
      </c>
      <c r="BC3" s="96" t="s">
        <v>94</v>
      </c>
      <c r="BD3" s="96" t="s">
        <v>92</v>
      </c>
    </row>
    <row r="4" spans="1:70" ht="36.950000000000003" customHeight="1">
      <c r="B4" s="24"/>
      <c r="C4" s="25"/>
      <c r="D4" s="26" t="s">
        <v>95</v>
      </c>
      <c r="E4" s="25"/>
      <c r="F4" s="25"/>
      <c r="G4" s="25"/>
      <c r="H4" s="25"/>
      <c r="I4" s="98"/>
      <c r="J4" s="25"/>
      <c r="K4" s="27"/>
      <c r="M4" s="28" t="s">
        <v>13</v>
      </c>
      <c r="AT4" s="20" t="s">
        <v>6</v>
      </c>
      <c r="AZ4" s="96" t="s">
        <v>96</v>
      </c>
      <c r="BA4" s="96" t="s">
        <v>5</v>
      </c>
      <c r="BB4" s="96" t="s">
        <v>5</v>
      </c>
      <c r="BC4" s="96" t="s">
        <v>97</v>
      </c>
      <c r="BD4" s="96" t="s">
        <v>92</v>
      </c>
    </row>
    <row r="5" spans="1:70" ht="6.95" customHeight="1">
      <c r="B5" s="24"/>
      <c r="C5" s="25"/>
      <c r="D5" s="25"/>
      <c r="E5" s="25"/>
      <c r="F5" s="25"/>
      <c r="G5" s="25"/>
      <c r="H5" s="25"/>
      <c r="I5" s="98"/>
      <c r="J5" s="25"/>
      <c r="K5" s="27"/>
    </row>
    <row r="6" spans="1:70" s="1" customFormat="1" ht="15">
      <c r="B6" s="38"/>
      <c r="C6" s="39"/>
      <c r="D6" s="33" t="s">
        <v>19</v>
      </c>
      <c r="E6" s="39"/>
      <c r="F6" s="39"/>
      <c r="G6" s="39"/>
      <c r="H6" s="39"/>
      <c r="I6" s="99"/>
      <c r="J6" s="39"/>
      <c r="K6" s="42"/>
    </row>
    <row r="7" spans="1:70" s="1" customFormat="1" ht="36.950000000000003" customHeight="1">
      <c r="B7" s="38"/>
      <c r="C7" s="39"/>
      <c r="D7" s="39"/>
      <c r="E7" s="312" t="s">
        <v>20</v>
      </c>
      <c r="F7" s="313"/>
      <c r="G7" s="313"/>
      <c r="H7" s="313"/>
      <c r="I7" s="99"/>
      <c r="J7" s="39"/>
      <c r="K7" s="42"/>
    </row>
    <row r="8" spans="1:70" s="1" customFormat="1">
      <c r="B8" s="38"/>
      <c r="C8" s="39"/>
      <c r="D8" s="39"/>
      <c r="E8" s="39"/>
      <c r="F8" s="39"/>
      <c r="G8" s="39"/>
      <c r="H8" s="39"/>
      <c r="I8" s="99"/>
      <c r="J8" s="39"/>
      <c r="K8" s="42"/>
    </row>
    <row r="9" spans="1:70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100" t="s">
        <v>23</v>
      </c>
      <c r="J9" s="31" t="s">
        <v>24</v>
      </c>
      <c r="K9" s="42"/>
    </row>
    <row r="10" spans="1:70" s="1" customFormat="1" ht="14.45" customHeight="1">
      <c r="B10" s="38"/>
      <c r="C10" s="39"/>
      <c r="D10" s="33" t="s">
        <v>25</v>
      </c>
      <c r="E10" s="39"/>
      <c r="F10" s="31" t="s">
        <v>26</v>
      </c>
      <c r="G10" s="39"/>
      <c r="H10" s="39"/>
      <c r="I10" s="100" t="s">
        <v>27</v>
      </c>
      <c r="J10" s="101" t="str">
        <f>'Rekapitulace stavby'!AN8</f>
        <v>17. 10. 2018</v>
      </c>
      <c r="K10" s="42"/>
    </row>
    <row r="11" spans="1:70" s="1" customFormat="1" ht="21.75" customHeight="1">
      <c r="B11" s="38"/>
      <c r="C11" s="39"/>
      <c r="D11" s="30" t="s">
        <v>29</v>
      </c>
      <c r="E11" s="39"/>
      <c r="F11" s="35" t="s">
        <v>30</v>
      </c>
      <c r="G11" s="39"/>
      <c r="H11" s="39"/>
      <c r="I11" s="102" t="s">
        <v>31</v>
      </c>
      <c r="J11" s="35" t="s">
        <v>32</v>
      </c>
      <c r="K11" s="42"/>
    </row>
    <row r="12" spans="1:70" s="1" customFormat="1" ht="14.45" customHeight="1">
      <c r="B12" s="38"/>
      <c r="C12" s="39"/>
      <c r="D12" s="33" t="s">
        <v>33</v>
      </c>
      <c r="E12" s="39"/>
      <c r="F12" s="39"/>
      <c r="G12" s="39"/>
      <c r="H12" s="39"/>
      <c r="I12" s="100" t="s">
        <v>34</v>
      </c>
      <c r="J12" s="31" t="s">
        <v>5</v>
      </c>
      <c r="K12" s="42"/>
    </row>
    <row r="13" spans="1:70" s="1" customFormat="1" ht="18" customHeight="1">
      <c r="B13" s="38"/>
      <c r="C13" s="39"/>
      <c r="D13" s="39"/>
      <c r="E13" s="31" t="s">
        <v>35</v>
      </c>
      <c r="F13" s="39"/>
      <c r="G13" s="39"/>
      <c r="H13" s="39"/>
      <c r="I13" s="100" t="s">
        <v>36</v>
      </c>
      <c r="J13" s="31" t="s">
        <v>5</v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99"/>
      <c r="J14" s="39"/>
      <c r="K14" s="42"/>
    </row>
    <row r="15" spans="1:70" s="1" customFormat="1" ht="14.45" customHeight="1">
      <c r="B15" s="38"/>
      <c r="C15" s="39"/>
      <c r="D15" s="33" t="s">
        <v>37</v>
      </c>
      <c r="E15" s="39"/>
      <c r="F15" s="39"/>
      <c r="G15" s="39"/>
      <c r="H15" s="39"/>
      <c r="I15" s="100" t="s">
        <v>34</v>
      </c>
      <c r="J15" s="31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1" t="str">
        <f>IF('Rekapitulace stavby'!E14="Vyplň údaj","",IF('Rekapitulace stavby'!E14="","",'Rekapitulace stavby'!E14))</f>
        <v/>
      </c>
      <c r="F16" s="39"/>
      <c r="G16" s="39"/>
      <c r="H16" s="39"/>
      <c r="I16" s="100" t="s">
        <v>36</v>
      </c>
      <c r="J16" s="31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99"/>
      <c r="J17" s="39"/>
      <c r="K17" s="42"/>
    </row>
    <row r="18" spans="2:11" s="1" customFormat="1" ht="14.45" customHeight="1">
      <c r="B18" s="38"/>
      <c r="C18" s="39"/>
      <c r="D18" s="33" t="s">
        <v>39</v>
      </c>
      <c r="E18" s="39"/>
      <c r="F18" s="39"/>
      <c r="G18" s="39"/>
      <c r="H18" s="39"/>
      <c r="I18" s="100" t="s">
        <v>34</v>
      </c>
      <c r="J18" s="31" t="s">
        <v>40</v>
      </c>
      <c r="K18" s="42"/>
    </row>
    <row r="19" spans="2:11" s="1" customFormat="1" ht="18" customHeight="1">
      <c r="B19" s="38"/>
      <c r="C19" s="39"/>
      <c r="D19" s="39"/>
      <c r="E19" s="31" t="s">
        <v>41</v>
      </c>
      <c r="F19" s="39"/>
      <c r="G19" s="39"/>
      <c r="H19" s="39"/>
      <c r="I19" s="100" t="s">
        <v>36</v>
      </c>
      <c r="J19" s="31" t="s">
        <v>5</v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99"/>
      <c r="J20" s="39"/>
      <c r="K20" s="42"/>
    </row>
    <row r="21" spans="2:11" s="1" customFormat="1" ht="14.45" customHeight="1">
      <c r="B21" s="38"/>
      <c r="C21" s="39"/>
      <c r="D21" s="33" t="s">
        <v>43</v>
      </c>
      <c r="E21" s="39"/>
      <c r="F21" s="39"/>
      <c r="G21" s="39"/>
      <c r="H21" s="39"/>
      <c r="I21" s="99"/>
      <c r="J21" s="39"/>
      <c r="K21" s="42"/>
    </row>
    <row r="22" spans="2:11" s="6" customFormat="1" ht="71.25" customHeight="1">
      <c r="B22" s="103"/>
      <c r="C22" s="104"/>
      <c r="D22" s="104"/>
      <c r="E22" s="307" t="s">
        <v>44</v>
      </c>
      <c r="F22" s="307"/>
      <c r="G22" s="307"/>
      <c r="H22" s="307"/>
      <c r="I22" s="105"/>
      <c r="J22" s="104"/>
      <c r="K22" s="10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99"/>
      <c r="J23" s="39"/>
      <c r="K23" s="42"/>
    </row>
    <row r="24" spans="2:11" s="1" customFormat="1" ht="6.95" customHeight="1">
      <c r="B24" s="38"/>
      <c r="C24" s="39"/>
      <c r="D24" s="65"/>
      <c r="E24" s="65"/>
      <c r="F24" s="65"/>
      <c r="G24" s="65"/>
      <c r="H24" s="65"/>
      <c r="I24" s="107"/>
      <c r="J24" s="65"/>
      <c r="K24" s="108"/>
    </row>
    <row r="25" spans="2:11" s="1" customFormat="1" ht="25.35" customHeight="1">
      <c r="B25" s="38"/>
      <c r="C25" s="39"/>
      <c r="D25" s="109" t="s">
        <v>45</v>
      </c>
      <c r="E25" s="39"/>
      <c r="F25" s="39"/>
      <c r="G25" s="39"/>
      <c r="H25" s="39"/>
      <c r="I25" s="99"/>
      <c r="J25" s="110">
        <f>ROUND(J83,2)</f>
        <v>0</v>
      </c>
      <c r="K25" s="42"/>
    </row>
    <row r="26" spans="2:11" s="1" customFormat="1" ht="6.95" customHeight="1">
      <c r="B26" s="38"/>
      <c r="C26" s="39"/>
      <c r="D26" s="65"/>
      <c r="E26" s="65"/>
      <c r="F26" s="65"/>
      <c r="G26" s="65"/>
      <c r="H26" s="65"/>
      <c r="I26" s="107"/>
      <c r="J26" s="65"/>
      <c r="K26" s="108"/>
    </row>
    <row r="27" spans="2:11" s="1" customFormat="1" ht="14.45" customHeight="1">
      <c r="B27" s="38"/>
      <c r="C27" s="39"/>
      <c r="D27" s="39"/>
      <c r="E27" s="39"/>
      <c r="F27" s="43" t="s">
        <v>47</v>
      </c>
      <c r="G27" s="39"/>
      <c r="H27" s="39"/>
      <c r="I27" s="111" t="s">
        <v>46</v>
      </c>
      <c r="J27" s="43" t="s">
        <v>48</v>
      </c>
      <c r="K27" s="42"/>
    </row>
    <row r="28" spans="2:11" s="1" customFormat="1" ht="14.45" customHeight="1">
      <c r="B28" s="38"/>
      <c r="C28" s="39"/>
      <c r="D28" s="46" t="s">
        <v>49</v>
      </c>
      <c r="E28" s="46" t="s">
        <v>50</v>
      </c>
      <c r="F28" s="112">
        <f>ROUND(SUM(BE83:BE130), 2)</f>
        <v>0</v>
      </c>
      <c r="G28" s="39"/>
      <c r="H28" s="39"/>
      <c r="I28" s="113">
        <v>0.21</v>
      </c>
      <c r="J28" s="112">
        <f>ROUND(ROUND((SUM(BE83:BE130)),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51</v>
      </c>
      <c r="F29" s="112">
        <f>ROUND(SUM(BF83:BF130), 2)</f>
        <v>0</v>
      </c>
      <c r="G29" s="39"/>
      <c r="H29" s="39"/>
      <c r="I29" s="113">
        <v>0.15</v>
      </c>
      <c r="J29" s="112">
        <f>ROUND(ROUND((SUM(BF83:BF130)),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52</v>
      </c>
      <c r="F30" s="112">
        <f>ROUND(SUM(BG83:BG130), 2)</f>
        <v>0</v>
      </c>
      <c r="G30" s="39"/>
      <c r="H30" s="39"/>
      <c r="I30" s="113">
        <v>0.21</v>
      </c>
      <c r="J30" s="11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53</v>
      </c>
      <c r="F31" s="112">
        <f>ROUND(SUM(BH83:BH130), 2)</f>
        <v>0</v>
      </c>
      <c r="G31" s="39"/>
      <c r="H31" s="39"/>
      <c r="I31" s="113">
        <v>0.15</v>
      </c>
      <c r="J31" s="11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54</v>
      </c>
      <c r="F32" s="112">
        <f>ROUND(SUM(BI83:BI130), 2)</f>
        <v>0</v>
      </c>
      <c r="G32" s="39"/>
      <c r="H32" s="39"/>
      <c r="I32" s="113">
        <v>0</v>
      </c>
      <c r="J32" s="11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99"/>
      <c r="J33" s="39"/>
      <c r="K33" s="42"/>
    </row>
    <row r="34" spans="2:11" s="1" customFormat="1" ht="25.35" customHeight="1">
      <c r="B34" s="38"/>
      <c r="C34" s="114"/>
      <c r="D34" s="115" t="s">
        <v>55</v>
      </c>
      <c r="E34" s="68"/>
      <c r="F34" s="68"/>
      <c r="G34" s="116" t="s">
        <v>56</v>
      </c>
      <c r="H34" s="117" t="s">
        <v>57</v>
      </c>
      <c r="I34" s="118"/>
      <c r="J34" s="119">
        <f>SUM(J25:J32)</f>
        <v>0</v>
      </c>
      <c r="K34" s="12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21"/>
      <c r="J35" s="54"/>
      <c r="K35" s="55"/>
    </row>
    <row r="39" spans="2:11" s="1" customFormat="1" ht="6.95" customHeight="1">
      <c r="B39" s="56"/>
      <c r="C39" s="57"/>
      <c r="D39" s="57"/>
      <c r="E39" s="57"/>
      <c r="F39" s="57"/>
      <c r="G39" s="57"/>
      <c r="H39" s="57"/>
      <c r="I39" s="122"/>
      <c r="J39" s="57"/>
      <c r="K39" s="123"/>
    </row>
    <row r="40" spans="2:11" s="1" customFormat="1" ht="36.950000000000003" customHeight="1">
      <c r="B40" s="38"/>
      <c r="C40" s="26" t="s">
        <v>98</v>
      </c>
      <c r="D40" s="39"/>
      <c r="E40" s="39"/>
      <c r="F40" s="39"/>
      <c r="G40" s="39"/>
      <c r="H40" s="39"/>
      <c r="I40" s="99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99"/>
      <c r="J41" s="39"/>
      <c r="K41" s="42"/>
    </row>
    <row r="42" spans="2:11" s="1" customFormat="1" ht="14.45" customHeight="1">
      <c r="B42" s="38"/>
      <c r="C42" s="33" t="s">
        <v>19</v>
      </c>
      <c r="D42" s="39"/>
      <c r="E42" s="39"/>
      <c r="F42" s="39"/>
      <c r="G42" s="39"/>
      <c r="H42" s="39"/>
      <c r="I42" s="99"/>
      <c r="J42" s="39"/>
      <c r="K42" s="42"/>
    </row>
    <row r="43" spans="2:11" s="1" customFormat="1" ht="17.25" customHeight="1">
      <c r="B43" s="38"/>
      <c r="C43" s="39"/>
      <c r="D43" s="39"/>
      <c r="E43" s="312" t="str">
        <f>E7</f>
        <v>Stavební úprava vstupu DSS Na Neklance 15, Praha 5</v>
      </c>
      <c r="F43" s="313"/>
      <c r="G43" s="313"/>
      <c r="H43" s="313"/>
      <c r="I43" s="99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99"/>
      <c r="J44" s="39"/>
      <c r="K44" s="42"/>
    </row>
    <row r="45" spans="2:11" s="1" customFormat="1" ht="18" customHeight="1">
      <c r="B45" s="38"/>
      <c r="C45" s="33" t="s">
        <v>25</v>
      </c>
      <c r="D45" s="39"/>
      <c r="E45" s="39"/>
      <c r="F45" s="31" t="str">
        <f>F10</f>
        <v>Praha 5</v>
      </c>
      <c r="G45" s="39"/>
      <c r="H45" s="39"/>
      <c r="I45" s="100" t="s">
        <v>27</v>
      </c>
      <c r="J45" s="101" t="str">
        <f>IF(J10="","",J10)</f>
        <v>17. 10. 2018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99"/>
      <c r="J46" s="39"/>
      <c r="K46" s="42"/>
    </row>
    <row r="47" spans="2:11" s="1" customFormat="1" ht="15">
      <c r="B47" s="38"/>
      <c r="C47" s="33" t="s">
        <v>33</v>
      </c>
      <c r="D47" s="39"/>
      <c r="E47" s="39"/>
      <c r="F47" s="31" t="str">
        <f>E13</f>
        <v>MĚSTSKÁ ČÁST PRAHA 5, nám.14.ŘÍJNA 4</v>
      </c>
      <c r="G47" s="39"/>
      <c r="H47" s="39"/>
      <c r="I47" s="100" t="s">
        <v>39</v>
      </c>
      <c r="J47" s="307" t="str">
        <f>E19</f>
        <v>h-projekt s.r.o., Korunní 968/31, Praha 2</v>
      </c>
      <c r="K47" s="42"/>
    </row>
    <row r="48" spans="2:11" s="1" customFormat="1" ht="14.45" customHeight="1">
      <c r="B48" s="38"/>
      <c r="C48" s="33" t="s">
        <v>37</v>
      </c>
      <c r="D48" s="39"/>
      <c r="E48" s="39"/>
      <c r="F48" s="31" t="str">
        <f>IF(E16="","",E16)</f>
        <v/>
      </c>
      <c r="G48" s="39"/>
      <c r="H48" s="39"/>
      <c r="I48" s="99"/>
      <c r="J48" s="314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99"/>
      <c r="J49" s="39"/>
      <c r="K49" s="42"/>
    </row>
    <row r="50" spans="2:47" s="1" customFormat="1" ht="29.25" customHeight="1">
      <c r="B50" s="38"/>
      <c r="C50" s="124" t="s">
        <v>99</v>
      </c>
      <c r="D50" s="114"/>
      <c r="E50" s="114"/>
      <c r="F50" s="114"/>
      <c r="G50" s="114"/>
      <c r="H50" s="114"/>
      <c r="I50" s="125"/>
      <c r="J50" s="126" t="s">
        <v>100</v>
      </c>
      <c r="K50" s="127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99"/>
      <c r="J51" s="39"/>
      <c r="K51" s="42"/>
    </row>
    <row r="52" spans="2:47" s="1" customFormat="1" ht="29.25" customHeight="1">
      <c r="B52" s="38"/>
      <c r="C52" s="128" t="s">
        <v>101</v>
      </c>
      <c r="D52" s="39"/>
      <c r="E52" s="39"/>
      <c r="F52" s="39"/>
      <c r="G52" s="39"/>
      <c r="H52" s="39"/>
      <c r="I52" s="99"/>
      <c r="J52" s="110">
        <f>J83</f>
        <v>0</v>
      </c>
      <c r="K52" s="42"/>
      <c r="AU52" s="20" t="s">
        <v>102</v>
      </c>
    </row>
    <row r="53" spans="2:47" s="7" customFormat="1" ht="24.95" customHeight="1">
      <c r="B53" s="129"/>
      <c r="C53" s="130"/>
      <c r="D53" s="131" t="s">
        <v>103</v>
      </c>
      <c r="E53" s="132"/>
      <c r="F53" s="132"/>
      <c r="G53" s="132"/>
      <c r="H53" s="132"/>
      <c r="I53" s="133"/>
      <c r="J53" s="134">
        <f>J84</f>
        <v>0</v>
      </c>
      <c r="K53" s="135"/>
    </row>
    <row r="54" spans="2:47" s="8" customFormat="1" ht="19.899999999999999" customHeight="1">
      <c r="B54" s="136"/>
      <c r="C54" s="137"/>
      <c r="D54" s="138" t="s">
        <v>104</v>
      </c>
      <c r="E54" s="139"/>
      <c r="F54" s="139"/>
      <c r="G54" s="139"/>
      <c r="H54" s="139"/>
      <c r="I54" s="140"/>
      <c r="J54" s="141">
        <f>J85</f>
        <v>0</v>
      </c>
      <c r="K54" s="142"/>
    </row>
    <row r="55" spans="2:47" s="8" customFormat="1" ht="19.899999999999999" customHeight="1">
      <c r="B55" s="136"/>
      <c r="C55" s="137"/>
      <c r="D55" s="138" t="s">
        <v>105</v>
      </c>
      <c r="E55" s="139"/>
      <c r="F55" s="139"/>
      <c r="G55" s="139"/>
      <c r="H55" s="139"/>
      <c r="I55" s="140"/>
      <c r="J55" s="141">
        <f>J87</f>
        <v>0</v>
      </c>
      <c r="K55" s="142"/>
    </row>
    <row r="56" spans="2:47" s="8" customFormat="1" ht="19.899999999999999" customHeight="1">
      <c r="B56" s="136"/>
      <c r="C56" s="137"/>
      <c r="D56" s="138" t="s">
        <v>106</v>
      </c>
      <c r="E56" s="139"/>
      <c r="F56" s="139"/>
      <c r="G56" s="139"/>
      <c r="H56" s="139"/>
      <c r="I56" s="140"/>
      <c r="J56" s="141">
        <f>J91</f>
        <v>0</v>
      </c>
      <c r="K56" s="142"/>
    </row>
    <row r="57" spans="2:47" s="8" customFormat="1" ht="19.899999999999999" customHeight="1">
      <c r="B57" s="136"/>
      <c r="C57" s="137"/>
      <c r="D57" s="138" t="s">
        <v>107</v>
      </c>
      <c r="E57" s="139"/>
      <c r="F57" s="139"/>
      <c r="G57" s="139"/>
      <c r="H57" s="139"/>
      <c r="I57" s="140"/>
      <c r="J57" s="141">
        <f>J96</f>
        <v>0</v>
      </c>
      <c r="K57" s="142"/>
    </row>
    <row r="58" spans="2:47" s="7" customFormat="1" ht="24.95" customHeight="1">
      <c r="B58" s="129"/>
      <c r="C58" s="130"/>
      <c r="D58" s="131" t="s">
        <v>108</v>
      </c>
      <c r="E58" s="132"/>
      <c r="F58" s="132"/>
      <c r="G58" s="132"/>
      <c r="H58" s="132"/>
      <c r="I58" s="133"/>
      <c r="J58" s="134">
        <f>J98</f>
        <v>0</v>
      </c>
      <c r="K58" s="135"/>
    </row>
    <row r="59" spans="2:47" s="8" customFormat="1" ht="19.899999999999999" customHeight="1">
      <c r="B59" s="136"/>
      <c r="C59" s="137"/>
      <c r="D59" s="138" t="s">
        <v>109</v>
      </c>
      <c r="E59" s="139"/>
      <c r="F59" s="139"/>
      <c r="G59" s="139"/>
      <c r="H59" s="139"/>
      <c r="I59" s="140"/>
      <c r="J59" s="141">
        <f>J99</f>
        <v>0</v>
      </c>
      <c r="K59" s="142"/>
    </row>
    <row r="60" spans="2:47" s="8" customFormat="1" ht="19.899999999999999" customHeight="1">
      <c r="B60" s="136"/>
      <c r="C60" s="137"/>
      <c r="D60" s="138" t="s">
        <v>110</v>
      </c>
      <c r="E60" s="139"/>
      <c r="F60" s="139"/>
      <c r="G60" s="139"/>
      <c r="H60" s="139"/>
      <c r="I60" s="140"/>
      <c r="J60" s="141">
        <f>J107</f>
        <v>0</v>
      </c>
      <c r="K60" s="142"/>
    </row>
    <row r="61" spans="2:47" s="8" customFormat="1" ht="19.899999999999999" customHeight="1">
      <c r="B61" s="136"/>
      <c r="C61" s="137"/>
      <c r="D61" s="138" t="s">
        <v>111</v>
      </c>
      <c r="E61" s="139"/>
      <c r="F61" s="139"/>
      <c r="G61" s="139"/>
      <c r="H61" s="139"/>
      <c r="I61" s="140"/>
      <c r="J61" s="141">
        <f>J115</f>
        <v>0</v>
      </c>
      <c r="K61" s="142"/>
    </row>
    <row r="62" spans="2:47" s="8" customFormat="1" ht="19.899999999999999" customHeight="1">
      <c r="B62" s="136"/>
      <c r="C62" s="137"/>
      <c r="D62" s="138" t="s">
        <v>112</v>
      </c>
      <c r="E62" s="139"/>
      <c r="F62" s="139"/>
      <c r="G62" s="139"/>
      <c r="H62" s="139"/>
      <c r="I62" s="140"/>
      <c r="J62" s="141">
        <f>J123</f>
        <v>0</v>
      </c>
      <c r="K62" s="142"/>
    </row>
    <row r="63" spans="2:47" s="7" customFormat="1" ht="24.95" customHeight="1">
      <c r="B63" s="129"/>
      <c r="C63" s="130"/>
      <c r="D63" s="131" t="s">
        <v>113</v>
      </c>
      <c r="E63" s="132"/>
      <c r="F63" s="132"/>
      <c r="G63" s="132"/>
      <c r="H63" s="132"/>
      <c r="I63" s="133"/>
      <c r="J63" s="134">
        <f>J126</f>
        <v>0</v>
      </c>
      <c r="K63" s="135"/>
    </row>
    <row r="64" spans="2:47" s="8" customFormat="1" ht="19.899999999999999" customHeight="1">
      <c r="B64" s="136"/>
      <c r="C64" s="137"/>
      <c r="D64" s="138" t="s">
        <v>114</v>
      </c>
      <c r="E64" s="139"/>
      <c r="F64" s="139"/>
      <c r="G64" s="139"/>
      <c r="H64" s="139"/>
      <c r="I64" s="140"/>
      <c r="J64" s="141">
        <f>J127</f>
        <v>0</v>
      </c>
      <c r="K64" s="142"/>
    </row>
    <row r="65" spans="2:12" s="8" customFormat="1" ht="19.899999999999999" customHeight="1">
      <c r="B65" s="136"/>
      <c r="C65" s="137"/>
      <c r="D65" s="138" t="s">
        <v>115</v>
      </c>
      <c r="E65" s="139"/>
      <c r="F65" s="139"/>
      <c r="G65" s="139"/>
      <c r="H65" s="139"/>
      <c r="I65" s="140"/>
      <c r="J65" s="141">
        <f>J129</f>
        <v>0</v>
      </c>
      <c r="K65" s="142"/>
    </row>
    <row r="66" spans="2:12" s="1" customFormat="1" ht="21.75" customHeight="1">
      <c r="B66" s="38"/>
      <c r="C66" s="39"/>
      <c r="D66" s="39"/>
      <c r="E66" s="39"/>
      <c r="F66" s="39"/>
      <c r="G66" s="39"/>
      <c r="H66" s="39"/>
      <c r="I66" s="99"/>
      <c r="J66" s="39"/>
      <c r="K66" s="42"/>
    </row>
    <row r="67" spans="2:12" s="1" customFormat="1" ht="6.95" customHeight="1">
      <c r="B67" s="53"/>
      <c r="C67" s="54"/>
      <c r="D67" s="54"/>
      <c r="E67" s="54"/>
      <c r="F67" s="54"/>
      <c r="G67" s="54"/>
      <c r="H67" s="54"/>
      <c r="I67" s="121"/>
      <c r="J67" s="54"/>
      <c r="K67" s="5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22"/>
      <c r="J71" s="57"/>
      <c r="K71" s="57"/>
      <c r="L71" s="38"/>
    </row>
    <row r="72" spans="2:12" s="1" customFormat="1" ht="36.950000000000003" customHeight="1">
      <c r="B72" s="38"/>
      <c r="C72" s="58" t="s">
        <v>116</v>
      </c>
      <c r="I72" s="143"/>
      <c r="L72" s="38"/>
    </row>
    <row r="73" spans="2:12" s="1" customFormat="1" ht="6.95" customHeight="1">
      <c r="B73" s="38"/>
      <c r="I73" s="143"/>
      <c r="L73" s="38"/>
    </row>
    <row r="74" spans="2:12" s="1" customFormat="1" ht="14.45" customHeight="1">
      <c r="B74" s="38"/>
      <c r="C74" s="60" t="s">
        <v>19</v>
      </c>
      <c r="I74" s="143"/>
      <c r="L74" s="38"/>
    </row>
    <row r="75" spans="2:12" s="1" customFormat="1" ht="17.25" customHeight="1">
      <c r="B75" s="38"/>
      <c r="E75" s="292" t="str">
        <f>E7</f>
        <v>Stavební úprava vstupu DSS Na Neklance 15, Praha 5</v>
      </c>
      <c r="F75" s="315"/>
      <c r="G75" s="315"/>
      <c r="H75" s="315"/>
      <c r="I75" s="143"/>
      <c r="L75" s="38"/>
    </row>
    <row r="76" spans="2:12" s="1" customFormat="1" ht="6.95" customHeight="1">
      <c r="B76" s="38"/>
      <c r="I76" s="143"/>
      <c r="L76" s="38"/>
    </row>
    <row r="77" spans="2:12" s="1" customFormat="1" ht="18" customHeight="1">
      <c r="B77" s="38"/>
      <c r="C77" s="60" t="s">
        <v>25</v>
      </c>
      <c r="F77" s="144" t="str">
        <f>F10</f>
        <v>Praha 5</v>
      </c>
      <c r="I77" s="145" t="s">
        <v>27</v>
      </c>
      <c r="J77" s="64" t="str">
        <f>IF(J10="","",J10)</f>
        <v>17. 10. 2018</v>
      </c>
      <c r="L77" s="38"/>
    </row>
    <row r="78" spans="2:12" s="1" customFormat="1" ht="6.95" customHeight="1">
      <c r="B78" s="38"/>
      <c r="I78" s="143"/>
      <c r="L78" s="38"/>
    </row>
    <row r="79" spans="2:12" s="1" customFormat="1" ht="15">
      <c r="B79" s="38"/>
      <c r="C79" s="60" t="s">
        <v>33</v>
      </c>
      <c r="F79" s="144" t="str">
        <f>E13</f>
        <v>MĚSTSKÁ ČÁST PRAHA 5, nám.14.ŘÍJNA 4</v>
      </c>
      <c r="I79" s="145" t="s">
        <v>39</v>
      </c>
      <c r="J79" s="144" t="str">
        <f>E19</f>
        <v>h-projekt s.r.o., Korunní 968/31, Praha 2</v>
      </c>
      <c r="L79" s="38"/>
    </row>
    <row r="80" spans="2:12" s="1" customFormat="1" ht="14.45" customHeight="1">
      <c r="B80" s="38"/>
      <c r="C80" s="60" t="s">
        <v>37</v>
      </c>
      <c r="F80" s="144" t="str">
        <f>IF(E16="","",E16)</f>
        <v/>
      </c>
      <c r="I80" s="143"/>
      <c r="L80" s="38"/>
    </row>
    <row r="81" spans="2:65" s="1" customFormat="1" ht="10.35" customHeight="1">
      <c r="B81" s="38"/>
      <c r="I81" s="143"/>
      <c r="L81" s="38"/>
    </row>
    <row r="82" spans="2:65" s="9" customFormat="1" ht="29.25" customHeight="1">
      <c r="B82" s="146"/>
      <c r="C82" s="147" t="s">
        <v>117</v>
      </c>
      <c r="D82" s="148" t="s">
        <v>64</v>
      </c>
      <c r="E82" s="148" t="s">
        <v>60</v>
      </c>
      <c r="F82" s="148" t="s">
        <v>118</v>
      </c>
      <c r="G82" s="148" t="s">
        <v>119</v>
      </c>
      <c r="H82" s="148" t="s">
        <v>120</v>
      </c>
      <c r="I82" s="149" t="s">
        <v>121</v>
      </c>
      <c r="J82" s="148" t="s">
        <v>100</v>
      </c>
      <c r="K82" s="150" t="s">
        <v>122</v>
      </c>
      <c r="L82" s="146"/>
      <c r="M82" s="70" t="s">
        <v>123</v>
      </c>
      <c r="N82" s="71" t="s">
        <v>49</v>
      </c>
      <c r="O82" s="71" t="s">
        <v>124</v>
      </c>
      <c r="P82" s="71" t="s">
        <v>125</v>
      </c>
      <c r="Q82" s="71" t="s">
        <v>126</v>
      </c>
      <c r="R82" s="71" t="s">
        <v>127</v>
      </c>
      <c r="S82" s="71" t="s">
        <v>128</v>
      </c>
      <c r="T82" s="72" t="s">
        <v>129</v>
      </c>
    </row>
    <row r="83" spans="2:65" s="1" customFormat="1" ht="29.25" customHeight="1">
      <c r="B83" s="38"/>
      <c r="C83" s="74" t="s">
        <v>101</v>
      </c>
      <c r="I83" s="143"/>
      <c r="J83" s="151">
        <f>BK83</f>
        <v>0</v>
      </c>
      <c r="L83" s="38"/>
      <c r="M83" s="73"/>
      <c r="N83" s="65"/>
      <c r="O83" s="65"/>
      <c r="P83" s="152">
        <f>P84+P98+P126</f>
        <v>0</v>
      </c>
      <c r="Q83" s="65"/>
      <c r="R83" s="152">
        <f>R84+R98+R126</f>
        <v>1.7387884499999999</v>
      </c>
      <c r="S83" s="65"/>
      <c r="T83" s="153">
        <f>T84+T98+T126</f>
        <v>0.47892044</v>
      </c>
      <c r="AT83" s="20" t="s">
        <v>78</v>
      </c>
      <c r="AU83" s="20" t="s">
        <v>102</v>
      </c>
      <c r="BK83" s="154">
        <f>BK84+BK98+BK126</f>
        <v>0</v>
      </c>
    </row>
    <row r="84" spans="2:65" s="10" customFormat="1" ht="37.35" customHeight="1">
      <c r="B84" s="155"/>
      <c r="D84" s="156" t="s">
        <v>78</v>
      </c>
      <c r="E84" s="157" t="s">
        <v>130</v>
      </c>
      <c r="F84" s="157" t="s">
        <v>131</v>
      </c>
      <c r="I84" s="158"/>
      <c r="J84" s="159">
        <f>BK84</f>
        <v>0</v>
      </c>
      <c r="L84" s="155"/>
      <c r="M84" s="160"/>
      <c r="N84" s="161"/>
      <c r="O84" s="161"/>
      <c r="P84" s="162">
        <f>P85+P87+P91+P96</f>
        <v>0</v>
      </c>
      <c r="Q84" s="161"/>
      <c r="R84" s="162">
        <f>R85+R87+R91+R96</f>
        <v>1.805E-2</v>
      </c>
      <c r="S84" s="161"/>
      <c r="T84" s="163">
        <f>T85+T87+T91+T96</f>
        <v>0.29648000000000002</v>
      </c>
      <c r="AR84" s="156" t="s">
        <v>24</v>
      </c>
      <c r="AT84" s="164" t="s">
        <v>78</v>
      </c>
      <c r="AU84" s="164" t="s">
        <v>79</v>
      </c>
      <c r="AY84" s="156" t="s">
        <v>132</v>
      </c>
      <c r="BK84" s="165">
        <f>BK85+BK87+BK91+BK96</f>
        <v>0</v>
      </c>
    </row>
    <row r="85" spans="2:65" s="10" customFormat="1" ht="19.899999999999999" customHeight="1">
      <c r="B85" s="155"/>
      <c r="D85" s="156" t="s">
        <v>78</v>
      </c>
      <c r="E85" s="166" t="s">
        <v>133</v>
      </c>
      <c r="F85" s="166" t="s">
        <v>134</v>
      </c>
      <c r="I85" s="158"/>
      <c r="J85" s="167">
        <f>BK85</f>
        <v>0</v>
      </c>
      <c r="L85" s="155"/>
      <c r="M85" s="160"/>
      <c r="N85" s="161"/>
      <c r="O85" s="161"/>
      <c r="P85" s="162">
        <f>P86</f>
        <v>0</v>
      </c>
      <c r="Q85" s="161"/>
      <c r="R85" s="162">
        <f>R86</f>
        <v>1.719E-2</v>
      </c>
      <c r="S85" s="161"/>
      <c r="T85" s="163">
        <f>T86</f>
        <v>0</v>
      </c>
      <c r="AR85" s="156" t="s">
        <v>24</v>
      </c>
      <c r="AT85" s="164" t="s">
        <v>78</v>
      </c>
      <c r="AU85" s="164" t="s">
        <v>24</v>
      </c>
      <c r="AY85" s="156" t="s">
        <v>132</v>
      </c>
      <c r="BK85" s="165">
        <f>BK86</f>
        <v>0</v>
      </c>
    </row>
    <row r="86" spans="2:65" s="1" customFormat="1" ht="16.5" customHeight="1">
      <c r="B86" s="168"/>
      <c r="C86" s="169" t="s">
        <v>135</v>
      </c>
      <c r="D86" s="169" t="s">
        <v>136</v>
      </c>
      <c r="E86" s="170" t="s">
        <v>137</v>
      </c>
      <c r="F86" s="171" t="s">
        <v>138</v>
      </c>
      <c r="G86" s="172" t="s">
        <v>139</v>
      </c>
      <c r="H86" s="173">
        <v>11.46</v>
      </c>
      <c r="I86" s="174"/>
      <c r="J86" s="175">
        <f>ROUND(I86*H86,2)</f>
        <v>0</v>
      </c>
      <c r="K86" s="171" t="s">
        <v>140</v>
      </c>
      <c r="L86" s="38"/>
      <c r="M86" s="176" t="s">
        <v>5</v>
      </c>
      <c r="N86" s="177" t="s">
        <v>51</v>
      </c>
      <c r="O86" s="39"/>
      <c r="P86" s="178">
        <f>O86*H86</f>
        <v>0</v>
      </c>
      <c r="Q86" s="178">
        <v>1.5E-3</v>
      </c>
      <c r="R86" s="178">
        <f>Q86*H86</f>
        <v>1.719E-2</v>
      </c>
      <c r="S86" s="178">
        <v>0</v>
      </c>
      <c r="T86" s="179">
        <f>S86*H86</f>
        <v>0</v>
      </c>
      <c r="AR86" s="20" t="s">
        <v>141</v>
      </c>
      <c r="AT86" s="20" t="s">
        <v>136</v>
      </c>
      <c r="AU86" s="20" t="s">
        <v>92</v>
      </c>
      <c r="AY86" s="20" t="s">
        <v>132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20" t="s">
        <v>92</v>
      </c>
      <c r="BK86" s="180">
        <f>ROUND(I86*H86,2)</f>
        <v>0</v>
      </c>
      <c r="BL86" s="20" t="s">
        <v>141</v>
      </c>
      <c r="BM86" s="20" t="s">
        <v>142</v>
      </c>
    </row>
    <row r="87" spans="2:65" s="10" customFormat="1" ht="29.85" customHeight="1">
      <c r="B87" s="155"/>
      <c r="D87" s="156" t="s">
        <v>78</v>
      </c>
      <c r="E87" s="166" t="s">
        <v>143</v>
      </c>
      <c r="F87" s="166" t="s">
        <v>144</v>
      </c>
      <c r="I87" s="158"/>
      <c r="J87" s="167">
        <f>BK87</f>
        <v>0</v>
      </c>
      <c r="L87" s="155"/>
      <c r="M87" s="160"/>
      <c r="N87" s="161"/>
      <c r="O87" s="161"/>
      <c r="P87" s="162">
        <f>SUM(P88:P90)</f>
        <v>0</v>
      </c>
      <c r="Q87" s="161"/>
      <c r="R87" s="162">
        <f>SUM(R88:R90)</f>
        <v>8.6000000000000009E-4</v>
      </c>
      <c r="S87" s="161"/>
      <c r="T87" s="163">
        <f>SUM(T88:T90)</f>
        <v>0.29648000000000002</v>
      </c>
      <c r="AR87" s="156" t="s">
        <v>24</v>
      </c>
      <c r="AT87" s="164" t="s">
        <v>78</v>
      </c>
      <c r="AU87" s="164" t="s">
        <v>24</v>
      </c>
      <c r="AY87" s="156" t="s">
        <v>132</v>
      </c>
      <c r="BK87" s="165">
        <f>SUM(BK88:BK90)</f>
        <v>0</v>
      </c>
    </row>
    <row r="88" spans="2:65" s="1" customFormat="1" ht="25.5" customHeight="1">
      <c r="B88" s="168"/>
      <c r="C88" s="169" t="s">
        <v>145</v>
      </c>
      <c r="D88" s="169" t="s">
        <v>136</v>
      </c>
      <c r="E88" s="170" t="s">
        <v>146</v>
      </c>
      <c r="F88" s="171" t="s">
        <v>147</v>
      </c>
      <c r="G88" s="172" t="s">
        <v>148</v>
      </c>
      <c r="H88" s="173">
        <v>21.5</v>
      </c>
      <c r="I88" s="174"/>
      <c r="J88" s="175">
        <f>ROUND(I88*H88,2)</f>
        <v>0</v>
      </c>
      <c r="K88" s="171" t="s">
        <v>140</v>
      </c>
      <c r="L88" s="38"/>
      <c r="M88" s="176" t="s">
        <v>5</v>
      </c>
      <c r="N88" s="177" t="s">
        <v>51</v>
      </c>
      <c r="O88" s="39"/>
      <c r="P88" s="178">
        <f>O88*H88</f>
        <v>0</v>
      </c>
      <c r="Q88" s="178">
        <v>4.0000000000000003E-5</v>
      </c>
      <c r="R88" s="178">
        <f>Q88*H88</f>
        <v>8.6000000000000009E-4</v>
      </c>
      <c r="S88" s="178">
        <v>0</v>
      </c>
      <c r="T88" s="179">
        <f>S88*H88</f>
        <v>0</v>
      </c>
      <c r="AR88" s="20" t="s">
        <v>141</v>
      </c>
      <c r="AT88" s="20" t="s">
        <v>136</v>
      </c>
      <c r="AU88" s="20" t="s">
        <v>92</v>
      </c>
      <c r="AY88" s="20" t="s">
        <v>132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20" t="s">
        <v>92</v>
      </c>
      <c r="BK88" s="180">
        <f>ROUND(I88*H88,2)</f>
        <v>0</v>
      </c>
      <c r="BL88" s="20" t="s">
        <v>141</v>
      </c>
      <c r="BM88" s="20" t="s">
        <v>149</v>
      </c>
    </row>
    <row r="89" spans="2:65" s="1" customFormat="1" ht="25.5" customHeight="1">
      <c r="B89" s="168"/>
      <c r="C89" s="169" t="s">
        <v>133</v>
      </c>
      <c r="D89" s="169" t="s">
        <v>136</v>
      </c>
      <c r="E89" s="170" t="s">
        <v>150</v>
      </c>
      <c r="F89" s="171" t="s">
        <v>151</v>
      </c>
      <c r="G89" s="172" t="s">
        <v>148</v>
      </c>
      <c r="H89" s="173">
        <v>3.8</v>
      </c>
      <c r="I89" s="174"/>
      <c r="J89" s="175">
        <f>ROUND(I89*H89,2)</f>
        <v>0</v>
      </c>
      <c r="K89" s="171" t="s">
        <v>140</v>
      </c>
      <c r="L89" s="38"/>
      <c r="M89" s="176" t="s">
        <v>5</v>
      </c>
      <c r="N89" s="177" t="s">
        <v>51</v>
      </c>
      <c r="O89" s="39"/>
      <c r="P89" s="178">
        <f>O89*H89</f>
        <v>0</v>
      </c>
      <c r="Q89" s="178">
        <v>0</v>
      </c>
      <c r="R89" s="178">
        <f>Q89*H89</f>
        <v>0</v>
      </c>
      <c r="S89" s="178">
        <v>3.5000000000000003E-2</v>
      </c>
      <c r="T89" s="179">
        <f>S89*H89</f>
        <v>0.13300000000000001</v>
      </c>
      <c r="AR89" s="20" t="s">
        <v>141</v>
      </c>
      <c r="AT89" s="20" t="s">
        <v>136</v>
      </c>
      <c r="AU89" s="20" t="s">
        <v>92</v>
      </c>
      <c r="AY89" s="20" t="s">
        <v>132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20" t="s">
        <v>92</v>
      </c>
      <c r="BK89" s="180">
        <f>ROUND(I89*H89,2)</f>
        <v>0</v>
      </c>
      <c r="BL89" s="20" t="s">
        <v>141</v>
      </c>
      <c r="BM89" s="20" t="s">
        <v>152</v>
      </c>
    </row>
    <row r="90" spans="2:65" s="1" customFormat="1" ht="25.5" customHeight="1">
      <c r="B90" s="168"/>
      <c r="C90" s="169" t="s">
        <v>143</v>
      </c>
      <c r="D90" s="169" t="s">
        <v>136</v>
      </c>
      <c r="E90" s="170" t="s">
        <v>482</v>
      </c>
      <c r="F90" s="171" t="s">
        <v>481</v>
      </c>
      <c r="G90" s="172" t="s">
        <v>148</v>
      </c>
      <c r="H90" s="173">
        <v>2.44</v>
      </c>
      <c r="I90" s="174"/>
      <c r="J90" s="175">
        <f>ROUND(I90*H90,2)</f>
        <v>0</v>
      </c>
      <c r="K90" s="171" t="s">
        <v>140</v>
      </c>
      <c r="L90" s="38"/>
      <c r="M90" s="176" t="s">
        <v>5</v>
      </c>
      <c r="N90" s="177" t="s">
        <v>51</v>
      </c>
      <c r="O90" s="39"/>
      <c r="P90" s="178">
        <f>O90*H90</f>
        <v>0</v>
      </c>
      <c r="Q90" s="178">
        <v>0</v>
      </c>
      <c r="R90" s="178">
        <f>Q90*H90</f>
        <v>0</v>
      </c>
      <c r="S90" s="178">
        <v>6.7000000000000004E-2</v>
      </c>
      <c r="T90" s="179">
        <f>S90*H90</f>
        <v>0.16348000000000001</v>
      </c>
      <c r="AR90" s="20" t="s">
        <v>141</v>
      </c>
      <c r="AT90" s="20" t="s">
        <v>136</v>
      </c>
      <c r="AU90" s="20" t="s">
        <v>92</v>
      </c>
      <c r="AY90" s="20" t="s">
        <v>132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20" t="s">
        <v>92</v>
      </c>
      <c r="BK90" s="180">
        <f>ROUND(I90*H90,2)</f>
        <v>0</v>
      </c>
      <c r="BL90" s="20" t="s">
        <v>141</v>
      </c>
      <c r="BM90" s="20" t="s">
        <v>153</v>
      </c>
    </row>
    <row r="91" spans="2:65" s="10" customFormat="1" ht="29.85" customHeight="1">
      <c r="B91" s="155"/>
      <c r="D91" s="156" t="s">
        <v>78</v>
      </c>
      <c r="E91" s="166" t="s">
        <v>154</v>
      </c>
      <c r="F91" s="166" t="s">
        <v>155</v>
      </c>
      <c r="I91" s="158"/>
      <c r="J91" s="167">
        <f>BK91</f>
        <v>0</v>
      </c>
      <c r="L91" s="155"/>
      <c r="M91" s="160"/>
      <c r="N91" s="161"/>
      <c r="O91" s="161"/>
      <c r="P91" s="162">
        <f>SUM(P92:P95)</f>
        <v>0</v>
      </c>
      <c r="Q91" s="161"/>
      <c r="R91" s="162">
        <f>SUM(R92:R95)</f>
        <v>0</v>
      </c>
      <c r="S91" s="161"/>
      <c r="T91" s="163">
        <f>SUM(T92:T95)</f>
        <v>0</v>
      </c>
      <c r="AR91" s="156" t="s">
        <v>24</v>
      </c>
      <c r="AT91" s="164" t="s">
        <v>78</v>
      </c>
      <c r="AU91" s="164" t="s">
        <v>24</v>
      </c>
      <c r="AY91" s="156" t="s">
        <v>132</v>
      </c>
      <c r="BK91" s="165">
        <f>SUM(BK92:BK95)</f>
        <v>0</v>
      </c>
    </row>
    <row r="92" spans="2:65" s="1" customFormat="1" ht="25.5" customHeight="1">
      <c r="B92" s="168"/>
      <c r="C92" s="169" t="s">
        <v>156</v>
      </c>
      <c r="D92" s="169" t="s">
        <v>136</v>
      </c>
      <c r="E92" s="170" t="s">
        <v>157</v>
      </c>
      <c r="F92" s="171" t="s">
        <v>158</v>
      </c>
      <c r="G92" s="172" t="s">
        <v>159</v>
      </c>
      <c r="H92" s="173">
        <v>0.47899999999999998</v>
      </c>
      <c r="I92" s="174"/>
      <c r="J92" s="175">
        <f>ROUND(I92*H92,2)</f>
        <v>0</v>
      </c>
      <c r="K92" s="171" t="s">
        <v>140</v>
      </c>
      <c r="L92" s="38"/>
      <c r="M92" s="176" t="s">
        <v>5</v>
      </c>
      <c r="N92" s="177" t="s">
        <v>51</v>
      </c>
      <c r="O92" s="39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AR92" s="20" t="s">
        <v>141</v>
      </c>
      <c r="AT92" s="20" t="s">
        <v>136</v>
      </c>
      <c r="AU92" s="20" t="s">
        <v>92</v>
      </c>
      <c r="AY92" s="20" t="s">
        <v>132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20" t="s">
        <v>92</v>
      </c>
      <c r="BK92" s="180">
        <f>ROUND(I92*H92,2)</f>
        <v>0</v>
      </c>
      <c r="BL92" s="20" t="s">
        <v>141</v>
      </c>
      <c r="BM92" s="20" t="s">
        <v>160</v>
      </c>
    </row>
    <row r="93" spans="2:65" s="1" customFormat="1" ht="25.5" customHeight="1">
      <c r="B93" s="168"/>
      <c r="C93" s="169" t="s">
        <v>161</v>
      </c>
      <c r="D93" s="169" t="s">
        <v>136</v>
      </c>
      <c r="E93" s="170" t="s">
        <v>162</v>
      </c>
      <c r="F93" s="171" t="s">
        <v>163</v>
      </c>
      <c r="G93" s="172" t="s">
        <v>159</v>
      </c>
      <c r="H93" s="173">
        <v>0.47899999999999998</v>
      </c>
      <c r="I93" s="174"/>
      <c r="J93" s="175">
        <f>ROUND(I93*H93,2)</f>
        <v>0</v>
      </c>
      <c r="K93" s="171" t="s">
        <v>140</v>
      </c>
      <c r="L93" s="38"/>
      <c r="M93" s="176" t="s">
        <v>5</v>
      </c>
      <c r="N93" s="177" t="s">
        <v>51</v>
      </c>
      <c r="O93" s="39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AR93" s="20" t="s">
        <v>141</v>
      </c>
      <c r="AT93" s="20" t="s">
        <v>136</v>
      </c>
      <c r="AU93" s="20" t="s">
        <v>92</v>
      </c>
      <c r="AY93" s="20" t="s">
        <v>132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20" t="s">
        <v>92</v>
      </c>
      <c r="BK93" s="180">
        <f>ROUND(I93*H93,2)</f>
        <v>0</v>
      </c>
      <c r="BL93" s="20" t="s">
        <v>141</v>
      </c>
      <c r="BM93" s="20" t="s">
        <v>164</v>
      </c>
    </row>
    <row r="94" spans="2:65" s="1" customFormat="1" ht="25.5" customHeight="1">
      <c r="B94" s="168"/>
      <c r="C94" s="169" t="s">
        <v>165</v>
      </c>
      <c r="D94" s="169" t="s">
        <v>136</v>
      </c>
      <c r="E94" s="170" t="s">
        <v>166</v>
      </c>
      <c r="F94" s="171" t="s">
        <v>167</v>
      </c>
      <c r="G94" s="172" t="s">
        <v>159</v>
      </c>
      <c r="H94" s="173">
        <v>4.3109999999999999</v>
      </c>
      <c r="I94" s="174"/>
      <c r="J94" s="175">
        <f>ROUND(I94*H94,2)</f>
        <v>0</v>
      </c>
      <c r="K94" s="171" t="s">
        <v>140</v>
      </c>
      <c r="L94" s="38"/>
      <c r="M94" s="176" t="s">
        <v>5</v>
      </c>
      <c r="N94" s="177" t="s">
        <v>51</v>
      </c>
      <c r="O94" s="39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AR94" s="20" t="s">
        <v>141</v>
      </c>
      <c r="AT94" s="20" t="s">
        <v>136</v>
      </c>
      <c r="AU94" s="20" t="s">
        <v>92</v>
      </c>
      <c r="AY94" s="20" t="s">
        <v>132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20" t="s">
        <v>92</v>
      </c>
      <c r="BK94" s="180">
        <f>ROUND(I94*H94,2)</f>
        <v>0</v>
      </c>
      <c r="BL94" s="20" t="s">
        <v>141</v>
      </c>
      <c r="BM94" s="20" t="s">
        <v>168</v>
      </c>
    </row>
    <row r="95" spans="2:65" s="1" customFormat="1" ht="38.25" customHeight="1">
      <c r="B95" s="168"/>
      <c r="C95" s="169" t="s">
        <v>169</v>
      </c>
      <c r="D95" s="169" t="s">
        <v>136</v>
      </c>
      <c r="E95" s="170" t="s">
        <v>170</v>
      </c>
      <c r="F95" s="171" t="s">
        <v>171</v>
      </c>
      <c r="G95" s="172" t="s">
        <v>159</v>
      </c>
      <c r="H95" s="173">
        <v>0.47899999999999998</v>
      </c>
      <c r="I95" s="174"/>
      <c r="J95" s="175">
        <f>ROUND(I95*H95,2)</f>
        <v>0</v>
      </c>
      <c r="K95" s="171" t="s">
        <v>140</v>
      </c>
      <c r="L95" s="38"/>
      <c r="M95" s="176" t="s">
        <v>5</v>
      </c>
      <c r="N95" s="177" t="s">
        <v>51</v>
      </c>
      <c r="O95" s="39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AR95" s="20" t="s">
        <v>141</v>
      </c>
      <c r="AT95" s="20" t="s">
        <v>136</v>
      </c>
      <c r="AU95" s="20" t="s">
        <v>92</v>
      </c>
      <c r="AY95" s="20" t="s">
        <v>132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20" t="s">
        <v>92</v>
      </c>
      <c r="BK95" s="180">
        <f>ROUND(I95*H95,2)</f>
        <v>0</v>
      </c>
      <c r="BL95" s="20" t="s">
        <v>141</v>
      </c>
      <c r="BM95" s="20" t="s">
        <v>172</v>
      </c>
    </row>
    <row r="96" spans="2:65" s="10" customFormat="1" ht="29.85" customHeight="1">
      <c r="B96" s="155"/>
      <c r="D96" s="156" t="s">
        <v>78</v>
      </c>
      <c r="E96" s="166" t="s">
        <v>173</v>
      </c>
      <c r="F96" s="166" t="s">
        <v>174</v>
      </c>
      <c r="I96" s="158"/>
      <c r="J96" s="167">
        <f>BK96</f>
        <v>0</v>
      </c>
      <c r="L96" s="155"/>
      <c r="M96" s="160"/>
      <c r="N96" s="161"/>
      <c r="O96" s="161"/>
      <c r="P96" s="162">
        <f>P97</f>
        <v>0</v>
      </c>
      <c r="Q96" s="161"/>
      <c r="R96" s="162">
        <f>R97</f>
        <v>0</v>
      </c>
      <c r="S96" s="161"/>
      <c r="T96" s="163">
        <f>T97</f>
        <v>0</v>
      </c>
      <c r="AR96" s="156" t="s">
        <v>24</v>
      </c>
      <c r="AT96" s="164" t="s">
        <v>78</v>
      </c>
      <c r="AU96" s="164" t="s">
        <v>24</v>
      </c>
      <c r="AY96" s="156" t="s">
        <v>132</v>
      </c>
      <c r="BK96" s="165">
        <f>BK97</f>
        <v>0</v>
      </c>
    </row>
    <row r="97" spans="2:65" s="1" customFormat="1" ht="38.25" customHeight="1">
      <c r="B97" s="168"/>
      <c r="C97" s="169" t="s">
        <v>175</v>
      </c>
      <c r="D97" s="169" t="s">
        <v>136</v>
      </c>
      <c r="E97" s="170" t="s">
        <v>176</v>
      </c>
      <c r="F97" s="171" t="s">
        <v>177</v>
      </c>
      <c r="G97" s="172" t="s">
        <v>159</v>
      </c>
      <c r="H97" s="173">
        <v>1.7999999999999999E-2</v>
      </c>
      <c r="I97" s="174"/>
      <c r="J97" s="175">
        <f>ROUND(I97*H97,2)</f>
        <v>0</v>
      </c>
      <c r="K97" s="171" t="s">
        <v>140</v>
      </c>
      <c r="L97" s="38"/>
      <c r="M97" s="176" t="s">
        <v>5</v>
      </c>
      <c r="N97" s="177" t="s">
        <v>51</v>
      </c>
      <c r="O97" s="39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AR97" s="20" t="s">
        <v>141</v>
      </c>
      <c r="AT97" s="20" t="s">
        <v>136</v>
      </c>
      <c r="AU97" s="20" t="s">
        <v>92</v>
      </c>
      <c r="AY97" s="20" t="s">
        <v>132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20" t="s">
        <v>92</v>
      </c>
      <c r="BK97" s="180">
        <f>ROUND(I97*H97,2)</f>
        <v>0</v>
      </c>
      <c r="BL97" s="20" t="s">
        <v>141</v>
      </c>
      <c r="BM97" s="20" t="s">
        <v>178</v>
      </c>
    </row>
    <row r="98" spans="2:65" s="10" customFormat="1" ht="37.35" customHeight="1">
      <c r="B98" s="155"/>
      <c r="D98" s="156" t="s">
        <v>78</v>
      </c>
      <c r="E98" s="157" t="s">
        <v>179</v>
      </c>
      <c r="F98" s="157" t="s">
        <v>180</v>
      </c>
      <c r="I98" s="158"/>
      <c r="J98" s="159">
        <f>BK98</f>
        <v>0</v>
      </c>
      <c r="L98" s="155"/>
      <c r="M98" s="160"/>
      <c r="N98" s="161"/>
      <c r="O98" s="161"/>
      <c r="P98" s="162">
        <f>P99+P107+P115+P123</f>
        <v>0</v>
      </c>
      <c r="Q98" s="161"/>
      <c r="R98" s="162">
        <f>R99+R107+R115+R123</f>
        <v>1.72073845</v>
      </c>
      <c r="S98" s="161"/>
      <c r="T98" s="163">
        <f>T99+T107+T115+T123</f>
        <v>0.18244043999999998</v>
      </c>
      <c r="AR98" s="156" t="s">
        <v>92</v>
      </c>
      <c r="AT98" s="164" t="s">
        <v>78</v>
      </c>
      <c r="AU98" s="164" t="s">
        <v>79</v>
      </c>
      <c r="AY98" s="156" t="s">
        <v>132</v>
      </c>
      <c r="BK98" s="165">
        <f>BK99+BK107+BK115+BK123</f>
        <v>0</v>
      </c>
    </row>
    <row r="99" spans="2:65" s="10" customFormat="1" ht="19.899999999999999" customHeight="1">
      <c r="B99" s="155"/>
      <c r="D99" s="156" t="s">
        <v>78</v>
      </c>
      <c r="E99" s="166" t="s">
        <v>181</v>
      </c>
      <c r="F99" s="166" t="s">
        <v>182</v>
      </c>
      <c r="I99" s="158"/>
      <c r="J99" s="167">
        <f>BK99</f>
        <v>0</v>
      </c>
      <c r="L99" s="155"/>
      <c r="M99" s="160"/>
      <c r="N99" s="161"/>
      <c r="O99" s="161"/>
      <c r="P99" s="162">
        <f>SUM(P100:P106)</f>
        <v>0</v>
      </c>
      <c r="Q99" s="161"/>
      <c r="R99" s="162">
        <f>SUM(R100:R106)</f>
        <v>9.1719999999999996E-2</v>
      </c>
      <c r="S99" s="161"/>
      <c r="T99" s="163">
        <f>SUM(T100:T106)</f>
        <v>0.18244043999999998</v>
      </c>
      <c r="AR99" s="156" t="s">
        <v>92</v>
      </c>
      <c r="AT99" s="164" t="s">
        <v>78</v>
      </c>
      <c r="AU99" s="164" t="s">
        <v>24</v>
      </c>
      <c r="AY99" s="156" t="s">
        <v>132</v>
      </c>
      <c r="BK99" s="165">
        <f>SUM(BK100:BK106)</f>
        <v>0</v>
      </c>
    </row>
    <row r="100" spans="2:65" s="1" customFormat="1" ht="16.5" customHeight="1">
      <c r="B100" s="168"/>
      <c r="C100" s="169" t="s">
        <v>183</v>
      </c>
      <c r="D100" s="169" t="s">
        <v>136</v>
      </c>
      <c r="E100" s="170" t="s">
        <v>479</v>
      </c>
      <c r="F100" s="171" t="s">
        <v>480</v>
      </c>
      <c r="G100" s="172" t="s">
        <v>148</v>
      </c>
      <c r="H100" s="173">
        <v>11.138</v>
      </c>
      <c r="I100" s="174"/>
      <c r="J100" s="175">
        <f t="shared" ref="J100:J106" si="0">ROUND(I100*H100,2)</f>
        <v>0</v>
      </c>
      <c r="K100" s="171" t="s">
        <v>140</v>
      </c>
      <c r="L100" s="38"/>
      <c r="M100" s="176" t="s">
        <v>5</v>
      </c>
      <c r="N100" s="177" t="s">
        <v>51</v>
      </c>
      <c r="O100" s="39"/>
      <c r="P100" s="178">
        <f t="shared" ref="P100:P106" si="1">O100*H100</f>
        <v>0</v>
      </c>
      <c r="Q100" s="178">
        <v>0</v>
      </c>
      <c r="R100" s="178">
        <f t="shared" ref="R100:R106" si="2">Q100*H100</f>
        <v>0</v>
      </c>
      <c r="S100" s="178">
        <v>1.6379999999999999E-2</v>
      </c>
      <c r="T100" s="179">
        <f t="shared" ref="T100:T106" si="3">S100*H100</f>
        <v>0.18244043999999998</v>
      </c>
      <c r="AR100" s="20" t="s">
        <v>184</v>
      </c>
      <c r="AT100" s="20" t="s">
        <v>136</v>
      </c>
      <c r="AU100" s="20" t="s">
        <v>92</v>
      </c>
      <c r="AY100" s="20" t="s">
        <v>132</v>
      </c>
      <c r="BE100" s="180">
        <f t="shared" ref="BE100:BE106" si="4">IF(N100="základní",J100,0)</f>
        <v>0</v>
      </c>
      <c r="BF100" s="180">
        <f t="shared" ref="BF100:BF106" si="5">IF(N100="snížená",J100,0)</f>
        <v>0</v>
      </c>
      <c r="BG100" s="180">
        <f t="shared" ref="BG100:BG106" si="6">IF(N100="zákl. přenesená",J100,0)</f>
        <v>0</v>
      </c>
      <c r="BH100" s="180">
        <f t="shared" ref="BH100:BH106" si="7">IF(N100="sníž. přenesená",J100,0)</f>
        <v>0</v>
      </c>
      <c r="BI100" s="180">
        <f t="shared" ref="BI100:BI106" si="8">IF(N100="nulová",J100,0)</f>
        <v>0</v>
      </c>
      <c r="BJ100" s="20" t="s">
        <v>92</v>
      </c>
      <c r="BK100" s="180">
        <f t="shared" ref="BK100:BK106" si="9">ROUND(I100*H100,2)</f>
        <v>0</v>
      </c>
      <c r="BL100" s="20" t="s">
        <v>184</v>
      </c>
      <c r="BM100" s="20" t="s">
        <v>185</v>
      </c>
    </row>
    <row r="101" spans="2:65" s="1" customFormat="1" ht="16.5" customHeight="1">
      <c r="B101" s="168"/>
      <c r="C101" s="169" t="s">
        <v>186</v>
      </c>
      <c r="D101" s="169" t="s">
        <v>136</v>
      </c>
      <c r="E101" s="170" t="s">
        <v>187</v>
      </c>
      <c r="F101" s="171" t="s">
        <v>188</v>
      </c>
      <c r="G101" s="172" t="s">
        <v>148</v>
      </c>
      <c r="H101" s="173">
        <v>11.138</v>
      </c>
      <c r="I101" s="174"/>
      <c r="J101" s="175">
        <f t="shared" si="0"/>
        <v>0</v>
      </c>
      <c r="K101" s="171" t="s">
        <v>5</v>
      </c>
      <c r="L101" s="38"/>
      <c r="M101" s="176" t="s">
        <v>5</v>
      </c>
      <c r="N101" s="177" t="s">
        <v>51</v>
      </c>
      <c r="O101" s="39"/>
      <c r="P101" s="178">
        <f t="shared" si="1"/>
        <v>0</v>
      </c>
      <c r="Q101" s="178">
        <v>0</v>
      </c>
      <c r="R101" s="178">
        <f t="shared" si="2"/>
        <v>0</v>
      </c>
      <c r="S101" s="178">
        <v>0</v>
      </c>
      <c r="T101" s="179">
        <f t="shared" si="3"/>
        <v>0</v>
      </c>
      <c r="AR101" s="20" t="s">
        <v>184</v>
      </c>
      <c r="AT101" s="20" t="s">
        <v>136</v>
      </c>
      <c r="AU101" s="20" t="s">
        <v>92</v>
      </c>
      <c r="AY101" s="20" t="s">
        <v>132</v>
      </c>
      <c r="BE101" s="180">
        <f t="shared" si="4"/>
        <v>0</v>
      </c>
      <c r="BF101" s="180">
        <f t="shared" si="5"/>
        <v>0</v>
      </c>
      <c r="BG101" s="180">
        <f t="shared" si="6"/>
        <v>0</v>
      </c>
      <c r="BH101" s="180">
        <f t="shared" si="7"/>
        <v>0</v>
      </c>
      <c r="BI101" s="180">
        <f t="shared" si="8"/>
        <v>0</v>
      </c>
      <c r="BJ101" s="20" t="s">
        <v>92</v>
      </c>
      <c r="BK101" s="180">
        <f t="shared" si="9"/>
        <v>0</v>
      </c>
      <c r="BL101" s="20" t="s">
        <v>184</v>
      </c>
      <c r="BM101" s="20" t="s">
        <v>189</v>
      </c>
    </row>
    <row r="102" spans="2:65" s="1" customFormat="1" ht="16.5" customHeight="1">
      <c r="B102" s="168"/>
      <c r="C102" s="181" t="s">
        <v>92</v>
      </c>
      <c r="D102" s="181" t="s">
        <v>190</v>
      </c>
      <c r="E102" s="182" t="s">
        <v>191</v>
      </c>
      <c r="F102" s="183" t="s">
        <v>192</v>
      </c>
      <c r="G102" s="184" t="s">
        <v>193</v>
      </c>
      <c r="H102" s="185">
        <v>1</v>
      </c>
      <c r="I102" s="186"/>
      <c r="J102" s="187">
        <f t="shared" si="0"/>
        <v>0</v>
      </c>
      <c r="K102" s="183" t="s">
        <v>5</v>
      </c>
      <c r="L102" s="188"/>
      <c r="M102" s="189" t="s">
        <v>5</v>
      </c>
      <c r="N102" s="190" t="s">
        <v>51</v>
      </c>
      <c r="O102" s="39"/>
      <c r="P102" s="178">
        <f t="shared" si="1"/>
        <v>0</v>
      </c>
      <c r="Q102" s="178">
        <v>4.4999999999999998E-2</v>
      </c>
      <c r="R102" s="178">
        <f t="shared" si="2"/>
        <v>4.4999999999999998E-2</v>
      </c>
      <c r="S102" s="178">
        <v>0</v>
      </c>
      <c r="T102" s="179">
        <f t="shared" si="3"/>
        <v>0</v>
      </c>
      <c r="AR102" s="20" t="s">
        <v>161</v>
      </c>
      <c r="AT102" s="20" t="s">
        <v>190</v>
      </c>
      <c r="AU102" s="20" t="s">
        <v>92</v>
      </c>
      <c r="AY102" s="20" t="s">
        <v>132</v>
      </c>
      <c r="BE102" s="180">
        <f t="shared" si="4"/>
        <v>0</v>
      </c>
      <c r="BF102" s="180">
        <f t="shared" si="5"/>
        <v>0</v>
      </c>
      <c r="BG102" s="180">
        <f t="shared" si="6"/>
        <v>0</v>
      </c>
      <c r="BH102" s="180">
        <f t="shared" si="7"/>
        <v>0</v>
      </c>
      <c r="BI102" s="180">
        <f t="shared" si="8"/>
        <v>0</v>
      </c>
      <c r="BJ102" s="20" t="s">
        <v>92</v>
      </c>
      <c r="BK102" s="180">
        <f t="shared" si="9"/>
        <v>0</v>
      </c>
      <c r="BL102" s="20" t="s">
        <v>184</v>
      </c>
      <c r="BM102" s="20" t="s">
        <v>194</v>
      </c>
    </row>
    <row r="103" spans="2:65" s="1" customFormat="1" ht="25.5" customHeight="1">
      <c r="B103" s="168"/>
      <c r="C103" s="169" t="s">
        <v>195</v>
      </c>
      <c r="D103" s="169" t="s">
        <v>136</v>
      </c>
      <c r="E103" s="170" t="s">
        <v>196</v>
      </c>
      <c r="F103" s="171" t="s">
        <v>197</v>
      </c>
      <c r="G103" s="172" t="s">
        <v>198</v>
      </c>
      <c r="H103" s="173">
        <v>1</v>
      </c>
      <c r="I103" s="174"/>
      <c r="J103" s="175">
        <f t="shared" si="0"/>
        <v>0</v>
      </c>
      <c r="K103" s="171" t="s">
        <v>140</v>
      </c>
      <c r="L103" s="38"/>
      <c r="M103" s="176" t="s">
        <v>5</v>
      </c>
      <c r="N103" s="177" t="s">
        <v>51</v>
      </c>
      <c r="O103" s="39"/>
      <c r="P103" s="178">
        <f t="shared" si="1"/>
        <v>0</v>
      </c>
      <c r="Q103" s="178">
        <v>8.5999999999999998E-4</v>
      </c>
      <c r="R103" s="178">
        <f t="shared" si="2"/>
        <v>8.5999999999999998E-4</v>
      </c>
      <c r="S103" s="178">
        <v>0</v>
      </c>
      <c r="T103" s="179">
        <f t="shared" si="3"/>
        <v>0</v>
      </c>
      <c r="AR103" s="20" t="s">
        <v>184</v>
      </c>
      <c r="AT103" s="20" t="s">
        <v>136</v>
      </c>
      <c r="AU103" s="20" t="s">
        <v>92</v>
      </c>
      <c r="AY103" s="20" t="s">
        <v>132</v>
      </c>
      <c r="BE103" s="180">
        <f t="shared" si="4"/>
        <v>0</v>
      </c>
      <c r="BF103" s="180">
        <f t="shared" si="5"/>
        <v>0</v>
      </c>
      <c r="BG103" s="180">
        <f t="shared" si="6"/>
        <v>0</v>
      </c>
      <c r="BH103" s="180">
        <f t="shared" si="7"/>
        <v>0</v>
      </c>
      <c r="BI103" s="180">
        <f t="shared" si="8"/>
        <v>0</v>
      </c>
      <c r="BJ103" s="20" t="s">
        <v>92</v>
      </c>
      <c r="BK103" s="180">
        <f t="shared" si="9"/>
        <v>0</v>
      </c>
      <c r="BL103" s="20" t="s">
        <v>184</v>
      </c>
      <c r="BM103" s="20" t="s">
        <v>199</v>
      </c>
    </row>
    <row r="104" spans="2:65" s="1" customFormat="1" ht="16.5" customHeight="1">
      <c r="B104" s="168"/>
      <c r="C104" s="181" t="s">
        <v>200</v>
      </c>
      <c r="D104" s="181" t="s">
        <v>190</v>
      </c>
      <c r="E104" s="182" t="s">
        <v>201</v>
      </c>
      <c r="F104" s="183" t="s">
        <v>202</v>
      </c>
      <c r="G104" s="184" t="s">
        <v>198</v>
      </c>
      <c r="H104" s="185">
        <v>1</v>
      </c>
      <c r="I104" s="186"/>
      <c r="J104" s="187">
        <f t="shared" si="0"/>
        <v>0</v>
      </c>
      <c r="K104" s="183" t="s">
        <v>5</v>
      </c>
      <c r="L104" s="188"/>
      <c r="M104" s="189" t="s">
        <v>5</v>
      </c>
      <c r="N104" s="190" t="s">
        <v>51</v>
      </c>
      <c r="O104" s="39"/>
      <c r="P104" s="178">
        <f t="shared" si="1"/>
        <v>0</v>
      </c>
      <c r="Q104" s="178">
        <v>4.4999999999999998E-2</v>
      </c>
      <c r="R104" s="178">
        <f t="shared" si="2"/>
        <v>4.4999999999999998E-2</v>
      </c>
      <c r="S104" s="178">
        <v>0</v>
      </c>
      <c r="T104" s="179">
        <f t="shared" si="3"/>
        <v>0</v>
      </c>
      <c r="AR104" s="20" t="s">
        <v>161</v>
      </c>
      <c r="AT104" s="20" t="s">
        <v>190</v>
      </c>
      <c r="AU104" s="20" t="s">
        <v>92</v>
      </c>
      <c r="AY104" s="20" t="s">
        <v>132</v>
      </c>
      <c r="BE104" s="180">
        <f t="shared" si="4"/>
        <v>0</v>
      </c>
      <c r="BF104" s="180">
        <f t="shared" si="5"/>
        <v>0</v>
      </c>
      <c r="BG104" s="180">
        <f t="shared" si="6"/>
        <v>0</v>
      </c>
      <c r="BH104" s="180">
        <f t="shared" si="7"/>
        <v>0</v>
      </c>
      <c r="BI104" s="180">
        <f t="shared" si="8"/>
        <v>0</v>
      </c>
      <c r="BJ104" s="20" t="s">
        <v>92</v>
      </c>
      <c r="BK104" s="180">
        <f t="shared" si="9"/>
        <v>0</v>
      </c>
      <c r="BL104" s="20" t="s">
        <v>184</v>
      </c>
      <c r="BM104" s="20" t="s">
        <v>203</v>
      </c>
    </row>
    <row r="105" spans="2:65" s="1" customFormat="1" ht="16.5" customHeight="1">
      <c r="B105" s="168"/>
      <c r="C105" s="169" t="s">
        <v>204</v>
      </c>
      <c r="D105" s="169" t="s">
        <v>136</v>
      </c>
      <c r="E105" s="170" t="s">
        <v>205</v>
      </c>
      <c r="F105" s="171" t="s">
        <v>206</v>
      </c>
      <c r="G105" s="172" t="s">
        <v>193</v>
      </c>
      <c r="H105" s="173">
        <v>1</v>
      </c>
      <c r="I105" s="174"/>
      <c r="J105" s="175">
        <f t="shared" si="0"/>
        <v>0</v>
      </c>
      <c r="K105" s="171" t="s">
        <v>5</v>
      </c>
      <c r="L105" s="38"/>
      <c r="M105" s="176" t="s">
        <v>5</v>
      </c>
      <c r="N105" s="177" t="s">
        <v>51</v>
      </c>
      <c r="O105" s="39"/>
      <c r="P105" s="178">
        <f t="shared" si="1"/>
        <v>0</v>
      </c>
      <c r="Q105" s="178">
        <v>8.5999999999999998E-4</v>
      </c>
      <c r="R105" s="178">
        <f t="shared" si="2"/>
        <v>8.5999999999999998E-4</v>
      </c>
      <c r="S105" s="178">
        <v>0</v>
      </c>
      <c r="T105" s="179">
        <f t="shared" si="3"/>
        <v>0</v>
      </c>
      <c r="AR105" s="20" t="s">
        <v>184</v>
      </c>
      <c r="AT105" s="20" t="s">
        <v>136</v>
      </c>
      <c r="AU105" s="20" t="s">
        <v>92</v>
      </c>
      <c r="AY105" s="20" t="s">
        <v>132</v>
      </c>
      <c r="BE105" s="180">
        <f t="shared" si="4"/>
        <v>0</v>
      </c>
      <c r="BF105" s="180">
        <f t="shared" si="5"/>
        <v>0</v>
      </c>
      <c r="BG105" s="180">
        <f t="shared" si="6"/>
        <v>0</v>
      </c>
      <c r="BH105" s="180">
        <f t="shared" si="7"/>
        <v>0</v>
      </c>
      <c r="BI105" s="180">
        <f t="shared" si="8"/>
        <v>0</v>
      </c>
      <c r="BJ105" s="20" t="s">
        <v>92</v>
      </c>
      <c r="BK105" s="180">
        <f t="shared" si="9"/>
        <v>0</v>
      </c>
      <c r="BL105" s="20" t="s">
        <v>184</v>
      </c>
      <c r="BM105" s="20" t="s">
        <v>207</v>
      </c>
    </row>
    <row r="106" spans="2:65" s="1" customFormat="1" ht="25.5" customHeight="1">
      <c r="B106" s="168"/>
      <c r="C106" s="169" t="s">
        <v>208</v>
      </c>
      <c r="D106" s="169" t="s">
        <v>136</v>
      </c>
      <c r="E106" s="170" t="s">
        <v>209</v>
      </c>
      <c r="F106" s="171" t="s">
        <v>210</v>
      </c>
      <c r="G106" s="172" t="s">
        <v>211</v>
      </c>
      <c r="H106" s="191"/>
      <c r="I106" s="174"/>
      <c r="J106" s="175">
        <f t="shared" si="0"/>
        <v>0</v>
      </c>
      <c r="K106" s="171" t="s">
        <v>140</v>
      </c>
      <c r="L106" s="38"/>
      <c r="M106" s="176" t="s">
        <v>5</v>
      </c>
      <c r="N106" s="177" t="s">
        <v>51</v>
      </c>
      <c r="O106" s="39"/>
      <c r="P106" s="178">
        <f t="shared" si="1"/>
        <v>0</v>
      </c>
      <c r="Q106" s="178">
        <v>0</v>
      </c>
      <c r="R106" s="178">
        <f t="shared" si="2"/>
        <v>0</v>
      </c>
      <c r="S106" s="178">
        <v>0</v>
      </c>
      <c r="T106" s="179">
        <f t="shared" si="3"/>
        <v>0</v>
      </c>
      <c r="AR106" s="20" t="s">
        <v>184</v>
      </c>
      <c r="AT106" s="20" t="s">
        <v>136</v>
      </c>
      <c r="AU106" s="20" t="s">
        <v>92</v>
      </c>
      <c r="AY106" s="20" t="s">
        <v>132</v>
      </c>
      <c r="BE106" s="180">
        <f t="shared" si="4"/>
        <v>0</v>
      </c>
      <c r="BF106" s="180">
        <f t="shared" si="5"/>
        <v>0</v>
      </c>
      <c r="BG106" s="180">
        <f t="shared" si="6"/>
        <v>0</v>
      </c>
      <c r="BH106" s="180">
        <f t="shared" si="7"/>
        <v>0</v>
      </c>
      <c r="BI106" s="180">
        <f t="shared" si="8"/>
        <v>0</v>
      </c>
      <c r="BJ106" s="20" t="s">
        <v>92</v>
      </c>
      <c r="BK106" s="180">
        <f t="shared" si="9"/>
        <v>0</v>
      </c>
      <c r="BL106" s="20" t="s">
        <v>184</v>
      </c>
      <c r="BM106" s="20" t="s">
        <v>212</v>
      </c>
    </row>
    <row r="107" spans="2:65" s="10" customFormat="1" ht="29.85" customHeight="1">
      <c r="B107" s="155"/>
      <c r="D107" s="156" t="s">
        <v>78</v>
      </c>
      <c r="E107" s="166" t="s">
        <v>213</v>
      </c>
      <c r="F107" s="166" t="s">
        <v>214</v>
      </c>
      <c r="I107" s="158"/>
      <c r="J107" s="167">
        <f>BK107</f>
        <v>0</v>
      </c>
      <c r="L107" s="155"/>
      <c r="M107" s="160"/>
      <c r="N107" s="161"/>
      <c r="O107" s="161"/>
      <c r="P107" s="162">
        <f>SUM(P108:P114)</f>
        <v>0</v>
      </c>
      <c r="Q107" s="161"/>
      <c r="R107" s="162">
        <f>SUM(R108:R114)</f>
        <v>1.54709253</v>
      </c>
      <c r="S107" s="161"/>
      <c r="T107" s="163">
        <f>SUM(T108:T114)</f>
        <v>0</v>
      </c>
      <c r="AR107" s="156" t="s">
        <v>92</v>
      </c>
      <c r="AT107" s="164" t="s">
        <v>78</v>
      </c>
      <c r="AU107" s="164" t="s">
        <v>24</v>
      </c>
      <c r="AY107" s="156" t="s">
        <v>132</v>
      </c>
      <c r="BK107" s="165">
        <f>SUM(BK108:BK114)</f>
        <v>0</v>
      </c>
    </row>
    <row r="108" spans="2:65" s="1" customFormat="1" ht="25.5" customHeight="1">
      <c r="B108" s="168"/>
      <c r="C108" s="169" t="s">
        <v>215</v>
      </c>
      <c r="D108" s="169" t="s">
        <v>136</v>
      </c>
      <c r="E108" s="170" t="s">
        <v>216</v>
      </c>
      <c r="F108" s="171" t="s">
        <v>217</v>
      </c>
      <c r="G108" s="172" t="s">
        <v>148</v>
      </c>
      <c r="H108" s="173">
        <v>2.153</v>
      </c>
      <c r="I108" s="174"/>
      <c r="J108" s="175">
        <f t="shared" ref="J108:J114" si="10">ROUND(I108*H108,2)</f>
        <v>0</v>
      </c>
      <c r="K108" s="171" t="s">
        <v>140</v>
      </c>
      <c r="L108" s="38"/>
      <c r="M108" s="176" t="s">
        <v>5</v>
      </c>
      <c r="N108" s="177" t="s">
        <v>51</v>
      </c>
      <c r="O108" s="39"/>
      <c r="P108" s="178">
        <f t="shared" ref="P108:P114" si="11">O108*H108</f>
        <v>0</v>
      </c>
      <c r="Q108" s="178">
        <v>0</v>
      </c>
      <c r="R108" s="178">
        <f t="shared" ref="R108:R114" si="12">Q108*H108</f>
        <v>0</v>
      </c>
      <c r="S108" s="178">
        <v>0</v>
      </c>
      <c r="T108" s="179">
        <f t="shared" ref="T108:T114" si="13">S108*H108</f>
        <v>0</v>
      </c>
      <c r="AR108" s="20" t="s">
        <v>184</v>
      </c>
      <c r="AT108" s="20" t="s">
        <v>136</v>
      </c>
      <c r="AU108" s="20" t="s">
        <v>92</v>
      </c>
      <c r="AY108" s="20" t="s">
        <v>132</v>
      </c>
      <c r="BE108" s="180">
        <f t="shared" ref="BE108:BE114" si="14">IF(N108="základní",J108,0)</f>
        <v>0</v>
      </c>
      <c r="BF108" s="180">
        <f t="shared" ref="BF108:BF114" si="15">IF(N108="snížená",J108,0)</f>
        <v>0</v>
      </c>
      <c r="BG108" s="180">
        <f t="shared" ref="BG108:BG114" si="16">IF(N108="zákl. přenesená",J108,0)</f>
        <v>0</v>
      </c>
      <c r="BH108" s="180">
        <f t="shared" ref="BH108:BH114" si="17">IF(N108="sníž. přenesená",J108,0)</f>
        <v>0</v>
      </c>
      <c r="BI108" s="180">
        <f t="shared" ref="BI108:BI114" si="18">IF(N108="nulová",J108,0)</f>
        <v>0</v>
      </c>
      <c r="BJ108" s="20" t="s">
        <v>92</v>
      </c>
      <c r="BK108" s="180">
        <f t="shared" ref="BK108:BK114" si="19">ROUND(I108*H108,2)</f>
        <v>0</v>
      </c>
      <c r="BL108" s="20" t="s">
        <v>184</v>
      </c>
      <c r="BM108" s="20" t="s">
        <v>218</v>
      </c>
    </row>
    <row r="109" spans="2:65" s="1" customFormat="1" ht="16.5" customHeight="1">
      <c r="B109" s="168"/>
      <c r="C109" s="181" t="s">
        <v>219</v>
      </c>
      <c r="D109" s="181" t="s">
        <v>190</v>
      </c>
      <c r="E109" s="182" t="s">
        <v>220</v>
      </c>
      <c r="F109" s="183" t="s">
        <v>221</v>
      </c>
      <c r="G109" s="184" t="s">
        <v>148</v>
      </c>
      <c r="H109" s="185">
        <v>2.2610000000000001</v>
      </c>
      <c r="I109" s="186"/>
      <c r="J109" s="187">
        <f t="shared" si="10"/>
        <v>0</v>
      </c>
      <c r="K109" s="183" t="s">
        <v>140</v>
      </c>
      <c r="L109" s="188"/>
      <c r="M109" s="189" t="s">
        <v>5</v>
      </c>
      <c r="N109" s="190" t="s">
        <v>51</v>
      </c>
      <c r="O109" s="39"/>
      <c r="P109" s="178">
        <f t="shared" si="11"/>
        <v>0</v>
      </c>
      <c r="Q109" s="178">
        <v>0.01</v>
      </c>
      <c r="R109" s="178">
        <f t="shared" si="12"/>
        <v>2.2610000000000002E-2</v>
      </c>
      <c r="S109" s="178">
        <v>0</v>
      </c>
      <c r="T109" s="179">
        <f t="shared" si="13"/>
        <v>0</v>
      </c>
      <c r="AR109" s="20" t="s">
        <v>161</v>
      </c>
      <c r="AT109" s="20" t="s">
        <v>190</v>
      </c>
      <c r="AU109" s="20" t="s">
        <v>92</v>
      </c>
      <c r="AY109" s="20" t="s">
        <v>132</v>
      </c>
      <c r="BE109" s="180">
        <f t="shared" si="14"/>
        <v>0</v>
      </c>
      <c r="BF109" s="180">
        <f t="shared" si="15"/>
        <v>0</v>
      </c>
      <c r="BG109" s="180">
        <f t="shared" si="16"/>
        <v>0</v>
      </c>
      <c r="BH109" s="180">
        <f t="shared" si="17"/>
        <v>0</v>
      </c>
      <c r="BI109" s="180">
        <f t="shared" si="18"/>
        <v>0</v>
      </c>
      <c r="BJ109" s="20" t="s">
        <v>92</v>
      </c>
      <c r="BK109" s="180">
        <f t="shared" si="19"/>
        <v>0</v>
      </c>
      <c r="BL109" s="20" t="s">
        <v>184</v>
      </c>
      <c r="BM109" s="20" t="s">
        <v>222</v>
      </c>
    </row>
    <row r="110" spans="2:65" s="1" customFormat="1" ht="25.5" customHeight="1">
      <c r="B110" s="168"/>
      <c r="C110" s="169" t="s">
        <v>223</v>
      </c>
      <c r="D110" s="169" t="s">
        <v>136</v>
      </c>
      <c r="E110" s="170" t="s">
        <v>224</v>
      </c>
      <c r="F110" s="171" t="s">
        <v>225</v>
      </c>
      <c r="G110" s="172" t="s">
        <v>139</v>
      </c>
      <c r="H110" s="173">
        <v>5.88</v>
      </c>
      <c r="I110" s="174"/>
      <c r="J110" s="175">
        <f t="shared" si="10"/>
        <v>0</v>
      </c>
      <c r="K110" s="171" t="s">
        <v>140</v>
      </c>
      <c r="L110" s="38"/>
      <c r="M110" s="176" t="s">
        <v>5</v>
      </c>
      <c r="N110" s="177" t="s">
        <v>51</v>
      </c>
      <c r="O110" s="39"/>
      <c r="P110" s="178">
        <f t="shared" si="11"/>
        <v>0</v>
      </c>
      <c r="Q110" s="178">
        <v>0</v>
      </c>
      <c r="R110" s="178">
        <f t="shared" si="12"/>
        <v>0</v>
      </c>
      <c r="S110" s="178">
        <v>0</v>
      </c>
      <c r="T110" s="179">
        <f t="shared" si="13"/>
        <v>0</v>
      </c>
      <c r="AR110" s="20" t="s">
        <v>184</v>
      </c>
      <c r="AT110" s="20" t="s">
        <v>136</v>
      </c>
      <c r="AU110" s="20" t="s">
        <v>92</v>
      </c>
      <c r="AY110" s="20" t="s">
        <v>132</v>
      </c>
      <c r="BE110" s="180">
        <f t="shared" si="14"/>
        <v>0</v>
      </c>
      <c r="BF110" s="180">
        <f t="shared" si="15"/>
        <v>0</v>
      </c>
      <c r="BG110" s="180">
        <f t="shared" si="16"/>
        <v>0</v>
      </c>
      <c r="BH110" s="180">
        <f t="shared" si="17"/>
        <v>0</v>
      </c>
      <c r="BI110" s="180">
        <f t="shared" si="18"/>
        <v>0</v>
      </c>
      <c r="BJ110" s="20" t="s">
        <v>92</v>
      </c>
      <c r="BK110" s="180">
        <f t="shared" si="19"/>
        <v>0</v>
      </c>
      <c r="BL110" s="20" t="s">
        <v>184</v>
      </c>
      <c r="BM110" s="20" t="s">
        <v>226</v>
      </c>
    </row>
    <row r="111" spans="2:65" s="1" customFormat="1" ht="16.5" customHeight="1">
      <c r="B111" s="168"/>
      <c r="C111" s="181" t="s">
        <v>227</v>
      </c>
      <c r="D111" s="181" t="s">
        <v>190</v>
      </c>
      <c r="E111" s="182" t="s">
        <v>228</v>
      </c>
      <c r="F111" s="183" t="s">
        <v>229</v>
      </c>
      <c r="G111" s="184" t="s">
        <v>139</v>
      </c>
      <c r="H111" s="185">
        <v>6.1740000000000004</v>
      </c>
      <c r="I111" s="186"/>
      <c r="J111" s="187">
        <f t="shared" si="10"/>
        <v>0</v>
      </c>
      <c r="K111" s="183" t="s">
        <v>140</v>
      </c>
      <c r="L111" s="188"/>
      <c r="M111" s="189" t="s">
        <v>5</v>
      </c>
      <c r="N111" s="190" t="s">
        <v>51</v>
      </c>
      <c r="O111" s="39"/>
      <c r="P111" s="178">
        <f t="shared" si="11"/>
        <v>0</v>
      </c>
      <c r="Q111" s="178">
        <v>2.0000000000000001E-4</v>
      </c>
      <c r="R111" s="178">
        <f t="shared" si="12"/>
        <v>1.2348000000000001E-3</v>
      </c>
      <c r="S111" s="178">
        <v>0</v>
      </c>
      <c r="T111" s="179">
        <f t="shared" si="13"/>
        <v>0</v>
      </c>
      <c r="AR111" s="20" t="s">
        <v>161</v>
      </c>
      <c r="AT111" s="20" t="s">
        <v>190</v>
      </c>
      <c r="AU111" s="20" t="s">
        <v>92</v>
      </c>
      <c r="AY111" s="20" t="s">
        <v>132</v>
      </c>
      <c r="BE111" s="180">
        <f t="shared" si="14"/>
        <v>0</v>
      </c>
      <c r="BF111" s="180">
        <f t="shared" si="15"/>
        <v>0</v>
      </c>
      <c r="BG111" s="180">
        <f t="shared" si="16"/>
        <v>0</v>
      </c>
      <c r="BH111" s="180">
        <f t="shared" si="17"/>
        <v>0</v>
      </c>
      <c r="BI111" s="180">
        <f t="shared" si="18"/>
        <v>0</v>
      </c>
      <c r="BJ111" s="20" t="s">
        <v>92</v>
      </c>
      <c r="BK111" s="180">
        <f t="shared" si="19"/>
        <v>0</v>
      </c>
      <c r="BL111" s="20" t="s">
        <v>184</v>
      </c>
      <c r="BM111" s="20" t="s">
        <v>230</v>
      </c>
    </row>
    <row r="112" spans="2:65" s="1" customFormat="1" ht="16.5" customHeight="1">
      <c r="B112" s="168"/>
      <c r="C112" s="169" t="s">
        <v>231</v>
      </c>
      <c r="D112" s="169" t="s">
        <v>136</v>
      </c>
      <c r="E112" s="170" t="s">
        <v>232</v>
      </c>
      <c r="F112" s="171" t="s">
        <v>233</v>
      </c>
      <c r="G112" s="172" t="s">
        <v>234</v>
      </c>
      <c r="H112" s="173">
        <v>3.5390000000000001</v>
      </c>
      <c r="I112" s="174"/>
      <c r="J112" s="175">
        <f t="shared" si="10"/>
        <v>0</v>
      </c>
      <c r="K112" s="171" t="s">
        <v>140</v>
      </c>
      <c r="L112" s="38"/>
      <c r="M112" s="176" t="s">
        <v>5</v>
      </c>
      <c r="N112" s="177" t="s">
        <v>51</v>
      </c>
      <c r="O112" s="39"/>
      <c r="P112" s="178">
        <f t="shared" si="11"/>
        <v>0</v>
      </c>
      <c r="Q112" s="178">
        <v>6.9999999999999994E-5</v>
      </c>
      <c r="R112" s="178">
        <f t="shared" si="12"/>
        <v>2.4772999999999999E-4</v>
      </c>
      <c r="S112" s="178">
        <v>0</v>
      </c>
      <c r="T112" s="179">
        <f t="shared" si="13"/>
        <v>0</v>
      </c>
      <c r="AR112" s="20" t="s">
        <v>184</v>
      </c>
      <c r="AT112" s="20" t="s">
        <v>136</v>
      </c>
      <c r="AU112" s="20" t="s">
        <v>92</v>
      </c>
      <c r="AY112" s="20" t="s">
        <v>132</v>
      </c>
      <c r="BE112" s="180">
        <f t="shared" si="14"/>
        <v>0</v>
      </c>
      <c r="BF112" s="180">
        <f t="shared" si="15"/>
        <v>0</v>
      </c>
      <c r="BG112" s="180">
        <f t="shared" si="16"/>
        <v>0</v>
      </c>
      <c r="BH112" s="180">
        <f t="shared" si="17"/>
        <v>0</v>
      </c>
      <c r="BI112" s="180">
        <f t="shared" si="18"/>
        <v>0</v>
      </c>
      <c r="BJ112" s="20" t="s">
        <v>92</v>
      </c>
      <c r="BK112" s="180">
        <f t="shared" si="19"/>
        <v>0</v>
      </c>
      <c r="BL112" s="20" t="s">
        <v>184</v>
      </c>
      <c r="BM112" s="20" t="s">
        <v>235</v>
      </c>
    </row>
    <row r="113" spans="2:65" s="1" customFormat="1" ht="16.5" customHeight="1">
      <c r="B113" s="168"/>
      <c r="C113" s="181" t="s">
        <v>236</v>
      </c>
      <c r="D113" s="181" t="s">
        <v>190</v>
      </c>
      <c r="E113" s="182" t="s">
        <v>237</v>
      </c>
      <c r="F113" s="183" t="s">
        <v>238</v>
      </c>
      <c r="G113" s="184" t="s">
        <v>139</v>
      </c>
      <c r="H113" s="185">
        <v>1.5229999999999999</v>
      </c>
      <c r="I113" s="186"/>
      <c r="J113" s="187">
        <f t="shared" si="10"/>
        <v>0</v>
      </c>
      <c r="K113" s="183" t="s">
        <v>5</v>
      </c>
      <c r="L113" s="188"/>
      <c r="M113" s="189" t="s">
        <v>5</v>
      </c>
      <c r="N113" s="190" t="s">
        <v>51</v>
      </c>
      <c r="O113" s="39"/>
      <c r="P113" s="178">
        <f t="shared" si="11"/>
        <v>0</v>
      </c>
      <c r="Q113" s="178">
        <v>1</v>
      </c>
      <c r="R113" s="178">
        <f t="shared" si="12"/>
        <v>1.5229999999999999</v>
      </c>
      <c r="S113" s="178">
        <v>0</v>
      </c>
      <c r="T113" s="179">
        <f t="shared" si="13"/>
        <v>0</v>
      </c>
      <c r="AR113" s="20" t="s">
        <v>161</v>
      </c>
      <c r="AT113" s="20" t="s">
        <v>190</v>
      </c>
      <c r="AU113" s="20" t="s">
        <v>92</v>
      </c>
      <c r="AY113" s="20" t="s">
        <v>132</v>
      </c>
      <c r="BE113" s="180">
        <f t="shared" si="14"/>
        <v>0</v>
      </c>
      <c r="BF113" s="180">
        <f t="shared" si="15"/>
        <v>0</v>
      </c>
      <c r="BG113" s="180">
        <f t="shared" si="16"/>
        <v>0</v>
      </c>
      <c r="BH113" s="180">
        <f t="shared" si="17"/>
        <v>0</v>
      </c>
      <c r="BI113" s="180">
        <f t="shared" si="18"/>
        <v>0</v>
      </c>
      <c r="BJ113" s="20" t="s">
        <v>92</v>
      </c>
      <c r="BK113" s="180">
        <f t="shared" si="19"/>
        <v>0</v>
      </c>
      <c r="BL113" s="20" t="s">
        <v>184</v>
      </c>
      <c r="BM113" s="20" t="s">
        <v>239</v>
      </c>
    </row>
    <row r="114" spans="2:65" s="1" customFormat="1" ht="25.5" customHeight="1">
      <c r="B114" s="168"/>
      <c r="C114" s="169" t="s">
        <v>240</v>
      </c>
      <c r="D114" s="169" t="s">
        <v>136</v>
      </c>
      <c r="E114" s="170" t="s">
        <v>241</v>
      </c>
      <c r="F114" s="171" t="s">
        <v>242</v>
      </c>
      <c r="G114" s="172" t="s">
        <v>211</v>
      </c>
      <c r="H114" s="191"/>
      <c r="I114" s="174"/>
      <c r="J114" s="175">
        <f t="shared" si="10"/>
        <v>0</v>
      </c>
      <c r="K114" s="171" t="s">
        <v>140</v>
      </c>
      <c r="L114" s="38"/>
      <c r="M114" s="176" t="s">
        <v>5</v>
      </c>
      <c r="N114" s="177" t="s">
        <v>51</v>
      </c>
      <c r="O114" s="39"/>
      <c r="P114" s="178">
        <f t="shared" si="11"/>
        <v>0</v>
      </c>
      <c r="Q114" s="178">
        <v>0</v>
      </c>
      <c r="R114" s="178">
        <f t="shared" si="12"/>
        <v>0</v>
      </c>
      <c r="S114" s="178">
        <v>0</v>
      </c>
      <c r="T114" s="179">
        <f t="shared" si="13"/>
        <v>0</v>
      </c>
      <c r="AR114" s="20" t="s">
        <v>184</v>
      </c>
      <c r="AT114" s="20" t="s">
        <v>136</v>
      </c>
      <c r="AU114" s="20" t="s">
        <v>92</v>
      </c>
      <c r="AY114" s="20" t="s">
        <v>132</v>
      </c>
      <c r="BE114" s="180">
        <f t="shared" si="14"/>
        <v>0</v>
      </c>
      <c r="BF114" s="180">
        <f t="shared" si="15"/>
        <v>0</v>
      </c>
      <c r="BG114" s="180">
        <f t="shared" si="16"/>
        <v>0</v>
      </c>
      <c r="BH114" s="180">
        <f t="shared" si="17"/>
        <v>0</v>
      </c>
      <c r="BI114" s="180">
        <f t="shared" si="18"/>
        <v>0</v>
      </c>
      <c r="BJ114" s="20" t="s">
        <v>92</v>
      </c>
      <c r="BK114" s="180">
        <f t="shared" si="19"/>
        <v>0</v>
      </c>
      <c r="BL114" s="20" t="s">
        <v>184</v>
      </c>
      <c r="BM114" s="20" t="s">
        <v>243</v>
      </c>
    </row>
    <row r="115" spans="2:65" s="10" customFormat="1" ht="29.85" customHeight="1">
      <c r="B115" s="155"/>
      <c r="D115" s="156" t="s">
        <v>78</v>
      </c>
      <c r="E115" s="166" t="s">
        <v>244</v>
      </c>
      <c r="F115" s="166" t="s">
        <v>245</v>
      </c>
      <c r="I115" s="158"/>
      <c r="J115" s="167">
        <f>BK115</f>
        <v>0</v>
      </c>
      <c r="L115" s="155"/>
      <c r="M115" s="160"/>
      <c r="N115" s="161"/>
      <c r="O115" s="161"/>
      <c r="P115" s="162">
        <f>SUM(P116:P122)</f>
        <v>0</v>
      </c>
      <c r="Q115" s="161"/>
      <c r="R115" s="162">
        <f>SUM(R116:R122)</f>
        <v>7.4035999999999991E-2</v>
      </c>
      <c r="S115" s="161"/>
      <c r="T115" s="163">
        <f>SUM(T116:T122)</f>
        <v>0</v>
      </c>
      <c r="AR115" s="156" t="s">
        <v>92</v>
      </c>
      <c r="AT115" s="164" t="s">
        <v>78</v>
      </c>
      <c r="AU115" s="164" t="s">
        <v>24</v>
      </c>
      <c r="AY115" s="156" t="s">
        <v>132</v>
      </c>
      <c r="BK115" s="165">
        <f>SUM(BK116:BK122)</f>
        <v>0</v>
      </c>
    </row>
    <row r="116" spans="2:65" s="1" customFormat="1" ht="25.5" customHeight="1">
      <c r="B116" s="168"/>
      <c r="C116" s="169" t="s">
        <v>246</v>
      </c>
      <c r="D116" s="169" t="s">
        <v>136</v>
      </c>
      <c r="E116" s="170" t="s">
        <v>247</v>
      </c>
      <c r="F116" s="171" t="s">
        <v>248</v>
      </c>
      <c r="G116" s="172" t="s">
        <v>148</v>
      </c>
      <c r="H116" s="173">
        <v>1.66</v>
      </c>
      <c r="I116" s="174"/>
      <c r="J116" s="175">
        <f t="shared" ref="J116:J122" si="20">ROUND(I116*H116,2)</f>
        <v>0</v>
      </c>
      <c r="K116" s="171" t="s">
        <v>140</v>
      </c>
      <c r="L116" s="38"/>
      <c r="M116" s="176" t="s">
        <v>5</v>
      </c>
      <c r="N116" s="177" t="s">
        <v>51</v>
      </c>
      <c r="O116" s="39"/>
      <c r="P116" s="178">
        <f t="shared" ref="P116:P122" si="21">O116*H116</f>
        <v>0</v>
      </c>
      <c r="Q116" s="178">
        <v>3.6700000000000001E-3</v>
      </c>
      <c r="R116" s="178">
        <f t="shared" ref="R116:R122" si="22">Q116*H116</f>
        <v>6.0921999999999999E-3</v>
      </c>
      <c r="S116" s="178">
        <v>0</v>
      </c>
      <c r="T116" s="179">
        <f t="shared" ref="T116:T122" si="23">S116*H116</f>
        <v>0</v>
      </c>
      <c r="AR116" s="20" t="s">
        <v>184</v>
      </c>
      <c r="AT116" s="20" t="s">
        <v>136</v>
      </c>
      <c r="AU116" s="20" t="s">
        <v>92</v>
      </c>
      <c r="AY116" s="20" t="s">
        <v>132</v>
      </c>
      <c r="BE116" s="180">
        <f t="shared" ref="BE116:BE122" si="24">IF(N116="základní",J116,0)</f>
        <v>0</v>
      </c>
      <c r="BF116" s="180">
        <f t="shared" ref="BF116:BF122" si="25">IF(N116="snížená",J116,0)</f>
        <v>0</v>
      </c>
      <c r="BG116" s="180">
        <f t="shared" ref="BG116:BG122" si="26">IF(N116="zákl. přenesená",J116,0)</f>
        <v>0</v>
      </c>
      <c r="BH116" s="180">
        <f t="shared" ref="BH116:BH122" si="27">IF(N116="sníž. přenesená",J116,0)</f>
        <v>0</v>
      </c>
      <c r="BI116" s="180">
        <f t="shared" ref="BI116:BI122" si="28">IF(N116="nulová",J116,0)</f>
        <v>0</v>
      </c>
      <c r="BJ116" s="20" t="s">
        <v>92</v>
      </c>
      <c r="BK116" s="180">
        <f t="shared" ref="BK116:BK122" si="29">ROUND(I116*H116,2)</f>
        <v>0</v>
      </c>
      <c r="BL116" s="20" t="s">
        <v>184</v>
      </c>
      <c r="BM116" s="20" t="s">
        <v>249</v>
      </c>
    </row>
    <row r="117" spans="2:65" s="1" customFormat="1" ht="16.5" customHeight="1">
      <c r="B117" s="168"/>
      <c r="C117" s="181" t="s">
        <v>250</v>
      </c>
      <c r="D117" s="181" t="s">
        <v>190</v>
      </c>
      <c r="E117" s="182" t="s">
        <v>251</v>
      </c>
      <c r="F117" s="183" t="s">
        <v>252</v>
      </c>
      <c r="G117" s="184" t="s">
        <v>148</v>
      </c>
      <c r="H117" s="185">
        <v>1.992</v>
      </c>
      <c r="I117" s="186"/>
      <c r="J117" s="187">
        <f t="shared" si="20"/>
        <v>0</v>
      </c>
      <c r="K117" s="183" t="s">
        <v>5</v>
      </c>
      <c r="L117" s="188"/>
      <c r="M117" s="189" t="s">
        <v>5</v>
      </c>
      <c r="N117" s="190" t="s">
        <v>51</v>
      </c>
      <c r="O117" s="39"/>
      <c r="P117" s="178">
        <f t="shared" si="21"/>
        <v>0</v>
      </c>
      <c r="Q117" s="178">
        <v>1.9199999999999998E-2</v>
      </c>
      <c r="R117" s="178">
        <f t="shared" si="22"/>
        <v>3.82464E-2</v>
      </c>
      <c r="S117" s="178">
        <v>0</v>
      </c>
      <c r="T117" s="179">
        <f t="shared" si="23"/>
        <v>0</v>
      </c>
      <c r="AR117" s="20" t="s">
        <v>161</v>
      </c>
      <c r="AT117" s="20" t="s">
        <v>190</v>
      </c>
      <c r="AU117" s="20" t="s">
        <v>92</v>
      </c>
      <c r="AY117" s="20" t="s">
        <v>132</v>
      </c>
      <c r="BE117" s="180">
        <f t="shared" si="24"/>
        <v>0</v>
      </c>
      <c r="BF117" s="180">
        <f t="shared" si="25"/>
        <v>0</v>
      </c>
      <c r="BG117" s="180">
        <f t="shared" si="26"/>
        <v>0</v>
      </c>
      <c r="BH117" s="180">
        <f t="shared" si="27"/>
        <v>0</v>
      </c>
      <c r="BI117" s="180">
        <f t="shared" si="28"/>
        <v>0</v>
      </c>
      <c r="BJ117" s="20" t="s">
        <v>92</v>
      </c>
      <c r="BK117" s="180">
        <f t="shared" si="29"/>
        <v>0</v>
      </c>
      <c r="BL117" s="20" t="s">
        <v>184</v>
      </c>
      <c r="BM117" s="20" t="s">
        <v>253</v>
      </c>
    </row>
    <row r="118" spans="2:65" s="1" customFormat="1" ht="25.5" customHeight="1">
      <c r="B118" s="168"/>
      <c r="C118" s="169" t="s">
        <v>254</v>
      </c>
      <c r="D118" s="169" t="s">
        <v>136</v>
      </c>
      <c r="E118" s="170" t="s">
        <v>255</v>
      </c>
      <c r="F118" s="171" t="s">
        <v>256</v>
      </c>
      <c r="G118" s="172" t="s">
        <v>148</v>
      </c>
      <c r="H118" s="173">
        <v>1.66</v>
      </c>
      <c r="I118" s="174"/>
      <c r="J118" s="175">
        <f t="shared" si="20"/>
        <v>0</v>
      </c>
      <c r="K118" s="171" t="s">
        <v>140</v>
      </c>
      <c r="L118" s="38"/>
      <c r="M118" s="176" t="s">
        <v>5</v>
      </c>
      <c r="N118" s="177" t="s">
        <v>51</v>
      </c>
      <c r="O118" s="39"/>
      <c r="P118" s="178">
        <f t="shared" si="21"/>
        <v>0</v>
      </c>
      <c r="Q118" s="178">
        <v>0</v>
      </c>
      <c r="R118" s="178">
        <f t="shared" si="22"/>
        <v>0</v>
      </c>
      <c r="S118" s="178">
        <v>0</v>
      </c>
      <c r="T118" s="179">
        <f t="shared" si="23"/>
        <v>0</v>
      </c>
      <c r="AR118" s="20" t="s">
        <v>184</v>
      </c>
      <c r="AT118" s="20" t="s">
        <v>136</v>
      </c>
      <c r="AU118" s="20" t="s">
        <v>92</v>
      </c>
      <c r="AY118" s="20" t="s">
        <v>132</v>
      </c>
      <c r="BE118" s="180">
        <f t="shared" si="24"/>
        <v>0</v>
      </c>
      <c r="BF118" s="180">
        <f t="shared" si="25"/>
        <v>0</v>
      </c>
      <c r="BG118" s="180">
        <f t="shared" si="26"/>
        <v>0</v>
      </c>
      <c r="BH118" s="180">
        <f t="shared" si="27"/>
        <v>0</v>
      </c>
      <c r="BI118" s="180">
        <f t="shared" si="28"/>
        <v>0</v>
      </c>
      <c r="BJ118" s="20" t="s">
        <v>92</v>
      </c>
      <c r="BK118" s="180">
        <f t="shared" si="29"/>
        <v>0</v>
      </c>
      <c r="BL118" s="20" t="s">
        <v>184</v>
      </c>
      <c r="BM118" s="20" t="s">
        <v>257</v>
      </c>
    </row>
    <row r="119" spans="2:65" s="1" customFormat="1" ht="25.5" customHeight="1">
      <c r="B119" s="168"/>
      <c r="C119" s="169" t="s">
        <v>258</v>
      </c>
      <c r="D119" s="169" t="s">
        <v>136</v>
      </c>
      <c r="E119" s="170" t="s">
        <v>259</v>
      </c>
      <c r="F119" s="171" t="s">
        <v>260</v>
      </c>
      <c r="G119" s="172" t="s">
        <v>148</v>
      </c>
      <c r="H119" s="173">
        <v>1.66</v>
      </c>
      <c r="I119" s="174"/>
      <c r="J119" s="175">
        <f t="shared" si="20"/>
        <v>0</v>
      </c>
      <c r="K119" s="171" t="s">
        <v>140</v>
      </c>
      <c r="L119" s="38"/>
      <c r="M119" s="176" t="s">
        <v>5</v>
      </c>
      <c r="N119" s="177" t="s">
        <v>51</v>
      </c>
      <c r="O119" s="39"/>
      <c r="P119" s="178">
        <f t="shared" si="21"/>
        <v>0</v>
      </c>
      <c r="Q119" s="178">
        <v>0</v>
      </c>
      <c r="R119" s="178">
        <f t="shared" si="22"/>
        <v>0</v>
      </c>
      <c r="S119" s="178">
        <v>0</v>
      </c>
      <c r="T119" s="179">
        <f t="shared" si="23"/>
        <v>0</v>
      </c>
      <c r="AR119" s="20" t="s">
        <v>184</v>
      </c>
      <c r="AT119" s="20" t="s">
        <v>136</v>
      </c>
      <c r="AU119" s="20" t="s">
        <v>92</v>
      </c>
      <c r="AY119" s="20" t="s">
        <v>132</v>
      </c>
      <c r="BE119" s="180">
        <f t="shared" si="24"/>
        <v>0</v>
      </c>
      <c r="BF119" s="180">
        <f t="shared" si="25"/>
        <v>0</v>
      </c>
      <c r="BG119" s="180">
        <f t="shared" si="26"/>
        <v>0</v>
      </c>
      <c r="BH119" s="180">
        <f t="shared" si="27"/>
        <v>0</v>
      </c>
      <c r="BI119" s="180">
        <f t="shared" si="28"/>
        <v>0</v>
      </c>
      <c r="BJ119" s="20" t="s">
        <v>92</v>
      </c>
      <c r="BK119" s="180">
        <f t="shared" si="29"/>
        <v>0</v>
      </c>
      <c r="BL119" s="20" t="s">
        <v>184</v>
      </c>
      <c r="BM119" s="20" t="s">
        <v>261</v>
      </c>
    </row>
    <row r="120" spans="2:65" s="1" customFormat="1" ht="25.5" customHeight="1">
      <c r="B120" s="168"/>
      <c r="C120" s="169" t="s">
        <v>11</v>
      </c>
      <c r="D120" s="169" t="s">
        <v>136</v>
      </c>
      <c r="E120" s="170" t="s">
        <v>262</v>
      </c>
      <c r="F120" s="171" t="s">
        <v>263</v>
      </c>
      <c r="G120" s="172" t="s">
        <v>148</v>
      </c>
      <c r="H120" s="173">
        <v>1.66</v>
      </c>
      <c r="I120" s="174"/>
      <c r="J120" s="175">
        <f t="shared" si="20"/>
        <v>0</v>
      </c>
      <c r="K120" s="171" t="s">
        <v>140</v>
      </c>
      <c r="L120" s="38"/>
      <c r="M120" s="176" t="s">
        <v>5</v>
      </c>
      <c r="N120" s="177" t="s">
        <v>51</v>
      </c>
      <c r="O120" s="39"/>
      <c r="P120" s="178">
        <f t="shared" si="21"/>
        <v>0</v>
      </c>
      <c r="Q120" s="178">
        <v>7.1500000000000001E-3</v>
      </c>
      <c r="R120" s="178">
        <f t="shared" si="22"/>
        <v>1.1868999999999999E-2</v>
      </c>
      <c r="S120" s="178">
        <v>0</v>
      </c>
      <c r="T120" s="179">
        <f t="shared" si="23"/>
        <v>0</v>
      </c>
      <c r="AR120" s="20" t="s">
        <v>184</v>
      </c>
      <c r="AT120" s="20" t="s">
        <v>136</v>
      </c>
      <c r="AU120" s="20" t="s">
        <v>92</v>
      </c>
      <c r="AY120" s="20" t="s">
        <v>132</v>
      </c>
      <c r="BE120" s="180">
        <f t="shared" si="24"/>
        <v>0</v>
      </c>
      <c r="BF120" s="180">
        <f t="shared" si="25"/>
        <v>0</v>
      </c>
      <c r="BG120" s="180">
        <f t="shared" si="26"/>
        <v>0</v>
      </c>
      <c r="BH120" s="180">
        <f t="shared" si="27"/>
        <v>0</v>
      </c>
      <c r="BI120" s="180">
        <f t="shared" si="28"/>
        <v>0</v>
      </c>
      <c r="BJ120" s="20" t="s">
        <v>92</v>
      </c>
      <c r="BK120" s="180">
        <f t="shared" si="29"/>
        <v>0</v>
      </c>
      <c r="BL120" s="20" t="s">
        <v>184</v>
      </c>
      <c r="BM120" s="20" t="s">
        <v>264</v>
      </c>
    </row>
    <row r="121" spans="2:65" s="1" customFormat="1" ht="38.25" customHeight="1">
      <c r="B121" s="168"/>
      <c r="C121" s="169" t="s">
        <v>184</v>
      </c>
      <c r="D121" s="169" t="s">
        <v>136</v>
      </c>
      <c r="E121" s="170" t="s">
        <v>265</v>
      </c>
      <c r="F121" s="171" t="s">
        <v>266</v>
      </c>
      <c r="G121" s="172" t="s">
        <v>148</v>
      </c>
      <c r="H121" s="173">
        <v>9.9600000000000009</v>
      </c>
      <c r="I121" s="174"/>
      <c r="J121" s="175">
        <f t="shared" si="20"/>
        <v>0</v>
      </c>
      <c r="K121" s="171" t="s">
        <v>140</v>
      </c>
      <c r="L121" s="38"/>
      <c r="M121" s="176" t="s">
        <v>5</v>
      </c>
      <c r="N121" s="177" t="s">
        <v>51</v>
      </c>
      <c r="O121" s="39"/>
      <c r="P121" s="178">
        <f t="shared" si="21"/>
        <v>0</v>
      </c>
      <c r="Q121" s="178">
        <v>1.7899999999999999E-3</v>
      </c>
      <c r="R121" s="178">
        <f t="shared" si="22"/>
        <v>1.7828400000000001E-2</v>
      </c>
      <c r="S121" s="178">
        <v>0</v>
      </c>
      <c r="T121" s="179">
        <f t="shared" si="23"/>
        <v>0</v>
      </c>
      <c r="AR121" s="20" t="s">
        <v>184</v>
      </c>
      <c r="AT121" s="20" t="s">
        <v>136</v>
      </c>
      <c r="AU121" s="20" t="s">
        <v>92</v>
      </c>
      <c r="AY121" s="20" t="s">
        <v>132</v>
      </c>
      <c r="BE121" s="180">
        <f t="shared" si="24"/>
        <v>0</v>
      </c>
      <c r="BF121" s="180">
        <f t="shared" si="25"/>
        <v>0</v>
      </c>
      <c r="BG121" s="180">
        <f t="shared" si="26"/>
        <v>0</v>
      </c>
      <c r="BH121" s="180">
        <f t="shared" si="27"/>
        <v>0</v>
      </c>
      <c r="BI121" s="180">
        <f t="shared" si="28"/>
        <v>0</v>
      </c>
      <c r="BJ121" s="20" t="s">
        <v>92</v>
      </c>
      <c r="BK121" s="180">
        <f t="shared" si="29"/>
        <v>0</v>
      </c>
      <c r="BL121" s="20" t="s">
        <v>184</v>
      </c>
      <c r="BM121" s="20" t="s">
        <v>267</v>
      </c>
    </row>
    <row r="122" spans="2:65" s="1" customFormat="1" ht="25.5" customHeight="1">
      <c r="B122" s="168"/>
      <c r="C122" s="169" t="s">
        <v>268</v>
      </c>
      <c r="D122" s="169" t="s">
        <v>136</v>
      </c>
      <c r="E122" s="170" t="s">
        <v>269</v>
      </c>
      <c r="F122" s="171" t="s">
        <v>270</v>
      </c>
      <c r="G122" s="172" t="s">
        <v>211</v>
      </c>
      <c r="H122" s="191"/>
      <c r="I122" s="174"/>
      <c r="J122" s="175">
        <f t="shared" si="20"/>
        <v>0</v>
      </c>
      <c r="K122" s="171" t="s">
        <v>140</v>
      </c>
      <c r="L122" s="38"/>
      <c r="M122" s="176" t="s">
        <v>5</v>
      </c>
      <c r="N122" s="177" t="s">
        <v>51</v>
      </c>
      <c r="O122" s="39"/>
      <c r="P122" s="178">
        <f t="shared" si="21"/>
        <v>0</v>
      </c>
      <c r="Q122" s="178">
        <v>0</v>
      </c>
      <c r="R122" s="178">
        <f t="shared" si="22"/>
        <v>0</v>
      </c>
      <c r="S122" s="178">
        <v>0</v>
      </c>
      <c r="T122" s="179">
        <f t="shared" si="23"/>
        <v>0</v>
      </c>
      <c r="AR122" s="20" t="s">
        <v>184</v>
      </c>
      <c r="AT122" s="20" t="s">
        <v>136</v>
      </c>
      <c r="AU122" s="20" t="s">
        <v>92</v>
      </c>
      <c r="AY122" s="20" t="s">
        <v>132</v>
      </c>
      <c r="BE122" s="180">
        <f t="shared" si="24"/>
        <v>0</v>
      </c>
      <c r="BF122" s="180">
        <f t="shared" si="25"/>
        <v>0</v>
      </c>
      <c r="BG122" s="180">
        <f t="shared" si="26"/>
        <v>0</v>
      </c>
      <c r="BH122" s="180">
        <f t="shared" si="27"/>
        <v>0</v>
      </c>
      <c r="BI122" s="180">
        <f t="shared" si="28"/>
        <v>0</v>
      </c>
      <c r="BJ122" s="20" t="s">
        <v>92</v>
      </c>
      <c r="BK122" s="180">
        <f t="shared" si="29"/>
        <v>0</v>
      </c>
      <c r="BL122" s="20" t="s">
        <v>184</v>
      </c>
      <c r="BM122" s="20" t="s">
        <v>271</v>
      </c>
    </row>
    <row r="123" spans="2:65" s="10" customFormat="1" ht="29.85" customHeight="1">
      <c r="B123" s="155"/>
      <c r="D123" s="156" t="s">
        <v>78</v>
      </c>
      <c r="E123" s="166" t="s">
        <v>272</v>
      </c>
      <c r="F123" s="166" t="s">
        <v>273</v>
      </c>
      <c r="I123" s="158"/>
      <c r="J123" s="167">
        <f>BK123</f>
        <v>0</v>
      </c>
      <c r="L123" s="155"/>
      <c r="M123" s="160"/>
      <c r="N123" s="161"/>
      <c r="O123" s="161"/>
      <c r="P123" s="162">
        <f>SUM(P124:P125)</f>
        <v>0</v>
      </c>
      <c r="Q123" s="161"/>
      <c r="R123" s="162">
        <f>SUM(R124:R125)</f>
        <v>7.8899199999999999E-3</v>
      </c>
      <c r="S123" s="161"/>
      <c r="T123" s="163">
        <f>SUM(T124:T125)</f>
        <v>0</v>
      </c>
      <c r="AR123" s="156" t="s">
        <v>92</v>
      </c>
      <c r="AT123" s="164" t="s">
        <v>78</v>
      </c>
      <c r="AU123" s="164" t="s">
        <v>24</v>
      </c>
      <c r="AY123" s="156" t="s">
        <v>132</v>
      </c>
      <c r="BK123" s="165">
        <f>SUM(BK124:BK125)</f>
        <v>0</v>
      </c>
    </row>
    <row r="124" spans="2:65" s="1" customFormat="1" ht="16.5" customHeight="1">
      <c r="B124" s="168"/>
      <c r="C124" s="169" t="s">
        <v>274</v>
      </c>
      <c r="D124" s="169" t="s">
        <v>136</v>
      </c>
      <c r="E124" s="170" t="s">
        <v>275</v>
      </c>
      <c r="F124" s="171" t="s">
        <v>276</v>
      </c>
      <c r="G124" s="172" t="s">
        <v>148</v>
      </c>
      <c r="H124" s="173">
        <v>17.152000000000001</v>
      </c>
      <c r="I124" s="174"/>
      <c r="J124" s="175">
        <f>ROUND(I124*H124,2)</f>
        <v>0</v>
      </c>
      <c r="K124" s="171" t="s">
        <v>140</v>
      </c>
      <c r="L124" s="38"/>
      <c r="M124" s="176" t="s">
        <v>5</v>
      </c>
      <c r="N124" s="177" t="s">
        <v>51</v>
      </c>
      <c r="O124" s="39"/>
      <c r="P124" s="178">
        <f>O124*H124</f>
        <v>0</v>
      </c>
      <c r="Q124" s="178">
        <v>2.0000000000000001E-4</v>
      </c>
      <c r="R124" s="178">
        <f>Q124*H124</f>
        <v>3.4304000000000005E-3</v>
      </c>
      <c r="S124" s="178">
        <v>0</v>
      </c>
      <c r="T124" s="179">
        <f>S124*H124</f>
        <v>0</v>
      </c>
      <c r="AR124" s="20" t="s">
        <v>184</v>
      </c>
      <c r="AT124" s="20" t="s">
        <v>136</v>
      </c>
      <c r="AU124" s="20" t="s">
        <v>92</v>
      </c>
      <c r="AY124" s="20" t="s">
        <v>132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20" t="s">
        <v>92</v>
      </c>
      <c r="BK124" s="180">
        <f>ROUND(I124*H124,2)</f>
        <v>0</v>
      </c>
      <c r="BL124" s="20" t="s">
        <v>184</v>
      </c>
      <c r="BM124" s="20" t="s">
        <v>277</v>
      </c>
    </row>
    <row r="125" spans="2:65" s="1" customFormat="1" ht="25.5" customHeight="1">
      <c r="B125" s="168"/>
      <c r="C125" s="169" t="s">
        <v>278</v>
      </c>
      <c r="D125" s="169" t="s">
        <v>136</v>
      </c>
      <c r="E125" s="170" t="s">
        <v>279</v>
      </c>
      <c r="F125" s="171" t="s">
        <v>280</v>
      </c>
      <c r="G125" s="172" t="s">
        <v>148</v>
      </c>
      <c r="H125" s="173">
        <v>17.152000000000001</v>
      </c>
      <c r="I125" s="174"/>
      <c r="J125" s="175">
        <f>ROUND(I125*H125,2)</f>
        <v>0</v>
      </c>
      <c r="K125" s="171" t="s">
        <v>140</v>
      </c>
      <c r="L125" s="38"/>
      <c r="M125" s="176" t="s">
        <v>5</v>
      </c>
      <c r="N125" s="177" t="s">
        <v>51</v>
      </c>
      <c r="O125" s="39"/>
      <c r="P125" s="178">
        <f>O125*H125</f>
        <v>0</v>
      </c>
      <c r="Q125" s="178">
        <v>2.5999999999999998E-4</v>
      </c>
      <c r="R125" s="178">
        <f>Q125*H125</f>
        <v>4.4595199999999998E-3</v>
      </c>
      <c r="S125" s="178">
        <v>0</v>
      </c>
      <c r="T125" s="179">
        <f>S125*H125</f>
        <v>0</v>
      </c>
      <c r="AR125" s="20" t="s">
        <v>184</v>
      </c>
      <c r="AT125" s="20" t="s">
        <v>136</v>
      </c>
      <c r="AU125" s="20" t="s">
        <v>92</v>
      </c>
      <c r="AY125" s="20" t="s">
        <v>132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20" t="s">
        <v>92</v>
      </c>
      <c r="BK125" s="180">
        <f>ROUND(I125*H125,2)</f>
        <v>0</v>
      </c>
      <c r="BL125" s="20" t="s">
        <v>184</v>
      </c>
      <c r="BM125" s="20" t="s">
        <v>281</v>
      </c>
    </row>
    <row r="126" spans="2:65" s="10" customFormat="1" ht="37.35" customHeight="1">
      <c r="B126" s="155"/>
      <c r="D126" s="156" t="s">
        <v>78</v>
      </c>
      <c r="E126" s="157" t="s">
        <v>282</v>
      </c>
      <c r="F126" s="157" t="s">
        <v>283</v>
      </c>
      <c r="I126" s="158"/>
      <c r="J126" s="159">
        <f>BK126</f>
        <v>0</v>
      </c>
      <c r="L126" s="155"/>
      <c r="M126" s="160"/>
      <c r="N126" s="161"/>
      <c r="O126" s="161"/>
      <c r="P126" s="162">
        <f>P127+P129</f>
        <v>0</v>
      </c>
      <c r="Q126" s="161"/>
      <c r="R126" s="162">
        <f>R127+R129</f>
        <v>0</v>
      </c>
      <c r="S126" s="161"/>
      <c r="T126" s="163">
        <f>T127+T129</f>
        <v>0</v>
      </c>
      <c r="AR126" s="156" t="s">
        <v>200</v>
      </c>
      <c r="AT126" s="164" t="s">
        <v>78</v>
      </c>
      <c r="AU126" s="164" t="s">
        <v>79</v>
      </c>
      <c r="AY126" s="156" t="s">
        <v>132</v>
      </c>
      <c r="BK126" s="165">
        <f>BK127+BK129</f>
        <v>0</v>
      </c>
    </row>
    <row r="127" spans="2:65" s="10" customFormat="1" ht="19.899999999999999" customHeight="1">
      <c r="B127" s="155"/>
      <c r="D127" s="156" t="s">
        <v>78</v>
      </c>
      <c r="E127" s="166" t="s">
        <v>284</v>
      </c>
      <c r="F127" s="166" t="s">
        <v>285</v>
      </c>
      <c r="I127" s="158"/>
      <c r="J127" s="167">
        <f>BK127</f>
        <v>0</v>
      </c>
      <c r="L127" s="155"/>
      <c r="M127" s="160"/>
      <c r="N127" s="161"/>
      <c r="O127" s="161"/>
      <c r="P127" s="162">
        <f>P128</f>
        <v>0</v>
      </c>
      <c r="Q127" s="161"/>
      <c r="R127" s="162">
        <f>R128</f>
        <v>0</v>
      </c>
      <c r="S127" s="161"/>
      <c r="T127" s="163">
        <f>T128</f>
        <v>0</v>
      </c>
      <c r="AR127" s="156" t="s">
        <v>200</v>
      </c>
      <c r="AT127" s="164" t="s">
        <v>78</v>
      </c>
      <c r="AU127" s="164" t="s">
        <v>24</v>
      </c>
      <c r="AY127" s="156" t="s">
        <v>132</v>
      </c>
      <c r="BK127" s="165">
        <f>BK128</f>
        <v>0</v>
      </c>
    </row>
    <row r="128" spans="2:65" s="1" customFormat="1" ht="16.5" customHeight="1">
      <c r="B128" s="168"/>
      <c r="C128" s="169" t="s">
        <v>286</v>
      </c>
      <c r="D128" s="169" t="s">
        <v>136</v>
      </c>
      <c r="E128" s="170" t="s">
        <v>287</v>
      </c>
      <c r="F128" s="171" t="s">
        <v>285</v>
      </c>
      <c r="G128" s="172" t="s">
        <v>288</v>
      </c>
      <c r="H128" s="173">
        <v>1</v>
      </c>
      <c r="I128" s="174"/>
      <c r="J128" s="175">
        <f>ROUND(I128*H128,2)</f>
        <v>0</v>
      </c>
      <c r="K128" s="171" t="s">
        <v>140</v>
      </c>
      <c r="L128" s="38"/>
      <c r="M128" s="176" t="s">
        <v>5</v>
      </c>
      <c r="N128" s="177" t="s">
        <v>51</v>
      </c>
      <c r="O128" s="3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AR128" s="20" t="s">
        <v>289</v>
      </c>
      <c r="AT128" s="20" t="s">
        <v>136</v>
      </c>
      <c r="AU128" s="20" t="s">
        <v>92</v>
      </c>
      <c r="AY128" s="20" t="s">
        <v>132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20" t="s">
        <v>92</v>
      </c>
      <c r="BK128" s="180">
        <f>ROUND(I128*H128,2)</f>
        <v>0</v>
      </c>
      <c r="BL128" s="20" t="s">
        <v>289</v>
      </c>
      <c r="BM128" s="20" t="s">
        <v>290</v>
      </c>
    </row>
    <row r="129" spans="2:65" s="10" customFormat="1" ht="29.85" customHeight="1">
      <c r="B129" s="155"/>
      <c r="D129" s="156" t="s">
        <v>78</v>
      </c>
      <c r="E129" s="166" t="s">
        <v>291</v>
      </c>
      <c r="F129" s="166" t="s">
        <v>292</v>
      </c>
      <c r="I129" s="158"/>
      <c r="J129" s="167">
        <f>BK129</f>
        <v>0</v>
      </c>
      <c r="L129" s="155"/>
      <c r="M129" s="160"/>
      <c r="N129" s="161"/>
      <c r="O129" s="161"/>
      <c r="P129" s="162">
        <f>P130</f>
        <v>0</v>
      </c>
      <c r="Q129" s="161"/>
      <c r="R129" s="162">
        <f>R130</f>
        <v>0</v>
      </c>
      <c r="S129" s="161"/>
      <c r="T129" s="163">
        <f>T130</f>
        <v>0</v>
      </c>
      <c r="AR129" s="156" t="s">
        <v>200</v>
      </c>
      <c r="AT129" s="164" t="s">
        <v>78</v>
      </c>
      <c r="AU129" s="164" t="s">
        <v>24</v>
      </c>
      <c r="AY129" s="156" t="s">
        <v>132</v>
      </c>
      <c r="BK129" s="165">
        <f>BK130</f>
        <v>0</v>
      </c>
    </row>
    <row r="130" spans="2:65" s="1" customFormat="1" ht="16.5" customHeight="1">
      <c r="B130" s="168"/>
      <c r="C130" s="169" t="s">
        <v>293</v>
      </c>
      <c r="D130" s="169" t="s">
        <v>136</v>
      </c>
      <c r="E130" s="170" t="s">
        <v>294</v>
      </c>
      <c r="F130" s="171" t="s">
        <v>292</v>
      </c>
      <c r="G130" s="172" t="s">
        <v>288</v>
      </c>
      <c r="H130" s="173">
        <v>1</v>
      </c>
      <c r="I130" s="174"/>
      <c r="J130" s="175">
        <f>ROUND(I130*H130,2)</f>
        <v>0</v>
      </c>
      <c r="K130" s="171" t="s">
        <v>140</v>
      </c>
      <c r="L130" s="38"/>
      <c r="M130" s="176" t="s">
        <v>5</v>
      </c>
      <c r="N130" s="192" t="s">
        <v>51</v>
      </c>
      <c r="O130" s="193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AR130" s="20" t="s">
        <v>289</v>
      </c>
      <c r="AT130" s="20" t="s">
        <v>136</v>
      </c>
      <c r="AU130" s="20" t="s">
        <v>92</v>
      </c>
      <c r="AY130" s="20" t="s">
        <v>132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20" t="s">
        <v>92</v>
      </c>
      <c r="BK130" s="180">
        <f>ROUND(I130*H130,2)</f>
        <v>0</v>
      </c>
      <c r="BL130" s="20" t="s">
        <v>289</v>
      </c>
      <c r="BM130" s="20" t="s">
        <v>295</v>
      </c>
    </row>
    <row r="131" spans="2:65" s="1" customFormat="1" ht="6.95" customHeight="1">
      <c r="B131" s="53"/>
      <c r="C131" s="54"/>
      <c r="D131" s="54"/>
      <c r="E131" s="54"/>
      <c r="F131" s="54"/>
      <c r="G131" s="54"/>
      <c r="H131" s="54"/>
      <c r="I131" s="121"/>
      <c r="J131" s="54"/>
      <c r="K131" s="54"/>
      <c r="L131" s="38"/>
    </row>
  </sheetData>
  <autoFilter ref="C82:K130"/>
  <mergeCells count="7">
    <mergeCell ref="J47:J48"/>
    <mergeCell ref="E75:H75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ht="37.5" customHeight="1"/>
    <row r="2" spans="2:1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1" customFormat="1" ht="45" customHeight="1">
      <c r="B3" s="200"/>
      <c r="C3" s="317" t="s">
        <v>296</v>
      </c>
      <c r="D3" s="317"/>
      <c r="E3" s="317"/>
      <c r="F3" s="317"/>
      <c r="G3" s="317"/>
      <c r="H3" s="317"/>
      <c r="I3" s="317"/>
      <c r="J3" s="317"/>
      <c r="K3" s="201"/>
    </row>
    <row r="4" spans="2:11" ht="25.5" customHeight="1">
      <c r="B4" s="202"/>
      <c r="C4" s="318" t="s">
        <v>297</v>
      </c>
      <c r="D4" s="318"/>
      <c r="E4" s="318"/>
      <c r="F4" s="318"/>
      <c r="G4" s="318"/>
      <c r="H4" s="318"/>
      <c r="I4" s="318"/>
      <c r="J4" s="318"/>
      <c r="K4" s="203"/>
    </row>
    <row r="5" spans="2:1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ht="15" customHeight="1">
      <c r="B6" s="202"/>
      <c r="C6" s="316" t="s">
        <v>298</v>
      </c>
      <c r="D6" s="316"/>
      <c r="E6" s="316"/>
      <c r="F6" s="316"/>
      <c r="G6" s="316"/>
      <c r="H6" s="316"/>
      <c r="I6" s="316"/>
      <c r="J6" s="316"/>
      <c r="K6" s="203"/>
    </row>
    <row r="7" spans="2:11" ht="15" customHeight="1">
      <c r="B7" s="206"/>
      <c r="C7" s="316" t="s">
        <v>299</v>
      </c>
      <c r="D7" s="316"/>
      <c r="E7" s="316"/>
      <c r="F7" s="316"/>
      <c r="G7" s="316"/>
      <c r="H7" s="316"/>
      <c r="I7" s="316"/>
      <c r="J7" s="316"/>
      <c r="K7" s="203"/>
    </row>
    <row r="8" spans="2:1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ht="15" customHeight="1">
      <c r="B9" s="206"/>
      <c r="C9" s="316" t="s">
        <v>300</v>
      </c>
      <c r="D9" s="316"/>
      <c r="E9" s="316"/>
      <c r="F9" s="316"/>
      <c r="G9" s="316"/>
      <c r="H9" s="316"/>
      <c r="I9" s="316"/>
      <c r="J9" s="316"/>
      <c r="K9" s="203"/>
    </row>
    <row r="10" spans="2:11" ht="15" customHeight="1">
      <c r="B10" s="206"/>
      <c r="C10" s="205"/>
      <c r="D10" s="316" t="s">
        <v>301</v>
      </c>
      <c r="E10" s="316"/>
      <c r="F10" s="316"/>
      <c r="G10" s="316"/>
      <c r="H10" s="316"/>
      <c r="I10" s="316"/>
      <c r="J10" s="316"/>
      <c r="K10" s="203"/>
    </row>
    <row r="11" spans="2:11" ht="15" customHeight="1">
      <c r="B11" s="206"/>
      <c r="C11" s="207"/>
      <c r="D11" s="316" t="s">
        <v>302</v>
      </c>
      <c r="E11" s="316"/>
      <c r="F11" s="316"/>
      <c r="G11" s="316"/>
      <c r="H11" s="316"/>
      <c r="I11" s="316"/>
      <c r="J11" s="316"/>
      <c r="K11" s="203"/>
    </row>
    <row r="12" spans="2:11" ht="12.75" customHeight="1">
      <c r="B12" s="206"/>
      <c r="C12" s="207"/>
      <c r="D12" s="207"/>
      <c r="E12" s="207"/>
      <c r="F12" s="207"/>
      <c r="G12" s="207"/>
      <c r="H12" s="207"/>
      <c r="I12" s="207"/>
      <c r="J12" s="207"/>
      <c r="K12" s="203"/>
    </row>
    <row r="13" spans="2:11" ht="15" customHeight="1">
      <c r="B13" s="206"/>
      <c r="C13" s="207"/>
      <c r="D13" s="316" t="s">
        <v>303</v>
      </c>
      <c r="E13" s="316"/>
      <c r="F13" s="316"/>
      <c r="G13" s="316"/>
      <c r="H13" s="316"/>
      <c r="I13" s="316"/>
      <c r="J13" s="316"/>
      <c r="K13" s="203"/>
    </row>
    <row r="14" spans="2:11" ht="15" customHeight="1">
      <c r="B14" s="206"/>
      <c r="C14" s="207"/>
      <c r="D14" s="316" t="s">
        <v>304</v>
      </c>
      <c r="E14" s="316"/>
      <c r="F14" s="316"/>
      <c r="G14" s="316"/>
      <c r="H14" s="316"/>
      <c r="I14" s="316"/>
      <c r="J14" s="316"/>
      <c r="K14" s="203"/>
    </row>
    <row r="15" spans="2:11" ht="15" customHeight="1">
      <c r="B15" s="206"/>
      <c r="C15" s="207"/>
      <c r="D15" s="316" t="s">
        <v>305</v>
      </c>
      <c r="E15" s="316"/>
      <c r="F15" s="316"/>
      <c r="G15" s="316"/>
      <c r="H15" s="316"/>
      <c r="I15" s="316"/>
      <c r="J15" s="316"/>
      <c r="K15" s="203"/>
    </row>
    <row r="16" spans="2:11" ht="15" customHeight="1">
      <c r="B16" s="206"/>
      <c r="C16" s="207"/>
      <c r="D16" s="207"/>
      <c r="E16" s="208" t="s">
        <v>83</v>
      </c>
      <c r="F16" s="316" t="s">
        <v>306</v>
      </c>
      <c r="G16" s="316"/>
      <c r="H16" s="316"/>
      <c r="I16" s="316"/>
      <c r="J16" s="316"/>
      <c r="K16" s="203"/>
    </row>
    <row r="17" spans="2:11" ht="15" customHeight="1">
      <c r="B17" s="206"/>
      <c r="C17" s="207"/>
      <c r="D17" s="207"/>
      <c r="E17" s="208" t="s">
        <v>307</v>
      </c>
      <c r="F17" s="316" t="s">
        <v>308</v>
      </c>
      <c r="G17" s="316"/>
      <c r="H17" s="316"/>
      <c r="I17" s="316"/>
      <c r="J17" s="316"/>
      <c r="K17" s="203"/>
    </row>
    <row r="18" spans="2:11" ht="15" customHeight="1">
      <c r="B18" s="206"/>
      <c r="C18" s="207"/>
      <c r="D18" s="207"/>
      <c r="E18" s="208" t="s">
        <v>309</v>
      </c>
      <c r="F18" s="316" t="s">
        <v>310</v>
      </c>
      <c r="G18" s="316"/>
      <c r="H18" s="316"/>
      <c r="I18" s="316"/>
      <c r="J18" s="316"/>
      <c r="K18" s="203"/>
    </row>
    <row r="19" spans="2:11" ht="15" customHeight="1">
      <c r="B19" s="206"/>
      <c r="C19" s="207"/>
      <c r="D19" s="207"/>
      <c r="E19" s="208" t="s">
        <v>311</v>
      </c>
      <c r="F19" s="316" t="s">
        <v>312</v>
      </c>
      <c r="G19" s="316"/>
      <c r="H19" s="316"/>
      <c r="I19" s="316"/>
      <c r="J19" s="316"/>
      <c r="K19" s="203"/>
    </row>
    <row r="20" spans="2:11" ht="15" customHeight="1">
      <c r="B20" s="206"/>
      <c r="C20" s="207"/>
      <c r="D20" s="207"/>
      <c r="E20" s="208" t="s">
        <v>313</v>
      </c>
      <c r="F20" s="316" t="s">
        <v>314</v>
      </c>
      <c r="G20" s="316"/>
      <c r="H20" s="316"/>
      <c r="I20" s="316"/>
      <c r="J20" s="316"/>
      <c r="K20" s="203"/>
    </row>
    <row r="21" spans="2:11" ht="15" customHeight="1">
      <c r="B21" s="206"/>
      <c r="C21" s="207"/>
      <c r="D21" s="207"/>
      <c r="E21" s="208" t="s">
        <v>315</v>
      </c>
      <c r="F21" s="316" t="s">
        <v>316</v>
      </c>
      <c r="G21" s="316"/>
      <c r="H21" s="316"/>
      <c r="I21" s="316"/>
      <c r="J21" s="316"/>
      <c r="K21" s="203"/>
    </row>
    <row r="22" spans="2:11" ht="12.75" customHeight="1">
      <c r="B22" s="206"/>
      <c r="C22" s="207"/>
      <c r="D22" s="207"/>
      <c r="E22" s="207"/>
      <c r="F22" s="207"/>
      <c r="G22" s="207"/>
      <c r="H22" s="207"/>
      <c r="I22" s="207"/>
      <c r="J22" s="207"/>
      <c r="K22" s="203"/>
    </row>
    <row r="23" spans="2:11" ht="15" customHeight="1">
      <c r="B23" s="206"/>
      <c r="C23" s="316" t="s">
        <v>317</v>
      </c>
      <c r="D23" s="316"/>
      <c r="E23" s="316"/>
      <c r="F23" s="316"/>
      <c r="G23" s="316"/>
      <c r="H23" s="316"/>
      <c r="I23" s="316"/>
      <c r="J23" s="316"/>
      <c r="K23" s="203"/>
    </row>
    <row r="24" spans="2:11" ht="15" customHeight="1">
      <c r="B24" s="206"/>
      <c r="C24" s="316" t="s">
        <v>318</v>
      </c>
      <c r="D24" s="316"/>
      <c r="E24" s="316"/>
      <c r="F24" s="316"/>
      <c r="G24" s="316"/>
      <c r="H24" s="316"/>
      <c r="I24" s="316"/>
      <c r="J24" s="316"/>
      <c r="K24" s="203"/>
    </row>
    <row r="25" spans="2:11" ht="15" customHeight="1">
      <c r="B25" s="206"/>
      <c r="C25" s="205"/>
      <c r="D25" s="316" t="s">
        <v>319</v>
      </c>
      <c r="E25" s="316"/>
      <c r="F25" s="316"/>
      <c r="G25" s="316"/>
      <c r="H25" s="316"/>
      <c r="I25" s="316"/>
      <c r="J25" s="316"/>
      <c r="K25" s="203"/>
    </row>
    <row r="26" spans="2:11" ht="15" customHeight="1">
      <c r="B26" s="206"/>
      <c r="C26" s="207"/>
      <c r="D26" s="316" t="s">
        <v>320</v>
      </c>
      <c r="E26" s="316"/>
      <c r="F26" s="316"/>
      <c r="G26" s="316"/>
      <c r="H26" s="316"/>
      <c r="I26" s="316"/>
      <c r="J26" s="316"/>
      <c r="K26" s="203"/>
    </row>
    <row r="27" spans="2:11" ht="12.75" customHeight="1">
      <c r="B27" s="206"/>
      <c r="C27" s="207"/>
      <c r="D27" s="207"/>
      <c r="E27" s="207"/>
      <c r="F27" s="207"/>
      <c r="G27" s="207"/>
      <c r="H27" s="207"/>
      <c r="I27" s="207"/>
      <c r="J27" s="207"/>
      <c r="K27" s="203"/>
    </row>
    <row r="28" spans="2:11" ht="15" customHeight="1">
      <c r="B28" s="206"/>
      <c r="C28" s="207"/>
      <c r="D28" s="316" t="s">
        <v>321</v>
      </c>
      <c r="E28" s="316"/>
      <c r="F28" s="316"/>
      <c r="G28" s="316"/>
      <c r="H28" s="316"/>
      <c r="I28" s="316"/>
      <c r="J28" s="316"/>
      <c r="K28" s="203"/>
    </row>
    <row r="29" spans="2:11" ht="15" customHeight="1">
      <c r="B29" s="206"/>
      <c r="C29" s="207"/>
      <c r="D29" s="316" t="s">
        <v>322</v>
      </c>
      <c r="E29" s="316"/>
      <c r="F29" s="316"/>
      <c r="G29" s="316"/>
      <c r="H29" s="316"/>
      <c r="I29" s="316"/>
      <c r="J29" s="316"/>
      <c r="K29" s="203"/>
    </row>
    <row r="30" spans="2:11" ht="12.75" customHeight="1">
      <c r="B30" s="206"/>
      <c r="C30" s="207"/>
      <c r="D30" s="207"/>
      <c r="E30" s="207"/>
      <c r="F30" s="207"/>
      <c r="G30" s="207"/>
      <c r="H30" s="207"/>
      <c r="I30" s="207"/>
      <c r="J30" s="207"/>
      <c r="K30" s="203"/>
    </row>
    <row r="31" spans="2:11" ht="15" customHeight="1">
      <c r="B31" s="206"/>
      <c r="C31" s="207"/>
      <c r="D31" s="316" t="s">
        <v>323</v>
      </c>
      <c r="E31" s="316"/>
      <c r="F31" s="316"/>
      <c r="G31" s="316"/>
      <c r="H31" s="316"/>
      <c r="I31" s="316"/>
      <c r="J31" s="316"/>
      <c r="K31" s="203"/>
    </row>
    <row r="32" spans="2:11" ht="15" customHeight="1">
      <c r="B32" s="206"/>
      <c r="C32" s="207"/>
      <c r="D32" s="316" t="s">
        <v>324</v>
      </c>
      <c r="E32" s="316"/>
      <c r="F32" s="316"/>
      <c r="G32" s="316"/>
      <c r="H32" s="316"/>
      <c r="I32" s="316"/>
      <c r="J32" s="316"/>
      <c r="K32" s="203"/>
    </row>
    <row r="33" spans="2:11" ht="15" customHeight="1">
      <c r="B33" s="206"/>
      <c r="C33" s="207"/>
      <c r="D33" s="316" t="s">
        <v>325</v>
      </c>
      <c r="E33" s="316"/>
      <c r="F33" s="316"/>
      <c r="G33" s="316"/>
      <c r="H33" s="316"/>
      <c r="I33" s="316"/>
      <c r="J33" s="316"/>
      <c r="K33" s="203"/>
    </row>
    <row r="34" spans="2:11" ht="15" customHeight="1">
      <c r="B34" s="206"/>
      <c r="C34" s="207"/>
      <c r="D34" s="205"/>
      <c r="E34" s="209" t="s">
        <v>117</v>
      </c>
      <c r="F34" s="205"/>
      <c r="G34" s="316" t="s">
        <v>326</v>
      </c>
      <c r="H34" s="316"/>
      <c r="I34" s="316"/>
      <c r="J34" s="316"/>
      <c r="K34" s="203"/>
    </row>
    <row r="35" spans="2:11" ht="30.75" customHeight="1">
      <c r="B35" s="206"/>
      <c r="C35" s="207"/>
      <c r="D35" s="205"/>
      <c r="E35" s="209" t="s">
        <v>327</v>
      </c>
      <c r="F35" s="205"/>
      <c r="G35" s="316" t="s">
        <v>328</v>
      </c>
      <c r="H35" s="316"/>
      <c r="I35" s="316"/>
      <c r="J35" s="316"/>
      <c r="K35" s="203"/>
    </row>
    <row r="36" spans="2:11" ht="15" customHeight="1">
      <c r="B36" s="206"/>
      <c r="C36" s="207"/>
      <c r="D36" s="205"/>
      <c r="E36" s="209" t="s">
        <v>60</v>
      </c>
      <c r="F36" s="205"/>
      <c r="G36" s="316" t="s">
        <v>329</v>
      </c>
      <c r="H36" s="316"/>
      <c r="I36" s="316"/>
      <c r="J36" s="316"/>
      <c r="K36" s="203"/>
    </row>
    <row r="37" spans="2:11" ht="15" customHeight="1">
      <c r="B37" s="206"/>
      <c r="C37" s="207"/>
      <c r="D37" s="205"/>
      <c r="E37" s="209" t="s">
        <v>118</v>
      </c>
      <c r="F37" s="205"/>
      <c r="G37" s="316" t="s">
        <v>330</v>
      </c>
      <c r="H37" s="316"/>
      <c r="I37" s="316"/>
      <c r="J37" s="316"/>
      <c r="K37" s="203"/>
    </row>
    <row r="38" spans="2:11" ht="15" customHeight="1">
      <c r="B38" s="206"/>
      <c r="C38" s="207"/>
      <c r="D38" s="205"/>
      <c r="E38" s="209" t="s">
        <v>119</v>
      </c>
      <c r="F38" s="205"/>
      <c r="G38" s="316" t="s">
        <v>331</v>
      </c>
      <c r="H38" s="316"/>
      <c r="I38" s="316"/>
      <c r="J38" s="316"/>
      <c r="K38" s="203"/>
    </row>
    <row r="39" spans="2:11" ht="15" customHeight="1">
      <c r="B39" s="206"/>
      <c r="C39" s="207"/>
      <c r="D39" s="205"/>
      <c r="E39" s="209" t="s">
        <v>120</v>
      </c>
      <c r="F39" s="205"/>
      <c r="G39" s="316" t="s">
        <v>332</v>
      </c>
      <c r="H39" s="316"/>
      <c r="I39" s="316"/>
      <c r="J39" s="316"/>
      <c r="K39" s="203"/>
    </row>
    <row r="40" spans="2:11" ht="15" customHeight="1">
      <c r="B40" s="206"/>
      <c r="C40" s="207"/>
      <c r="D40" s="205"/>
      <c r="E40" s="209" t="s">
        <v>333</v>
      </c>
      <c r="F40" s="205"/>
      <c r="G40" s="316" t="s">
        <v>334</v>
      </c>
      <c r="H40" s="316"/>
      <c r="I40" s="316"/>
      <c r="J40" s="316"/>
      <c r="K40" s="203"/>
    </row>
    <row r="41" spans="2:11" ht="15" customHeight="1">
      <c r="B41" s="206"/>
      <c r="C41" s="207"/>
      <c r="D41" s="205"/>
      <c r="E41" s="209"/>
      <c r="F41" s="205"/>
      <c r="G41" s="316" t="s">
        <v>335</v>
      </c>
      <c r="H41" s="316"/>
      <c r="I41" s="316"/>
      <c r="J41" s="316"/>
      <c r="K41" s="203"/>
    </row>
    <row r="42" spans="2:11" ht="15" customHeight="1">
      <c r="B42" s="206"/>
      <c r="C42" s="207"/>
      <c r="D42" s="205"/>
      <c r="E42" s="209" t="s">
        <v>336</v>
      </c>
      <c r="F42" s="205"/>
      <c r="G42" s="316" t="s">
        <v>337</v>
      </c>
      <c r="H42" s="316"/>
      <c r="I42" s="316"/>
      <c r="J42" s="316"/>
      <c r="K42" s="203"/>
    </row>
    <row r="43" spans="2:11" ht="15" customHeight="1">
      <c r="B43" s="206"/>
      <c r="C43" s="207"/>
      <c r="D43" s="205"/>
      <c r="E43" s="209" t="s">
        <v>122</v>
      </c>
      <c r="F43" s="205"/>
      <c r="G43" s="316" t="s">
        <v>338</v>
      </c>
      <c r="H43" s="316"/>
      <c r="I43" s="316"/>
      <c r="J43" s="316"/>
      <c r="K43" s="203"/>
    </row>
    <row r="44" spans="2:11" ht="12.75" customHeight="1">
      <c r="B44" s="206"/>
      <c r="C44" s="207"/>
      <c r="D44" s="205"/>
      <c r="E44" s="205"/>
      <c r="F44" s="205"/>
      <c r="G44" s="205"/>
      <c r="H44" s="205"/>
      <c r="I44" s="205"/>
      <c r="J44" s="205"/>
      <c r="K44" s="203"/>
    </row>
    <row r="45" spans="2:11" ht="15" customHeight="1">
      <c r="B45" s="206"/>
      <c r="C45" s="207"/>
      <c r="D45" s="316" t="s">
        <v>339</v>
      </c>
      <c r="E45" s="316"/>
      <c r="F45" s="316"/>
      <c r="G45" s="316"/>
      <c r="H45" s="316"/>
      <c r="I45" s="316"/>
      <c r="J45" s="316"/>
      <c r="K45" s="203"/>
    </row>
    <row r="46" spans="2:11" ht="15" customHeight="1">
      <c r="B46" s="206"/>
      <c r="C46" s="207"/>
      <c r="D46" s="207"/>
      <c r="E46" s="316" t="s">
        <v>340</v>
      </c>
      <c r="F46" s="316"/>
      <c r="G46" s="316"/>
      <c r="H46" s="316"/>
      <c r="I46" s="316"/>
      <c r="J46" s="316"/>
      <c r="K46" s="203"/>
    </row>
    <row r="47" spans="2:11" ht="15" customHeight="1">
      <c r="B47" s="206"/>
      <c r="C47" s="207"/>
      <c r="D47" s="207"/>
      <c r="E47" s="316" t="s">
        <v>341</v>
      </c>
      <c r="F47" s="316"/>
      <c r="G47" s="316"/>
      <c r="H47" s="316"/>
      <c r="I47" s="316"/>
      <c r="J47" s="316"/>
      <c r="K47" s="203"/>
    </row>
    <row r="48" spans="2:11" ht="15" customHeight="1">
      <c r="B48" s="206"/>
      <c r="C48" s="207"/>
      <c r="D48" s="207"/>
      <c r="E48" s="316" t="s">
        <v>342</v>
      </c>
      <c r="F48" s="316"/>
      <c r="G48" s="316"/>
      <c r="H48" s="316"/>
      <c r="I48" s="316"/>
      <c r="J48" s="316"/>
      <c r="K48" s="203"/>
    </row>
    <row r="49" spans="2:11" ht="15" customHeight="1">
      <c r="B49" s="206"/>
      <c r="C49" s="207"/>
      <c r="D49" s="316" t="s">
        <v>343</v>
      </c>
      <c r="E49" s="316"/>
      <c r="F49" s="316"/>
      <c r="G49" s="316"/>
      <c r="H49" s="316"/>
      <c r="I49" s="316"/>
      <c r="J49" s="316"/>
      <c r="K49" s="203"/>
    </row>
    <row r="50" spans="2:11" ht="25.5" customHeight="1">
      <c r="B50" s="202"/>
      <c r="C50" s="318" t="s">
        <v>344</v>
      </c>
      <c r="D50" s="318"/>
      <c r="E50" s="318"/>
      <c r="F50" s="318"/>
      <c r="G50" s="318"/>
      <c r="H50" s="318"/>
      <c r="I50" s="318"/>
      <c r="J50" s="318"/>
      <c r="K50" s="203"/>
    </row>
    <row r="51" spans="2:11" ht="5.25" customHeight="1">
      <c r="B51" s="202"/>
      <c r="C51" s="204"/>
      <c r="D51" s="204"/>
      <c r="E51" s="204"/>
      <c r="F51" s="204"/>
      <c r="G51" s="204"/>
      <c r="H51" s="204"/>
      <c r="I51" s="204"/>
      <c r="J51" s="204"/>
      <c r="K51" s="203"/>
    </row>
    <row r="52" spans="2:11" ht="15" customHeight="1">
      <c r="B52" s="202"/>
      <c r="C52" s="316" t="s">
        <v>345</v>
      </c>
      <c r="D52" s="316"/>
      <c r="E52" s="316"/>
      <c r="F52" s="316"/>
      <c r="G52" s="316"/>
      <c r="H52" s="316"/>
      <c r="I52" s="316"/>
      <c r="J52" s="316"/>
      <c r="K52" s="203"/>
    </row>
    <row r="53" spans="2:11" ht="15" customHeight="1">
      <c r="B53" s="202"/>
      <c r="C53" s="316" t="s">
        <v>346</v>
      </c>
      <c r="D53" s="316"/>
      <c r="E53" s="316"/>
      <c r="F53" s="316"/>
      <c r="G53" s="316"/>
      <c r="H53" s="316"/>
      <c r="I53" s="316"/>
      <c r="J53" s="316"/>
      <c r="K53" s="203"/>
    </row>
    <row r="54" spans="2:11" ht="12.75" customHeight="1">
      <c r="B54" s="202"/>
      <c r="C54" s="205"/>
      <c r="D54" s="205"/>
      <c r="E54" s="205"/>
      <c r="F54" s="205"/>
      <c r="G54" s="205"/>
      <c r="H54" s="205"/>
      <c r="I54" s="205"/>
      <c r="J54" s="205"/>
      <c r="K54" s="203"/>
    </row>
    <row r="55" spans="2:11" ht="15" customHeight="1">
      <c r="B55" s="202"/>
      <c r="C55" s="316" t="s">
        <v>347</v>
      </c>
      <c r="D55" s="316"/>
      <c r="E55" s="316"/>
      <c r="F55" s="316"/>
      <c r="G55" s="316"/>
      <c r="H55" s="316"/>
      <c r="I55" s="316"/>
      <c r="J55" s="316"/>
      <c r="K55" s="203"/>
    </row>
    <row r="56" spans="2:11" ht="15" customHeight="1">
      <c r="B56" s="202"/>
      <c r="C56" s="207"/>
      <c r="D56" s="316" t="s">
        <v>348</v>
      </c>
      <c r="E56" s="316"/>
      <c r="F56" s="316"/>
      <c r="G56" s="316"/>
      <c r="H56" s="316"/>
      <c r="I56" s="316"/>
      <c r="J56" s="316"/>
      <c r="K56" s="203"/>
    </row>
    <row r="57" spans="2:11" ht="15" customHeight="1">
      <c r="B57" s="202"/>
      <c r="C57" s="207"/>
      <c r="D57" s="316" t="s">
        <v>349</v>
      </c>
      <c r="E57" s="316"/>
      <c r="F57" s="316"/>
      <c r="G57" s="316"/>
      <c r="H57" s="316"/>
      <c r="I57" s="316"/>
      <c r="J57" s="316"/>
      <c r="K57" s="203"/>
    </row>
    <row r="58" spans="2:11" ht="15" customHeight="1">
      <c r="B58" s="202"/>
      <c r="C58" s="207"/>
      <c r="D58" s="316" t="s">
        <v>350</v>
      </c>
      <c r="E58" s="316"/>
      <c r="F58" s="316"/>
      <c r="G58" s="316"/>
      <c r="H58" s="316"/>
      <c r="I58" s="316"/>
      <c r="J58" s="316"/>
      <c r="K58" s="203"/>
    </row>
    <row r="59" spans="2:11" ht="15" customHeight="1">
      <c r="B59" s="202"/>
      <c r="C59" s="207"/>
      <c r="D59" s="316" t="s">
        <v>351</v>
      </c>
      <c r="E59" s="316"/>
      <c r="F59" s="316"/>
      <c r="G59" s="316"/>
      <c r="H59" s="316"/>
      <c r="I59" s="316"/>
      <c r="J59" s="316"/>
      <c r="K59" s="203"/>
    </row>
    <row r="60" spans="2:11" ht="15" customHeight="1">
      <c r="B60" s="202"/>
      <c r="C60" s="207"/>
      <c r="D60" s="319" t="s">
        <v>352</v>
      </c>
      <c r="E60" s="319"/>
      <c r="F60" s="319"/>
      <c r="G60" s="319"/>
      <c r="H60" s="319"/>
      <c r="I60" s="319"/>
      <c r="J60" s="319"/>
      <c r="K60" s="203"/>
    </row>
    <row r="61" spans="2:11" ht="15" customHeight="1">
      <c r="B61" s="202"/>
      <c r="C61" s="207"/>
      <c r="D61" s="316" t="s">
        <v>353</v>
      </c>
      <c r="E61" s="316"/>
      <c r="F61" s="316"/>
      <c r="G61" s="316"/>
      <c r="H61" s="316"/>
      <c r="I61" s="316"/>
      <c r="J61" s="316"/>
      <c r="K61" s="203"/>
    </row>
    <row r="62" spans="2:11" ht="12.75" customHeight="1">
      <c r="B62" s="202"/>
      <c r="C62" s="207"/>
      <c r="D62" s="207"/>
      <c r="E62" s="210"/>
      <c r="F62" s="207"/>
      <c r="G62" s="207"/>
      <c r="H62" s="207"/>
      <c r="I62" s="207"/>
      <c r="J62" s="207"/>
      <c r="K62" s="203"/>
    </row>
    <row r="63" spans="2:11" ht="15" customHeight="1">
      <c r="B63" s="202"/>
      <c r="C63" s="207"/>
      <c r="D63" s="316" t="s">
        <v>354</v>
      </c>
      <c r="E63" s="316"/>
      <c r="F63" s="316"/>
      <c r="G63" s="316"/>
      <c r="H63" s="316"/>
      <c r="I63" s="316"/>
      <c r="J63" s="316"/>
      <c r="K63" s="203"/>
    </row>
    <row r="64" spans="2:11" ht="15" customHeight="1">
      <c r="B64" s="202"/>
      <c r="C64" s="207"/>
      <c r="D64" s="319" t="s">
        <v>355</v>
      </c>
      <c r="E64" s="319"/>
      <c r="F64" s="319"/>
      <c r="G64" s="319"/>
      <c r="H64" s="319"/>
      <c r="I64" s="319"/>
      <c r="J64" s="319"/>
      <c r="K64" s="203"/>
    </row>
    <row r="65" spans="2:11" ht="15" customHeight="1">
      <c r="B65" s="202"/>
      <c r="C65" s="207"/>
      <c r="D65" s="316" t="s">
        <v>356</v>
      </c>
      <c r="E65" s="316"/>
      <c r="F65" s="316"/>
      <c r="G65" s="316"/>
      <c r="H65" s="316"/>
      <c r="I65" s="316"/>
      <c r="J65" s="316"/>
      <c r="K65" s="203"/>
    </row>
    <row r="66" spans="2:11" ht="15" customHeight="1">
      <c r="B66" s="202"/>
      <c r="C66" s="207"/>
      <c r="D66" s="316" t="s">
        <v>357</v>
      </c>
      <c r="E66" s="316"/>
      <c r="F66" s="316"/>
      <c r="G66" s="316"/>
      <c r="H66" s="316"/>
      <c r="I66" s="316"/>
      <c r="J66" s="316"/>
      <c r="K66" s="203"/>
    </row>
    <row r="67" spans="2:11" ht="15" customHeight="1">
      <c r="B67" s="202"/>
      <c r="C67" s="207"/>
      <c r="D67" s="316" t="s">
        <v>358</v>
      </c>
      <c r="E67" s="316"/>
      <c r="F67" s="316"/>
      <c r="G67" s="316"/>
      <c r="H67" s="316"/>
      <c r="I67" s="316"/>
      <c r="J67" s="316"/>
      <c r="K67" s="203"/>
    </row>
    <row r="68" spans="2:11" ht="15" customHeight="1">
      <c r="B68" s="202"/>
      <c r="C68" s="207"/>
      <c r="D68" s="316" t="s">
        <v>359</v>
      </c>
      <c r="E68" s="316"/>
      <c r="F68" s="316"/>
      <c r="G68" s="316"/>
      <c r="H68" s="316"/>
      <c r="I68" s="316"/>
      <c r="J68" s="316"/>
      <c r="K68" s="203"/>
    </row>
    <row r="69" spans="2:11" ht="12.75" customHeight="1">
      <c r="B69" s="211"/>
      <c r="C69" s="212"/>
      <c r="D69" s="212"/>
      <c r="E69" s="212"/>
      <c r="F69" s="212"/>
      <c r="G69" s="212"/>
      <c r="H69" s="212"/>
      <c r="I69" s="212"/>
      <c r="J69" s="212"/>
      <c r="K69" s="213"/>
    </row>
    <row r="70" spans="2:11" ht="18.75" customHeight="1">
      <c r="B70" s="214"/>
      <c r="C70" s="214"/>
      <c r="D70" s="214"/>
      <c r="E70" s="214"/>
      <c r="F70" s="214"/>
      <c r="G70" s="214"/>
      <c r="H70" s="214"/>
      <c r="I70" s="214"/>
      <c r="J70" s="214"/>
      <c r="K70" s="215"/>
    </row>
    <row r="71" spans="2:11" ht="18.75" customHeight="1">
      <c r="B71" s="215"/>
      <c r="C71" s="215"/>
      <c r="D71" s="215"/>
      <c r="E71" s="215"/>
      <c r="F71" s="215"/>
      <c r="G71" s="215"/>
      <c r="H71" s="215"/>
      <c r="I71" s="215"/>
      <c r="J71" s="215"/>
      <c r="K71" s="215"/>
    </row>
    <row r="72" spans="2:11" ht="7.5" customHeight="1">
      <c r="B72" s="216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ht="45" customHeight="1">
      <c r="B73" s="219"/>
      <c r="C73" s="320" t="s">
        <v>89</v>
      </c>
      <c r="D73" s="320"/>
      <c r="E73" s="320"/>
      <c r="F73" s="320"/>
      <c r="G73" s="320"/>
      <c r="H73" s="320"/>
      <c r="I73" s="320"/>
      <c r="J73" s="320"/>
      <c r="K73" s="220"/>
    </row>
    <row r="74" spans="2:11" ht="17.25" customHeight="1">
      <c r="B74" s="219"/>
      <c r="C74" s="221" t="s">
        <v>360</v>
      </c>
      <c r="D74" s="221"/>
      <c r="E74" s="221"/>
      <c r="F74" s="221" t="s">
        <v>361</v>
      </c>
      <c r="G74" s="222"/>
      <c r="H74" s="221" t="s">
        <v>118</v>
      </c>
      <c r="I74" s="221" t="s">
        <v>64</v>
      </c>
      <c r="J74" s="221" t="s">
        <v>362</v>
      </c>
      <c r="K74" s="220"/>
    </row>
    <row r="75" spans="2:11" ht="17.25" customHeight="1">
      <c r="B75" s="219"/>
      <c r="C75" s="223" t="s">
        <v>363</v>
      </c>
      <c r="D75" s="223"/>
      <c r="E75" s="223"/>
      <c r="F75" s="224" t="s">
        <v>364</v>
      </c>
      <c r="G75" s="225"/>
      <c r="H75" s="223"/>
      <c r="I75" s="223"/>
      <c r="J75" s="223" t="s">
        <v>365</v>
      </c>
      <c r="K75" s="220"/>
    </row>
    <row r="76" spans="2:11" ht="5.25" customHeight="1">
      <c r="B76" s="219"/>
      <c r="C76" s="226"/>
      <c r="D76" s="226"/>
      <c r="E76" s="226"/>
      <c r="F76" s="226"/>
      <c r="G76" s="227"/>
      <c r="H76" s="226"/>
      <c r="I76" s="226"/>
      <c r="J76" s="226"/>
      <c r="K76" s="220"/>
    </row>
    <row r="77" spans="2:11" ht="15" customHeight="1">
      <c r="B77" s="219"/>
      <c r="C77" s="209" t="s">
        <v>60</v>
      </c>
      <c r="D77" s="226"/>
      <c r="E77" s="226"/>
      <c r="F77" s="228" t="s">
        <v>366</v>
      </c>
      <c r="G77" s="227"/>
      <c r="H77" s="209" t="s">
        <v>367</v>
      </c>
      <c r="I77" s="209" t="s">
        <v>368</v>
      </c>
      <c r="J77" s="209">
        <v>20</v>
      </c>
      <c r="K77" s="220"/>
    </row>
    <row r="78" spans="2:11" ht="15" customHeight="1">
      <c r="B78" s="219"/>
      <c r="C78" s="209" t="s">
        <v>369</v>
      </c>
      <c r="D78" s="209"/>
      <c r="E78" s="209"/>
      <c r="F78" s="228" t="s">
        <v>366</v>
      </c>
      <c r="G78" s="227"/>
      <c r="H78" s="209" t="s">
        <v>370</v>
      </c>
      <c r="I78" s="209" t="s">
        <v>368</v>
      </c>
      <c r="J78" s="209">
        <v>120</v>
      </c>
      <c r="K78" s="220"/>
    </row>
    <row r="79" spans="2:11" ht="15" customHeight="1">
      <c r="B79" s="229"/>
      <c r="C79" s="209" t="s">
        <v>371</v>
      </c>
      <c r="D79" s="209"/>
      <c r="E79" s="209"/>
      <c r="F79" s="228" t="s">
        <v>372</v>
      </c>
      <c r="G79" s="227"/>
      <c r="H79" s="209" t="s">
        <v>373</v>
      </c>
      <c r="I79" s="209" t="s">
        <v>368</v>
      </c>
      <c r="J79" s="209">
        <v>50</v>
      </c>
      <c r="K79" s="220"/>
    </row>
    <row r="80" spans="2:11" ht="15" customHeight="1">
      <c r="B80" s="229"/>
      <c r="C80" s="209" t="s">
        <v>374</v>
      </c>
      <c r="D80" s="209"/>
      <c r="E80" s="209"/>
      <c r="F80" s="228" t="s">
        <v>366</v>
      </c>
      <c r="G80" s="227"/>
      <c r="H80" s="209" t="s">
        <v>375</v>
      </c>
      <c r="I80" s="209" t="s">
        <v>376</v>
      </c>
      <c r="J80" s="209"/>
      <c r="K80" s="220"/>
    </row>
    <row r="81" spans="2:11" ht="15" customHeight="1">
      <c r="B81" s="229"/>
      <c r="C81" s="230" t="s">
        <v>377</v>
      </c>
      <c r="D81" s="230"/>
      <c r="E81" s="230"/>
      <c r="F81" s="231" t="s">
        <v>372</v>
      </c>
      <c r="G81" s="230"/>
      <c r="H81" s="230" t="s">
        <v>378</v>
      </c>
      <c r="I81" s="230" t="s">
        <v>368</v>
      </c>
      <c r="J81" s="230">
        <v>15</v>
      </c>
      <c r="K81" s="220"/>
    </row>
    <row r="82" spans="2:11" ht="15" customHeight="1">
      <c r="B82" s="229"/>
      <c r="C82" s="230" t="s">
        <v>379</v>
      </c>
      <c r="D82" s="230"/>
      <c r="E82" s="230"/>
      <c r="F82" s="231" t="s">
        <v>372</v>
      </c>
      <c r="G82" s="230"/>
      <c r="H82" s="230" t="s">
        <v>380</v>
      </c>
      <c r="I82" s="230" t="s">
        <v>368</v>
      </c>
      <c r="J82" s="230">
        <v>15</v>
      </c>
      <c r="K82" s="220"/>
    </row>
    <row r="83" spans="2:11" ht="15" customHeight="1">
      <c r="B83" s="229"/>
      <c r="C83" s="230" t="s">
        <v>381</v>
      </c>
      <c r="D83" s="230"/>
      <c r="E83" s="230"/>
      <c r="F83" s="231" t="s">
        <v>372</v>
      </c>
      <c r="G83" s="230"/>
      <c r="H83" s="230" t="s">
        <v>382</v>
      </c>
      <c r="I83" s="230" t="s">
        <v>368</v>
      </c>
      <c r="J83" s="230">
        <v>20</v>
      </c>
      <c r="K83" s="220"/>
    </row>
    <row r="84" spans="2:11" ht="15" customHeight="1">
      <c r="B84" s="229"/>
      <c r="C84" s="230" t="s">
        <v>383</v>
      </c>
      <c r="D84" s="230"/>
      <c r="E84" s="230"/>
      <c r="F84" s="231" t="s">
        <v>372</v>
      </c>
      <c r="G84" s="230"/>
      <c r="H84" s="230" t="s">
        <v>384</v>
      </c>
      <c r="I84" s="230" t="s">
        <v>368</v>
      </c>
      <c r="J84" s="230">
        <v>20</v>
      </c>
      <c r="K84" s="220"/>
    </row>
    <row r="85" spans="2:11" ht="15" customHeight="1">
      <c r="B85" s="229"/>
      <c r="C85" s="209" t="s">
        <v>385</v>
      </c>
      <c r="D85" s="209"/>
      <c r="E85" s="209"/>
      <c r="F85" s="228" t="s">
        <v>372</v>
      </c>
      <c r="G85" s="227"/>
      <c r="H85" s="209" t="s">
        <v>386</v>
      </c>
      <c r="I85" s="209" t="s">
        <v>368</v>
      </c>
      <c r="J85" s="209">
        <v>50</v>
      </c>
      <c r="K85" s="220"/>
    </row>
    <row r="86" spans="2:11" ht="15" customHeight="1">
      <c r="B86" s="229"/>
      <c r="C86" s="209" t="s">
        <v>387</v>
      </c>
      <c r="D86" s="209"/>
      <c r="E86" s="209"/>
      <c r="F86" s="228" t="s">
        <v>372</v>
      </c>
      <c r="G86" s="227"/>
      <c r="H86" s="209" t="s">
        <v>388</v>
      </c>
      <c r="I86" s="209" t="s">
        <v>368</v>
      </c>
      <c r="J86" s="209">
        <v>20</v>
      </c>
      <c r="K86" s="220"/>
    </row>
    <row r="87" spans="2:11" ht="15" customHeight="1">
      <c r="B87" s="229"/>
      <c r="C87" s="209" t="s">
        <v>389</v>
      </c>
      <c r="D87" s="209"/>
      <c r="E87" s="209"/>
      <c r="F87" s="228" t="s">
        <v>372</v>
      </c>
      <c r="G87" s="227"/>
      <c r="H87" s="209" t="s">
        <v>390</v>
      </c>
      <c r="I87" s="209" t="s">
        <v>368</v>
      </c>
      <c r="J87" s="209">
        <v>20</v>
      </c>
      <c r="K87" s="220"/>
    </row>
    <row r="88" spans="2:11" ht="15" customHeight="1">
      <c r="B88" s="229"/>
      <c r="C88" s="209" t="s">
        <v>391</v>
      </c>
      <c r="D88" s="209"/>
      <c r="E88" s="209"/>
      <c r="F88" s="228" t="s">
        <v>372</v>
      </c>
      <c r="G88" s="227"/>
      <c r="H88" s="209" t="s">
        <v>392</v>
      </c>
      <c r="I88" s="209" t="s">
        <v>368</v>
      </c>
      <c r="J88" s="209">
        <v>50</v>
      </c>
      <c r="K88" s="220"/>
    </row>
    <row r="89" spans="2:11" ht="15" customHeight="1">
      <c r="B89" s="229"/>
      <c r="C89" s="209" t="s">
        <v>393</v>
      </c>
      <c r="D89" s="209"/>
      <c r="E89" s="209"/>
      <c r="F89" s="228" t="s">
        <v>372</v>
      </c>
      <c r="G89" s="227"/>
      <c r="H89" s="209" t="s">
        <v>393</v>
      </c>
      <c r="I89" s="209" t="s">
        <v>368</v>
      </c>
      <c r="J89" s="209">
        <v>50</v>
      </c>
      <c r="K89" s="220"/>
    </row>
    <row r="90" spans="2:11" ht="15" customHeight="1">
      <c r="B90" s="229"/>
      <c r="C90" s="209" t="s">
        <v>123</v>
      </c>
      <c r="D90" s="209"/>
      <c r="E90" s="209"/>
      <c r="F90" s="228" t="s">
        <v>372</v>
      </c>
      <c r="G90" s="227"/>
      <c r="H90" s="209" t="s">
        <v>394</v>
      </c>
      <c r="I90" s="209" t="s">
        <v>368</v>
      </c>
      <c r="J90" s="209">
        <v>255</v>
      </c>
      <c r="K90" s="220"/>
    </row>
    <row r="91" spans="2:11" ht="15" customHeight="1">
      <c r="B91" s="229"/>
      <c r="C91" s="209" t="s">
        <v>395</v>
      </c>
      <c r="D91" s="209"/>
      <c r="E91" s="209"/>
      <c r="F91" s="228" t="s">
        <v>366</v>
      </c>
      <c r="G91" s="227"/>
      <c r="H91" s="209" t="s">
        <v>396</v>
      </c>
      <c r="I91" s="209" t="s">
        <v>397</v>
      </c>
      <c r="J91" s="209"/>
      <c r="K91" s="220"/>
    </row>
    <row r="92" spans="2:11" ht="15" customHeight="1">
      <c r="B92" s="229"/>
      <c r="C92" s="209" t="s">
        <v>398</v>
      </c>
      <c r="D92" s="209"/>
      <c r="E92" s="209"/>
      <c r="F92" s="228" t="s">
        <v>366</v>
      </c>
      <c r="G92" s="227"/>
      <c r="H92" s="209" t="s">
        <v>399</v>
      </c>
      <c r="I92" s="209" t="s">
        <v>400</v>
      </c>
      <c r="J92" s="209"/>
      <c r="K92" s="220"/>
    </row>
    <row r="93" spans="2:11" ht="15" customHeight="1">
      <c r="B93" s="229"/>
      <c r="C93" s="209" t="s">
        <v>401</v>
      </c>
      <c r="D93" s="209"/>
      <c r="E93" s="209"/>
      <c r="F93" s="228" t="s">
        <v>366</v>
      </c>
      <c r="G93" s="227"/>
      <c r="H93" s="209" t="s">
        <v>401</v>
      </c>
      <c r="I93" s="209" t="s">
        <v>400</v>
      </c>
      <c r="J93" s="209"/>
      <c r="K93" s="220"/>
    </row>
    <row r="94" spans="2:11" ht="15" customHeight="1">
      <c r="B94" s="229"/>
      <c r="C94" s="209" t="s">
        <v>45</v>
      </c>
      <c r="D94" s="209"/>
      <c r="E94" s="209"/>
      <c r="F94" s="228" t="s">
        <v>366</v>
      </c>
      <c r="G94" s="227"/>
      <c r="H94" s="209" t="s">
        <v>402</v>
      </c>
      <c r="I94" s="209" t="s">
        <v>400</v>
      </c>
      <c r="J94" s="209"/>
      <c r="K94" s="220"/>
    </row>
    <row r="95" spans="2:11" ht="15" customHeight="1">
      <c r="B95" s="229"/>
      <c r="C95" s="209" t="s">
        <v>55</v>
      </c>
      <c r="D95" s="209"/>
      <c r="E95" s="209"/>
      <c r="F95" s="228" t="s">
        <v>366</v>
      </c>
      <c r="G95" s="227"/>
      <c r="H95" s="209" t="s">
        <v>403</v>
      </c>
      <c r="I95" s="209" t="s">
        <v>400</v>
      </c>
      <c r="J95" s="209"/>
      <c r="K95" s="220"/>
    </row>
    <row r="96" spans="2:11" ht="15" customHeight="1">
      <c r="B96" s="232"/>
      <c r="C96" s="233"/>
      <c r="D96" s="233"/>
      <c r="E96" s="233"/>
      <c r="F96" s="233"/>
      <c r="G96" s="233"/>
      <c r="H96" s="233"/>
      <c r="I96" s="233"/>
      <c r="J96" s="233"/>
      <c r="K96" s="234"/>
    </row>
    <row r="97" spans="2:11" ht="18.75" customHeight="1">
      <c r="B97" s="235"/>
      <c r="C97" s="236"/>
      <c r="D97" s="236"/>
      <c r="E97" s="236"/>
      <c r="F97" s="236"/>
      <c r="G97" s="236"/>
      <c r="H97" s="236"/>
      <c r="I97" s="236"/>
      <c r="J97" s="236"/>
      <c r="K97" s="235"/>
    </row>
    <row r="98" spans="2:11" ht="18.75" customHeight="1">
      <c r="B98" s="215"/>
      <c r="C98" s="215"/>
      <c r="D98" s="215"/>
      <c r="E98" s="215"/>
      <c r="F98" s="215"/>
      <c r="G98" s="215"/>
      <c r="H98" s="215"/>
      <c r="I98" s="215"/>
      <c r="J98" s="215"/>
      <c r="K98" s="215"/>
    </row>
    <row r="99" spans="2:11" ht="7.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8"/>
    </row>
    <row r="100" spans="2:11" ht="45" customHeight="1">
      <c r="B100" s="219"/>
      <c r="C100" s="320" t="s">
        <v>404</v>
      </c>
      <c r="D100" s="320"/>
      <c r="E100" s="320"/>
      <c r="F100" s="320"/>
      <c r="G100" s="320"/>
      <c r="H100" s="320"/>
      <c r="I100" s="320"/>
      <c r="J100" s="320"/>
      <c r="K100" s="220"/>
    </row>
    <row r="101" spans="2:11" ht="17.25" customHeight="1">
      <c r="B101" s="219"/>
      <c r="C101" s="221" t="s">
        <v>360</v>
      </c>
      <c r="D101" s="221"/>
      <c r="E101" s="221"/>
      <c r="F101" s="221" t="s">
        <v>361</v>
      </c>
      <c r="G101" s="222"/>
      <c r="H101" s="221" t="s">
        <v>118</v>
      </c>
      <c r="I101" s="221" t="s">
        <v>64</v>
      </c>
      <c r="J101" s="221" t="s">
        <v>362</v>
      </c>
      <c r="K101" s="220"/>
    </row>
    <row r="102" spans="2:11" ht="17.25" customHeight="1">
      <c r="B102" s="219"/>
      <c r="C102" s="223" t="s">
        <v>363</v>
      </c>
      <c r="D102" s="223"/>
      <c r="E102" s="223"/>
      <c r="F102" s="224" t="s">
        <v>364</v>
      </c>
      <c r="G102" s="225"/>
      <c r="H102" s="223"/>
      <c r="I102" s="223"/>
      <c r="J102" s="223" t="s">
        <v>365</v>
      </c>
      <c r="K102" s="220"/>
    </row>
    <row r="103" spans="2:11" ht="5.25" customHeight="1">
      <c r="B103" s="219"/>
      <c r="C103" s="221"/>
      <c r="D103" s="221"/>
      <c r="E103" s="221"/>
      <c r="F103" s="221"/>
      <c r="G103" s="237"/>
      <c r="H103" s="221"/>
      <c r="I103" s="221"/>
      <c r="J103" s="221"/>
      <c r="K103" s="220"/>
    </row>
    <row r="104" spans="2:11" ht="15" customHeight="1">
      <c r="B104" s="219"/>
      <c r="C104" s="209" t="s">
        <v>60</v>
      </c>
      <c r="D104" s="226"/>
      <c r="E104" s="226"/>
      <c r="F104" s="228" t="s">
        <v>366</v>
      </c>
      <c r="G104" s="237"/>
      <c r="H104" s="209" t="s">
        <v>405</v>
      </c>
      <c r="I104" s="209" t="s">
        <v>368</v>
      </c>
      <c r="J104" s="209">
        <v>20</v>
      </c>
      <c r="K104" s="220"/>
    </row>
    <row r="105" spans="2:11" ht="15" customHeight="1">
      <c r="B105" s="219"/>
      <c r="C105" s="209" t="s">
        <v>369</v>
      </c>
      <c r="D105" s="209"/>
      <c r="E105" s="209"/>
      <c r="F105" s="228" t="s">
        <v>366</v>
      </c>
      <c r="G105" s="209"/>
      <c r="H105" s="209" t="s">
        <v>405</v>
      </c>
      <c r="I105" s="209" t="s">
        <v>368</v>
      </c>
      <c r="J105" s="209">
        <v>120</v>
      </c>
      <c r="K105" s="220"/>
    </row>
    <row r="106" spans="2:11" ht="15" customHeight="1">
      <c r="B106" s="229"/>
      <c r="C106" s="209" t="s">
        <v>371</v>
      </c>
      <c r="D106" s="209"/>
      <c r="E106" s="209"/>
      <c r="F106" s="228" t="s">
        <v>372</v>
      </c>
      <c r="G106" s="209"/>
      <c r="H106" s="209" t="s">
        <v>405</v>
      </c>
      <c r="I106" s="209" t="s">
        <v>368</v>
      </c>
      <c r="J106" s="209">
        <v>50</v>
      </c>
      <c r="K106" s="220"/>
    </row>
    <row r="107" spans="2:11" ht="15" customHeight="1">
      <c r="B107" s="229"/>
      <c r="C107" s="209" t="s">
        <v>374</v>
      </c>
      <c r="D107" s="209"/>
      <c r="E107" s="209"/>
      <c r="F107" s="228" t="s">
        <v>366</v>
      </c>
      <c r="G107" s="209"/>
      <c r="H107" s="209" t="s">
        <v>405</v>
      </c>
      <c r="I107" s="209" t="s">
        <v>376</v>
      </c>
      <c r="J107" s="209"/>
      <c r="K107" s="220"/>
    </row>
    <row r="108" spans="2:11" ht="15" customHeight="1">
      <c r="B108" s="229"/>
      <c r="C108" s="209" t="s">
        <v>385</v>
      </c>
      <c r="D108" s="209"/>
      <c r="E108" s="209"/>
      <c r="F108" s="228" t="s">
        <v>372</v>
      </c>
      <c r="G108" s="209"/>
      <c r="H108" s="209" t="s">
        <v>405</v>
      </c>
      <c r="I108" s="209" t="s">
        <v>368</v>
      </c>
      <c r="J108" s="209">
        <v>50</v>
      </c>
      <c r="K108" s="220"/>
    </row>
    <row r="109" spans="2:11" ht="15" customHeight="1">
      <c r="B109" s="229"/>
      <c r="C109" s="209" t="s">
        <v>393</v>
      </c>
      <c r="D109" s="209"/>
      <c r="E109" s="209"/>
      <c r="F109" s="228" t="s">
        <v>372</v>
      </c>
      <c r="G109" s="209"/>
      <c r="H109" s="209" t="s">
        <v>405</v>
      </c>
      <c r="I109" s="209" t="s">
        <v>368</v>
      </c>
      <c r="J109" s="209">
        <v>50</v>
      </c>
      <c r="K109" s="220"/>
    </row>
    <row r="110" spans="2:11" ht="15" customHeight="1">
      <c r="B110" s="229"/>
      <c r="C110" s="209" t="s">
        <v>391</v>
      </c>
      <c r="D110" s="209"/>
      <c r="E110" s="209"/>
      <c r="F110" s="228" t="s">
        <v>372</v>
      </c>
      <c r="G110" s="209"/>
      <c r="H110" s="209" t="s">
        <v>405</v>
      </c>
      <c r="I110" s="209" t="s">
        <v>368</v>
      </c>
      <c r="J110" s="209">
        <v>50</v>
      </c>
      <c r="K110" s="220"/>
    </row>
    <row r="111" spans="2:11" ht="15" customHeight="1">
      <c r="B111" s="229"/>
      <c r="C111" s="209" t="s">
        <v>60</v>
      </c>
      <c r="D111" s="209"/>
      <c r="E111" s="209"/>
      <c r="F111" s="228" t="s">
        <v>366</v>
      </c>
      <c r="G111" s="209"/>
      <c r="H111" s="209" t="s">
        <v>406</v>
      </c>
      <c r="I111" s="209" t="s">
        <v>368</v>
      </c>
      <c r="J111" s="209">
        <v>20</v>
      </c>
      <c r="K111" s="220"/>
    </row>
    <row r="112" spans="2:11" ht="15" customHeight="1">
      <c r="B112" s="229"/>
      <c r="C112" s="209" t="s">
        <v>407</v>
      </c>
      <c r="D112" s="209"/>
      <c r="E112" s="209"/>
      <c r="F112" s="228" t="s">
        <v>366</v>
      </c>
      <c r="G112" s="209"/>
      <c r="H112" s="209" t="s">
        <v>408</v>
      </c>
      <c r="I112" s="209" t="s">
        <v>368</v>
      </c>
      <c r="J112" s="209">
        <v>120</v>
      </c>
      <c r="K112" s="220"/>
    </row>
    <row r="113" spans="2:11" ht="15" customHeight="1">
      <c r="B113" s="229"/>
      <c r="C113" s="209" t="s">
        <v>45</v>
      </c>
      <c r="D113" s="209"/>
      <c r="E113" s="209"/>
      <c r="F113" s="228" t="s">
        <v>366</v>
      </c>
      <c r="G113" s="209"/>
      <c r="H113" s="209" t="s">
        <v>409</v>
      </c>
      <c r="I113" s="209" t="s">
        <v>400</v>
      </c>
      <c r="J113" s="209"/>
      <c r="K113" s="220"/>
    </row>
    <row r="114" spans="2:11" ht="15" customHeight="1">
      <c r="B114" s="229"/>
      <c r="C114" s="209" t="s">
        <v>55</v>
      </c>
      <c r="D114" s="209"/>
      <c r="E114" s="209"/>
      <c r="F114" s="228" t="s">
        <v>366</v>
      </c>
      <c r="G114" s="209"/>
      <c r="H114" s="209" t="s">
        <v>410</v>
      </c>
      <c r="I114" s="209" t="s">
        <v>400</v>
      </c>
      <c r="J114" s="209"/>
      <c r="K114" s="220"/>
    </row>
    <row r="115" spans="2:11" ht="15" customHeight="1">
      <c r="B115" s="229"/>
      <c r="C115" s="209" t="s">
        <v>64</v>
      </c>
      <c r="D115" s="209"/>
      <c r="E115" s="209"/>
      <c r="F115" s="228" t="s">
        <v>366</v>
      </c>
      <c r="G115" s="209"/>
      <c r="H115" s="209" t="s">
        <v>411</v>
      </c>
      <c r="I115" s="209" t="s">
        <v>412</v>
      </c>
      <c r="J115" s="209"/>
      <c r="K115" s="220"/>
    </row>
    <row r="116" spans="2:11" ht="15" customHeight="1">
      <c r="B116" s="232"/>
      <c r="C116" s="238"/>
      <c r="D116" s="238"/>
      <c r="E116" s="238"/>
      <c r="F116" s="238"/>
      <c r="G116" s="238"/>
      <c r="H116" s="238"/>
      <c r="I116" s="238"/>
      <c r="J116" s="238"/>
      <c r="K116" s="234"/>
    </row>
    <row r="117" spans="2:11" ht="18.75" customHeight="1">
      <c r="B117" s="239"/>
      <c r="C117" s="205"/>
      <c r="D117" s="205"/>
      <c r="E117" s="205"/>
      <c r="F117" s="240"/>
      <c r="G117" s="205"/>
      <c r="H117" s="205"/>
      <c r="I117" s="205"/>
      <c r="J117" s="205"/>
      <c r="K117" s="239"/>
    </row>
    <row r="118" spans="2:11" ht="18.75" customHeight="1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</row>
    <row r="119" spans="2:11" ht="7.5" customHeight="1">
      <c r="B119" s="241"/>
      <c r="C119" s="242"/>
      <c r="D119" s="242"/>
      <c r="E119" s="242"/>
      <c r="F119" s="242"/>
      <c r="G119" s="242"/>
      <c r="H119" s="242"/>
      <c r="I119" s="242"/>
      <c r="J119" s="242"/>
      <c r="K119" s="243"/>
    </row>
    <row r="120" spans="2:11" ht="45" customHeight="1">
      <c r="B120" s="244"/>
      <c r="C120" s="317" t="s">
        <v>413</v>
      </c>
      <c r="D120" s="317"/>
      <c r="E120" s="317"/>
      <c r="F120" s="317"/>
      <c r="G120" s="317"/>
      <c r="H120" s="317"/>
      <c r="I120" s="317"/>
      <c r="J120" s="317"/>
      <c r="K120" s="245"/>
    </row>
    <row r="121" spans="2:11" ht="17.25" customHeight="1">
      <c r="B121" s="246"/>
      <c r="C121" s="221" t="s">
        <v>360</v>
      </c>
      <c r="D121" s="221"/>
      <c r="E121" s="221"/>
      <c r="F121" s="221" t="s">
        <v>361</v>
      </c>
      <c r="G121" s="222"/>
      <c r="H121" s="221" t="s">
        <v>118</v>
      </c>
      <c r="I121" s="221" t="s">
        <v>64</v>
      </c>
      <c r="J121" s="221" t="s">
        <v>362</v>
      </c>
      <c r="K121" s="247"/>
    </row>
    <row r="122" spans="2:11" ht="17.25" customHeight="1">
      <c r="B122" s="246"/>
      <c r="C122" s="223" t="s">
        <v>363</v>
      </c>
      <c r="D122" s="223"/>
      <c r="E122" s="223"/>
      <c r="F122" s="224" t="s">
        <v>364</v>
      </c>
      <c r="G122" s="225"/>
      <c r="H122" s="223"/>
      <c r="I122" s="223"/>
      <c r="J122" s="223" t="s">
        <v>365</v>
      </c>
      <c r="K122" s="247"/>
    </row>
    <row r="123" spans="2:11" ht="5.25" customHeight="1">
      <c r="B123" s="248"/>
      <c r="C123" s="226"/>
      <c r="D123" s="226"/>
      <c r="E123" s="226"/>
      <c r="F123" s="226"/>
      <c r="G123" s="209"/>
      <c r="H123" s="226"/>
      <c r="I123" s="226"/>
      <c r="J123" s="226"/>
      <c r="K123" s="249"/>
    </row>
    <row r="124" spans="2:11" ht="15" customHeight="1">
      <c r="B124" s="248"/>
      <c r="C124" s="209" t="s">
        <v>369</v>
      </c>
      <c r="D124" s="226"/>
      <c r="E124" s="226"/>
      <c r="F124" s="228" t="s">
        <v>366</v>
      </c>
      <c r="G124" s="209"/>
      <c r="H124" s="209" t="s">
        <v>405</v>
      </c>
      <c r="I124" s="209" t="s">
        <v>368</v>
      </c>
      <c r="J124" s="209">
        <v>120</v>
      </c>
      <c r="K124" s="250"/>
    </row>
    <row r="125" spans="2:11" ht="15" customHeight="1">
      <c r="B125" s="248"/>
      <c r="C125" s="209" t="s">
        <v>414</v>
      </c>
      <c r="D125" s="209"/>
      <c r="E125" s="209"/>
      <c r="F125" s="228" t="s">
        <v>366</v>
      </c>
      <c r="G125" s="209"/>
      <c r="H125" s="209" t="s">
        <v>415</v>
      </c>
      <c r="I125" s="209" t="s">
        <v>368</v>
      </c>
      <c r="J125" s="209" t="s">
        <v>416</v>
      </c>
      <c r="K125" s="250"/>
    </row>
    <row r="126" spans="2:11" ht="15" customHeight="1">
      <c r="B126" s="248"/>
      <c r="C126" s="209" t="s">
        <v>315</v>
      </c>
      <c r="D126" s="209"/>
      <c r="E126" s="209"/>
      <c r="F126" s="228" t="s">
        <v>366</v>
      </c>
      <c r="G126" s="209"/>
      <c r="H126" s="209" t="s">
        <v>417</v>
      </c>
      <c r="I126" s="209" t="s">
        <v>368</v>
      </c>
      <c r="J126" s="209" t="s">
        <v>416</v>
      </c>
      <c r="K126" s="250"/>
    </row>
    <row r="127" spans="2:11" ht="15" customHeight="1">
      <c r="B127" s="248"/>
      <c r="C127" s="209" t="s">
        <v>377</v>
      </c>
      <c r="D127" s="209"/>
      <c r="E127" s="209"/>
      <c r="F127" s="228" t="s">
        <v>372</v>
      </c>
      <c r="G127" s="209"/>
      <c r="H127" s="209" t="s">
        <v>378</v>
      </c>
      <c r="I127" s="209" t="s">
        <v>368</v>
      </c>
      <c r="J127" s="209">
        <v>15</v>
      </c>
      <c r="K127" s="250"/>
    </row>
    <row r="128" spans="2:11" ht="15" customHeight="1">
      <c r="B128" s="248"/>
      <c r="C128" s="230" t="s">
        <v>379</v>
      </c>
      <c r="D128" s="230"/>
      <c r="E128" s="230"/>
      <c r="F128" s="231" t="s">
        <v>372</v>
      </c>
      <c r="G128" s="230"/>
      <c r="H128" s="230" t="s">
        <v>380</v>
      </c>
      <c r="I128" s="230" t="s">
        <v>368</v>
      </c>
      <c r="J128" s="230">
        <v>15</v>
      </c>
      <c r="K128" s="250"/>
    </row>
    <row r="129" spans="2:11" ht="15" customHeight="1">
      <c r="B129" s="248"/>
      <c r="C129" s="230" t="s">
        <v>381</v>
      </c>
      <c r="D129" s="230"/>
      <c r="E129" s="230"/>
      <c r="F129" s="231" t="s">
        <v>372</v>
      </c>
      <c r="G129" s="230"/>
      <c r="H129" s="230" t="s">
        <v>382</v>
      </c>
      <c r="I129" s="230" t="s">
        <v>368</v>
      </c>
      <c r="J129" s="230">
        <v>20</v>
      </c>
      <c r="K129" s="250"/>
    </row>
    <row r="130" spans="2:11" ht="15" customHeight="1">
      <c r="B130" s="248"/>
      <c r="C130" s="230" t="s">
        <v>383</v>
      </c>
      <c r="D130" s="230"/>
      <c r="E130" s="230"/>
      <c r="F130" s="231" t="s">
        <v>372</v>
      </c>
      <c r="G130" s="230"/>
      <c r="H130" s="230" t="s">
        <v>384</v>
      </c>
      <c r="I130" s="230" t="s">
        <v>368</v>
      </c>
      <c r="J130" s="230">
        <v>20</v>
      </c>
      <c r="K130" s="250"/>
    </row>
    <row r="131" spans="2:11" ht="15" customHeight="1">
      <c r="B131" s="248"/>
      <c r="C131" s="209" t="s">
        <v>371</v>
      </c>
      <c r="D131" s="209"/>
      <c r="E131" s="209"/>
      <c r="F131" s="228" t="s">
        <v>372</v>
      </c>
      <c r="G131" s="209"/>
      <c r="H131" s="209" t="s">
        <v>405</v>
      </c>
      <c r="I131" s="209" t="s">
        <v>368</v>
      </c>
      <c r="J131" s="209">
        <v>50</v>
      </c>
      <c r="K131" s="250"/>
    </row>
    <row r="132" spans="2:11" ht="15" customHeight="1">
      <c r="B132" s="248"/>
      <c r="C132" s="209" t="s">
        <v>385</v>
      </c>
      <c r="D132" s="209"/>
      <c r="E132" s="209"/>
      <c r="F132" s="228" t="s">
        <v>372</v>
      </c>
      <c r="G132" s="209"/>
      <c r="H132" s="209" t="s">
        <v>405</v>
      </c>
      <c r="I132" s="209" t="s">
        <v>368</v>
      </c>
      <c r="J132" s="209">
        <v>50</v>
      </c>
      <c r="K132" s="250"/>
    </row>
    <row r="133" spans="2:11" ht="15" customHeight="1">
      <c r="B133" s="248"/>
      <c r="C133" s="209" t="s">
        <v>391</v>
      </c>
      <c r="D133" s="209"/>
      <c r="E133" s="209"/>
      <c r="F133" s="228" t="s">
        <v>372</v>
      </c>
      <c r="G133" s="209"/>
      <c r="H133" s="209" t="s">
        <v>405</v>
      </c>
      <c r="I133" s="209" t="s">
        <v>368</v>
      </c>
      <c r="J133" s="209">
        <v>50</v>
      </c>
      <c r="K133" s="250"/>
    </row>
    <row r="134" spans="2:11" ht="15" customHeight="1">
      <c r="B134" s="248"/>
      <c r="C134" s="209" t="s">
        <v>393</v>
      </c>
      <c r="D134" s="209"/>
      <c r="E134" s="209"/>
      <c r="F134" s="228" t="s">
        <v>372</v>
      </c>
      <c r="G134" s="209"/>
      <c r="H134" s="209" t="s">
        <v>405</v>
      </c>
      <c r="I134" s="209" t="s">
        <v>368</v>
      </c>
      <c r="J134" s="209">
        <v>50</v>
      </c>
      <c r="K134" s="250"/>
    </row>
    <row r="135" spans="2:11" ht="15" customHeight="1">
      <c r="B135" s="248"/>
      <c r="C135" s="209" t="s">
        <v>123</v>
      </c>
      <c r="D135" s="209"/>
      <c r="E135" s="209"/>
      <c r="F135" s="228" t="s">
        <v>372</v>
      </c>
      <c r="G135" s="209"/>
      <c r="H135" s="209" t="s">
        <v>418</v>
      </c>
      <c r="I135" s="209" t="s">
        <v>368</v>
      </c>
      <c r="J135" s="209">
        <v>255</v>
      </c>
      <c r="K135" s="250"/>
    </row>
    <row r="136" spans="2:11" ht="15" customHeight="1">
      <c r="B136" s="248"/>
      <c r="C136" s="209" t="s">
        <v>395</v>
      </c>
      <c r="D136" s="209"/>
      <c r="E136" s="209"/>
      <c r="F136" s="228" t="s">
        <v>366</v>
      </c>
      <c r="G136" s="209"/>
      <c r="H136" s="209" t="s">
        <v>419</v>
      </c>
      <c r="I136" s="209" t="s">
        <v>397</v>
      </c>
      <c r="J136" s="209"/>
      <c r="K136" s="250"/>
    </row>
    <row r="137" spans="2:11" ht="15" customHeight="1">
      <c r="B137" s="248"/>
      <c r="C137" s="209" t="s">
        <v>398</v>
      </c>
      <c r="D137" s="209"/>
      <c r="E137" s="209"/>
      <c r="F137" s="228" t="s">
        <v>366</v>
      </c>
      <c r="G137" s="209"/>
      <c r="H137" s="209" t="s">
        <v>420</v>
      </c>
      <c r="I137" s="209" t="s">
        <v>400</v>
      </c>
      <c r="J137" s="209"/>
      <c r="K137" s="250"/>
    </row>
    <row r="138" spans="2:11" ht="15" customHeight="1">
      <c r="B138" s="248"/>
      <c r="C138" s="209" t="s">
        <v>401</v>
      </c>
      <c r="D138" s="209"/>
      <c r="E138" s="209"/>
      <c r="F138" s="228" t="s">
        <v>366</v>
      </c>
      <c r="G138" s="209"/>
      <c r="H138" s="209" t="s">
        <v>401</v>
      </c>
      <c r="I138" s="209" t="s">
        <v>400</v>
      </c>
      <c r="J138" s="209"/>
      <c r="K138" s="250"/>
    </row>
    <row r="139" spans="2:11" ht="15" customHeight="1">
      <c r="B139" s="248"/>
      <c r="C139" s="209" t="s">
        <v>45</v>
      </c>
      <c r="D139" s="209"/>
      <c r="E139" s="209"/>
      <c r="F139" s="228" t="s">
        <v>366</v>
      </c>
      <c r="G139" s="209"/>
      <c r="H139" s="209" t="s">
        <v>421</v>
      </c>
      <c r="I139" s="209" t="s">
        <v>400</v>
      </c>
      <c r="J139" s="209"/>
      <c r="K139" s="250"/>
    </row>
    <row r="140" spans="2:11" ht="15" customHeight="1">
      <c r="B140" s="248"/>
      <c r="C140" s="209" t="s">
        <v>422</v>
      </c>
      <c r="D140" s="209"/>
      <c r="E140" s="209"/>
      <c r="F140" s="228" t="s">
        <v>366</v>
      </c>
      <c r="G140" s="209"/>
      <c r="H140" s="209" t="s">
        <v>423</v>
      </c>
      <c r="I140" s="209" t="s">
        <v>400</v>
      </c>
      <c r="J140" s="209"/>
      <c r="K140" s="250"/>
    </row>
    <row r="141" spans="2:11" ht="15" customHeight="1">
      <c r="B141" s="251"/>
      <c r="C141" s="252"/>
      <c r="D141" s="252"/>
      <c r="E141" s="252"/>
      <c r="F141" s="252"/>
      <c r="G141" s="252"/>
      <c r="H141" s="252"/>
      <c r="I141" s="252"/>
      <c r="J141" s="252"/>
      <c r="K141" s="253"/>
    </row>
    <row r="142" spans="2:11" ht="18.75" customHeight="1">
      <c r="B142" s="205"/>
      <c r="C142" s="205"/>
      <c r="D142" s="205"/>
      <c r="E142" s="205"/>
      <c r="F142" s="240"/>
      <c r="G142" s="205"/>
      <c r="H142" s="205"/>
      <c r="I142" s="205"/>
      <c r="J142" s="205"/>
      <c r="K142" s="205"/>
    </row>
    <row r="143" spans="2:11" ht="18.75" customHeight="1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</row>
    <row r="144" spans="2:11" ht="7.5" customHeight="1">
      <c r="B144" s="216"/>
      <c r="C144" s="217"/>
      <c r="D144" s="217"/>
      <c r="E144" s="217"/>
      <c r="F144" s="217"/>
      <c r="G144" s="217"/>
      <c r="H144" s="217"/>
      <c r="I144" s="217"/>
      <c r="J144" s="217"/>
      <c r="K144" s="218"/>
    </row>
    <row r="145" spans="2:11" ht="45" customHeight="1">
      <c r="B145" s="219"/>
      <c r="C145" s="320" t="s">
        <v>424</v>
      </c>
      <c r="D145" s="320"/>
      <c r="E145" s="320"/>
      <c r="F145" s="320"/>
      <c r="G145" s="320"/>
      <c r="H145" s="320"/>
      <c r="I145" s="320"/>
      <c r="J145" s="320"/>
      <c r="K145" s="220"/>
    </row>
    <row r="146" spans="2:11" ht="17.25" customHeight="1">
      <c r="B146" s="219"/>
      <c r="C146" s="221" t="s">
        <v>360</v>
      </c>
      <c r="D146" s="221"/>
      <c r="E146" s="221"/>
      <c r="F146" s="221" t="s">
        <v>361</v>
      </c>
      <c r="G146" s="222"/>
      <c r="H146" s="221" t="s">
        <v>118</v>
      </c>
      <c r="I146" s="221" t="s">
        <v>64</v>
      </c>
      <c r="J146" s="221" t="s">
        <v>362</v>
      </c>
      <c r="K146" s="220"/>
    </row>
    <row r="147" spans="2:11" ht="17.25" customHeight="1">
      <c r="B147" s="219"/>
      <c r="C147" s="223" t="s">
        <v>363</v>
      </c>
      <c r="D147" s="223"/>
      <c r="E147" s="223"/>
      <c r="F147" s="224" t="s">
        <v>364</v>
      </c>
      <c r="G147" s="225"/>
      <c r="H147" s="223"/>
      <c r="I147" s="223"/>
      <c r="J147" s="223" t="s">
        <v>365</v>
      </c>
      <c r="K147" s="220"/>
    </row>
    <row r="148" spans="2:11" ht="5.25" customHeight="1">
      <c r="B148" s="229"/>
      <c r="C148" s="226"/>
      <c r="D148" s="226"/>
      <c r="E148" s="226"/>
      <c r="F148" s="226"/>
      <c r="G148" s="227"/>
      <c r="H148" s="226"/>
      <c r="I148" s="226"/>
      <c r="J148" s="226"/>
      <c r="K148" s="250"/>
    </row>
    <row r="149" spans="2:11" ht="15" customHeight="1">
      <c r="B149" s="229"/>
      <c r="C149" s="254" t="s">
        <v>369</v>
      </c>
      <c r="D149" s="209"/>
      <c r="E149" s="209"/>
      <c r="F149" s="255" t="s">
        <v>366</v>
      </c>
      <c r="G149" s="209"/>
      <c r="H149" s="254" t="s">
        <v>405</v>
      </c>
      <c r="I149" s="254" t="s">
        <v>368</v>
      </c>
      <c r="J149" s="254">
        <v>120</v>
      </c>
      <c r="K149" s="250"/>
    </row>
    <row r="150" spans="2:11" ht="15" customHeight="1">
      <c r="B150" s="229"/>
      <c r="C150" s="254" t="s">
        <v>414</v>
      </c>
      <c r="D150" s="209"/>
      <c r="E150" s="209"/>
      <c r="F150" s="255" t="s">
        <v>366</v>
      </c>
      <c r="G150" s="209"/>
      <c r="H150" s="254" t="s">
        <v>425</v>
      </c>
      <c r="I150" s="254" t="s">
        <v>368</v>
      </c>
      <c r="J150" s="254" t="s">
        <v>416</v>
      </c>
      <c r="K150" s="250"/>
    </row>
    <row r="151" spans="2:11" ht="15" customHeight="1">
      <c r="B151" s="229"/>
      <c r="C151" s="254" t="s">
        <v>315</v>
      </c>
      <c r="D151" s="209"/>
      <c r="E151" s="209"/>
      <c r="F151" s="255" t="s">
        <v>366</v>
      </c>
      <c r="G151" s="209"/>
      <c r="H151" s="254" t="s">
        <v>426</v>
      </c>
      <c r="I151" s="254" t="s">
        <v>368</v>
      </c>
      <c r="J151" s="254" t="s">
        <v>416</v>
      </c>
      <c r="K151" s="250"/>
    </row>
    <row r="152" spans="2:11" ht="15" customHeight="1">
      <c r="B152" s="229"/>
      <c r="C152" s="254" t="s">
        <v>371</v>
      </c>
      <c r="D152" s="209"/>
      <c r="E152" s="209"/>
      <c r="F152" s="255" t="s">
        <v>372</v>
      </c>
      <c r="G152" s="209"/>
      <c r="H152" s="254" t="s">
        <v>405</v>
      </c>
      <c r="I152" s="254" t="s">
        <v>368</v>
      </c>
      <c r="J152" s="254">
        <v>50</v>
      </c>
      <c r="K152" s="250"/>
    </row>
    <row r="153" spans="2:11" ht="15" customHeight="1">
      <c r="B153" s="229"/>
      <c r="C153" s="254" t="s">
        <v>374</v>
      </c>
      <c r="D153" s="209"/>
      <c r="E153" s="209"/>
      <c r="F153" s="255" t="s">
        <v>366</v>
      </c>
      <c r="G153" s="209"/>
      <c r="H153" s="254" t="s">
        <v>405</v>
      </c>
      <c r="I153" s="254" t="s">
        <v>376</v>
      </c>
      <c r="J153" s="254"/>
      <c r="K153" s="250"/>
    </row>
    <row r="154" spans="2:11" ht="15" customHeight="1">
      <c r="B154" s="229"/>
      <c r="C154" s="254" t="s">
        <v>385</v>
      </c>
      <c r="D154" s="209"/>
      <c r="E154" s="209"/>
      <c r="F154" s="255" t="s">
        <v>372</v>
      </c>
      <c r="G154" s="209"/>
      <c r="H154" s="254" t="s">
        <v>405</v>
      </c>
      <c r="I154" s="254" t="s">
        <v>368</v>
      </c>
      <c r="J154" s="254">
        <v>50</v>
      </c>
      <c r="K154" s="250"/>
    </row>
    <row r="155" spans="2:11" ht="15" customHeight="1">
      <c r="B155" s="229"/>
      <c r="C155" s="254" t="s">
        <v>393</v>
      </c>
      <c r="D155" s="209"/>
      <c r="E155" s="209"/>
      <c r="F155" s="255" t="s">
        <v>372</v>
      </c>
      <c r="G155" s="209"/>
      <c r="H155" s="254" t="s">
        <v>405</v>
      </c>
      <c r="I155" s="254" t="s">
        <v>368</v>
      </c>
      <c r="J155" s="254">
        <v>50</v>
      </c>
      <c r="K155" s="250"/>
    </row>
    <row r="156" spans="2:11" ht="15" customHeight="1">
      <c r="B156" s="229"/>
      <c r="C156" s="254" t="s">
        <v>391</v>
      </c>
      <c r="D156" s="209"/>
      <c r="E156" s="209"/>
      <c r="F156" s="255" t="s">
        <v>372</v>
      </c>
      <c r="G156" s="209"/>
      <c r="H156" s="254" t="s">
        <v>405</v>
      </c>
      <c r="I156" s="254" t="s">
        <v>368</v>
      </c>
      <c r="J156" s="254">
        <v>50</v>
      </c>
      <c r="K156" s="250"/>
    </row>
    <row r="157" spans="2:11" ht="15" customHeight="1">
      <c r="B157" s="229"/>
      <c r="C157" s="254" t="s">
        <v>99</v>
      </c>
      <c r="D157" s="209"/>
      <c r="E157" s="209"/>
      <c r="F157" s="255" t="s">
        <v>366</v>
      </c>
      <c r="G157" s="209"/>
      <c r="H157" s="254" t="s">
        <v>427</v>
      </c>
      <c r="I157" s="254" t="s">
        <v>368</v>
      </c>
      <c r="J157" s="254" t="s">
        <v>428</v>
      </c>
      <c r="K157" s="250"/>
    </row>
    <row r="158" spans="2:11" ht="15" customHeight="1">
      <c r="B158" s="229"/>
      <c r="C158" s="254" t="s">
        <v>429</v>
      </c>
      <c r="D158" s="209"/>
      <c r="E158" s="209"/>
      <c r="F158" s="255" t="s">
        <v>366</v>
      </c>
      <c r="G158" s="209"/>
      <c r="H158" s="254" t="s">
        <v>430</v>
      </c>
      <c r="I158" s="254" t="s">
        <v>400</v>
      </c>
      <c r="J158" s="254"/>
      <c r="K158" s="250"/>
    </row>
    <row r="159" spans="2:11" ht="15" customHeight="1">
      <c r="B159" s="256"/>
      <c r="C159" s="238"/>
      <c r="D159" s="238"/>
      <c r="E159" s="238"/>
      <c r="F159" s="238"/>
      <c r="G159" s="238"/>
      <c r="H159" s="238"/>
      <c r="I159" s="238"/>
      <c r="J159" s="238"/>
      <c r="K159" s="257"/>
    </row>
    <row r="160" spans="2:11" ht="18.75" customHeight="1">
      <c r="B160" s="205"/>
      <c r="C160" s="209"/>
      <c r="D160" s="209"/>
      <c r="E160" s="209"/>
      <c r="F160" s="228"/>
      <c r="G160" s="209"/>
      <c r="H160" s="209"/>
      <c r="I160" s="209"/>
      <c r="J160" s="209"/>
      <c r="K160" s="205"/>
    </row>
    <row r="161" spans="2:11" ht="18.75" customHeight="1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</row>
    <row r="162" spans="2:11" ht="7.5" customHeight="1">
      <c r="B162" s="197"/>
      <c r="C162" s="198"/>
      <c r="D162" s="198"/>
      <c r="E162" s="198"/>
      <c r="F162" s="198"/>
      <c r="G162" s="198"/>
      <c r="H162" s="198"/>
      <c r="I162" s="198"/>
      <c r="J162" s="198"/>
      <c r="K162" s="199"/>
    </row>
    <row r="163" spans="2:11" ht="45" customHeight="1">
      <c r="B163" s="200"/>
      <c r="C163" s="317" t="s">
        <v>431</v>
      </c>
      <c r="D163" s="317"/>
      <c r="E163" s="317"/>
      <c r="F163" s="317"/>
      <c r="G163" s="317"/>
      <c r="H163" s="317"/>
      <c r="I163" s="317"/>
      <c r="J163" s="317"/>
      <c r="K163" s="201"/>
    </row>
    <row r="164" spans="2:11" ht="17.25" customHeight="1">
      <c r="B164" s="200"/>
      <c r="C164" s="221" t="s">
        <v>360</v>
      </c>
      <c r="D164" s="221"/>
      <c r="E164" s="221"/>
      <c r="F164" s="221" t="s">
        <v>361</v>
      </c>
      <c r="G164" s="258"/>
      <c r="H164" s="259" t="s">
        <v>118</v>
      </c>
      <c r="I164" s="259" t="s">
        <v>64</v>
      </c>
      <c r="J164" s="221" t="s">
        <v>362</v>
      </c>
      <c r="K164" s="201"/>
    </row>
    <row r="165" spans="2:11" ht="17.25" customHeight="1">
      <c r="B165" s="202"/>
      <c r="C165" s="223" t="s">
        <v>363</v>
      </c>
      <c r="D165" s="223"/>
      <c r="E165" s="223"/>
      <c r="F165" s="224" t="s">
        <v>364</v>
      </c>
      <c r="G165" s="260"/>
      <c r="H165" s="261"/>
      <c r="I165" s="261"/>
      <c r="J165" s="223" t="s">
        <v>365</v>
      </c>
      <c r="K165" s="203"/>
    </row>
    <row r="166" spans="2:11" ht="5.25" customHeight="1">
      <c r="B166" s="229"/>
      <c r="C166" s="226"/>
      <c r="D166" s="226"/>
      <c r="E166" s="226"/>
      <c r="F166" s="226"/>
      <c r="G166" s="227"/>
      <c r="H166" s="226"/>
      <c r="I166" s="226"/>
      <c r="J166" s="226"/>
      <c r="K166" s="250"/>
    </row>
    <row r="167" spans="2:11" ht="15" customHeight="1">
      <c r="B167" s="229"/>
      <c r="C167" s="209" t="s">
        <v>369</v>
      </c>
      <c r="D167" s="209"/>
      <c r="E167" s="209"/>
      <c r="F167" s="228" t="s">
        <v>366</v>
      </c>
      <c r="G167" s="209"/>
      <c r="H167" s="209" t="s">
        <v>405</v>
      </c>
      <c r="I167" s="209" t="s">
        <v>368</v>
      </c>
      <c r="J167" s="209">
        <v>120</v>
      </c>
      <c r="K167" s="250"/>
    </row>
    <row r="168" spans="2:11" ht="15" customHeight="1">
      <c r="B168" s="229"/>
      <c r="C168" s="209" t="s">
        <v>414</v>
      </c>
      <c r="D168" s="209"/>
      <c r="E168" s="209"/>
      <c r="F168" s="228" t="s">
        <v>366</v>
      </c>
      <c r="G168" s="209"/>
      <c r="H168" s="209" t="s">
        <v>415</v>
      </c>
      <c r="I168" s="209" t="s">
        <v>368</v>
      </c>
      <c r="J168" s="209" t="s">
        <v>416</v>
      </c>
      <c r="K168" s="250"/>
    </row>
    <row r="169" spans="2:11" ht="15" customHeight="1">
      <c r="B169" s="229"/>
      <c r="C169" s="209" t="s">
        <v>315</v>
      </c>
      <c r="D169" s="209"/>
      <c r="E169" s="209"/>
      <c r="F169" s="228" t="s">
        <v>366</v>
      </c>
      <c r="G169" s="209"/>
      <c r="H169" s="209" t="s">
        <v>432</v>
      </c>
      <c r="I169" s="209" t="s">
        <v>368</v>
      </c>
      <c r="J169" s="209" t="s">
        <v>416</v>
      </c>
      <c r="K169" s="250"/>
    </row>
    <row r="170" spans="2:11" ht="15" customHeight="1">
      <c r="B170" s="229"/>
      <c r="C170" s="209" t="s">
        <v>371</v>
      </c>
      <c r="D170" s="209"/>
      <c r="E170" s="209"/>
      <c r="F170" s="228" t="s">
        <v>372</v>
      </c>
      <c r="G170" s="209"/>
      <c r="H170" s="209" t="s">
        <v>432</v>
      </c>
      <c r="I170" s="209" t="s">
        <v>368</v>
      </c>
      <c r="J170" s="209">
        <v>50</v>
      </c>
      <c r="K170" s="250"/>
    </row>
    <row r="171" spans="2:11" ht="15" customHeight="1">
      <c r="B171" s="229"/>
      <c r="C171" s="209" t="s">
        <v>374</v>
      </c>
      <c r="D171" s="209"/>
      <c r="E171" s="209"/>
      <c r="F171" s="228" t="s">
        <v>366</v>
      </c>
      <c r="G171" s="209"/>
      <c r="H171" s="209" t="s">
        <v>432</v>
      </c>
      <c r="I171" s="209" t="s">
        <v>376</v>
      </c>
      <c r="J171" s="209"/>
      <c r="K171" s="250"/>
    </row>
    <row r="172" spans="2:11" ht="15" customHeight="1">
      <c r="B172" s="229"/>
      <c r="C172" s="209" t="s">
        <v>385</v>
      </c>
      <c r="D172" s="209"/>
      <c r="E172" s="209"/>
      <c r="F172" s="228" t="s">
        <v>372</v>
      </c>
      <c r="G172" s="209"/>
      <c r="H172" s="209" t="s">
        <v>432</v>
      </c>
      <c r="I172" s="209" t="s">
        <v>368</v>
      </c>
      <c r="J172" s="209">
        <v>50</v>
      </c>
      <c r="K172" s="250"/>
    </row>
    <row r="173" spans="2:11" ht="15" customHeight="1">
      <c r="B173" s="229"/>
      <c r="C173" s="209" t="s">
        <v>393</v>
      </c>
      <c r="D173" s="209"/>
      <c r="E173" s="209"/>
      <c r="F173" s="228" t="s">
        <v>372</v>
      </c>
      <c r="G173" s="209"/>
      <c r="H173" s="209" t="s">
        <v>432</v>
      </c>
      <c r="I173" s="209" t="s">
        <v>368</v>
      </c>
      <c r="J173" s="209">
        <v>50</v>
      </c>
      <c r="K173" s="250"/>
    </row>
    <row r="174" spans="2:11" ht="15" customHeight="1">
      <c r="B174" s="229"/>
      <c r="C174" s="209" t="s">
        <v>391</v>
      </c>
      <c r="D174" s="209"/>
      <c r="E174" s="209"/>
      <c r="F174" s="228" t="s">
        <v>372</v>
      </c>
      <c r="G174" s="209"/>
      <c r="H174" s="209" t="s">
        <v>432</v>
      </c>
      <c r="I174" s="209" t="s">
        <v>368</v>
      </c>
      <c r="J174" s="209">
        <v>50</v>
      </c>
      <c r="K174" s="250"/>
    </row>
    <row r="175" spans="2:11" ht="15" customHeight="1">
      <c r="B175" s="229"/>
      <c r="C175" s="209" t="s">
        <v>117</v>
      </c>
      <c r="D175" s="209"/>
      <c r="E175" s="209"/>
      <c r="F175" s="228" t="s">
        <v>366</v>
      </c>
      <c r="G175" s="209"/>
      <c r="H175" s="209" t="s">
        <v>433</v>
      </c>
      <c r="I175" s="209" t="s">
        <v>434</v>
      </c>
      <c r="J175" s="209"/>
      <c r="K175" s="250"/>
    </row>
    <row r="176" spans="2:11" ht="15" customHeight="1">
      <c r="B176" s="229"/>
      <c r="C176" s="209" t="s">
        <v>64</v>
      </c>
      <c r="D176" s="209"/>
      <c r="E176" s="209"/>
      <c r="F176" s="228" t="s">
        <v>366</v>
      </c>
      <c r="G176" s="209"/>
      <c r="H176" s="209" t="s">
        <v>435</v>
      </c>
      <c r="I176" s="209" t="s">
        <v>436</v>
      </c>
      <c r="J176" s="209">
        <v>1</v>
      </c>
      <c r="K176" s="250"/>
    </row>
    <row r="177" spans="2:11" ht="15" customHeight="1">
      <c r="B177" s="229"/>
      <c r="C177" s="209" t="s">
        <v>60</v>
      </c>
      <c r="D177" s="209"/>
      <c r="E177" s="209"/>
      <c r="F177" s="228" t="s">
        <v>366</v>
      </c>
      <c r="G177" s="209"/>
      <c r="H177" s="209" t="s">
        <v>437</v>
      </c>
      <c r="I177" s="209" t="s">
        <v>368</v>
      </c>
      <c r="J177" s="209">
        <v>20</v>
      </c>
      <c r="K177" s="250"/>
    </row>
    <row r="178" spans="2:11" ht="15" customHeight="1">
      <c r="B178" s="229"/>
      <c r="C178" s="209" t="s">
        <v>118</v>
      </c>
      <c r="D178" s="209"/>
      <c r="E178" s="209"/>
      <c r="F178" s="228" t="s">
        <v>366</v>
      </c>
      <c r="G178" s="209"/>
      <c r="H178" s="209" t="s">
        <v>438</v>
      </c>
      <c r="I178" s="209" t="s">
        <v>368</v>
      </c>
      <c r="J178" s="209">
        <v>255</v>
      </c>
      <c r="K178" s="250"/>
    </row>
    <row r="179" spans="2:11" ht="15" customHeight="1">
      <c r="B179" s="229"/>
      <c r="C179" s="209" t="s">
        <v>119</v>
      </c>
      <c r="D179" s="209"/>
      <c r="E179" s="209"/>
      <c r="F179" s="228" t="s">
        <v>366</v>
      </c>
      <c r="G179" s="209"/>
      <c r="H179" s="209" t="s">
        <v>331</v>
      </c>
      <c r="I179" s="209" t="s">
        <v>368</v>
      </c>
      <c r="J179" s="209">
        <v>10</v>
      </c>
      <c r="K179" s="250"/>
    </row>
    <row r="180" spans="2:11" ht="15" customHeight="1">
      <c r="B180" s="229"/>
      <c r="C180" s="209" t="s">
        <v>120</v>
      </c>
      <c r="D180" s="209"/>
      <c r="E180" s="209"/>
      <c r="F180" s="228" t="s">
        <v>366</v>
      </c>
      <c r="G180" s="209"/>
      <c r="H180" s="209" t="s">
        <v>439</v>
      </c>
      <c r="I180" s="209" t="s">
        <v>400</v>
      </c>
      <c r="J180" s="209"/>
      <c r="K180" s="250"/>
    </row>
    <row r="181" spans="2:11" ht="15" customHeight="1">
      <c r="B181" s="229"/>
      <c r="C181" s="209" t="s">
        <v>440</v>
      </c>
      <c r="D181" s="209"/>
      <c r="E181" s="209"/>
      <c r="F181" s="228" t="s">
        <v>366</v>
      </c>
      <c r="G181" s="209"/>
      <c r="H181" s="209" t="s">
        <v>441</v>
      </c>
      <c r="I181" s="209" t="s">
        <v>400</v>
      </c>
      <c r="J181" s="209"/>
      <c r="K181" s="250"/>
    </row>
    <row r="182" spans="2:11" ht="15" customHeight="1">
      <c r="B182" s="229"/>
      <c r="C182" s="209" t="s">
        <v>429</v>
      </c>
      <c r="D182" s="209"/>
      <c r="E182" s="209"/>
      <c r="F182" s="228" t="s">
        <v>366</v>
      </c>
      <c r="G182" s="209"/>
      <c r="H182" s="209" t="s">
        <v>442</v>
      </c>
      <c r="I182" s="209" t="s">
        <v>400</v>
      </c>
      <c r="J182" s="209"/>
      <c r="K182" s="250"/>
    </row>
    <row r="183" spans="2:11" ht="15" customHeight="1">
      <c r="B183" s="229"/>
      <c r="C183" s="209" t="s">
        <v>122</v>
      </c>
      <c r="D183" s="209"/>
      <c r="E183" s="209"/>
      <c r="F183" s="228" t="s">
        <v>372</v>
      </c>
      <c r="G183" s="209"/>
      <c r="H183" s="209" t="s">
        <v>443</v>
      </c>
      <c r="I183" s="209" t="s">
        <v>368</v>
      </c>
      <c r="J183" s="209">
        <v>50</v>
      </c>
      <c r="K183" s="250"/>
    </row>
    <row r="184" spans="2:11" ht="15" customHeight="1">
      <c r="B184" s="229"/>
      <c r="C184" s="209" t="s">
        <v>444</v>
      </c>
      <c r="D184" s="209"/>
      <c r="E184" s="209"/>
      <c r="F184" s="228" t="s">
        <v>372</v>
      </c>
      <c r="G184" s="209"/>
      <c r="H184" s="209" t="s">
        <v>445</v>
      </c>
      <c r="I184" s="209" t="s">
        <v>446</v>
      </c>
      <c r="J184" s="209"/>
      <c r="K184" s="250"/>
    </row>
    <row r="185" spans="2:11" ht="15" customHeight="1">
      <c r="B185" s="229"/>
      <c r="C185" s="209" t="s">
        <v>447</v>
      </c>
      <c r="D185" s="209"/>
      <c r="E185" s="209"/>
      <c r="F185" s="228" t="s">
        <v>372</v>
      </c>
      <c r="G185" s="209"/>
      <c r="H185" s="209" t="s">
        <v>448</v>
      </c>
      <c r="I185" s="209" t="s">
        <v>446</v>
      </c>
      <c r="J185" s="209"/>
      <c r="K185" s="250"/>
    </row>
    <row r="186" spans="2:11" ht="15" customHeight="1">
      <c r="B186" s="229"/>
      <c r="C186" s="209" t="s">
        <v>449</v>
      </c>
      <c r="D186" s="209"/>
      <c r="E186" s="209"/>
      <c r="F186" s="228" t="s">
        <v>372</v>
      </c>
      <c r="G186" s="209"/>
      <c r="H186" s="209" t="s">
        <v>450</v>
      </c>
      <c r="I186" s="209" t="s">
        <v>446</v>
      </c>
      <c r="J186" s="209"/>
      <c r="K186" s="250"/>
    </row>
    <row r="187" spans="2:11" ht="15" customHeight="1">
      <c r="B187" s="229"/>
      <c r="C187" s="262" t="s">
        <v>451</v>
      </c>
      <c r="D187" s="209"/>
      <c r="E187" s="209"/>
      <c r="F187" s="228" t="s">
        <v>372</v>
      </c>
      <c r="G187" s="209"/>
      <c r="H187" s="209" t="s">
        <v>452</v>
      </c>
      <c r="I187" s="209" t="s">
        <v>453</v>
      </c>
      <c r="J187" s="263" t="s">
        <v>454</v>
      </c>
      <c r="K187" s="250"/>
    </row>
    <row r="188" spans="2:11" ht="15" customHeight="1">
      <c r="B188" s="229"/>
      <c r="C188" s="214" t="s">
        <v>49</v>
      </c>
      <c r="D188" s="209"/>
      <c r="E188" s="209"/>
      <c r="F188" s="228" t="s">
        <v>366</v>
      </c>
      <c r="G188" s="209"/>
      <c r="H188" s="205" t="s">
        <v>455</v>
      </c>
      <c r="I188" s="209" t="s">
        <v>456</v>
      </c>
      <c r="J188" s="209"/>
      <c r="K188" s="250"/>
    </row>
    <row r="189" spans="2:11" ht="15" customHeight="1">
      <c r="B189" s="229"/>
      <c r="C189" s="214" t="s">
        <v>457</v>
      </c>
      <c r="D189" s="209"/>
      <c r="E189" s="209"/>
      <c r="F189" s="228" t="s">
        <v>366</v>
      </c>
      <c r="G189" s="209"/>
      <c r="H189" s="209" t="s">
        <v>458</v>
      </c>
      <c r="I189" s="209" t="s">
        <v>400</v>
      </c>
      <c r="J189" s="209"/>
      <c r="K189" s="250"/>
    </row>
    <row r="190" spans="2:11" ht="15" customHeight="1">
      <c r="B190" s="229"/>
      <c r="C190" s="214" t="s">
        <v>459</v>
      </c>
      <c r="D190" s="209"/>
      <c r="E190" s="209"/>
      <c r="F190" s="228" t="s">
        <v>366</v>
      </c>
      <c r="G190" s="209"/>
      <c r="H190" s="209" t="s">
        <v>460</v>
      </c>
      <c r="I190" s="209" t="s">
        <v>400</v>
      </c>
      <c r="J190" s="209"/>
      <c r="K190" s="250"/>
    </row>
    <row r="191" spans="2:11" ht="15" customHeight="1">
      <c r="B191" s="229"/>
      <c r="C191" s="214" t="s">
        <v>461</v>
      </c>
      <c r="D191" s="209"/>
      <c r="E191" s="209"/>
      <c r="F191" s="228" t="s">
        <v>372</v>
      </c>
      <c r="G191" s="209"/>
      <c r="H191" s="209" t="s">
        <v>462</v>
      </c>
      <c r="I191" s="209" t="s">
        <v>400</v>
      </c>
      <c r="J191" s="209"/>
      <c r="K191" s="250"/>
    </row>
    <row r="192" spans="2:11" ht="15" customHeight="1">
      <c r="B192" s="256"/>
      <c r="C192" s="264"/>
      <c r="D192" s="238"/>
      <c r="E192" s="238"/>
      <c r="F192" s="238"/>
      <c r="G192" s="238"/>
      <c r="H192" s="238"/>
      <c r="I192" s="238"/>
      <c r="J192" s="238"/>
      <c r="K192" s="257"/>
    </row>
    <row r="193" spans="2:11" ht="18.75" customHeight="1">
      <c r="B193" s="205"/>
      <c r="C193" s="209"/>
      <c r="D193" s="209"/>
      <c r="E193" s="209"/>
      <c r="F193" s="228"/>
      <c r="G193" s="209"/>
      <c r="H193" s="209"/>
      <c r="I193" s="209"/>
      <c r="J193" s="209"/>
      <c r="K193" s="205"/>
    </row>
    <row r="194" spans="2:11" ht="18.75" customHeight="1">
      <c r="B194" s="205"/>
      <c r="C194" s="209"/>
      <c r="D194" s="209"/>
      <c r="E194" s="209"/>
      <c r="F194" s="228"/>
      <c r="G194" s="209"/>
      <c r="H194" s="209"/>
      <c r="I194" s="209"/>
      <c r="J194" s="209"/>
      <c r="K194" s="205"/>
    </row>
    <row r="195" spans="2:11" ht="18.75" customHeight="1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</row>
    <row r="196" spans="2:11">
      <c r="B196" s="197"/>
      <c r="C196" s="198"/>
      <c r="D196" s="198"/>
      <c r="E196" s="198"/>
      <c r="F196" s="198"/>
      <c r="G196" s="198"/>
      <c r="H196" s="198"/>
      <c r="I196" s="198"/>
      <c r="J196" s="198"/>
      <c r="K196" s="199"/>
    </row>
    <row r="197" spans="2:11" ht="21">
      <c r="B197" s="200"/>
      <c r="C197" s="317" t="s">
        <v>463</v>
      </c>
      <c r="D197" s="317"/>
      <c r="E197" s="317"/>
      <c r="F197" s="317"/>
      <c r="G197" s="317"/>
      <c r="H197" s="317"/>
      <c r="I197" s="317"/>
      <c r="J197" s="317"/>
      <c r="K197" s="201"/>
    </row>
    <row r="198" spans="2:11" ht="25.5" customHeight="1">
      <c r="B198" s="200"/>
      <c r="C198" s="265" t="s">
        <v>464</v>
      </c>
      <c r="D198" s="265"/>
      <c r="E198" s="265"/>
      <c r="F198" s="265" t="s">
        <v>465</v>
      </c>
      <c r="G198" s="266"/>
      <c r="H198" s="321" t="s">
        <v>466</v>
      </c>
      <c r="I198" s="321"/>
      <c r="J198" s="321"/>
      <c r="K198" s="201"/>
    </row>
    <row r="199" spans="2:11" ht="5.25" customHeight="1">
      <c r="B199" s="229"/>
      <c r="C199" s="226"/>
      <c r="D199" s="226"/>
      <c r="E199" s="226"/>
      <c r="F199" s="226"/>
      <c r="G199" s="209"/>
      <c r="H199" s="226"/>
      <c r="I199" s="226"/>
      <c r="J199" s="226"/>
      <c r="K199" s="250"/>
    </row>
    <row r="200" spans="2:11" ht="15" customHeight="1">
      <c r="B200" s="229"/>
      <c r="C200" s="209" t="s">
        <v>456</v>
      </c>
      <c r="D200" s="209"/>
      <c r="E200" s="209"/>
      <c r="F200" s="228" t="s">
        <v>50</v>
      </c>
      <c r="G200" s="209"/>
      <c r="H200" s="322" t="s">
        <v>467</v>
      </c>
      <c r="I200" s="322"/>
      <c r="J200" s="322"/>
      <c r="K200" s="250"/>
    </row>
    <row r="201" spans="2:11" ht="15" customHeight="1">
      <c r="B201" s="229"/>
      <c r="C201" s="235"/>
      <c r="D201" s="209"/>
      <c r="E201" s="209"/>
      <c r="F201" s="228" t="s">
        <v>51</v>
      </c>
      <c r="G201" s="209"/>
      <c r="H201" s="322" t="s">
        <v>468</v>
      </c>
      <c r="I201" s="322"/>
      <c r="J201" s="322"/>
      <c r="K201" s="250"/>
    </row>
    <row r="202" spans="2:11" ht="15" customHeight="1">
      <c r="B202" s="229"/>
      <c r="C202" s="235"/>
      <c r="D202" s="209"/>
      <c r="E202" s="209"/>
      <c r="F202" s="228" t="s">
        <v>54</v>
      </c>
      <c r="G202" s="209"/>
      <c r="H202" s="322" t="s">
        <v>469</v>
      </c>
      <c r="I202" s="322"/>
      <c r="J202" s="322"/>
      <c r="K202" s="250"/>
    </row>
    <row r="203" spans="2:11" ht="15" customHeight="1">
      <c r="B203" s="229"/>
      <c r="C203" s="209"/>
      <c r="D203" s="209"/>
      <c r="E203" s="209"/>
      <c r="F203" s="228" t="s">
        <v>52</v>
      </c>
      <c r="G203" s="209"/>
      <c r="H203" s="322" t="s">
        <v>470</v>
      </c>
      <c r="I203" s="322"/>
      <c r="J203" s="322"/>
      <c r="K203" s="250"/>
    </row>
    <row r="204" spans="2:11" ht="15" customHeight="1">
      <c r="B204" s="229"/>
      <c r="C204" s="209"/>
      <c r="D204" s="209"/>
      <c r="E204" s="209"/>
      <c r="F204" s="228" t="s">
        <v>53</v>
      </c>
      <c r="G204" s="209"/>
      <c r="H204" s="322" t="s">
        <v>471</v>
      </c>
      <c r="I204" s="322"/>
      <c r="J204" s="322"/>
      <c r="K204" s="250"/>
    </row>
    <row r="205" spans="2:11" ht="15" customHeight="1">
      <c r="B205" s="229"/>
      <c r="C205" s="209"/>
      <c r="D205" s="209"/>
      <c r="E205" s="209"/>
      <c r="F205" s="228"/>
      <c r="G205" s="209"/>
      <c r="H205" s="209"/>
      <c r="I205" s="209"/>
      <c r="J205" s="209"/>
      <c r="K205" s="250"/>
    </row>
    <row r="206" spans="2:11" ht="15" customHeight="1">
      <c r="B206" s="229"/>
      <c r="C206" s="209" t="s">
        <v>412</v>
      </c>
      <c r="D206" s="209"/>
      <c r="E206" s="209"/>
      <c r="F206" s="228" t="s">
        <v>83</v>
      </c>
      <c r="G206" s="209"/>
      <c r="H206" s="322" t="s">
        <v>472</v>
      </c>
      <c r="I206" s="322"/>
      <c r="J206" s="322"/>
      <c r="K206" s="250"/>
    </row>
    <row r="207" spans="2:11" ht="15" customHeight="1">
      <c r="B207" s="229"/>
      <c r="C207" s="235"/>
      <c r="D207" s="209"/>
      <c r="E207" s="209"/>
      <c r="F207" s="228" t="s">
        <v>309</v>
      </c>
      <c r="G207" s="209"/>
      <c r="H207" s="322" t="s">
        <v>310</v>
      </c>
      <c r="I207" s="322"/>
      <c r="J207" s="322"/>
      <c r="K207" s="250"/>
    </row>
    <row r="208" spans="2:11" ht="15" customHeight="1">
      <c r="B208" s="229"/>
      <c r="C208" s="209"/>
      <c r="D208" s="209"/>
      <c r="E208" s="209"/>
      <c r="F208" s="228" t="s">
        <v>307</v>
      </c>
      <c r="G208" s="209"/>
      <c r="H208" s="322" t="s">
        <v>473</v>
      </c>
      <c r="I208" s="322"/>
      <c r="J208" s="322"/>
      <c r="K208" s="250"/>
    </row>
    <row r="209" spans="2:11" ht="15" customHeight="1">
      <c r="B209" s="267"/>
      <c r="C209" s="235"/>
      <c r="D209" s="235"/>
      <c r="E209" s="235"/>
      <c r="F209" s="228" t="s">
        <v>311</v>
      </c>
      <c r="G209" s="214"/>
      <c r="H209" s="323" t="s">
        <v>312</v>
      </c>
      <c r="I209" s="323"/>
      <c r="J209" s="323"/>
      <c r="K209" s="268"/>
    </row>
    <row r="210" spans="2:11" ht="15" customHeight="1">
      <c r="B210" s="267"/>
      <c r="C210" s="235"/>
      <c r="D210" s="235"/>
      <c r="E210" s="235"/>
      <c r="F210" s="228" t="s">
        <v>313</v>
      </c>
      <c r="G210" s="214"/>
      <c r="H210" s="323" t="s">
        <v>474</v>
      </c>
      <c r="I210" s="323"/>
      <c r="J210" s="323"/>
      <c r="K210" s="268"/>
    </row>
    <row r="211" spans="2:11" ht="15" customHeight="1">
      <c r="B211" s="267"/>
      <c r="C211" s="235"/>
      <c r="D211" s="235"/>
      <c r="E211" s="235"/>
      <c r="F211" s="269"/>
      <c r="G211" s="214"/>
      <c r="H211" s="270"/>
      <c r="I211" s="270"/>
      <c r="J211" s="270"/>
      <c r="K211" s="268"/>
    </row>
    <row r="212" spans="2:11" ht="15" customHeight="1">
      <c r="B212" s="267"/>
      <c r="C212" s="209" t="s">
        <v>436</v>
      </c>
      <c r="D212" s="235"/>
      <c r="E212" s="235"/>
      <c r="F212" s="228">
        <v>1</v>
      </c>
      <c r="G212" s="214"/>
      <c r="H212" s="323" t="s">
        <v>475</v>
      </c>
      <c r="I212" s="323"/>
      <c r="J212" s="323"/>
      <c r="K212" s="268"/>
    </row>
    <row r="213" spans="2:11" ht="15" customHeight="1">
      <c r="B213" s="267"/>
      <c r="C213" s="235"/>
      <c r="D213" s="235"/>
      <c r="E213" s="235"/>
      <c r="F213" s="228">
        <v>2</v>
      </c>
      <c r="G213" s="214"/>
      <c r="H213" s="323" t="s">
        <v>476</v>
      </c>
      <c r="I213" s="323"/>
      <c r="J213" s="323"/>
      <c r="K213" s="268"/>
    </row>
    <row r="214" spans="2:11" ht="15" customHeight="1">
      <c r="B214" s="267"/>
      <c r="C214" s="235"/>
      <c r="D214" s="235"/>
      <c r="E214" s="235"/>
      <c r="F214" s="228">
        <v>3</v>
      </c>
      <c r="G214" s="214"/>
      <c r="H214" s="323" t="s">
        <v>477</v>
      </c>
      <c r="I214" s="323"/>
      <c r="J214" s="323"/>
      <c r="K214" s="268"/>
    </row>
    <row r="215" spans="2:11" ht="15" customHeight="1">
      <c r="B215" s="267"/>
      <c r="C215" s="235"/>
      <c r="D215" s="235"/>
      <c r="E215" s="235"/>
      <c r="F215" s="228">
        <v>4</v>
      </c>
      <c r="G215" s="214"/>
      <c r="H215" s="323" t="s">
        <v>478</v>
      </c>
      <c r="I215" s="323"/>
      <c r="J215" s="323"/>
      <c r="K215" s="268"/>
    </row>
    <row r="216" spans="2:11" ht="12.75" customHeight="1">
      <c r="B216" s="271"/>
      <c r="C216" s="272"/>
      <c r="D216" s="272"/>
      <c r="E216" s="272"/>
      <c r="F216" s="272"/>
      <c r="G216" s="272"/>
      <c r="H216" s="272"/>
      <c r="I216" s="272"/>
      <c r="J216" s="272"/>
      <c r="K216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Neklanka - Stavební úprav...</vt:lpstr>
      <vt:lpstr>Pokyny pro vyplnění</vt:lpstr>
      <vt:lpstr>'Neklanka - Stavební úprav...'!Názvy_tisku</vt:lpstr>
      <vt:lpstr>'Rekapitulace stavby'!Názvy_tisku</vt:lpstr>
      <vt:lpstr>'Neklanka - Stavební úprav...'!Oblast_tisku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DESKTOP-FN0E50G\Jarka</dc:creator>
  <cp:lastModifiedBy>NOVÝ Tomáš</cp:lastModifiedBy>
  <dcterms:created xsi:type="dcterms:W3CDTF">2018-10-18T15:27:37Z</dcterms:created>
  <dcterms:modified xsi:type="dcterms:W3CDTF">2019-04-02T12:37:43Z</dcterms:modified>
</cp:coreProperties>
</file>