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600" windowHeight="9735" activeTab="0"/>
  </bookViews>
  <sheets>
    <sheet name="Rekapitulace stavby" sheetId="1" r:id="rId1"/>
    <sheet name="12.1-2018 - VÝMĚNA OKEN V..." sheetId="2" r:id="rId2"/>
  </sheets>
  <definedNames>
    <definedName name="_xlnm._FilterDatabase" localSheetId="1" hidden="1">'12.1-2018 - VÝMĚNA OKEN V...'!$C$134:$K$577</definedName>
    <definedName name="_xlnm.Print_Area" localSheetId="1">'12.1-2018 - VÝMĚNA OKEN V...'!$C$4:$J$76,'12.1-2018 - VÝMĚNA OKEN V...'!$C$82:$J$116,'12.1-2018 - VÝMĚNA OKEN V...'!$C$122:$K$577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'12.1-2018 - VÝMĚNA OKEN V...'!$134:$134</definedName>
  </definedNames>
  <calcPr calcId="152511"/>
</workbook>
</file>

<file path=xl/sharedStrings.xml><?xml version="1.0" encoding="utf-8"?>
<sst xmlns="http://schemas.openxmlformats.org/spreadsheetml/2006/main" count="4740" uniqueCount="672">
  <si>
    <t>Export Komplet</t>
  </si>
  <si>
    <t/>
  </si>
  <si>
    <t>2.0</t>
  </si>
  <si>
    <t>ZAMOK</t>
  </si>
  <si>
    <t>False</t>
  </si>
  <si>
    <t>{6dc90487-62d2-4e5c-91c6-d4bd0e9f9fe4}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</si>
  <si>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</si>
  <si>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</si>
  <si>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</si>
  <si>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</si>
  <si>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</si>
  <si>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</si>
  <si>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</si>
  <si>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</si>
  <si>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12-2018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</si>
  <si>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</si>
  <si>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</si>
  <si>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ZŠ a MŠ Praha 5 - Smíchov, U Santošky 1007/1</t>
  </si>
  <si>
    <t>0,1</t>
  </si>
  <si>
    <t>KSO:</t>
  </si>
  <si>
    <t>CC-CZ:</t>
  </si>
  <si>
    <t>1</t>
  </si>
  <si>
    <t>Místo:</t>
  </si>
  <si>
    <t>U Santošky 1007/1, Praha 5</t>
  </si>
  <si>
    <t>Datum:</t>
  </si>
  <si>
    <t>11. 12. 2018</t>
  </si>
  <si>
    <t>10</t>
  </si>
  <si>
    <t>100</t>
  </si>
  <si>
    <t>Zadavatel:</t>
  </si>
  <si>
    <t>IČ:</t>
  </si>
  <si>
    <t>MČ Praha 5, Nám. 14. října 4/1381, Praha 5</t>
  </si>
  <si>
    <t>DIČ:</t>
  </si>
  <si>
    <t>Uchazeč:</t>
  </si>
  <si>
    <t>Vyplň údaj</t>
  </si>
  <si>
    <t>Projektant:</t>
  </si>
  <si>
    <t>PROARCH spol. s r.o.</t>
  </si>
  <si>
    <t>True</t>
  </si>
  <si>
    <t>Zpracovatel:</t>
  </si>
  <si>
    <t>44847181</t>
  </si>
  <si>
    <t>CZ44847181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</si>
  <si>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</si>
  <si>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</si>
  <si>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</si>
  <si>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</si>
  <si>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</si>
  <si>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</si>
  <si>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</si>
  <si>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</si>
  <si>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</si>
  <si>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</si>
  <si>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</si>
  <si>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</si>
  <si>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</si>
  <si>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</si>
  <si>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</si>
  <si>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</si>
  <si>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</si>
  <si>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</si>
  <si>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</si>
  <si>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</si>
  <si>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</si>
  <si>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</si>
  <si>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</si>
  <si>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</si>
  <si>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</si>
  <si>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</si>
  <si>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</si>
  <si>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</si>
  <si>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</si>
  <si>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</si>
  <si>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</si>
  <si>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</si>
  <si>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</si>
  <si>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</si>
  <si>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</si>
  <si>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</si>
  <si>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</si>
  <si>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</si>
  <si>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</si>
  <si>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</si>
  <si>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</si>
  <si>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</si>
  <si>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</si>
  <si>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</si>
  <si>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</si>
  <si>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</si>
  <si>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12.1-2018</t>
  </si>
  <si>
    <t>VÝMĚNA OKEN VE DVORNÍ ČÁSTI - 3. a 4. NP</t>
  </si>
  <si>
    <t>STA</t>
  </si>
  <si>
    <t>{5819116a-c5e8-4b13-931c-475a2ab55dd2}</t>
  </si>
  <si>
    <t>2</t>
  </si>
  <si>
    <t>KRYCÍ LIST SOUPISU PRACÍ</t>
  </si>
  <si>
    <t>Objekt:</t>
  </si>
  <si>
    <t>12.1-2018 - VÝMĚNA OKEN VE DVORNÍ ČÁSTI - 3. a 4. NP</t>
  </si>
  <si>
    <t>REKAPITULACE ČLENĚNÍ SOUPISU PRACÍ</t>
  </si>
  <si>
    <t>Kód dílu - Popis</t>
  </si>
  <si>
    <t>Cena celkem [CZK]</t>
  </si>
  <si>
    <t>Náklady ze soupisu prací</t>
  </si>
  <si>
    <t>-1</t>
  </si>
  <si>
    <t>HSV -  Práce a dodávky HSV</t>
  </si>
  <si>
    <t xml:space="preserve">    6 -  Úpravy povrchů, podlahy a osazování výplní</t>
  </si>
  <si>
    <t xml:space="preserve">    9 -  Ostatní konstrukce a práce, bourání</t>
  </si>
  <si>
    <t xml:space="preserve">    997 -  Přesun sutě</t>
  </si>
  <si>
    <t xml:space="preserve">    998 -  Přesun hmot</t>
  </si>
  <si>
    <t>PSV -  Práce a dodávky PSV</t>
  </si>
  <si>
    <t xml:space="preserve">    764 -  Konstrukce klempířské</t>
  </si>
  <si>
    <t xml:space="preserve">    766 -  Konstrukce truhlářské</t>
  </si>
  <si>
    <t xml:space="preserve">    767 -  Konstrukce zámečnické</t>
  </si>
  <si>
    <t xml:space="preserve">    781 -  Dokončovací práce - obklady</t>
  </si>
  <si>
    <t xml:space="preserve">    783 -  Dokončovací práce - nátěry</t>
  </si>
  <si>
    <t xml:space="preserve">    784 -  Dokončovací práce - malby a tapety</t>
  </si>
  <si>
    <t xml:space="preserve">    786 -  Dokončovací práce - čalounické úpravy</t>
  </si>
  <si>
    <t>HZS -  Hodinové zúčtovací sazby</t>
  </si>
  <si>
    <t>VRN -  Vedlejší rozpočtové náklady</t>
  </si>
  <si>
    <t xml:space="preserve">    VRN1 -  Průzkumné, geodetické a projektové práce</t>
  </si>
  <si>
    <t xml:space="preserve">    VRN3 -  Zařízení staveniště</t>
  </si>
  <si>
    <t xml:space="preserve">    VRN4 - 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</si>
  <si>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</si>
  <si>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</si>
  <si>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</si>
  <si>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</si>
  <si>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</si>
  <si>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</si>
  <si>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</si>
  <si>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</si>
  <si>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</si>
  <si>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</si>
  <si>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</si>
  <si>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</si>
  <si>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</si>
  <si>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</si>
  <si>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</si>
  <si>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 xml:space="preserve"> Práce a dodávky HSV</t>
  </si>
  <si>
    <t>ROZPOCET</t>
  </si>
  <si>
    <t>6</t>
  </si>
  <si>
    <t xml:space="preserve"> Úpravy povrchů, podlahy a osazování výplní</t>
  </si>
  <si>
    <t>K</t>
  </si>
  <si>
    <t>612325302</t>
  </si>
  <si>
    <t>Vápenocementová štuková omítka ostění nebo nadpraží</t>
  </si>
  <si>
    <t>m2</t>
  </si>
  <si>
    <t>4</t>
  </si>
  <si>
    <t>-607038291</t>
  </si>
  <si>
    <t>VV</t>
  </si>
  <si>
    <t>"T1"(1,26+2,46*2)*3</t>
  </si>
  <si>
    <t>"T2" (1,26+2,46*2)*2</t>
  </si>
  <si>
    <t>"T3" (1,26+2,58*2)*5</t>
  </si>
  <si>
    <t>"T4" (1,26+2,58*2)*4</t>
  </si>
  <si>
    <t>"T5" (1,2+2,2*2)*2</t>
  </si>
  <si>
    <t>"T5a" (1,2+2,2*2)*3</t>
  </si>
  <si>
    <t>"T6" (1,2+2,2*2)*3</t>
  </si>
  <si>
    <t>"T6a" (1,2+2,2*2)*3</t>
  </si>
  <si>
    <t>"T7" (1,2+2,26*2)*1</t>
  </si>
  <si>
    <t>"T8" (1,2+2,28*2)*2</t>
  </si>
  <si>
    <t>"T9" (1,0+2,29*2)*3</t>
  </si>
  <si>
    <t>"T10" (1,1+2,36*2)*2</t>
  </si>
  <si>
    <t>"T11" (1,1+1,5*2)*2</t>
  </si>
  <si>
    <t>"T12" (1,1+2,3*2)*22</t>
  </si>
  <si>
    <t>"T13" (1,1+2,28*2)*3</t>
  </si>
  <si>
    <t>"T14" (1,1+2,28*2)*8</t>
  </si>
  <si>
    <t>"T15" (1,1+1,73*2)*3</t>
  </si>
  <si>
    <t>"T16" (0,47+1,23*2)*1</t>
  </si>
  <si>
    <t>"T17" (0,46+1,02*2)*2</t>
  </si>
  <si>
    <t>"T17a" (0,46+1,02*2)*1</t>
  </si>
  <si>
    <t>"T18" (1,56+2,97*2)*4</t>
  </si>
  <si>
    <t>"T19" (1,26+2,62*2)*4</t>
  </si>
  <si>
    <t>"T20" (1,26+2,62*2)*4</t>
  </si>
  <si>
    <t>"T21" (1,1+2,3*2)*4</t>
  </si>
  <si>
    <t>"T22" (1,1+1,53*2)*2</t>
  </si>
  <si>
    <t>"T23" (1,1+1,73*2)*3</t>
  </si>
  <si>
    <t>Součet</t>
  </si>
  <si>
    <t>542,67*0,3</t>
  </si>
  <si>
    <t>619991001</t>
  </si>
  <si>
    <t>Zakrytí podlah fólií přilepenou lepící páskou</t>
  </si>
  <si>
    <t>-1124112205</t>
  </si>
  <si>
    <t>šířka 2,5 m od oken</t>
  </si>
  <si>
    <t>145*2,5</t>
  </si>
  <si>
    <t>3</t>
  </si>
  <si>
    <t>619991011</t>
  </si>
  <si>
    <t>Obalení konstrukcí a prvků fólií přilepenou lepící páskou</t>
  </si>
  <si>
    <t>2111313241</t>
  </si>
  <si>
    <t>vnitřní plocha oken T1-T23</t>
  </si>
  <si>
    <t>253</t>
  </si>
  <si>
    <t>619995001</t>
  </si>
  <si>
    <t>Začištění omítek kolem oken, dveří, podlah nebo obkladů</t>
  </si>
  <si>
    <t>m</t>
  </si>
  <si>
    <t>948958543</t>
  </si>
  <si>
    <t>"T1"(1,26+2,46)*2*3</t>
  </si>
  <si>
    <t>"T2" (1,26+2,46)*2*2</t>
  </si>
  <si>
    <t>"T3" (1,26+2,58)*2*5</t>
  </si>
  <si>
    <t>"T4" (1,26+2,58)*2*4</t>
  </si>
  <si>
    <t>"T5" (1,2+2,2)*2*2</t>
  </si>
  <si>
    <t>"T5a" (1,2+2,2)*2*3</t>
  </si>
  <si>
    <t>"T6" (1,2+2,2)*2*3</t>
  </si>
  <si>
    <t>"T6a" (1,2+2,2)*2*3</t>
  </si>
  <si>
    <t>"T7" (1,2+2,26)*2*1</t>
  </si>
  <si>
    <t>"T8" (1,2+2,28)*2*2</t>
  </si>
  <si>
    <t>"T9" (1,0+2,29)*2*3</t>
  </si>
  <si>
    <t>"T10" (1,1+2,36)*2*2</t>
  </si>
  <si>
    <t>"T11" (1,1+1,5)*2*2</t>
  </si>
  <si>
    <t>"T12" (1,1+2,3)*2*22</t>
  </si>
  <si>
    <t>"T13" (1,1+2,28)*2*3</t>
  </si>
  <si>
    <t>"T14" (1,1+2,28)*2*8</t>
  </si>
  <si>
    <t>"T15" (1,1+1,73)*2*3</t>
  </si>
  <si>
    <t>"T16" (0,47+1,23)*2*1</t>
  </si>
  <si>
    <t>"T17" (0,46+1,02)*2*2</t>
  </si>
  <si>
    <t>"T17a" (0,46+1,02)*2*1</t>
  </si>
  <si>
    <t>"T18" (1,56+2,97)*2*4</t>
  </si>
  <si>
    <t>"T19" (1,26+2,62)*2*4</t>
  </si>
  <si>
    <t>"T20" (1,26+2,62)*2*4</t>
  </si>
  <si>
    <t>"T21" (1,1+2,3)*2*4</t>
  </si>
  <si>
    <t>"T22" (1,1+1,53)*2*2</t>
  </si>
  <si>
    <t>"T23" (1,1+1,73)*2*3</t>
  </si>
  <si>
    <t>5</t>
  </si>
  <si>
    <t>622325403</t>
  </si>
  <si>
    <t xml:space="preserve">Oprava vnější vápenné nebo vápenocementové štukové omítky složitosti 3 </t>
  </si>
  <si>
    <t>-1974914301</t>
  </si>
  <si>
    <t>542,67*0,25</t>
  </si>
  <si>
    <t>9</t>
  </si>
  <si>
    <t xml:space="preserve"> Ostatní konstrukce a práce, bourání</t>
  </si>
  <si>
    <t>949101112</t>
  </si>
  <si>
    <t>Lešení pomocné pro objekty pozemních staveb s lešeňovou podlahou v do 3,5 m zatížení do 150 kg/m2</t>
  </si>
  <si>
    <t>472611715</t>
  </si>
  <si>
    <t>šířka 1,5 m od oken</t>
  </si>
  <si>
    <t>145*1,5</t>
  </si>
  <si>
    <t>7</t>
  </si>
  <si>
    <t>949101122R</t>
  </si>
  <si>
    <t>Lešení pomocné pro objekty pozemních staveb s lešeňovou podlahou v do 6 m zatížení do 150 kg/m2 - schodiště</t>
  </si>
  <si>
    <t>-2138311966</t>
  </si>
  <si>
    <t>schodiště</t>
  </si>
  <si>
    <t>(3*1,5)*3</t>
  </si>
  <si>
    <t>8</t>
  </si>
  <si>
    <t>952901106</t>
  </si>
  <si>
    <t xml:space="preserve">Čištění budov omytí dvojitých nebo zdvojených oken </t>
  </si>
  <si>
    <t>-304746901</t>
  </si>
  <si>
    <t>952901111</t>
  </si>
  <si>
    <t>Vyčištění budov bytové a občanské výstavby - celkový a průběžný úklid v místech probíhajících stavebních prací a nošení materiálu</t>
  </si>
  <si>
    <t>155306352</t>
  </si>
  <si>
    <t>962032230</t>
  </si>
  <si>
    <t>Bourání zdiva z cihel pálených nebo vápenopískových na MV nebo MVC do 1 m3 (h- ubourání parapetu)</t>
  </si>
  <si>
    <t>m3</t>
  </si>
  <si>
    <t>82947670</t>
  </si>
  <si>
    <t>3NP</t>
  </si>
  <si>
    <t>9*(1,3*0,3*0,1)</t>
  </si>
  <si>
    <t>4NP</t>
  </si>
  <si>
    <t>5*(1,3*0,3*0,1)</t>
  </si>
  <si>
    <t>11</t>
  </si>
  <si>
    <t>968062244</t>
  </si>
  <si>
    <t>Vybourání dřevěných rámů oken jednoduchých včetně křídel pl do 1 m2</t>
  </si>
  <si>
    <t>726096952</t>
  </si>
  <si>
    <t>"T17" 0,46*1,02*2</t>
  </si>
  <si>
    <t>"T17a"0,46*1,02*1</t>
  </si>
  <si>
    <t>12</t>
  </si>
  <si>
    <t>968062354</t>
  </si>
  <si>
    <t>Vybourání dřevěných rámů oken dvojitých včetně křídel pl do 1 m2</t>
  </si>
  <si>
    <t>-807146069</t>
  </si>
  <si>
    <t>"T16"0,47*1,23*1</t>
  </si>
  <si>
    <t>13</t>
  </si>
  <si>
    <t>968062355</t>
  </si>
  <si>
    <t>Vybourání dřevěných rámů oken dvojitých včetně křídel pl do 2 m2</t>
  </si>
  <si>
    <t>1239887202</t>
  </si>
  <si>
    <t>"T11" 1,1*1,5*2</t>
  </si>
  <si>
    <t>"T15" 1,1*1,73*3</t>
  </si>
  <si>
    <t>"T22" 1,1*1,53*2</t>
  </si>
  <si>
    <t>"T23" 1,1*1,69*3</t>
  </si>
  <si>
    <t>14</t>
  </si>
  <si>
    <t>968062356</t>
  </si>
  <si>
    <t>Vybourání dřevěných rámů oken dvojitých včetně křídel pl do 4 m2</t>
  </si>
  <si>
    <t>371014844</t>
  </si>
  <si>
    <t>"T1" 1,26*2,46*3</t>
  </si>
  <si>
    <t>"T2" 1,26*2,46*2</t>
  </si>
  <si>
    <t>"T3" 1,26*2,58*4</t>
  </si>
  <si>
    <t>"T4" 1,26*2,58*4</t>
  </si>
  <si>
    <t>"T5" 1,2*2,2*2</t>
  </si>
  <si>
    <t>"T5a" 1,2*2,2*3</t>
  </si>
  <si>
    <t>"T6" 1,2*2,2*3</t>
  </si>
  <si>
    <t>"T6a" 1,2*2,2*3</t>
  </si>
  <si>
    <t>"T7" 1,2*2,26*1</t>
  </si>
  <si>
    <t>"T8" 1,2*2,28*2</t>
  </si>
  <si>
    <t>"T9" 1,0*2,29*3</t>
  </si>
  <si>
    <t>"T10" 1,1*2,36*2</t>
  </si>
  <si>
    <t>"T12" 1,1*2,3*22</t>
  </si>
  <si>
    <t>"T13" 1,1*2,28*3</t>
  </si>
  <si>
    <t>"T14" 1,1*2,28*8</t>
  </si>
  <si>
    <t>"T19" 1,26*2,62*4</t>
  </si>
  <si>
    <t>"T20" 1,26*2,62*4</t>
  </si>
  <si>
    <t>"T21" 1,1*2,3*4</t>
  </si>
  <si>
    <t>968062357</t>
  </si>
  <si>
    <t>Vybourání dřevěných rámů oken dvojitých včetně křídel pl přes 4 m2</t>
  </si>
  <si>
    <t>1433544355</t>
  </si>
  <si>
    <t>"T18" 1,56*2,97*4</t>
  </si>
  <si>
    <t>16</t>
  </si>
  <si>
    <t>971033261R</t>
  </si>
  <si>
    <t>Vybourání otvorů ve zdivu cihelném - rozšíření otvoru (NUTNÉ OVĚŘIT ULOŽENÍ PŘEKLADU)</t>
  </si>
  <si>
    <t>kus</t>
  </si>
  <si>
    <t>1405908926</t>
  </si>
  <si>
    <t>WC hoši 4 NP</t>
  </si>
  <si>
    <t>17</t>
  </si>
  <si>
    <t>971033262R</t>
  </si>
  <si>
    <t>Demontáž části lehké příčky ve 4NP včetně její úpravy</t>
  </si>
  <si>
    <t>soubor</t>
  </si>
  <si>
    <t>1590967991</t>
  </si>
  <si>
    <t>997</t>
  </si>
  <si>
    <t xml:space="preserve"> Přesun sutě</t>
  </si>
  <si>
    <t>18</t>
  </si>
  <si>
    <t>997013217</t>
  </si>
  <si>
    <t>Vnitrostaveništní doprava suti a vybouraných hmot pro budovy v do 24 m ručně</t>
  </si>
  <si>
    <t>t</t>
  </si>
  <si>
    <t>917162582</t>
  </si>
  <si>
    <t>19</t>
  </si>
  <si>
    <t>997013501</t>
  </si>
  <si>
    <t>Odvoz suti a vybouraných hmot na skládku nebo meziskládku do 1 km se složením</t>
  </si>
  <si>
    <t>-470684012</t>
  </si>
  <si>
    <t>20</t>
  </si>
  <si>
    <t>997013509</t>
  </si>
  <si>
    <t>Příplatek k odvozu suti a vybouraných hmot na skládku ZKD 1 km přes 1 km</t>
  </si>
  <si>
    <t>-55843315</t>
  </si>
  <si>
    <t>24,763*9 'Přepočtené koeficientem množství</t>
  </si>
  <si>
    <t>997013831</t>
  </si>
  <si>
    <t>Poplatek za uložení stavebního směsného odpadu na skládce (skládkovné)</t>
  </si>
  <si>
    <t>454856565</t>
  </si>
  <si>
    <t>998</t>
  </si>
  <si>
    <t xml:space="preserve"> Přesun hmot</t>
  </si>
  <si>
    <t>22</t>
  </si>
  <si>
    <t>998018003</t>
  </si>
  <si>
    <t>Přesun hmot ruční pro budovy v do 24 m</t>
  </si>
  <si>
    <t>248237320</t>
  </si>
  <si>
    <t>PSV</t>
  </si>
  <si>
    <t xml:space="preserve"> Práce a dodávky PSV</t>
  </si>
  <si>
    <t>764</t>
  </si>
  <si>
    <t xml:space="preserve"> Konstrukce klempířské</t>
  </si>
  <si>
    <t>23</t>
  </si>
  <si>
    <t>76421640R</t>
  </si>
  <si>
    <t>Odříznutí stávajícího parapetního plechu v místě pevného rámu okna + doplnění nového oplechování pevného rámu, pozink. plech tl. 0,7 mm</t>
  </si>
  <si>
    <t>ks</t>
  </si>
  <si>
    <t>691524634</t>
  </si>
  <si>
    <t>24</t>
  </si>
  <si>
    <t>998764203</t>
  </si>
  <si>
    <t>Přesun hmot procentní pro konstrukce klempířské v objektech v do 24 m</t>
  </si>
  <si>
    <t>%</t>
  </si>
  <si>
    <t>-1320004131</t>
  </si>
  <si>
    <t>766</t>
  </si>
  <si>
    <t xml:space="preserve"> Konstrukce truhlářské</t>
  </si>
  <si>
    <t>25</t>
  </si>
  <si>
    <t>766441821</t>
  </si>
  <si>
    <t>Demontáž parapetních desek dřevěných nebo plastových šířky do 30 cm délky přes 1,0 m</t>
  </si>
  <si>
    <t>1298809775</t>
  </si>
  <si>
    <t>"P7" 1</t>
  </si>
  <si>
    <t>"P8" 1</t>
  </si>
  <si>
    <t>"P9" 8</t>
  </si>
  <si>
    <t>"P1" 9</t>
  </si>
  <si>
    <t>"P6" 5</t>
  </si>
  <si>
    <t>26</t>
  </si>
  <si>
    <t>766621011</t>
  </si>
  <si>
    <t>Montáž dřevěných oken plochy přes 1 m2 pevných výšky do 1,5 m s rámem do zdiva</t>
  </si>
  <si>
    <t>545864395</t>
  </si>
  <si>
    <t>"T17a" 0,46*1,02*1</t>
  </si>
  <si>
    <t>27</t>
  </si>
  <si>
    <t>766621112</t>
  </si>
  <si>
    <t>Montáž dřevěných oken plochy přes 1 m2 špaletových výšky do 2,5 m s rámem do zdiva</t>
  </si>
  <si>
    <t>-1573065507</t>
  </si>
  <si>
    <t>"T9" 1,01*2,29*3</t>
  </si>
  <si>
    <t>28</t>
  </si>
  <si>
    <t>766621113</t>
  </si>
  <si>
    <t>Montáž dřevěných oken plochy přes 1 m2 špaletových výšky přes 2,5 m s rámem do zdiva</t>
  </si>
  <si>
    <t>638128077</t>
  </si>
  <si>
    <t>"T3" 1,26*2,58*5</t>
  </si>
  <si>
    <t>29</t>
  </si>
  <si>
    <t>766691911</t>
  </si>
  <si>
    <t>Vyvěšení nebo zavěšení dřevěných křídel oken pl do 1,5 m2</t>
  </si>
  <si>
    <t>66340116</t>
  </si>
  <si>
    <t>"T1" 3*2*3</t>
  </si>
  <si>
    <t>"T2" 4*2*2</t>
  </si>
  <si>
    <t>"T3" 3*2*5</t>
  </si>
  <si>
    <t>"T4"4*2*4</t>
  </si>
  <si>
    <t>"T5" 3*2*2</t>
  </si>
  <si>
    <t>"T5a" 3*2*3</t>
  </si>
  <si>
    <t>"T6" 4*2*3</t>
  </si>
  <si>
    <t>"T6a" 4*2*3</t>
  </si>
  <si>
    <t>"T7" 3*2*1</t>
  </si>
  <si>
    <t>"T8" 4*2*2</t>
  </si>
  <si>
    <t>"T9" 4*2*3</t>
  </si>
  <si>
    <t>"T10" 4*2*2</t>
  </si>
  <si>
    <t>"T11" 2*2*2</t>
  </si>
  <si>
    <t>"T12" 4*2*22</t>
  </si>
  <si>
    <t>"T13" 3*2*3</t>
  </si>
  <si>
    <t>"T14" 4*2*8</t>
  </si>
  <si>
    <t>"T15"4*2*3</t>
  </si>
  <si>
    <t>"T16"1*2*1</t>
  </si>
  <si>
    <t>"T17" 1*2</t>
  </si>
  <si>
    <t>"T17a" 1*1</t>
  </si>
  <si>
    <t>"T18" 4*2*4</t>
  </si>
  <si>
    <t>"T19" 3*2*4</t>
  </si>
  <si>
    <t>"T20" 3*2*4</t>
  </si>
  <si>
    <t>"T21" 3*2*4</t>
  </si>
  <si>
    <t>"T22" 2*2*2</t>
  </si>
  <si>
    <t>"T23" 4*3*2</t>
  </si>
  <si>
    <t>30</t>
  </si>
  <si>
    <t>766694111</t>
  </si>
  <si>
    <t>Montáž parapetních desek dřevěných nebo plastových šířky do 30 cm délky do 1,0 m</t>
  </si>
  <si>
    <t>-1068973607</t>
  </si>
  <si>
    <t>"P4"1</t>
  </si>
  <si>
    <t>"P7"3</t>
  </si>
  <si>
    <t>31</t>
  </si>
  <si>
    <t>766694112</t>
  </si>
  <si>
    <t>Montáž parapetních desek dřevěných nebo plastových šířky do 30 cm délky do 1,6 m</t>
  </si>
  <si>
    <t>316327214</t>
  </si>
  <si>
    <t>"P3"6</t>
  </si>
  <si>
    <t>"P7"19</t>
  </si>
  <si>
    <t>"P9"8</t>
  </si>
  <si>
    <t>"P1"12</t>
  </si>
  <si>
    <t>"P3"18</t>
  </si>
  <si>
    <t>"P4"3</t>
  </si>
  <si>
    <t>"P6"5</t>
  </si>
  <si>
    <t>"P7"1</t>
  </si>
  <si>
    <t>"P5"50</t>
  </si>
  <si>
    <t>32</t>
  </si>
  <si>
    <t>766694113</t>
  </si>
  <si>
    <t>Montáž parapetních desek dřevěných nebo plastových šířky do 30 cm délky do 2,6 m</t>
  </si>
  <si>
    <t>1990669665</t>
  </si>
  <si>
    <t>"P8"4</t>
  </si>
  <si>
    <t>33</t>
  </si>
  <si>
    <t>766694122</t>
  </si>
  <si>
    <t>Montáž parapetních dřevěných nebo plastových šířky přes 30 cm délky do 1,6 m</t>
  </si>
  <si>
    <t>-2040275997</t>
  </si>
  <si>
    <t>"P2"1</t>
  </si>
  <si>
    <t>34</t>
  </si>
  <si>
    <t>M</t>
  </si>
  <si>
    <t>607941031R</t>
  </si>
  <si>
    <t>Vnitřní dřevěná parapetní deska hloubky do 300 mm, provedení masiv s profilovanou přední hranou</t>
  </si>
  <si>
    <t>1805475710</t>
  </si>
  <si>
    <t>"P3" 1,28*6</t>
  </si>
  <si>
    <t>"P4" 1,5*1</t>
  </si>
  <si>
    <t>"P7" 1,26*3+1,25*5+1,28*11</t>
  </si>
  <si>
    <t>"P8" 1,85*4</t>
  </si>
  <si>
    <t>"P9" 1,51*8</t>
  </si>
  <si>
    <t>"P1" 1,4*12</t>
  </si>
  <si>
    <t>"P3" 1,24*4+1,25*11+1,27*3</t>
  </si>
  <si>
    <t>"P4" 1,25*3+0,6*1</t>
  </si>
  <si>
    <t>"P5" 48</t>
  </si>
  <si>
    <t>"P6" 1,25*5</t>
  </si>
  <si>
    <t>"P7" 1,26*1+0,6*3</t>
  </si>
  <si>
    <t>35</t>
  </si>
  <si>
    <t>607941032R</t>
  </si>
  <si>
    <t>Vnitřní dřevěná parapetní deska hloubky přes 300 mm, provedení masiv s profilovanou přední hranou</t>
  </si>
  <si>
    <t>1764028984</t>
  </si>
  <si>
    <t>"P2" 1,4*1</t>
  </si>
  <si>
    <t>36</t>
  </si>
  <si>
    <t>61132021R</t>
  </si>
  <si>
    <t>T1 dřevěné okno špaletové, tříkřídlové, s nadsvětlíkem, rozměr 1260x2460, Uw= 1,2 W/m2.K, včetně systémového těsnění a kování dle specifikace v PD (tabulka oken)</t>
  </si>
  <si>
    <t>-347814575</t>
  </si>
  <si>
    <t>37</t>
  </si>
  <si>
    <t>61132022R</t>
  </si>
  <si>
    <t xml:space="preserve">T2 dřevěné okno špaletové,čtyřkřídlové, s nadsvětlíkem, rozměr 1260x2460, Uw= 1,2 W/m2.K, včetně systémového těsnění a kování dle specifikace v PD (tabulka oken) </t>
  </si>
  <si>
    <t>-495130520</t>
  </si>
  <si>
    <t>38</t>
  </si>
  <si>
    <t>61132023R</t>
  </si>
  <si>
    <t>T3 dřevěné okno špaletové,tříkřídlové, s nadsvětlíkem, rozměr 1260x2580, Uw= 1,2 W/m2.K, včetně systémového těsnění a kování dle specifikace v PD (tabulka oken)</t>
  </si>
  <si>
    <t>-1169231390</t>
  </si>
  <si>
    <t>39</t>
  </si>
  <si>
    <t>61132024R</t>
  </si>
  <si>
    <t>T4 dřevěné okno špaletové,čtyřkřídlové, s nadsvětlíkem, rozměr 1260x2580, Uw= 1,2 W/m2.K, včetně systémového těsnění a kování dle specifikace v PD (tabulka oken)</t>
  </si>
  <si>
    <t>10036684</t>
  </si>
  <si>
    <t>40</t>
  </si>
  <si>
    <t>61132025R</t>
  </si>
  <si>
    <t>T5 dřevěné okno špaletové,tříkřídlové, s nadsvětlíkem, rozměr 1100x2200, Uw= 1,2 W/m2.K, včetně systémového těsnění a kování dle specifikace v PD (tabulka oken)</t>
  </si>
  <si>
    <t>-377287617</t>
  </si>
  <si>
    <t>41</t>
  </si>
  <si>
    <t>61132025aR</t>
  </si>
  <si>
    <t>T5a dřevěné okno špaletové,tříkřídlové, s nadsvětlíkem, rozměr 1100x2200, Uw= 1,2 W/m2.K, včetně systémového těsnění a kování dle specifikace v PD (tabulka oken)</t>
  </si>
  <si>
    <t>-399303918</t>
  </si>
  <si>
    <t>42</t>
  </si>
  <si>
    <t>61132026R</t>
  </si>
  <si>
    <t>T6 dřevěné okno špaletové,čtyřkřídlové, s nadsvětlíkem, rozměr 1100x2200, Uw= 1,2 W/m2.K, včetně systémového těsnění a kování dle specifikace v PD (tabulka oken)</t>
  </si>
  <si>
    <t>261199522</t>
  </si>
  <si>
    <t>43</t>
  </si>
  <si>
    <t>61132026aR</t>
  </si>
  <si>
    <t>T6a dřevěné okno špaletové,čtyřkřídlové, s nadsvětlíkem, rozměr 1100x2200, Uw= 1,2 W/m2.K, včetně systémového těsnění a kování dle specifikace v PD (tabulka oken)</t>
  </si>
  <si>
    <t>938913847</t>
  </si>
  <si>
    <t>44</t>
  </si>
  <si>
    <t>61132027R</t>
  </si>
  <si>
    <t>T7 dřevěné okno špaletové,tříkřídlové, s nadsvětlíkem, rozměr 1100x2260, Uw= 1,2 W/m2.K, včetně systémového těsnění a kování dle specifikace v PD (tabulka oken)</t>
  </si>
  <si>
    <t>1997669060</t>
  </si>
  <si>
    <t>45</t>
  </si>
  <si>
    <t>61132028R</t>
  </si>
  <si>
    <t>T8 dřevěné okno špaletové,čtyřkřídlové, s nadsvětlíkem, rozměr 1100x2280, Uw= 1,2 W/m2.K, včetně systémového těsnění a kování dle specifikace v PD (tabulka oken)</t>
  </si>
  <si>
    <t>-1362470975</t>
  </si>
  <si>
    <t>46</t>
  </si>
  <si>
    <t>61132029R</t>
  </si>
  <si>
    <t>T9 dřevěné okno špaletové,čtyřkřídlové, s nadsvětlíkem, rozměr 1000x2290, Uw= 1,2 W/m2.K, včetně systémového těsnění a kování dle specifikace v PD (tabulka oken)</t>
  </si>
  <si>
    <t>-1457388324</t>
  </si>
  <si>
    <t>47</t>
  </si>
  <si>
    <t>611320210R</t>
  </si>
  <si>
    <t>T10 dřevěné okno špaletové,čtyřkřídlové, s nadsvětlíkem, rozměr 1100x2360, Uw= 1,2 W/m2.K, včetně systémového těsnění a kování dle specifikace v PD (tabulka oken)</t>
  </si>
  <si>
    <t>-1060532130</t>
  </si>
  <si>
    <t>48</t>
  </si>
  <si>
    <t>611320211R</t>
  </si>
  <si>
    <t>T11 dřevěné okno špaletové,dvoukřídlové, rozměr 1100x1500, Uw= 1,2 W/m2.K, včetně systémového těsnění a kování dle specifikace v PD (tabulka oken)</t>
  </si>
  <si>
    <t>-1688738342</t>
  </si>
  <si>
    <t>49</t>
  </si>
  <si>
    <t>611320212R</t>
  </si>
  <si>
    <t>T12 dřevěné okno špaletové,čtyřkřídlové, s nadsvětlíkem rozměr 1100x2300, Uw= 1,2 W/m2.K, včetně systémového těsnění a kování dle specifikace v PD (tabulka oken)</t>
  </si>
  <si>
    <t>-1159027095</t>
  </si>
  <si>
    <t>50</t>
  </si>
  <si>
    <t>611320213R</t>
  </si>
  <si>
    <t>T13 dřevěné okno špaletové,tříkřídlové, s nadsvětlíkem rozměr 1100x2280, Uw= 1,2 W/m2.K, včetně systémového těsnění a kování dle specifikace v PD (tabulka oken)</t>
  </si>
  <si>
    <t>170739537</t>
  </si>
  <si>
    <t>51</t>
  </si>
  <si>
    <t>611320214R</t>
  </si>
  <si>
    <t>T14 dřevěné okno špaletové,čtyřkřídlové, s nadsvětlíkem rozměr 1100x2280, Uw= 1,2 W/m2.K, včetně systémového těsnění a kování dle specifikace v PD (tabulka oken)</t>
  </si>
  <si>
    <t>1010375225</t>
  </si>
  <si>
    <t>52</t>
  </si>
  <si>
    <t>611320215R</t>
  </si>
  <si>
    <t>T15 dřevěné okno špaletové,čtyřkřídlové, s nadsvětlíkem rozměr 1100x1730, Uw= 1,2 W/m2.K, včetně systémového těsnění a kování dle specifikace v PD (tabulka oken)</t>
  </si>
  <si>
    <t>1468233145</t>
  </si>
  <si>
    <t>53</t>
  </si>
  <si>
    <t>611320216R</t>
  </si>
  <si>
    <t>T16 dřevěné okno špaletové,jednokřídlové, rozměr 470x1230, Uw= 1,2 W/m2.K, včetně systémového těsnění a kování dle specifikace v PD (tabulka oken)</t>
  </si>
  <si>
    <t>-1112558478</t>
  </si>
  <si>
    <t>54</t>
  </si>
  <si>
    <t>611320217R</t>
  </si>
  <si>
    <t>T17 dřevěné okno, jednokřídlové, rozměr 460x1020, Uw= 1,2 W/m2.K, včetně systémového těsnění a kování dle specifikace v PD (tabulka oken)</t>
  </si>
  <si>
    <t>178053605</t>
  </si>
  <si>
    <t>55</t>
  </si>
  <si>
    <t>611320217aR</t>
  </si>
  <si>
    <t>T17a dřevěné okno, jednokřídlové, rozměr 460x1020, Uw= 1,2 W/m2.K, včetně systémového těsnění a kování dle specifikace v PD (tabulka oken)</t>
  </si>
  <si>
    <t>145504749</t>
  </si>
  <si>
    <t>56</t>
  </si>
  <si>
    <t>611320218R</t>
  </si>
  <si>
    <t>T18 dřevěné okno špaletové, čtyřkřídlové, s nadsvětlíkem, rozměr 1560x2970, Uw= 1,2 W/m2.K, včetně systémového těsnění a kování dle specifikace v PD (tabulka oken)</t>
  </si>
  <si>
    <t>734815583</t>
  </si>
  <si>
    <t>57</t>
  </si>
  <si>
    <t>611320219R</t>
  </si>
  <si>
    <t>T19 dřevěné okno špaletové, tříkřídlové, s nadsvětlíkem, rozměr 1260x2620, Uw= 1,2 W/m2.K, včetně systémového těsnění a kování dle specifikace v PD (tabulka oken)</t>
  </si>
  <si>
    <t>-716956550</t>
  </si>
  <si>
    <t>58</t>
  </si>
  <si>
    <t>611320220R</t>
  </si>
  <si>
    <t>T20 dřevěné okno špaletové, tříkřídlové, s nadsvětlíkem, rozměr 1260x2620, Uw= 1,2 W/m2.K, včetně systémového těsnění a kování dle specifikace v PD (tabulka oken)</t>
  </si>
  <si>
    <t>-690581171</t>
  </si>
  <si>
    <t>59</t>
  </si>
  <si>
    <t>611320221R</t>
  </si>
  <si>
    <t>T21 dřevěné okno špaletové, tříkřídlové, s nadsvětlíkem, rozměr 1100x2300, Uw= 1,2 W/m2.K, včetně systémového těsnění a kování dle specifikace v PD (tabulka oken)</t>
  </si>
  <si>
    <t>-1832450399</t>
  </si>
  <si>
    <t>60</t>
  </si>
  <si>
    <t>611320222R</t>
  </si>
  <si>
    <t>T22 dřevěné okno špaletové, dvoukřídlové,rozměr 1100x1530, Uw= 1,2 W/m2.K, včetně systémového těsnění a kování dle specifikace v PD (tabulka oken)</t>
  </si>
  <si>
    <t>-1229923536</t>
  </si>
  <si>
    <t>61</t>
  </si>
  <si>
    <t>611320223R</t>
  </si>
  <si>
    <t>T23 dřevěné okno špaletové, čtyřkřídlové, s nadsvětlíkem rozměr 1100x1690, Uw= 1,2 W/m2.K, včetně systémového těsnění a kování dle specifikace v PD (tabulka oken)</t>
  </si>
  <si>
    <t>-13720950</t>
  </si>
  <si>
    <t>62</t>
  </si>
  <si>
    <t>998766203</t>
  </si>
  <si>
    <t>Přesun hmot procentní pro konstrukce truhlářské v objektech v do 24 m</t>
  </si>
  <si>
    <t>1797916307</t>
  </si>
  <si>
    <t>767</t>
  </si>
  <si>
    <t xml:space="preserve"> Konstrukce zámečnické</t>
  </si>
  <si>
    <t>63</t>
  </si>
  <si>
    <t>76766211R</t>
  </si>
  <si>
    <t>Demontáž a zpětná montáž venkovních ocelových mříží, včetně přebroušení, zbavení rzi a nového nátěru, barva černá</t>
  </si>
  <si>
    <t>1807058511</t>
  </si>
  <si>
    <t>64</t>
  </si>
  <si>
    <t>998767203</t>
  </si>
  <si>
    <t>Přesun hmot procentní pro zámečnické konstrukce v objektech v do 24 m</t>
  </si>
  <si>
    <t>821900015</t>
  </si>
  <si>
    <t>781</t>
  </si>
  <si>
    <t xml:space="preserve"> Dokončovací práce - obklady</t>
  </si>
  <si>
    <t>65</t>
  </si>
  <si>
    <t>781413810</t>
  </si>
  <si>
    <t>Demontáž obkladů z obkladaček pórovinových lepených</t>
  </si>
  <si>
    <t>386126830</t>
  </si>
  <si>
    <t>3 NP; 4 ks T12</t>
  </si>
  <si>
    <t>4*((1,24+2,45+2,45)*0,3)</t>
  </si>
  <si>
    <t>3 NP; 3 ks T23</t>
  </si>
  <si>
    <t>3*((1,35+1,84+1,84)*0,3)</t>
  </si>
  <si>
    <t>4 NP; 3 ks T9</t>
  </si>
  <si>
    <t>3*((1,25+2,45+2,45)*0,3)</t>
  </si>
  <si>
    <t>4 NP; 1 ks T14</t>
  </si>
  <si>
    <t>1*((1,25+2,39+2,39)*0,3)</t>
  </si>
  <si>
    <t>4 NP; 3 ks T15</t>
  </si>
  <si>
    <t>3*((1,25+1,835+1,835)*0,3)</t>
  </si>
  <si>
    <t>66</t>
  </si>
  <si>
    <t>781471117</t>
  </si>
  <si>
    <t>Montáž obkladů vnitřních keramických hladkých do 45 ks/m2 kladených do malty</t>
  </si>
  <si>
    <t>1776626462</t>
  </si>
  <si>
    <t>67</t>
  </si>
  <si>
    <t>59761155R</t>
  </si>
  <si>
    <t>Keramický obklad - shodný se stávajícím obkladem</t>
  </si>
  <si>
    <t>-1578309480</t>
  </si>
  <si>
    <t>23,667*1,1 'Přepočtené koeficientem množství</t>
  </si>
  <si>
    <t>68</t>
  </si>
  <si>
    <t>781494111</t>
  </si>
  <si>
    <t>Plastové profily rohové lepené flexibilním lepidlem</t>
  </si>
  <si>
    <t>-374503148</t>
  </si>
  <si>
    <t>69</t>
  </si>
  <si>
    <t>998781203</t>
  </si>
  <si>
    <t>Přesun hmot procentní pro obklady keramické v objektech v do 24 m</t>
  </si>
  <si>
    <t>-752968165</t>
  </si>
  <si>
    <t>783</t>
  </si>
  <si>
    <t xml:space="preserve"> Dokončovací práce - nátěry</t>
  </si>
  <si>
    <t>70</t>
  </si>
  <si>
    <t>783823133</t>
  </si>
  <si>
    <t>Penetrační silikátový nátěr hladkých, tenkovrstvých zrnitých a štukových omítek</t>
  </si>
  <si>
    <t>-1663854231</t>
  </si>
  <si>
    <t>71</t>
  </si>
  <si>
    <t>783827443</t>
  </si>
  <si>
    <t>Krycí dvojnásobný silikátový nátěr omítek stupně členitosti 3</t>
  </si>
  <si>
    <t>-1745969947</t>
  </si>
  <si>
    <t>784</t>
  </si>
  <si>
    <t xml:space="preserve"> Dokončovací práce - malby a tapety</t>
  </si>
  <si>
    <t>72</t>
  </si>
  <si>
    <t>784181123</t>
  </si>
  <si>
    <t>Hloubková jednonásobná penetrace podkladu v místnostech výšky do 5,00 m</t>
  </si>
  <si>
    <t>1129523788</t>
  </si>
  <si>
    <t>"rezerva 10%" 162,801*0,1</t>
  </si>
  <si>
    <t>73</t>
  </si>
  <si>
    <t>784221103</t>
  </si>
  <si>
    <t>Dvojnásobné bílé malby  ze směsí za sucha dobře otěruvzdorných v místnostech do 5,00 m</t>
  </si>
  <si>
    <t>507174415</t>
  </si>
  <si>
    <t>předpoklad 60% plochy ostění</t>
  </si>
  <si>
    <t>"(542,67*0,3)*0,6"</t>
  </si>
  <si>
    <t>rezerva 10%</t>
  </si>
  <si>
    <t>((542,67*0,3)*0,6)*1,1</t>
  </si>
  <si>
    <t>74</t>
  </si>
  <si>
    <t>784413001R</t>
  </si>
  <si>
    <t>Linkrustace na stěnách izolavaná olejovou barvou, doplnění stávající malby poškozené při demontáži oken</t>
  </si>
  <si>
    <t>-84428523</t>
  </si>
  <si>
    <t>předpoklad 40% ostění</t>
  </si>
  <si>
    <t>"(542,67*0,3)*0,4"</t>
  </si>
  <si>
    <t>((542,67*0,3)*0,4)*1,1</t>
  </si>
  <si>
    <t>786</t>
  </si>
  <si>
    <t xml:space="preserve"> Dokončovací práce - čalounické úpravy</t>
  </si>
  <si>
    <t>75</t>
  </si>
  <si>
    <t>78661220R</t>
  </si>
  <si>
    <t>Demontáž a zpětná montáž látkových rolet v učebnách</t>
  </si>
  <si>
    <t>1796715939</t>
  </si>
  <si>
    <t>učebny 3NP, 4 NP</t>
  </si>
  <si>
    <t>4*4</t>
  </si>
  <si>
    <t>HZS</t>
  </si>
  <si>
    <t xml:space="preserve"> Hodinové zúčtovací sazby</t>
  </si>
  <si>
    <t>76</t>
  </si>
  <si>
    <t>HZS1291</t>
  </si>
  <si>
    <t>Hodinová zúčtovací sazba pomocný stavební dělník - stěhování</t>
  </si>
  <si>
    <t>hod</t>
  </si>
  <si>
    <t>512</t>
  </si>
  <si>
    <t>-1683668379</t>
  </si>
  <si>
    <t>VRN</t>
  </si>
  <si>
    <t xml:space="preserve"> Vedlejší rozpočtové náklady</t>
  </si>
  <si>
    <t>VRN1</t>
  </si>
  <si>
    <t xml:space="preserve"> Průzkumné, geodetické a projektové práce</t>
  </si>
  <si>
    <t>77</t>
  </si>
  <si>
    <t>013002000</t>
  </si>
  <si>
    <t>Dílenská a výrobní dokumentace</t>
  </si>
  <si>
    <t>1024</t>
  </si>
  <si>
    <t>-1165523995</t>
  </si>
  <si>
    <t>VRN3</t>
  </si>
  <si>
    <t xml:space="preserve"> Zařízení staveniště</t>
  </si>
  <si>
    <t>78</t>
  </si>
  <si>
    <t>030001000</t>
  </si>
  <si>
    <t>Zařízení staveniště</t>
  </si>
  <si>
    <t>1832307706</t>
  </si>
  <si>
    <t>VRN4</t>
  </si>
  <si>
    <t xml:space="preserve"> Inženýrská činnost</t>
  </si>
  <si>
    <t>79</t>
  </si>
  <si>
    <t>049002000</t>
  </si>
  <si>
    <t>Projednání fyzického vzorku oken se zástupci památkové péče a investora</t>
  </si>
  <si>
    <t>988867438</t>
  </si>
  <si>
    <t>VRN9</t>
  </si>
  <si>
    <t>Ostatní náklady</t>
  </si>
  <si>
    <t>80</t>
  </si>
  <si>
    <t>091804000R</t>
  </si>
  <si>
    <t>Náklady na uskladnění vyrobených nových oken před jejich osazením na stavbě u dodavatele oken po dobu 01/2020-06/2020</t>
  </si>
  <si>
    <t>-1914376938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</si>
</sst>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0" xfId="0" applyNumberFormat="1" applyFont="1" applyBorder="1" applyAlignment="1" applyProtection="1">
      <alignment/>
      <protection/>
    </xf>
    <xf numFmtId="166" fontId="33" fillId="0" borderId="11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0" fillId="0" borderId="0" xfId="0"/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265"/>
      <c r="AS2" s="265"/>
      <c r="AT2" s="265"/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7" t="s">
        <v>14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1"/>
      <c r="AQ5" s="21"/>
      <c r="AR5" s="19"/>
      <c r="BE5" s="285" t="s">
        <v>15</v>
      </c>
      <c r="BS5" s="16" t="s">
        <v>6</v>
      </c>
    </row>
    <row r="6" spans="2:7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9" t="s">
        <v>17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1"/>
      <c r="AQ6" s="21"/>
      <c r="AR6" s="19"/>
      <c r="BE6" s="286"/>
      <c r="BS6" s="16" t="s">
        <v>18</v>
      </c>
    </row>
    <row r="7" spans="2:71" ht="12" customHeight="1">
      <c r="B7" s="20"/>
      <c r="C7" s="21"/>
      <c r="D7" s="28" t="s">
        <v>19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</v>
      </c>
      <c r="AO7" s="21"/>
      <c r="AP7" s="21"/>
      <c r="AQ7" s="21"/>
      <c r="AR7" s="19"/>
      <c r="BE7" s="286"/>
      <c r="BS7" s="16" t="s">
        <v>21</v>
      </c>
    </row>
    <row r="8" spans="2:71" ht="12" customHeight="1">
      <c r="B8" s="20"/>
      <c r="C8" s="21"/>
      <c r="D8" s="28" t="s">
        <v>22</v>
      </c>
      <c r="E8" s="21"/>
      <c r="F8" s="21"/>
      <c r="G8" s="21"/>
      <c r="H8" s="21"/>
      <c r="I8" s="21"/>
      <c r="J8" s="21"/>
      <c r="K8" s="26" t="s">
        <v>23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24</v>
      </c>
      <c r="AL8" s="21"/>
      <c r="AM8" s="21"/>
      <c r="AN8" s="29" t="s">
        <v>25</v>
      </c>
      <c r="AO8" s="21"/>
      <c r="AP8" s="21"/>
      <c r="AQ8" s="21"/>
      <c r="AR8" s="19"/>
      <c r="BE8" s="286"/>
      <c r="BS8" s="16" t="s">
        <v>26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6"/>
      <c r="BS9" s="16" t="s">
        <v>27</v>
      </c>
    </row>
    <row r="10" spans="2:71" ht="12" customHeight="1">
      <c r="B10" s="20"/>
      <c r="C10" s="21"/>
      <c r="D10" s="28" t="s">
        <v>28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29</v>
      </c>
      <c r="AL10" s="21"/>
      <c r="AM10" s="21"/>
      <c r="AN10" s="26" t="s">
        <v>1</v>
      </c>
      <c r="AO10" s="21"/>
      <c r="AP10" s="21"/>
      <c r="AQ10" s="21"/>
      <c r="AR10" s="19"/>
      <c r="BE10" s="286"/>
      <c r="BS10" s="16" t="s">
        <v>18</v>
      </c>
    </row>
    <row r="11" spans="2:71" ht="18.4" customHeight="1">
      <c r="B11" s="20"/>
      <c r="C11" s="21"/>
      <c r="D11" s="21"/>
      <c r="E11" s="26" t="s">
        <v>30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31</v>
      </c>
      <c r="AL11" s="21"/>
      <c r="AM11" s="21"/>
      <c r="AN11" s="26" t="s">
        <v>1</v>
      </c>
      <c r="AO11" s="21"/>
      <c r="AP11" s="21"/>
      <c r="AQ11" s="21"/>
      <c r="AR11" s="19"/>
      <c r="BE11" s="286"/>
      <c r="BS11" s="16" t="s">
        <v>18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6"/>
      <c r="BS12" s="16" t="s">
        <v>18</v>
      </c>
    </row>
    <row r="13" spans="2:71" ht="12" customHeight="1">
      <c r="B13" s="20"/>
      <c r="C13" s="21"/>
      <c r="D13" s="28" t="s">
        <v>32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29</v>
      </c>
      <c r="AL13" s="21"/>
      <c r="AM13" s="21"/>
      <c r="AN13" s="30" t="s">
        <v>33</v>
      </c>
      <c r="AO13" s="21"/>
      <c r="AP13" s="21"/>
      <c r="AQ13" s="21"/>
      <c r="AR13" s="19"/>
      <c r="BE13" s="286"/>
      <c r="BS13" s="16" t="s">
        <v>18</v>
      </c>
    </row>
    <row r="14" spans="2:71" ht="12.75">
      <c r="B14" s="20"/>
      <c r="C14" s="21"/>
      <c r="D14" s="21"/>
      <c r="E14" s="280" t="s">
        <v>33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" t="s">
        <v>31</v>
      </c>
      <c r="AL14" s="21"/>
      <c r="AM14" s="21"/>
      <c r="AN14" s="30" t="s">
        <v>33</v>
      </c>
      <c r="AO14" s="21"/>
      <c r="AP14" s="21"/>
      <c r="AQ14" s="21"/>
      <c r="AR14" s="19"/>
      <c r="BE14" s="286"/>
      <c r="BS14" s="16" t="s">
        <v>18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6"/>
      <c r="BS15" s="16" t="s">
        <v>4</v>
      </c>
    </row>
    <row r="16" spans="2:71" ht="12" customHeight="1">
      <c r="B16" s="20"/>
      <c r="C16" s="21"/>
      <c r="D16" s="28" t="s">
        <v>34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29</v>
      </c>
      <c r="AL16" s="21"/>
      <c r="AM16" s="21"/>
      <c r="AN16" s="26" t="s">
        <v>1</v>
      </c>
      <c r="AO16" s="21"/>
      <c r="AP16" s="21"/>
      <c r="AQ16" s="21"/>
      <c r="AR16" s="19"/>
      <c r="BE16" s="286"/>
      <c r="BS16" s="16" t="s">
        <v>4</v>
      </c>
    </row>
    <row r="17" spans="2:71" ht="18.4" customHeight="1">
      <c r="B17" s="20"/>
      <c r="C17" s="21"/>
      <c r="D17" s="21"/>
      <c r="E17" s="26" t="s">
        <v>35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31</v>
      </c>
      <c r="AL17" s="21"/>
      <c r="AM17" s="21"/>
      <c r="AN17" s="26" t="s">
        <v>1</v>
      </c>
      <c r="AO17" s="21"/>
      <c r="AP17" s="21"/>
      <c r="AQ17" s="21"/>
      <c r="AR17" s="19"/>
      <c r="BE17" s="286"/>
      <c r="BS17" s="16" t="s">
        <v>36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6"/>
      <c r="BS18" s="16" t="s">
        <v>6</v>
      </c>
    </row>
    <row r="19" spans="2:71" ht="12" customHeight="1">
      <c r="B19" s="20"/>
      <c r="C19" s="21"/>
      <c r="D19" s="28" t="s">
        <v>37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29</v>
      </c>
      <c r="AL19" s="21"/>
      <c r="AM19" s="21"/>
      <c r="AN19" s="26" t="s">
        <v>38</v>
      </c>
      <c r="AO19" s="21"/>
      <c r="AP19" s="21"/>
      <c r="AQ19" s="21"/>
      <c r="AR19" s="19"/>
      <c r="BE19" s="286"/>
      <c r="BS19" s="16" t="s">
        <v>6</v>
      </c>
    </row>
    <row r="20" spans="2:71" ht="18.4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31</v>
      </c>
      <c r="AL20" s="21"/>
      <c r="AM20" s="21"/>
      <c r="AN20" s="26" t="s">
        <v>39</v>
      </c>
      <c r="AO20" s="21"/>
      <c r="AP20" s="21"/>
      <c r="AQ20" s="21"/>
      <c r="AR20" s="19"/>
      <c r="BE20" s="286"/>
      <c r="BS20" s="16" t="s">
        <v>36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6"/>
    </row>
    <row r="22" spans="2:57" ht="12" customHeight="1">
      <c r="B22" s="20"/>
      <c r="C22" s="21"/>
      <c r="D22" s="28" t="s">
        <v>40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6"/>
    </row>
    <row r="23" spans="2:57" ht="16.5" customHeight="1">
      <c r="B23" s="20"/>
      <c r="C23" s="21"/>
      <c r="D23" s="21"/>
      <c r="E23" s="282" t="s">
        <v>1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1"/>
      <c r="AP23" s="21"/>
      <c r="AQ23" s="21"/>
      <c r="AR23" s="19"/>
      <c r="BE23" s="286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6"/>
    </row>
    <row r="25" spans="2:57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6"/>
    </row>
    <row r="26" spans="2:57" s="1" customFormat="1" ht="25.9" customHeight="1">
      <c r="B26" s="33"/>
      <c r="C26" s="34"/>
      <c r="D26" s="35" t="s">
        <v>41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88">
        <f>ROUND(AG94,2)</f>
        <v>0</v>
      </c>
      <c r="AL26" s="289"/>
      <c r="AM26" s="289"/>
      <c r="AN26" s="289"/>
      <c r="AO26" s="289"/>
      <c r="AP26" s="34"/>
      <c r="AQ26" s="34"/>
      <c r="AR26" s="37"/>
      <c r="BE26" s="286"/>
    </row>
    <row r="27" spans="2:57" s="1" customFormat="1" ht="6.95" customHeight="1"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86"/>
    </row>
    <row r="28" spans="2:57" s="1" customFormat="1" ht="12.75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83" t="s">
        <v>42</v>
      </c>
      <c r="M28" s="283"/>
      <c r="N28" s="283"/>
      <c r="O28" s="283"/>
      <c r="P28" s="283"/>
      <c r="Q28" s="34"/>
      <c r="R28" s="34"/>
      <c r="S28" s="34"/>
      <c r="T28" s="34"/>
      <c r="U28" s="34"/>
      <c r="V28" s="34"/>
      <c r="W28" s="283" t="s">
        <v>43</v>
      </c>
      <c r="X28" s="283"/>
      <c r="Y28" s="283"/>
      <c r="Z28" s="283"/>
      <c r="AA28" s="283"/>
      <c r="AB28" s="283"/>
      <c r="AC28" s="283"/>
      <c r="AD28" s="283"/>
      <c r="AE28" s="283"/>
      <c r="AF28" s="34"/>
      <c r="AG28" s="34"/>
      <c r="AH28" s="34"/>
      <c r="AI28" s="34"/>
      <c r="AJ28" s="34"/>
      <c r="AK28" s="283" t="s">
        <v>44</v>
      </c>
      <c r="AL28" s="283"/>
      <c r="AM28" s="283"/>
      <c r="AN28" s="283"/>
      <c r="AO28" s="283"/>
      <c r="AP28" s="34"/>
      <c r="AQ28" s="34"/>
      <c r="AR28" s="37"/>
      <c r="BE28" s="286"/>
    </row>
    <row r="29" spans="2:57" s="2" customFormat="1" ht="14.45" customHeight="1">
      <c r="B29" s="38"/>
      <c r="C29" s="39"/>
      <c r="D29" s="28" t="s">
        <v>45</v>
      </c>
      <c r="E29" s="39"/>
      <c r="F29" s="28" t="s">
        <v>46</v>
      </c>
      <c r="G29" s="39"/>
      <c r="H29" s="39"/>
      <c r="I29" s="39"/>
      <c r="J29" s="39"/>
      <c r="K29" s="39"/>
      <c r="L29" s="249">
        <v>0.21</v>
      </c>
      <c r="M29" s="250"/>
      <c r="N29" s="250"/>
      <c r="O29" s="250"/>
      <c r="P29" s="250"/>
      <c r="Q29" s="39"/>
      <c r="R29" s="39"/>
      <c r="S29" s="39"/>
      <c r="T29" s="39"/>
      <c r="U29" s="39"/>
      <c r="V29" s="39"/>
      <c r="W29" s="284">
        <f>ROUND(AZ94,2)</f>
        <v>0</v>
      </c>
      <c r="X29" s="250"/>
      <c r="Y29" s="250"/>
      <c r="Z29" s="250"/>
      <c r="AA29" s="250"/>
      <c r="AB29" s="250"/>
      <c r="AC29" s="250"/>
      <c r="AD29" s="250"/>
      <c r="AE29" s="250"/>
      <c r="AF29" s="39"/>
      <c r="AG29" s="39"/>
      <c r="AH29" s="39"/>
      <c r="AI29" s="39"/>
      <c r="AJ29" s="39"/>
      <c r="AK29" s="284">
        <f>ROUND(AV94,2)</f>
        <v>0</v>
      </c>
      <c r="AL29" s="250"/>
      <c r="AM29" s="250"/>
      <c r="AN29" s="250"/>
      <c r="AO29" s="250"/>
      <c r="AP29" s="39"/>
      <c r="AQ29" s="39"/>
      <c r="AR29" s="40"/>
      <c r="BE29" s="287"/>
    </row>
    <row r="30" spans="2:57" s="2" customFormat="1" ht="14.45" customHeight="1">
      <c r="B30" s="38"/>
      <c r="C30" s="39"/>
      <c r="D30" s="39"/>
      <c r="E30" s="39"/>
      <c r="F30" s="28" t="s">
        <v>47</v>
      </c>
      <c r="G30" s="39"/>
      <c r="H30" s="39"/>
      <c r="I30" s="39"/>
      <c r="J30" s="39"/>
      <c r="K30" s="39"/>
      <c r="L30" s="249">
        <v>0.15</v>
      </c>
      <c r="M30" s="250"/>
      <c r="N30" s="250"/>
      <c r="O30" s="250"/>
      <c r="P30" s="250"/>
      <c r="Q30" s="39"/>
      <c r="R30" s="39"/>
      <c r="S30" s="39"/>
      <c r="T30" s="39"/>
      <c r="U30" s="39"/>
      <c r="V30" s="39"/>
      <c r="W30" s="284">
        <f>ROUND(BA94,2)</f>
        <v>0</v>
      </c>
      <c r="X30" s="250"/>
      <c r="Y30" s="250"/>
      <c r="Z30" s="250"/>
      <c r="AA30" s="250"/>
      <c r="AB30" s="250"/>
      <c r="AC30" s="250"/>
      <c r="AD30" s="250"/>
      <c r="AE30" s="250"/>
      <c r="AF30" s="39"/>
      <c r="AG30" s="39"/>
      <c r="AH30" s="39"/>
      <c r="AI30" s="39"/>
      <c r="AJ30" s="39"/>
      <c r="AK30" s="284">
        <f>ROUND(AW94,2)</f>
        <v>0</v>
      </c>
      <c r="AL30" s="250"/>
      <c r="AM30" s="250"/>
      <c r="AN30" s="250"/>
      <c r="AO30" s="250"/>
      <c r="AP30" s="39"/>
      <c r="AQ30" s="39"/>
      <c r="AR30" s="40"/>
      <c r="BE30" s="287"/>
    </row>
    <row r="31" spans="2:57" s="2" customFormat="1" ht="14.45" customHeight="1" hidden="1">
      <c r="B31" s="38"/>
      <c r="C31" s="39"/>
      <c r="D31" s="39"/>
      <c r="E31" s="39"/>
      <c r="F31" s="28" t="s">
        <v>48</v>
      </c>
      <c r="G31" s="39"/>
      <c r="H31" s="39"/>
      <c r="I31" s="39"/>
      <c r="J31" s="39"/>
      <c r="K31" s="39"/>
      <c r="L31" s="249">
        <v>0.21</v>
      </c>
      <c r="M31" s="250"/>
      <c r="N31" s="250"/>
      <c r="O31" s="250"/>
      <c r="P31" s="250"/>
      <c r="Q31" s="39"/>
      <c r="R31" s="39"/>
      <c r="S31" s="39"/>
      <c r="T31" s="39"/>
      <c r="U31" s="39"/>
      <c r="V31" s="39"/>
      <c r="W31" s="284">
        <f>ROUND(BB94,2)</f>
        <v>0</v>
      </c>
      <c r="X31" s="250"/>
      <c r="Y31" s="250"/>
      <c r="Z31" s="250"/>
      <c r="AA31" s="250"/>
      <c r="AB31" s="250"/>
      <c r="AC31" s="250"/>
      <c r="AD31" s="250"/>
      <c r="AE31" s="250"/>
      <c r="AF31" s="39"/>
      <c r="AG31" s="39"/>
      <c r="AH31" s="39"/>
      <c r="AI31" s="39"/>
      <c r="AJ31" s="39"/>
      <c r="AK31" s="284">
        <v>0</v>
      </c>
      <c r="AL31" s="250"/>
      <c r="AM31" s="250"/>
      <c r="AN31" s="250"/>
      <c r="AO31" s="250"/>
      <c r="AP31" s="39"/>
      <c r="AQ31" s="39"/>
      <c r="AR31" s="40"/>
      <c r="BE31" s="287"/>
    </row>
    <row r="32" spans="2:57" s="2" customFormat="1" ht="14.45" customHeight="1" hidden="1">
      <c r="B32" s="38"/>
      <c r="C32" s="39"/>
      <c r="D32" s="39"/>
      <c r="E32" s="39"/>
      <c r="F32" s="28" t="s">
        <v>49</v>
      </c>
      <c r="G32" s="39"/>
      <c r="H32" s="39"/>
      <c r="I32" s="39"/>
      <c r="J32" s="39"/>
      <c r="K32" s="39"/>
      <c r="L32" s="249">
        <v>0.15</v>
      </c>
      <c r="M32" s="250"/>
      <c r="N32" s="250"/>
      <c r="O32" s="250"/>
      <c r="P32" s="250"/>
      <c r="Q32" s="39"/>
      <c r="R32" s="39"/>
      <c r="S32" s="39"/>
      <c r="T32" s="39"/>
      <c r="U32" s="39"/>
      <c r="V32" s="39"/>
      <c r="W32" s="284">
        <f>ROUND(BC94,2)</f>
        <v>0</v>
      </c>
      <c r="X32" s="250"/>
      <c r="Y32" s="250"/>
      <c r="Z32" s="250"/>
      <c r="AA32" s="250"/>
      <c r="AB32" s="250"/>
      <c r="AC32" s="250"/>
      <c r="AD32" s="250"/>
      <c r="AE32" s="250"/>
      <c r="AF32" s="39"/>
      <c r="AG32" s="39"/>
      <c r="AH32" s="39"/>
      <c r="AI32" s="39"/>
      <c r="AJ32" s="39"/>
      <c r="AK32" s="284">
        <v>0</v>
      </c>
      <c r="AL32" s="250"/>
      <c r="AM32" s="250"/>
      <c r="AN32" s="250"/>
      <c r="AO32" s="250"/>
      <c r="AP32" s="39"/>
      <c r="AQ32" s="39"/>
      <c r="AR32" s="40"/>
      <c r="BE32" s="287"/>
    </row>
    <row r="33" spans="2:57" s="2" customFormat="1" ht="14.45" customHeight="1" hidden="1">
      <c r="B33" s="38"/>
      <c r="C33" s="39"/>
      <c r="D33" s="39"/>
      <c r="E33" s="39"/>
      <c r="F33" s="28" t="s">
        <v>50</v>
      </c>
      <c r="G33" s="39"/>
      <c r="H33" s="39"/>
      <c r="I33" s="39"/>
      <c r="J33" s="39"/>
      <c r="K33" s="39"/>
      <c r="L33" s="249">
        <v>0</v>
      </c>
      <c r="M33" s="250"/>
      <c r="N33" s="250"/>
      <c r="O33" s="250"/>
      <c r="P33" s="250"/>
      <c r="Q33" s="39"/>
      <c r="R33" s="39"/>
      <c r="S33" s="39"/>
      <c r="T33" s="39"/>
      <c r="U33" s="39"/>
      <c r="V33" s="39"/>
      <c r="W33" s="284">
        <f>ROUND(BD94,2)</f>
        <v>0</v>
      </c>
      <c r="X33" s="250"/>
      <c r="Y33" s="250"/>
      <c r="Z33" s="250"/>
      <c r="AA33" s="250"/>
      <c r="AB33" s="250"/>
      <c r="AC33" s="250"/>
      <c r="AD33" s="250"/>
      <c r="AE33" s="250"/>
      <c r="AF33" s="39"/>
      <c r="AG33" s="39"/>
      <c r="AH33" s="39"/>
      <c r="AI33" s="39"/>
      <c r="AJ33" s="39"/>
      <c r="AK33" s="284">
        <v>0</v>
      </c>
      <c r="AL33" s="250"/>
      <c r="AM33" s="250"/>
      <c r="AN33" s="250"/>
      <c r="AO33" s="250"/>
      <c r="AP33" s="39"/>
      <c r="AQ33" s="39"/>
      <c r="AR33" s="40"/>
      <c r="BE33" s="287"/>
    </row>
    <row r="34" spans="2:57" s="1" customFormat="1" ht="6.95" customHeight="1"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86"/>
    </row>
    <row r="35" spans="2:44" s="1" customFormat="1" ht="25.9" customHeight="1">
      <c r="B35" s="33"/>
      <c r="C35" s="41"/>
      <c r="D35" s="42" t="s">
        <v>51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52</v>
      </c>
      <c r="U35" s="43"/>
      <c r="V35" s="43"/>
      <c r="W35" s="43"/>
      <c r="X35" s="261" t="s">
        <v>53</v>
      </c>
      <c r="Y35" s="262"/>
      <c r="Z35" s="262"/>
      <c r="AA35" s="262"/>
      <c r="AB35" s="262"/>
      <c r="AC35" s="43"/>
      <c r="AD35" s="43"/>
      <c r="AE35" s="43"/>
      <c r="AF35" s="43"/>
      <c r="AG35" s="43"/>
      <c r="AH35" s="43"/>
      <c r="AI35" s="43"/>
      <c r="AJ35" s="43"/>
      <c r="AK35" s="263">
        <f>SUM(AK26:AK33)</f>
        <v>0</v>
      </c>
      <c r="AL35" s="262"/>
      <c r="AM35" s="262"/>
      <c r="AN35" s="262"/>
      <c r="AO35" s="264"/>
      <c r="AP35" s="41"/>
      <c r="AQ35" s="41"/>
      <c r="AR35" s="37"/>
    </row>
    <row r="36" spans="2:44" s="1" customFormat="1" ht="6.95" customHeight="1"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</row>
    <row r="37" spans="2:44" s="1" customFormat="1" ht="14.45" customHeigh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</row>
    <row r="38" spans="2:44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5" customHeight="1">
      <c r="B49" s="33"/>
      <c r="C49" s="34"/>
      <c r="D49" s="45" t="s">
        <v>54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5" t="s">
        <v>55</v>
      </c>
      <c r="AI49" s="46"/>
      <c r="AJ49" s="46"/>
      <c r="AK49" s="46"/>
      <c r="AL49" s="46"/>
      <c r="AM49" s="46"/>
      <c r="AN49" s="46"/>
      <c r="AO49" s="46"/>
      <c r="AP49" s="34"/>
      <c r="AQ49" s="34"/>
      <c r="AR49" s="37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.75">
      <c r="B60" s="33"/>
      <c r="C60" s="34"/>
      <c r="D60" s="47" t="s">
        <v>56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47" t="s">
        <v>57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47" t="s">
        <v>56</v>
      </c>
      <c r="AI60" s="36"/>
      <c r="AJ60" s="36"/>
      <c r="AK60" s="36"/>
      <c r="AL60" s="36"/>
      <c r="AM60" s="47" t="s">
        <v>57</v>
      </c>
      <c r="AN60" s="36"/>
      <c r="AO60" s="36"/>
      <c r="AP60" s="34"/>
      <c r="AQ60" s="34"/>
      <c r="AR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.75">
      <c r="B64" s="33"/>
      <c r="C64" s="34"/>
      <c r="D64" s="45" t="s">
        <v>58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5" t="s">
        <v>59</v>
      </c>
      <c r="AI64" s="46"/>
      <c r="AJ64" s="46"/>
      <c r="AK64" s="46"/>
      <c r="AL64" s="46"/>
      <c r="AM64" s="46"/>
      <c r="AN64" s="46"/>
      <c r="AO64" s="46"/>
      <c r="AP64" s="34"/>
      <c r="AQ64" s="34"/>
      <c r="AR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.75">
      <c r="B75" s="33"/>
      <c r="C75" s="34"/>
      <c r="D75" s="47" t="s">
        <v>56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47" t="s">
        <v>57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47" t="s">
        <v>56</v>
      </c>
      <c r="AI75" s="36"/>
      <c r="AJ75" s="36"/>
      <c r="AK75" s="36"/>
      <c r="AL75" s="36"/>
      <c r="AM75" s="47" t="s">
        <v>57</v>
      </c>
      <c r="AN75" s="36"/>
      <c r="AO75" s="36"/>
      <c r="AP75" s="34"/>
      <c r="AQ75" s="34"/>
      <c r="AR75" s="37"/>
    </row>
    <row r="76" spans="2:44" s="1" customFormat="1" ht="12"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</row>
    <row r="77" spans="2:44" s="1" customFormat="1" ht="6.95" customHeight="1"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7"/>
    </row>
    <row r="81" spans="2:44" s="1" customFormat="1" ht="6.95" customHeight="1"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7"/>
    </row>
    <row r="82" spans="2:44" s="1" customFormat="1" ht="24.95" customHeight="1">
      <c r="B82" s="33"/>
      <c r="C82" s="22" t="s">
        <v>60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</row>
    <row r="83" spans="2:44" s="1" customFormat="1" ht="6.95" customHeight="1"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</row>
    <row r="84" spans="2:44" s="3" customFormat="1" ht="12" customHeight="1">
      <c r="B84" s="52"/>
      <c r="C84" s="28" t="s">
        <v>13</v>
      </c>
      <c r="D84" s="53"/>
      <c r="E84" s="53"/>
      <c r="F84" s="53"/>
      <c r="G84" s="53"/>
      <c r="H84" s="53"/>
      <c r="I84" s="53"/>
      <c r="J84" s="53"/>
      <c r="K84" s="53"/>
      <c r="L84" s="53" t="str">
        <f>K5</f>
        <v>12-2018</v>
      </c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4"/>
    </row>
    <row r="85" spans="2:44" s="4" customFormat="1" ht="36.95" customHeight="1">
      <c r="B85" s="55"/>
      <c r="C85" s="56" t="s">
        <v>16</v>
      </c>
      <c r="D85" s="57"/>
      <c r="E85" s="57"/>
      <c r="F85" s="57"/>
      <c r="G85" s="57"/>
      <c r="H85" s="57"/>
      <c r="I85" s="57"/>
      <c r="J85" s="57"/>
      <c r="K85" s="57"/>
      <c r="L85" s="268" t="str">
        <f>K6</f>
        <v>ZŠ a MŠ Praha 5 - Smíchov, U Santošky 1007/1</v>
      </c>
      <c r="M85" s="269"/>
      <c r="N85" s="269"/>
      <c r="O85" s="269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  <c r="AK85" s="269"/>
      <c r="AL85" s="269"/>
      <c r="AM85" s="269"/>
      <c r="AN85" s="269"/>
      <c r="AO85" s="269"/>
      <c r="AP85" s="57"/>
      <c r="AQ85" s="57"/>
      <c r="AR85" s="58"/>
    </row>
    <row r="86" spans="2:44" s="1" customFormat="1" ht="6.95" customHeight="1"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</row>
    <row r="87" spans="2:44" s="1" customFormat="1" ht="12" customHeight="1">
      <c r="B87" s="33"/>
      <c r="C87" s="28" t="s">
        <v>22</v>
      </c>
      <c r="D87" s="34"/>
      <c r="E87" s="34"/>
      <c r="F87" s="34"/>
      <c r="G87" s="34"/>
      <c r="H87" s="34"/>
      <c r="I87" s="34"/>
      <c r="J87" s="34"/>
      <c r="K87" s="34"/>
      <c r="L87" s="59" t="str">
        <f>IF(K8="","",K8)</f>
        <v>U Santošky 1007/1, Praha 5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8" t="s">
        <v>24</v>
      </c>
      <c r="AJ87" s="34"/>
      <c r="AK87" s="34"/>
      <c r="AL87" s="34"/>
      <c r="AM87" s="270" t="str">
        <f>IF(AN8="","",AN8)</f>
        <v>11. 12. 2018</v>
      </c>
      <c r="AN87" s="270"/>
      <c r="AO87" s="34"/>
      <c r="AP87" s="34"/>
      <c r="AQ87" s="34"/>
      <c r="AR87" s="37"/>
    </row>
    <row r="88" spans="2:44" s="1" customFormat="1" ht="6.95" customHeight="1"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</row>
    <row r="89" spans="2:56" s="1" customFormat="1" ht="15.2" customHeight="1">
      <c r="B89" s="33"/>
      <c r="C89" s="28" t="s">
        <v>28</v>
      </c>
      <c r="D89" s="34"/>
      <c r="E89" s="34"/>
      <c r="F89" s="34"/>
      <c r="G89" s="34"/>
      <c r="H89" s="34"/>
      <c r="I89" s="34"/>
      <c r="J89" s="34"/>
      <c r="K89" s="34"/>
      <c r="L89" s="53" t="str">
        <f>IF(E11="","",E11)</f>
        <v>MČ Praha 5, Nám. 14. října 4/1381, Praha 5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8" t="s">
        <v>34</v>
      </c>
      <c r="AJ89" s="34"/>
      <c r="AK89" s="34"/>
      <c r="AL89" s="34"/>
      <c r="AM89" s="266" t="str">
        <f>IF(E17="","",E17)</f>
        <v>PROARCH spol. s r.o.</v>
      </c>
      <c r="AN89" s="267"/>
      <c r="AO89" s="267"/>
      <c r="AP89" s="267"/>
      <c r="AQ89" s="34"/>
      <c r="AR89" s="37"/>
      <c r="AS89" s="271" t="s">
        <v>61</v>
      </c>
      <c r="AT89" s="272"/>
      <c r="AU89" s="61"/>
      <c r="AV89" s="61"/>
      <c r="AW89" s="61"/>
      <c r="AX89" s="61"/>
      <c r="AY89" s="61"/>
      <c r="AZ89" s="61"/>
      <c r="BA89" s="61"/>
      <c r="BB89" s="61"/>
      <c r="BC89" s="61"/>
      <c r="BD89" s="62"/>
    </row>
    <row r="90" spans="2:56" s="1" customFormat="1" ht="15.2" customHeight="1">
      <c r="B90" s="33"/>
      <c r="C90" s="28" t="s">
        <v>32</v>
      </c>
      <c r="D90" s="34"/>
      <c r="E90" s="34"/>
      <c r="F90" s="34"/>
      <c r="G90" s="34"/>
      <c r="H90" s="34"/>
      <c r="I90" s="34"/>
      <c r="J90" s="34"/>
      <c r="K90" s="34"/>
      <c r="L90" s="53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8" t="s">
        <v>37</v>
      </c>
      <c r="AJ90" s="34"/>
      <c r="AK90" s="34"/>
      <c r="AL90" s="34"/>
      <c r="AM90" s="266" t="str">
        <f>IF(E20="","",E20)</f>
        <v>PROARCH spol. s r.o.</v>
      </c>
      <c r="AN90" s="267"/>
      <c r="AO90" s="267"/>
      <c r="AP90" s="267"/>
      <c r="AQ90" s="34"/>
      <c r="AR90" s="37"/>
      <c r="AS90" s="273"/>
      <c r="AT90" s="274"/>
      <c r="AU90" s="63"/>
      <c r="AV90" s="63"/>
      <c r="AW90" s="63"/>
      <c r="AX90" s="63"/>
      <c r="AY90" s="63"/>
      <c r="AZ90" s="63"/>
      <c r="BA90" s="63"/>
      <c r="BB90" s="63"/>
      <c r="BC90" s="63"/>
      <c r="BD90" s="64"/>
    </row>
    <row r="91" spans="2:56" s="1" customFormat="1" ht="10.9" customHeigh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5"/>
      <c r="AT91" s="276"/>
      <c r="AU91" s="65"/>
      <c r="AV91" s="65"/>
      <c r="AW91" s="65"/>
      <c r="AX91" s="65"/>
      <c r="AY91" s="65"/>
      <c r="AZ91" s="65"/>
      <c r="BA91" s="65"/>
      <c r="BB91" s="65"/>
      <c r="BC91" s="65"/>
      <c r="BD91" s="66"/>
    </row>
    <row r="92" spans="2:56" s="1" customFormat="1" ht="29.25" customHeight="1">
      <c r="B92" s="33"/>
      <c r="C92" s="251" t="s">
        <v>62</v>
      </c>
      <c r="D92" s="252"/>
      <c r="E92" s="252"/>
      <c r="F92" s="252"/>
      <c r="G92" s="252"/>
      <c r="H92" s="67"/>
      <c r="I92" s="253" t="s">
        <v>63</v>
      </c>
      <c r="J92" s="252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2"/>
      <c r="Z92" s="252"/>
      <c r="AA92" s="252"/>
      <c r="AB92" s="252"/>
      <c r="AC92" s="252"/>
      <c r="AD92" s="252"/>
      <c r="AE92" s="252"/>
      <c r="AF92" s="252"/>
      <c r="AG92" s="254" t="s">
        <v>64</v>
      </c>
      <c r="AH92" s="252"/>
      <c r="AI92" s="252"/>
      <c r="AJ92" s="252"/>
      <c r="AK92" s="252"/>
      <c r="AL92" s="252"/>
      <c r="AM92" s="252"/>
      <c r="AN92" s="253" t="s">
        <v>65</v>
      </c>
      <c r="AO92" s="252"/>
      <c r="AP92" s="255"/>
      <c r="AQ92" s="68" t="s">
        <v>66</v>
      </c>
      <c r="AR92" s="37"/>
      <c r="AS92" s="69" t="s">
        <v>67</v>
      </c>
      <c r="AT92" s="70" t="s">
        <v>68</v>
      </c>
      <c r="AU92" s="70" t="s">
        <v>69</v>
      </c>
      <c r="AV92" s="70" t="s">
        <v>70</v>
      </c>
      <c r="AW92" s="70" t="s">
        <v>71</v>
      </c>
      <c r="AX92" s="70" t="s">
        <v>72</v>
      </c>
      <c r="AY92" s="70" t="s">
        <v>73</v>
      </c>
      <c r="AZ92" s="70" t="s">
        <v>74</v>
      </c>
      <c r="BA92" s="70" t="s">
        <v>75</v>
      </c>
      <c r="BB92" s="70" t="s">
        <v>76</v>
      </c>
      <c r="BC92" s="70" t="s">
        <v>77</v>
      </c>
      <c r="BD92" s="71" t="s">
        <v>78</v>
      </c>
    </row>
    <row r="93" spans="2:56" s="1" customFormat="1" ht="10.9" customHeight="1"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2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4"/>
    </row>
    <row r="94" spans="2:90" s="5" customFormat="1" ht="32.45" customHeight="1">
      <c r="B94" s="75"/>
      <c r="C94" s="76" t="s">
        <v>79</v>
      </c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259">
        <f>ROUND(AG95,2)</f>
        <v>0</v>
      </c>
      <c r="AH94" s="259"/>
      <c r="AI94" s="259"/>
      <c r="AJ94" s="259"/>
      <c r="AK94" s="259"/>
      <c r="AL94" s="259"/>
      <c r="AM94" s="259"/>
      <c r="AN94" s="260">
        <f>SUM(AG94,AT94)</f>
        <v>0</v>
      </c>
      <c r="AO94" s="260"/>
      <c r="AP94" s="260"/>
      <c r="AQ94" s="79" t="s">
        <v>1</v>
      </c>
      <c r="AR94" s="80"/>
      <c r="AS94" s="81">
        <f>ROUND(AS95,2)</f>
        <v>0</v>
      </c>
      <c r="AT94" s="82">
        <f>ROUND(SUM(AV94:AW94),2)</f>
        <v>0</v>
      </c>
      <c r="AU94" s="83">
        <f>ROUND(AU95,5)</f>
        <v>0</v>
      </c>
      <c r="AV94" s="82">
        <f>ROUND(AZ94*L29,2)</f>
        <v>0</v>
      </c>
      <c r="AW94" s="82">
        <f>ROUND(BA94*L30,2)</f>
        <v>0</v>
      </c>
      <c r="AX94" s="82">
        <f>ROUND(BB94*L29,2)</f>
        <v>0</v>
      </c>
      <c r="AY94" s="82">
        <f>ROUND(BC94*L30,2)</f>
        <v>0</v>
      </c>
      <c r="AZ94" s="82">
        <f>ROUND(AZ95,2)</f>
        <v>0</v>
      </c>
      <c r="BA94" s="82">
        <f>ROUND(BA95,2)</f>
        <v>0</v>
      </c>
      <c r="BB94" s="82">
        <f>ROUND(BB95,2)</f>
        <v>0</v>
      </c>
      <c r="BC94" s="82">
        <f>ROUND(BC95,2)</f>
        <v>0</v>
      </c>
      <c r="BD94" s="84">
        <f>ROUND(BD95,2)</f>
        <v>0</v>
      </c>
      <c r="BS94" s="85" t="s">
        <v>80</v>
      </c>
      <c r="BT94" s="85" t="s">
        <v>81</v>
      </c>
      <c r="BU94" s="86" t="s">
        <v>82</v>
      </c>
      <c r="BV94" s="85" t="s">
        <v>83</v>
      </c>
      <c r="BW94" s="85" t="s">
        <v>5</v>
      </c>
      <c r="BX94" s="85" t="s">
        <v>84</v>
      </c>
      <c r="CL94" s="85" t="s">
        <v>1</v>
      </c>
    </row>
    <row r="95" spans="1:91" s="6" customFormat="1" ht="27" customHeight="1">
      <c r="A95" s="87" t="s">
        <v>85</v>
      </c>
      <c r="B95" s="88"/>
      <c r="C95" s="89"/>
      <c r="D95" s="258" t="s">
        <v>86</v>
      </c>
      <c r="E95" s="258"/>
      <c r="F95" s="258"/>
      <c r="G95" s="258"/>
      <c r="H95" s="258"/>
      <c r="I95" s="90"/>
      <c r="J95" s="258" t="s">
        <v>87</v>
      </c>
      <c r="K95" s="258"/>
      <c r="L95" s="258"/>
      <c r="M95" s="258"/>
      <c r="N95" s="258"/>
      <c r="O95" s="258"/>
      <c r="P95" s="258"/>
      <c r="Q95" s="258"/>
      <c r="R95" s="258"/>
      <c r="S95" s="258"/>
      <c r="T95" s="258"/>
      <c r="U95" s="258"/>
      <c r="V95" s="258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6">
        <f>'12.1-2018 - VÝMĚNA OKEN V...'!J30</f>
        <v>0</v>
      </c>
      <c r="AH95" s="257"/>
      <c r="AI95" s="257"/>
      <c r="AJ95" s="257"/>
      <c r="AK95" s="257"/>
      <c r="AL95" s="257"/>
      <c r="AM95" s="257"/>
      <c r="AN95" s="256">
        <f>SUM(AG95,AT95)</f>
        <v>0</v>
      </c>
      <c r="AO95" s="257"/>
      <c r="AP95" s="257"/>
      <c r="AQ95" s="91" t="s">
        <v>88</v>
      </c>
      <c r="AR95" s="92"/>
      <c r="AS95" s="93">
        <v>0</v>
      </c>
      <c r="AT95" s="94">
        <f>ROUND(SUM(AV95:AW95),2)</f>
        <v>0</v>
      </c>
      <c r="AU95" s="95">
        <f>'12.1-2018 - VÝMĚNA OKEN V...'!P135</f>
        <v>0</v>
      </c>
      <c r="AV95" s="94">
        <f>'12.1-2018 - VÝMĚNA OKEN V...'!J33</f>
        <v>0</v>
      </c>
      <c r="AW95" s="94">
        <f>'12.1-2018 - VÝMĚNA OKEN V...'!J34</f>
        <v>0</v>
      </c>
      <c r="AX95" s="94">
        <f>'12.1-2018 - VÝMĚNA OKEN V...'!J35</f>
        <v>0</v>
      </c>
      <c r="AY95" s="94">
        <f>'12.1-2018 - VÝMĚNA OKEN V...'!J36</f>
        <v>0</v>
      </c>
      <c r="AZ95" s="94">
        <f>'12.1-2018 - VÝMĚNA OKEN V...'!F33</f>
        <v>0</v>
      </c>
      <c r="BA95" s="94">
        <f>'12.1-2018 - VÝMĚNA OKEN V...'!F34</f>
        <v>0</v>
      </c>
      <c r="BB95" s="94">
        <f>'12.1-2018 - VÝMĚNA OKEN V...'!F35</f>
        <v>0</v>
      </c>
      <c r="BC95" s="94">
        <f>'12.1-2018 - VÝMĚNA OKEN V...'!F36</f>
        <v>0</v>
      </c>
      <c r="BD95" s="96">
        <f>'12.1-2018 - VÝMĚNA OKEN V...'!F37</f>
        <v>0</v>
      </c>
      <c r="BT95" s="97" t="s">
        <v>21</v>
      </c>
      <c r="BV95" s="97" t="s">
        <v>83</v>
      </c>
      <c r="BW95" s="97" t="s">
        <v>89</v>
      </c>
      <c r="BX95" s="97" t="s">
        <v>5</v>
      </c>
      <c r="CL95" s="97" t="s">
        <v>1</v>
      </c>
      <c r="CM95" s="97" t="s">
        <v>90</v>
      </c>
    </row>
    <row r="96" spans="2:44" s="1" customFormat="1" ht="30" customHeight="1">
      <c r="B96" s="33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7"/>
    </row>
    <row r="97" spans="2:44" s="1" customFormat="1" ht="6.95" customHeight="1">
      <c r="B97" s="48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37"/>
    </row>
  </sheetData>
  <sheetProtection algorithmName="SHA-512" hashValue="RDj7Rzgad4Uz40+4VqzqpAbWuenShVXVTVjjZWVu9ceGnL4m0W81umeEOWoGiVgllp6o0/gc9xsG/EcjjN/nfQ==" saltValue="73+oGflJOc0EaVtpaU9ORWtTQciMX9f3W9xvZVM0lmeJiHBai/pjqgTFicfNHN+R+d4Ptmi9vnjk/oh5EmFSUw==" spinCount="100000" sheet="1" objects="1" scenarios="1" formatColumns="0" formatRows="0"/>
  <mergeCells count="42"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E2"/>
    <mergeCell ref="AM90:AP90"/>
    <mergeCell ref="L85:AO85"/>
    <mergeCell ref="AM87:AN87"/>
    <mergeCell ref="AM89:AP89"/>
    <mergeCell ref="AS89:AT91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30:P30"/>
    <mergeCell ref="L31:P31"/>
    <mergeCell ref="L32:P32"/>
    <mergeCell ref="L33:P33"/>
    <mergeCell ref="C92:G92"/>
    <mergeCell ref="I92:AF92"/>
    <mergeCell ref="X35:AB35"/>
  </mergeCells>
  <hyperlinks>
    <hyperlink ref="A95" location="'12.1-2018 - VÝMĚNA OKEN 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57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8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AT2" s="16" t="s">
        <v>89</v>
      </c>
    </row>
    <row r="3" spans="2:46" ht="6.95" customHeight="1">
      <c r="B3" s="99"/>
      <c r="C3" s="100"/>
      <c r="D3" s="100"/>
      <c r="E3" s="100"/>
      <c r="F3" s="100"/>
      <c r="G3" s="100"/>
      <c r="H3" s="100"/>
      <c r="I3" s="101"/>
      <c r="J3" s="100"/>
      <c r="K3" s="100"/>
      <c r="L3" s="19"/>
      <c r="AT3" s="16" t="s">
        <v>90</v>
      </c>
    </row>
    <row r="4" spans="2:46" ht="24.95" customHeight="1">
      <c r="B4" s="19"/>
      <c r="D4" s="102" t="s">
        <v>91</v>
      </c>
      <c r="L4" s="19"/>
      <c r="M4" s="103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04" t="s">
        <v>16</v>
      </c>
      <c r="L6" s="19"/>
    </row>
    <row r="7" spans="2:12" ht="16.5" customHeight="1">
      <c r="B7" s="19"/>
      <c r="E7" s="293" t="str">
        <f>'Rekapitulace stavby'!K6</f>
        <v>ZŠ a MŠ Praha 5 - Smíchov, U Santošky 1007/1</v>
      </c>
      <c r="F7" s="294"/>
      <c r="G7" s="294"/>
      <c r="H7" s="294"/>
      <c r="L7" s="19"/>
    </row>
    <row r="8" spans="2:12" s="1" customFormat="1" ht="12" customHeight="1">
      <c r="B8" s="37"/>
      <c r="D8" s="104" t="s">
        <v>92</v>
      </c>
      <c r="I8" s="105"/>
      <c r="L8" s="37"/>
    </row>
    <row r="9" spans="2:12" s="1" customFormat="1" ht="36.95" customHeight="1">
      <c r="B9" s="37"/>
      <c r="E9" s="295" t="s">
        <v>93</v>
      </c>
      <c r="F9" s="296"/>
      <c r="G9" s="296"/>
      <c r="H9" s="296"/>
      <c r="I9" s="105"/>
      <c r="L9" s="37"/>
    </row>
    <row r="10" spans="2:12" s="1" customFormat="1" ht="12">
      <c r="B10" s="37"/>
      <c r="I10" s="105"/>
      <c r="L10" s="37"/>
    </row>
    <row r="11" spans="2:12" s="1" customFormat="1" ht="12" customHeight="1">
      <c r="B11" s="37"/>
      <c r="D11" s="104" t="s">
        <v>19</v>
      </c>
      <c r="F11" s="106" t="s">
        <v>1</v>
      </c>
      <c r="I11" s="107" t="s">
        <v>20</v>
      </c>
      <c r="J11" s="106" t="s">
        <v>1</v>
      </c>
      <c r="L11" s="37"/>
    </row>
    <row r="12" spans="2:12" s="1" customFormat="1" ht="12" customHeight="1">
      <c r="B12" s="37"/>
      <c r="D12" s="104" t="s">
        <v>22</v>
      </c>
      <c r="F12" s="106" t="s">
        <v>23</v>
      </c>
      <c r="I12" s="107" t="s">
        <v>24</v>
      </c>
      <c r="J12" s="108" t="str">
        <f>'Rekapitulace stavby'!AN8</f>
        <v>11. 12. 2018</v>
      </c>
      <c r="L12" s="37"/>
    </row>
    <row r="13" spans="2:12" s="1" customFormat="1" ht="10.9" customHeight="1">
      <c r="B13" s="37"/>
      <c r="I13" s="105"/>
      <c r="L13" s="37"/>
    </row>
    <row r="14" spans="2:12" s="1" customFormat="1" ht="12" customHeight="1">
      <c r="B14" s="37"/>
      <c r="D14" s="104" t="s">
        <v>28</v>
      </c>
      <c r="I14" s="107" t="s">
        <v>29</v>
      </c>
      <c r="J14" s="106" t="s">
        <v>1</v>
      </c>
      <c r="L14" s="37"/>
    </row>
    <row r="15" spans="2:12" s="1" customFormat="1" ht="18" customHeight="1">
      <c r="B15" s="37"/>
      <c r="E15" s="106" t="s">
        <v>30</v>
      </c>
      <c r="I15" s="107" t="s">
        <v>31</v>
      </c>
      <c r="J15" s="106" t="s">
        <v>1</v>
      </c>
      <c r="L15" s="37"/>
    </row>
    <row r="16" spans="2:12" s="1" customFormat="1" ht="6.95" customHeight="1">
      <c r="B16" s="37"/>
      <c r="I16" s="105"/>
      <c r="L16" s="37"/>
    </row>
    <row r="17" spans="2:12" s="1" customFormat="1" ht="12" customHeight="1">
      <c r="B17" s="37"/>
      <c r="D17" s="104" t="s">
        <v>32</v>
      </c>
      <c r="I17" s="107" t="s">
        <v>29</v>
      </c>
      <c r="J17" s="29" t="str">
        <f>'Rekapitulace stavby'!AN13</f>
        <v>Vyplň údaj</v>
      </c>
      <c r="L17" s="37"/>
    </row>
    <row r="18" spans="2:12" s="1" customFormat="1" ht="18" customHeight="1">
      <c r="B18" s="37"/>
      <c r="E18" s="297" t="str">
        <f>'Rekapitulace stavby'!E14</f>
        <v>Vyplň údaj</v>
      </c>
      <c r="F18" s="298"/>
      <c r="G18" s="298"/>
      <c r="H18" s="298"/>
      <c r="I18" s="107" t="s">
        <v>31</v>
      </c>
      <c r="J18" s="29" t="str">
        <f>'Rekapitulace stavby'!AN14</f>
        <v>Vyplň údaj</v>
      </c>
      <c r="L18" s="37"/>
    </row>
    <row r="19" spans="2:12" s="1" customFormat="1" ht="6.95" customHeight="1">
      <c r="B19" s="37"/>
      <c r="I19" s="105"/>
      <c r="L19" s="37"/>
    </row>
    <row r="20" spans="2:12" s="1" customFormat="1" ht="12" customHeight="1">
      <c r="B20" s="37"/>
      <c r="D20" s="104" t="s">
        <v>34</v>
      </c>
      <c r="I20" s="107" t="s">
        <v>29</v>
      </c>
      <c r="J20" s="106" t="s">
        <v>1</v>
      </c>
      <c r="L20" s="37"/>
    </row>
    <row r="21" spans="2:12" s="1" customFormat="1" ht="18" customHeight="1">
      <c r="B21" s="37"/>
      <c r="E21" s="106" t="s">
        <v>35</v>
      </c>
      <c r="I21" s="107" t="s">
        <v>31</v>
      </c>
      <c r="J21" s="106" t="s">
        <v>1</v>
      </c>
      <c r="L21" s="37"/>
    </row>
    <row r="22" spans="2:12" s="1" customFormat="1" ht="6.95" customHeight="1">
      <c r="B22" s="37"/>
      <c r="I22" s="105"/>
      <c r="L22" s="37"/>
    </row>
    <row r="23" spans="2:12" s="1" customFormat="1" ht="12" customHeight="1">
      <c r="B23" s="37"/>
      <c r="D23" s="104" t="s">
        <v>37</v>
      </c>
      <c r="I23" s="107" t="s">
        <v>29</v>
      </c>
      <c r="J23" s="106" t="s">
        <v>38</v>
      </c>
      <c r="L23" s="37"/>
    </row>
    <row r="24" spans="2:12" s="1" customFormat="1" ht="18" customHeight="1">
      <c r="B24" s="37"/>
      <c r="E24" s="106" t="s">
        <v>35</v>
      </c>
      <c r="I24" s="107" t="s">
        <v>31</v>
      </c>
      <c r="J24" s="106" t="s">
        <v>39</v>
      </c>
      <c r="L24" s="37"/>
    </row>
    <row r="25" spans="2:12" s="1" customFormat="1" ht="6.95" customHeight="1">
      <c r="B25" s="37"/>
      <c r="I25" s="105"/>
      <c r="L25" s="37"/>
    </row>
    <row r="26" spans="2:12" s="1" customFormat="1" ht="12" customHeight="1">
      <c r="B26" s="37"/>
      <c r="D26" s="104" t="s">
        <v>40</v>
      </c>
      <c r="I26" s="105"/>
      <c r="L26" s="37"/>
    </row>
    <row r="27" spans="2:12" s="7" customFormat="1" ht="16.5" customHeight="1">
      <c r="B27" s="109"/>
      <c r="E27" s="299" t="s">
        <v>1</v>
      </c>
      <c r="F27" s="299"/>
      <c r="G27" s="299"/>
      <c r="H27" s="299"/>
      <c r="I27" s="110"/>
      <c r="L27" s="109"/>
    </row>
    <row r="28" spans="2:12" s="1" customFormat="1" ht="6.95" customHeight="1">
      <c r="B28" s="37"/>
      <c r="I28" s="105"/>
      <c r="L28" s="37"/>
    </row>
    <row r="29" spans="2:12" s="1" customFormat="1" ht="6.95" customHeight="1">
      <c r="B29" s="37"/>
      <c r="D29" s="61"/>
      <c r="E29" s="61"/>
      <c r="F29" s="61"/>
      <c r="G29" s="61"/>
      <c r="H29" s="61"/>
      <c r="I29" s="111"/>
      <c r="J29" s="61"/>
      <c r="K29" s="61"/>
      <c r="L29" s="37"/>
    </row>
    <row r="30" spans="2:12" s="1" customFormat="1" ht="25.35" customHeight="1">
      <c r="B30" s="37"/>
      <c r="D30" s="112" t="s">
        <v>41</v>
      </c>
      <c r="I30" s="105"/>
      <c r="J30" s="113">
        <f>ROUND(J135,2)</f>
        <v>0</v>
      </c>
      <c r="L30" s="37"/>
    </row>
    <row r="31" spans="2:12" s="1" customFormat="1" ht="6.95" customHeight="1">
      <c r="B31" s="37"/>
      <c r="D31" s="61"/>
      <c r="E31" s="61"/>
      <c r="F31" s="61"/>
      <c r="G31" s="61"/>
      <c r="H31" s="61"/>
      <c r="I31" s="111"/>
      <c r="J31" s="61"/>
      <c r="K31" s="61"/>
      <c r="L31" s="37"/>
    </row>
    <row r="32" spans="2:12" s="1" customFormat="1" ht="14.45" customHeight="1">
      <c r="B32" s="37"/>
      <c r="F32" s="114" t="s">
        <v>43</v>
      </c>
      <c r="I32" s="115" t="s">
        <v>42</v>
      </c>
      <c r="J32" s="114" t="s">
        <v>44</v>
      </c>
      <c r="L32" s="37"/>
    </row>
    <row r="33" spans="2:12" s="1" customFormat="1" ht="14.45" customHeight="1">
      <c r="B33" s="37"/>
      <c r="D33" s="116" t="s">
        <v>45</v>
      </c>
      <c r="E33" s="104" t="s">
        <v>46</v>
      </c>
      <c r="F33" s="117">
        <f>ROUND((SUM(BE135:BE577)),2)</f>
        <v>0</v>
      </c>
      <c r="I33" s="118">
        <v>0.21</v>
      </c>
      <c r="J33" s="117">
        <f>ROUND(((SUM(BE135:BE577))*I33),2)</f>
        <v>0</v>
      </c>
      <c r="L33" s="37"/>
    </row>
    <row r="34" spans="2:12" s="1" customFormat="1" ht="14.45" customHeight="1">
      <c r="B34" s="37"/>
      <c r="E34" s="104" t="s">
        <v>47</v>
      </c>
      <c r="F34" s="117">
        <f>ROUND((SUM(BF135:BF577)),2)</f>
        <v>0</v>
      </c>
      <c r="I34" s="118">
        <v>0.15</v>
      </c>
      <c r="J34" s="117">
        <f>ROUND(((SUM(BF135:BF577))*I34),2)</f>
        <v>0</v>
      </c>
      <c r="L34" s="37"/>
    </row>
    <row r="35" spans="2:12" s="1" customFormat="1" ht="14.45" customHeight="1" hidden="1">
      <c r="B35" s="37"/>
      <c r="E35" s="104" t="s">
        <v>48</v>
      </c>
      <c r="F35" s="117">
        <f>ROUND((SUM(BG135:BG577)),2)</f>
        <v>0</v>
      </c>
      <c r="I35" s="118">
        <v>0.21</v>
      </c>
      <c r="J35" s="117">
        <f>0</f>
        <v>0</v>
      </c>
      <c r="L35" s="37"/>
    </row>
    <row r="36" spans="2:12" s="1" customFormat="1" ht="14.45" customHeight="1" hidden="1">
      <c r="B36" s="37"/>
      <c r="E36" s="104" t="s">
        <v>49</v>
      </c>
      <c r="F36" s="117">
        <f>ROUND((SUM(BH135:BH577)),2)</f>
        <v>0</v>
      </c>
      <c r="I36" s="118">
        <v>0.15</v>
      </c>
      <c r="J36" s="117">
        <f>0</f>
        <v>0</v>
      </c>
      <c r="L36" s="37"/>
    </row>
    <row r="37" spans="2:12" s="1" customFormat="1" ht="14.45" customHeight="1" hidden="1">
      <c r="B37" s="37"/>
      <c r="E37" s="104" t="s">
        <v>50</v>
      </c>
      <c r="F37" s="117">
        <f>ROUND((SUM(BI135:BI577)),2)</f>
        <v>0</v>
      </c>
      <c r="I37" s="118">
        <v>0</v>
      </c>
      <c r="J37" s="117">
        <f>0</f>
        <v>0</v>
      </c>
      <c r="L37" s="37"/>
    </row>
    <row r="38" spans="2:12" s="1" customFormat="1" ht="6.95" customHeight="1">
      <c r="B38" s="37"/>
      <c r="I38" s="105"/>
      <c r="L38" s="37"/>
    </row>
    <row r="39" spans="2:12" s="1" customFormat="1" ht="25.35" customHeight="1">
      <c r="B39" s="37"/>
      <c r="C39" s="119"/>
      <c r="D39" s="120" t="s">
        <v>51</v>
      </c>
      <c r="E39" s="121"/>
      <c r="F39" s="121"/>
      <c r="G39" s="122" t="s">
        <v>52</v>
      </c>
      <c r="H39" s="123" t="s">
        <v>53</v>
      </c>
      <c r="I39" s="124"/>
      <c r="J39" s="125">
        <f>SUM(J30:J37)</f>
        <v>0</v>
      </c>
      <c r="K39" s="126"/>
      <c r="L39" s="37"/>
    </row>
    <row r="40" spans="2:12" s="1" customFormat="1" ht="14.45" customHeight="1">
      <c r="B40" s="37"/>
      <c r="I40" s="105"/>
      <c r="L40" s="37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7"/>
      <c r="D50" s="127" t="s">
        <v>54</v>
      </c>
      <c r="E50" s="128"/>
      <c r="F50" s="128"/>
      <c r="G50" s="127" t="s">
        <v>55</v>
      </c>
      <c r="H50" s="128"/>
      <c r="I50" s="129"/>
      <c r="J50" s="128"/>
      <c r="K50" s="128"/>
      <c r="L50" s="37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.75">
      <c r="B61" s="37"/>
      <c r="D61" s="130" t="s">
        <v>56</v>
      </c>
      <c r="E61" s="131"/>
      <c r="F61" s="132" t="s">
        <v>57</v>
      </c>
      <c r="G61" s="130" t="s">
        <v>56</v>
      </c>
      <c r="H61" s="131"/>
      <c r="I61" s="133"/>
      <c r="J61" s="134" t="s">
        <v>57</v>
      </c>
      <c r="K61" s="131"/>
      <c r="L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.75">
      <c r="B65" s="37"/>
      <c r="D65" s="127" t="s">
        <v>58</v>
      </c>
      <c r="E65" s="128"/>
      <c r="F65" s="128"/>
      <c r="G65" s="127" t="s">
        <v>59</v>
      </c>
      <c r="H65" s="128"/>
      <c r="I65" s="129"/>
      <c r="J65" s="128"/>
      <c r="K65" s="128"/>
      <c r="L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.75">
      <c r="B76" s="37"/>
      <c r="D76" s="130" t="s">
        <v>56</v>
      </c>
      <c r="E76" s="131"/>
      <c r="F76" s="132" t="s">
        <v>57</v>
      </c>
      <c r="G76" s="130" t="s">
        <v>56</v>
      </c>
      <c r="H76" s="131"/>
      <c r="I76" s="133"/>
      <c r="J76" s="134" t="s">
        <v>57</v>
      </c>
      <c r="K76" s="131"/>
      <c r="L76" s="37"/>
    </row>
    <row r="77" spans="2:12" s="1" customFormat="1" ht="14.45" customHeight="1">
      <c r="B77" s="135"/>
      <c r="C77" s="136"/>
      <c r="D77" s="136"/>
      <c r="E77" s="136"/>
      <c r="F77" s="136"/>
      <c r="G77" s="136"/>
      <c r="H77" s="136"/>
      <c r="I77" s="137"/>
      <c r="J77" s="136"/>
      <c r="K77" s="136"/>
      <c r="L77" s="37"/>
    </row>
    <row r="81" spans="2:12" s="1" customFormat="1" ht="6.95" customHeight="1">
      <c r="B81" s="138"/>
      <c r="C81" s="139"/>
      <c r="D81" s="139"/>
      <c r="E81" s="139"/>
      <c r="F81" s="139"/>
      <c r="G81" s="139"/>
      <c r="H81" s="139"/>
      <c r="I81" s="140"/>
      <c r="J81" s="139"/>
      <c r="K81" s="139"/>
      <c r="L81" s="37"/>
    </row>
    <row r="82" spans="2:12" s="1" customFormat="1" ht="24.95" customHeight="1">
      <c r="B82" s="33"/>
      <c r="C82" s="22" t="s">
        <v>94</v>
      </c>
      <c r="D82" s="34"/>
      <c r="E82" s="34"/>
      <c r="F82" s="34"/>
      <c r="G82" s="34"/>
      <c r="H82" s="34"/>
      <c r="I82" s="105"/>
      <c r="J82" s="34"/>
      <c r="K82" s="34"/>
      <c r="L82" s="37"/>
    </row>
    <row r="83" spans="2:12" s="1" customFormat="1" ht="6.95" customHeight="1">
      <c r="B83" s="33"/>
      <c r="C83" s="34"/>
      <c r="D83" s="34"/>
      <c r="E83" s="34"/>
      <c r="F83" s="34"/>
      <c r="G83" s="34"/>
      <c r="H83" s="34"/>
      <c r="I83" s="105"/>
      <c r="J83" s="34"/>
      <c r="K83" s="34"/>
      <c r="L83" s="37"/>
    </row>
    <row r="84" spans="2:12" s="1" customFormat="1" ht="12" customHeight="1">
      <c r="B84" s="33"/>
      <c r="C84" s="28" t="s">
        <v>16</v>
      </c>
      <c r="D84" s="34"/>
      <c r="E84" s="34"/>
      <c r="F84" s="34"/>
      <c r="G84" s="34"/>
      <c r="H84" s="34"/>
      <c r="I84" s="105"/>
      <c r="J84" s="34"/>
      <c r="K84" s="34"/>
      <c r="L84" s="37"/>
    </row>
    <row r="85" spans="2:12" s="1" customFormat="1" ht="16.5" customHeight="1">
      <c r="B85" s="33"/>
      <c r="C85" s="34"/>
      <c r="D85" s="34"/>
      <c r="E85" s="291" t="str">
        <f>E7</f>
        <v>ZŠ a MŠ Praha 5 - Smíchov, U Santošky 1007/1</v>
      </c>
      <c r="F85" s="292"/>
      <c r="G85" s="292"/>
      <c r="H85" s="292"/>
      <c r="I85" s="105"/>
      <c r="J85" s="34"/>
      <c r="K85" s="34"/>
      <c r="L85" s="37"/>
    </row>
    <row r="86" spans="2:12" s="1" customFormat="1" ht="12" customHeight="1">
      <c r="B86" s="33"/>
      <c r="C86" s="28" t="s">
        <v>92</v>
      </c>
      <c r="D86" s="34"/>
      <c r="E86" s="34"/>
      <c r="F86" s="34"/>
      <c r="G86" s="34"/>
      <c r="H86" s="34"/>
      <c r="I86" s="105"/>
      <c r="J86" s="34"/>
      <c r="K86" s="34"/>
      <c r="L86" s="37"/>
    </row>
    <row r="87" spans="2:12" s="1" customFormat="1" ht="16.5" customHeight="1">
      <c r="B87" s="33"/>
      <c r="C87" s="34"/>
      <c r="D87" s="34"/>
      <c r="E87" s="268" t="str">
        <f>E9</f>
        <v>12.1-2018 - VÝMĚNA OKEN VE DVORNÍ ČÁSTI - 3. a 4. NP</v>
      </c>
      <c r="F87" s="290"/>
      <c r="G87" s="290"/>
      <c r="H87" s="290"/>
      <c r="I87" s="105"/>
      <c r="J87" s="34"/>
      <c r="K87" s="34"/>
      <c r="L87" s="37"/>
    </row>
    <row r="88" spans="2:12" s="1" customFormat="1" ht="6.95" customHeight="1">
      <c r="B88" s="33"/>
      <c r="C88" s="34"/>
      <c r="D88" s="34"/>
      <c r="E88" s="34"/>
      <c r="F88" s="34"/>
      <c r="G88" s="34"/>
      <c r="H88" s="34"/>
      <c r="I88" s="105"/>
      <c r="J88" s="34"/>
      <c r="K88" s="34"/>
      <c r="L88" s="37"/>
    </row>
    <row r="89" spans="2:12" s="1" customFormat="1" ht="12" customHeight="1">
      <c r="B89" s="33"/>
      <c r="C89" s="28" t="s">
        <v>22</v>
      </c>
      <c r="D89" s="34"/>
      <c r="E89" s="34"/>
      <c r="F89" s="26" t="str">
        <f>F12</f>
        <v>U Santošky 1007/1, Praha 5</v>
      </c>
      <c r="G89" s="34"/>
      <c r="H89" s="34"/>
      <c r="I89" s="107" t="s">
        <v>24</v>
      </c>
      <c r="J89" s="60" t="str">
        <f>IF(J12="","",J12)</f>
        <v>11. 12. 2018</v>
      </c>
      <c r="K89" s="34"/>
      <c r="L89" s="37"/>
    </row>
    <row r="90" spans="2:12" s="1" customFormat="1" ht="6.95" customHeight="1">
      <c r="B90" s="33"/>
      <c r="C90" s="34"/>
      <c r="D90" s="34"/>
      <c r="E90" s="34"/>
      <c r="F90" s="34"/>
      <c r="G90" s="34"/>
      <c r="H90" s="34"/>
      <c r="I90" s="105"/>
      <c r="J90" s="34"/>
      <c r="K90" s="34"/>
      <c r="L90" s="37"/>
    </row>
    <row r="91" spans="2:12" s="1" customFormat="1" ht="27.95" customHeight="1">
      <c r="B91" s="33"/>
      <c r="C91" s="28" t="s">
        <v>28</v>
      </c>
      <c r="D91" s="34"/>
      <c r="E91" s="34"/>
      <c r="F91" s="26" t="str">
        <f>E15</f>
        <v>MČ Praha 5, Nám. 14. října 4/1381, Praha 5</v>
      </c>
      <c r="G91" s="34"/>
      <c r="H91" s="34"/>
      <c r="I91" s="107" t="s">
        <v>34</v>
      </c>
      <c r="J91" s="31" t="str">
        <f>E21</f>
        <v>PROARCH spol. s r.o.</v>
      </c>
      <c r="K91" s="34"/>
      <c r="L91" s="37"/>
    </row>
    <row r="92" spans="2:12" s="1" customFormat="1" ht="27.95" customHeight="1">
      <c r="B92" s="33"/>
      <c r="C92" s="28" t="s">
        <v>32</v>
      </c>
      <c r="D92" s="34"/>
      <c r="E92" s="34"/>
      <c r="F92" s="26" t="str">
        <f>IF(E18="","",E18)</f>
        <v>Vyplň údaj</v>
      </c>
      <c r="G92" s="34"/>
      <c r="H92" s="34"/>
      <c r="I92" s="107" t="s">
        <v>37</v>
      </c>
      <c r="J92" s="31" t="str">
        <f>E24</f>
        <v>PROARCH spol. s r.o.</v>
      </c>
      <c r="K92" s="34"/>
      <c r="L92" s="37"/>
    </row>
    <row r="93" spans="2:12" s="1" customFormat="1" ht="10.35" customHeight="1">
      <c r="B93" s="33"/>
      <c r="C93" s="34"/>
      <c r="D93" s="34"/>
      <c r="E93" s="34"/>
      <c r="F93" s="34"/>
      <c r="G93" s="34"/>
      <c r="H93" s="34"/>
      <c r="I93" s="105"/>
      <c r="J93" s="34"/>
      <c r="K93" s="34"/>
      <c r="L93" s="37"/>
    </row>
    <row r="94" spans="2:12" s="1" customFormat="1" ht="29.25" customHeight="1">
      <c r="B94" s="33"/>
      <c r="C94" s="141" t="s">
        <v>95</v>
      </c>
      <c r="D94" s="142"/>
      <c r="E94" s="142"/>
      <c r="F94" s="142"/>
      <c r="G94" s="142"/>
      <c r="H94" s="142"/>
      <c r="I94" s="143"/>
      <c r="J94" s="144" t="s">
        <v>96</v>
      </c>
      <c r="K94" s="142"/>
      <c r="L94" s="37"/>
    </row>
    <row r="95" spans="2:12" s="1" customFormat="1" ht="10.35" customHeight="1">
      <c r="B95" s="33"/>
      <c r="C95" s="34"/>
      <c r="D95" s="34"/>
      <c r="E95" s="34"/>
      <c r="F95" s="34"/>
      <c r="G95" s="34"/>
      <c r="H95" s="34"/>
      <c r="I95" s="105"/>
      <c r="J95" s="34"/>
      <c r="K95" s="34"/>
      <c r="L95" s="37"/>
    </row>
    <row r="96" spans="2:47" s="1" customFormat="1" ht="22.9" customHeight="1">
      <c r="B96" s="33"/>
      <c r="C96" s="145" t="s">
        <v>97</v>
      </c>
      <c r="D96" s="34"/>
      <c r="E96" s="34"/>
      <c r="F96" s="34"/>
      <c r="G96" s="34"/>
      <c r="H96" s="34"/>
      <c r="I96" s="105"/>
      <c r="J96" s="78">
        <f>J135</f>
        <v>0</v>
      </c>
      <c r="K96" s="34"/>
      <c r="L96" s="37"/>
      <c r="AU96" s="16" t="s">
        <v>98</v>
      </c>
    </row>
    <row r="97" spans="2:12" s="8" customFormat="1" ht="24.95" customHeight="1">
      <c r="B97" s="146"/>
      <c r="C97" s="147"/>
      <c r="D97" s="148" t="s">
        <v>99</v>
      </c>
      <c r="E97" s="149"/>
      <c r="F97" s="149"/>
      <c r="G97" s="149"/>
      <c r="H97" s="149"/>
      <c r="I97" s="150"/>
      <c r="J97" s="151">
        <f>J136</f>
        <v>0</v>
      </c>
      <c r="K97" s="147"/>
      <c r="L97" s="152"/>
    </row>
    <row r="98" spans="2:12" s="9" customFormat="1" ht="19.9" customHeight="1">
      <c r="B98" s="153"/>
      <c r="C98" s="154"/>
      <c r="D98" s="155" t="s">
        <v>100</v>
      </c>
      <c r="E98" s="156"/>
      <c r="F98" s="156"/>
      <c r="G98" s="156"/>
      <c r="H98" s="156"/>
      <c r="I98" s="157"/>
      <c r="J98" s="158">
        <f>J137</f>
        <v>0</v>
      </c>
      <c r="K98" s="154"/>
      <c r="L98" s="159"/>
    </row>
    <row r="99" spans="2:12" s="9" customFormat="1" ht="19.9" customHeight="1">
      <c r="B99" s="153"/>
      <c r="C99" s="154"/>
      <c r="D99" s="155" t="s">
        <v>101</v>
      </c>
      <c r="E99" s="156"/>
      <c r="F99" s="156"/>
      <c r="G99" s="156"/>
      <c r="H99" s="156"/>
      <c r="I99" s="157"/>
      <c r="J99" s="158">
        <f>J232</f>
        <v>0</v>
      </c>
      <c r="K99" s="154"/>
      <c r="L99" s="159"/>
    </row>
    <row r="100" spans="2:12" s="9" customFormat="1" ht="19.9" customHeight="1">
      <c r="B100" s="153"/>
      <c r="C100" s="154"/>
      <c r="D100" s="155" t="s">
        <v>102</v>
      </c>
      <c r="E100" s="156"/>
      <c r="F100" s="156"/>
      <c r="G100" s="156"/>
      <c r="H100" s="156"/>
      <c r="I100" s="157"/>
      <c r="J100" s="158">
        <f>J288</f>
        <v>0</v>
      </c>
      <c r="K100" s="154"/>
      <c r="L100" s="159"/>
    </row>
    <row r="101" spans="2:12" s="9" customFormat="1" ht="19.9" customHeight="1">
      <c r="B101" s="153"/>
      <c r="C101" s="154"/>
      <c r="D101" s="155" t="s">
        <v>103</v>
      </c>
      <c r="E101" s="156"/>
      <c r="F101" s="156"/>
      <c r="G101" s="156"/>
      <c r="H101" s="156"/>
      <c r="I101" s="157"/>
      <c r="J101" s="158">
        <f>J294</f>
        <v>0</v>
      </c>
      <c r="K101" s="154"/>
      <c r="L101" s="159"/>
    </row>
    <row r="102" spans="2:12" s="8" customFormat="1" ht="24.95" customHeight="1">
      <c r="B102" s="146"/>
      <c r="C102" s="147"/>
      <c r="D102" s="148" t="s">
        <v>104</v>
      </c>
      <c r="E102" s="149"/>
      <c r="F102" s="149"/>
      <c r="G102" s="149"/>
      <c r="H102" s="149"/>
      <c r="I102" s="150"/>
      <c r="J102" s="151">
        <f>J296</f>
        <v>0</v>
      </c>
      <c r="K102" s="147"/>
      <c r="L102" s="152"/>
    </row>
    <row r="103" spans="2:12" s="9" customFormat="1" ht="19.9" customHeight="1">
      <c r="B103" s="153"/>
      <c r="C103" s="154"/>
      <c r="D103" s="155" t="s">
        <v>105</v>
      </c>
      <c r="E103" s="156"/>
      <c r="F103" s="156"/>
      <c r="G103" s="156"/>
      <c r="H103" s="156"/>
      <c r="I103" s="157"/>
      <c r="J103" s="158">
        <f>J297</f>
        <v>0</v>
      </c>
      <c r="K103" s="154"/>
      <c r="L103" s="159"/>
    </row>
    <row r="104" spans="2:12" s="9" customFormat="1" ht="19.9" customHeight="1">
      <c r="B104" s="153"/>
      <c r="C104" s="154"/>
      <c r="D104" s="155" t="s">
        <v>106</v>
      </c>
      <c r="E104" s="156"/>
      <c r="F104" s="156"/>
      <c r="G104" s="156"/>
      <c r="H104" s="156"/>
      <c r="I104" s="157"/>
      <c r="J104" s="158">
        <f>J300</f>
        <v>0</v>
      </c>
      <c r="K104" s="154"/>
      <c r="L104" s="159"/>
    </row>
    <row r="105" spans="2:12" s="9" customFormat="1" ht="19.9" customHeight="1">
      <c r="B105" s="153"/>
      <c r="C105" s="154"/>
      <c r="D105" s="155" t="s">
        <v>107</v>
      </c>
      <c r="E105" s="156"/>
      <c r="F105" s="156"/>
      <c r="G105" s="156"/>
      <c r="H105" s="156"/>
      <c r="I105" s="157"/>
      <c r="J105" s="158">
        <f>J521</f>
        <v>0</v>
      </c>
      <c r="K105" s="154"/>
      <c r="L105" s="159"/>
    </row>
    <row r="106" spans="2:12" s="9" customFormat="1" ht="19.9" customHeight="1">
      <c r="B106" s="153"/>
      <c r="C106" s="154"/>
      <c r="D106" s="155" t="s">
        <v>108</v>
      </c>
      <c r="E106" s="156"/>
      <c r="F106" s="156"/>
      <c r="G106" s="156"/>
      <c r="H106" s="156"/>
      <c r="I106" s="157"/>
      <c r="J106" s="158">
        <f>J524</f>
        <v>0</v>
      </c>
      <c r="K106" s="154"/>
      <c r="L106" s="159"/>
    </row>
    <row r="107" spans="2:12" s="9" customFormat="1" ht="19.9" customHeight="1">
      <c r="B107" s="153"/>
      <c r="C107" s="154"/>
      <c r="D107" s="155" t="s">
        <v>109</v>
      </c>
      <c r="E107" s="156"/>
      <c r="F107" s="156"/>
      <c r="G107" s="156"/>
      <c r="H107" s="156"/>
      <c r="I107" s="157"/>
      <c r="J107" s="158">
        <f>J542</f>
        <v>0</v>
      </c>
      <c r="K107" s="154"/>
      <c r="L107" s="159"/>
    </row>
    <row r="108" spans="2:12" s="9" customFormat="1" ht="19.9" customHeight="1">
      <c r="B108" s="153"/>
      <c r="C108" s="154"/>
      <c r="D108" s="155" t="s">
        <v>110</v>
      </c>
      <c r="E108" s="156"/>
      <c r="F108" s="156"/>
      <c r="G108" s="156"/>
      <c r="H108" s="156"/>
      <c r="I108" s="157"/>
      <c r="J108" s="158">
        <f>J548</f>
        <v>0</v>
      </c>
      <c r="K108" s="154"/>
      <c r="L108" s="159"/>
    </row>
    <row r="109" spans="2:12" s="9" customFormat="1" ht="19.9" customHeight="1">
      <c r="B109" s="153"/>
      <c r="C109" s="154"/>
      <c r="D109" s="155" t="s">
        <v>111</v>
      </c>
      <c r="E109" s="156"/>
      <c r="F109" s="156"/>
      <c r="G109" s="156"/>
      <c r="H109" s="156"/>
      <c r="I109" s="157"/>
      <c r="J109" s="158">
        <f>J563</f>
        <v>0</v>
      </c>
      <c r="K109" s="154"/>
      <c r="L109" s="159"/>
    </row>
    <row r="110" spans="2:12" s="8" customFormat="1" ht="24.95" customHeight="1">
      <c r="B110" s="146"/>
      <c r="C110" s="147"/>
      <c r="D110" s="148" t="s">
        <v>112</v>
      </c>
      <c r="E110" s="149"/>
      <c r="F110" s="149"/>
      <c r="G110" s="149"/>
      <c r="H110" s="149"/>
      <c r="I110" s="150"/>
      <c r="J110" s="151">
        <f>J567</f>
        <v>0</v>
      </c>
      <c r="K110" s="147"/>
      <c r="L110" s="152"/>
    </row>
    <row r="111" spans="2:12" s="8" customFormat="1" ht="24.95" customHeight="1">
      <c r="B111" s="146"/>
      <c r="C111" s="147"/>
      <c r="D111" s="148" t="s">
        <v>113</v>
      </c>
      <c r="E111" s="149"/>
      <c r="F111" s="149"/>
      <c r="G111" s="149"/>
      <c r="H111" s="149"/>
      <c r="I111" s="150"/>
      <c r="J111" s="151">
        <f>J569</f>
        <v>0</v>
      </c>
      <c r="K111" s="147"/>
      <c r="L111" s="152"/>
    </row>
    <row r="112" spans="2:12" s="9" customFormat="1" ht="19.9" customHeight="1">
      <c r="B112" s="153"/>
      <c r="C112" s="154"/>
      <c r="D112" s="155" t="s">
        <v>114</v>
      </c>
      <c r="E112" s="156"/>
      <c r="F112" s="156"/>
      <c r="G112" s="156"/>
      <c r="H112" s="156"/>
      <c r="I112" s="157"/>
      <c r="J112" s="158">
        <f>J570</f>
        <v>0</v>
      </c>
      <c r="K112" s="154"/>
      <c r="L112" s="159"/>
    </row>
    <row r="113" spans="2:12" s="9" customFormat="1" ht="19.9" customHeight="1">
      <c r="B113" s="153"/>
      <c r="C113" s="154"/>
      <c r="D113" s="155" t="s">
        <v>115</v>
      </c>
      <c r="E113" s="156"/>
      <c r="F113" s="156"/>
      <c r="G113" s="156"/>
      <c r="H113" s="156"/>
      <c r="I113" s="157"/>
      <c r="J113" s="158">
        <f>J572</f>
        <v>0</v>
      </c>
      <c r="K113" s="154"/>
      <c r="L113" s="159"/>
    </row>
    <row r="114" spans="2:12" s="9" customFormat="1" ht="19.9" customHeight="1">
      <c r="B114" s="153"/>
      <c r="C114" s="154"/>
      <c r="D114" s="155" t="s">
        <v>116</v>
      </c>
      <c r="E114" s="156"/>
      <c r="F114" s="156"/>
      <c r="G114" s="156"/>
      <c r="H114" s="156"/>
      <c r="I114" s="157"/>
      <c r="J114" s="158">
        <f>J574</f>
        <v>0</v>
      </c>
      <c r="K114" s="154"/>
      <c r="L114" s="159"/>
    </row>
    <row r="115" spans="2:12" s="9" customFormat="1" ht="19.9" customHeight="1">
      <c r="B115" s="153"/>
      <c r="C115" s="154"/>
      <c r="D115" s="155" t="s">
        <v>117</v>
      </c>
      <c r="E115" s="156"/>
      <c r="F115" s="156"/>
      <c r="G115" s="156"/>
      <c r="H115" s="156"/>
      <c r="I115" s="157"/>
      <c r="J115" s="158">
        <f>J576</f>
        <v>0</v>
      </c>
      <c r="K115" s="154"/>
      <c r="L115" s="159"/>
    </row>
    <row r="116" spans="2:12" s="1" customFormat="1" ht="21.75" customHeight="1">
      <c r="B116" s="33"/>
      <c r="C116" s="34"/>
      <c r="D116" s="34"/>
      <c r="E116" s="34"/>
      <c r="F116" s="34"/>
      <c r="G116" s="34"/>
      <c r="H116" s="34"/>
      <c r="I116" s="105"/>
      <c r="J116" s="34"/>
      <c r="K116" s="34"/>
      <c r="L116" s="37"/>
    </row>
    <row r="117" spans="2:12" s="1" customFormat="1" ht="6.95" customHeight="1">
      <c r="B117" s="48"/>
      <c r="C117" s="49"/>
      <c r="D117" s="49"/>
      <c r="E117" s="49"/>
      <c r="F117" s="49"/>
      <c r="G117" s="49"/>
      <c r="H117" s="49"/>
      <c r="I117" s="137"/>
      <c r="J117" s="49"/>
      <c r="K117" s="49"/>
      <c r="L117" s="37"/>
    </row>
    <row r="121" spans="2:12" s="1" customFormat="1" ht="6.95" customHeight="1">
      <c r="B121" s="50"/>
      <c r="C121" s="51"/>
      <c r="D121" s="51"/>
      <c r="E121" s="51"/>
      <c r="F121" s="51"/>
      <c r="G121" s="51"/>
      <c r="H121" s="51"/>
      <c r="I121" s="140"/>
      <c r="J121" s="51"/>
      <c r="K121" s="51"/>
      <c r="L121" s="37"/>
    </row>
    <row r="122" spans="2:12" s="1" customFormat="1" ht="24.95" customHeight="1">
      <c r="B122" s="33"/>
      <c r="C122" s="22" t="s">
        <v>118</v>
      </c>
      <c r="D122" s="34"/>
      <c r="E122" s="34"/>
      <c r="F122" s="34"/>
      <c r="G122" s="34"/>
      <c r="H122" s="34"/>
      <c r="I122" s="105"/>
      <c r="J122" s="34"/>
      <c r="K122" s="34"/>
      <c r="L122" s="37"/>
    </row>
    <row r="123" spans="2:12" s="1" customFormat="1" ht="6.95" customHeight="1">
      <c r="B123" s="33"/>
      <c r="C123" s="34"/>
      <c r="D123" s="34"/>
      <c r="E123" s="34"/>
      <c r="F123" s="34"/>
      <c r="G123" s="34"/>
      <c r="H123" s="34"/>
      <c r="I123" s="105"/>
      <c r="J123" s="34"/>
      <c r="K123" s="34"/>
      <c r="L123" s="37"/>
    </row>
    <row r="124" spans="2:12" s="1" customFormat="1" ht="12" customHeight="1">
      <c r="B124" s="33"/>
      <c r="C124" s="28" t="s">
        <v>16</v>
      </c>
      <c r="D124" s="34"/>
      <c r="E124" s="34"/>
      <c r="F124" s="34"/>
      <c r="G124" s="34"/>
      <c r="H124" s="34"/>
      <c r="I124" s="105"/>
      <c r="J124" s="34"/>
      <c r="K124" s="34"/>
      <c r="L124" s="37"/>
    </row>
    <row r="125" spans="2:12" s="1" customFormat="1" ht="16.5" customHeight="1">
      <c r="B125" s="33"/>
      <c r="C125" s="34"/>
      <c r="D125" s="34"/>
      <c r="E125" s="291" t="str">
        <f>E7</f>
        <v>ZŠ a MŠ Praha 5 - Smíchov, U Santošky 1007/1</v>
      </c>
      <c r="F125" s="292"/>
      <c r="G125" s="292"/>
      <c r="H125" s="292"/>
      <c r="I125" s="105"/>
      <c r="J125" s="34"/>
      <c r="K125" s="34"/>
      <c r="L125" s="37"/>
    </row>
    <row r="126" spans="2:12" s="1" customFormat="1" ht="12" customHeight="1">
      <c r="B126" s="33"/>
      <c r="C126" s="28" t="s">
        <v>92</v>
      </c>
      <c r="D126" s="34"/>
      <c r="E126" s="34"/>
      <c r="F126" s="34"/>
      <c r="G126" s="34"/>
      <c r="H126" s="34"/>
      <c r="I126" s="105"/>
      <c r="J126" s="34"/>
      <c r="K126" s="34"/>
      <c r="L126" s="37"/>
    </row>
    <row r="127" spans="2:12" s="1" customFormat="1" ht="16.5" customHeight="1">
      <c r="B127" s="33"/>
      <c r="C127" s="34"/>
      <c r="D127" s="34"/>
      <c r="E127" s="268" t="str">
        <f>E9</f>
        <v>12.1-2018 - VÝMĚNA OKEN VE DVORNÍ ČÁSTI - 3. a 4. NP</v>
      </c>
      <c r="F127" s="290"/>
      <c r="G127" s="290"/>
      <c r="H127" s="290"/>
      <c r="I127" s="105"/>
      <c r="J127" s="34"/>
      <c r="K127" s="34"/>
      <c r="L127" s="37"/>
    </row>
    <row r="128" spans="2:12" s="1" customFormat="1" ht="6.95" customHeight="1">
      <c r="B128" s="33"/>
      <c r="C128" s="34"/>
      <c r="D128" s="34"/>
      <c r="E128" s="34"/>
      <c r="F128" s="34"/>
      <c r="G128" s="34"/>
      <c r="H128" s="34"/>
      <c r="I128" s="105"/>
      <c r="J128" s="34"/>
      <c r="K128" s="34"/>
      <c r="L128" s="37"/>
    </row>
    <row r="129" spans="2:12" s="1" customFormat="1" ht="12" customHeight="1">
      <c r="B129" s="33"/>
      <c r="C129" s="28" t="s">
        <v>22</v>
      </c>
      <c r="D129" s="34"/>
      <c r="E129" s="34"/>
      <c r="F129" s="26" t="str">
        <f>F12</f>
        <v>U Santošky 1007/1, Praha 5</v>
      </c>
      <c r="G129" s="34"/>
      <c r="H129" s="34"/>
      <c r="I129" s="107" t="s">
        <v>24</v>
      </c>
      <c r="J129" s="60" t="str">
        <f>IF(J12="","",J12)</f>
        <v>11. 12. 2018</v>
      </c>
      <c r="K129" s="34"/>
      <c r="L129" s="37"/>
    </row>
    <row r="130" spans="2:12" s="1" customFormat="1" ht="6.95" customHeight="1">
      <c r="B130" s="33"/>
      <c r="C130" s="34"/>
      <c r="D130" s="34"/>
      <c r="E130" s="34"/>
      <c r="F130" s="34"/>
      <c r="G130" s="34"/>
      <c r="H130" s="34"/>
      <c r="I130" s="105"/>
      <c r="J130" s="34"/>
      <c r="K130" s="34"/>
      <c r="L130" s="37"/>
    </row>
    <row r="131" spans="2:12" s="1" customFormat="1" ht="27.95" customHeight="1">
      <c r="B131" s="33"/>
      <c r="C131" s="28" t="s">
        <v>28</v>
      </c>
      <c r="D131" s="34"/>
      <c r="E131" s="34"/>
      <c r="F131" s="26" t="str">
        <f>E15</f>
        <v>MČ Praha 5, Nám. 14. října 4/1381, Praha 5</v>
      </c>
      <c r="G131" s="34"/>
      <c r="H131" s="34"/>
      <c r="I131" s="107" t="s">
        <v>34</v>
      </c>
      <c r="J131" s="31" t="str">
        <f>E21</f>
        <v>PROARCH spol. s r.o.</v>
      </c>
      <c r="K131" s="34"/>
      <c r="L131" s="37"/>
    </row>
    <row r="132" spans="2:12" s="1" customFormat="1" ht="27.95" customHeight="1">
      <c r="B132" s="33"/>
      <c r="C132" s="28" t="s">
        <v>32</v>
      </c>
      <c r="D132" s="34"/>
      <c r="E132" s="34"/>
      <c r="F132" s="26" t="str">
        <f>IF(E18="","",E18)</f>
        <v>Vyplň údaj</v>
      </c>
      <c r="G132" s="34"/>
      <c r="H132" s="34"/>
      <c r="I132" s="107" t="s">
        <v>37</v>
      </c>
      <c r="J132" s="31" t="str">
        <f>E24</f>
        <v>PROARCH spol. s r.o.</v>
      </c>
      <c r="K132" s="34"/>
      <c r="L132" s="37"/>
    </row>
    <row r="133" spans="2:12" s="1" customFormat="1" ht="10.35" customHeight="1">
      <c r="B133" s="33"/>
      <c r="C133" s="34"/>
      <c r="D133" s="34"/>
      <c r="E133" s="34"/>
      <c r="F133" s="34"/>
      <c r="G133" s="34"/>
      <c r="H133" s="34"/>
      <c r="I133" s="105"/>
      <c r="J133" s="34"/>
      <c r="K133" s="34"/>
      <c r="L133" s="37"/>
    </row>
    <row r="134" spans="2:20" s="10" customFormat="1" ht="29.25" customHeight="1">
      <c r="B134" s="160"/>
      <c r="C134" s="161" t="s">
        <v>119</v>
      </c>
      <c r="D134" s="162" t="s">
        <v>66</v>
      </c>
      <c r="E134" s="162" t="s">
        <v>62</v>
      </c>
      <c r="F134" s="162" t="s">
        <v>63</v>
      </c>
      <c r="G134" s="162" t="s">
        <v>120</v>
      </c>
      <c r="H134" s="162" t="s">
        <v>121</v>
      </c>
      <c r="I134" s="163" t="s">
        <v>122</v>
      </c>
      <c r="J134" s="164" t="s">
        <v>96</v>
      </c>
      <c r="K134" s="165" t="s">
        <v>123</v>
      </c>
      <c r="L134" s="166"/>
      <c r="M134" s="69" t="s">
        <v>1</v>
      </c>
      <c r="N134" s="70" t="s">
        <v>45</v>
      </c>
      <c r="O134" s="70" t="s">
        <v>124</v>
      </c>
      <c r="P134" s="70" t="s">
        <v>125</v>
      </c>
      <c r="Q134" s="70" t="s">
        <v>126</v>
      </c>
      <c r="R134" s="70" t="s">
        <v>127</v>
      </c>
      <c r="S134" s="70" t="s">
        <v>128</v>
      </c>
      <c r="T134" s="71" t="s">
        <v>129</v>
      </c>
    </row>
    <row r="135" spans="2:63" s="1" customFormat="1" ht="22.9" customHeight="1">
      <c r="B135" s="33"/>
      <c r="C135" s="76" t="s">
        <v>130</v>
      </c>
      <c r="D135" s="34"/>
      <c r="E135" s="34"/>
      <c r="F135" s="34"/>
      <c r="G135" s="34"/>
      <c r="H135" s="34"/>
      <c r="I135" s="105"/>
      <c r="J135" s="167">
        <f>BK135</f>
        <v>0</v>
      </c>
      <c r="K135" s="34"/>
      <c r="L135" s="37"/>
      <c r="M135" s="72"/>
      <c r="N135" s="73"/>
      <c r="O135" s="73"/>
      <c r="P135" s="168">
        <f>P136+P296+P567+P569</f>
        <v>0</v>
      </c>
      <c r="Q135" s="73"/>
      <c r="R135" s="168">
        <f>R136+R296+R567+R569</f>
        <v>17.587509939999997</v>
      </c>
      <c r="S135" s="73"/>
      <c r="T135" s="169">
        <f>T136+T296+T567+T569</f>
        <v>24.7626559</v>
      </c>
      <c r="AT135" s="16" t="s">
        <v>80</v>
      </c>
      <c r="AU135" s="16" t="s">
        <v>98</v>
      </c>
      <c r="BK135" s="170">
        <f>BK136+BK296+BK567+BK569</f>
        <v>0</v>
      </c>
    </row>
    <row r="136" spans="2:63" s="11" customFormat="1" ht="25.9" customHeight="1">
      <c r="B136" s="171"/>
      <c r="C136" s="172"/>
      <c r="D136" s="173" t="s">
        <v>80</v>
      </c>
      <c r="E136" s="174" t="s">
        <v>131</v>
      </c>
      <c r="F136" s="174" t="s">
        <v>132</v>
      </c>
      <c r="G136" s="172"/>
      <c r="H136" s="172"/>
      <c r="I136" s="175"/>
      <c r="J136" s="176">
        <f>BK136</f>
        <v>0</v>
      </c>
      <c r="K136" s="172"/>
      <c r="L136" s="177"/>
      <c r="M136" s="178"/>
      <c r="N136" s="179"/>
      <c r="O136" s="179"/>
      <c r="P136" s="180">
        <f>P137+P232+P288+P294</f>
        <v>0</v>
      </c>
      <c r="Q136" s="179"/>
      <c r="R136" s="180">
        <f>R137+R232+R288+R294</f>
        <v>9.260706659999999</v>
      </c>
      <c r="S136" s="179"/>
      <c r="T136" s="181">
        <f>T137+T232+T288+T294</f>
        <v>15.928584</v>
      </c>
      <c r="AR136" s="182" t="s">
        <v>21</v>
      </c>
      <c r="AT136" s="183" t="s">
        <v>80</v>
      </c>
      <c r="AU136" s="183" t="s">
        <v>81</v>
      </c>
      <c r="AY136" s="182" t="s">
        <v>133</v>
      </c>
      <c r="BK136" s="184">
        <f>BK137+BK232+BK288+BK294</f>
        <v>0</v>
      </c>
    </row>
    <row r="137" spans="2:63" s="11" customFormat="1" ht="22.9" customHeight="1">
      <c r="B137" s="171"/>
      <c r="C137" s="172"/>
      <c r="D137" s="173" t="s">
        <v>80</v>
      </c>
      <c r="E137" s="185" t="s">
        <v>134</v>
      </c>
      <c r="F137" s="185" t="s">
        <v>135</v>
      </c>
      <c r="G137" s="172"/>
      <c r="H137" s="172"/>
      <c r="I137" s="175"/>
      <c r="J137" s="186">
        <f>BK137</f>
        <v>0</v>
      </c>
      <c r="K137" s="172"/>
      <c r="L137" s="177"/>
      <c r="M137" s="178"/>
      <c r="N137" s="179"/>
      <c r="O137" s="179"/>
      <c r="P137" s="180">
        <f>SUM(P138:P231)</f>
        <v>0</v>
      </c>
      <c r="Q137" s="179"/>
      <c r="R137" s="180">
        <f>SUM(R138:R231)</f>
        <v>9.16909666</v>
      </c>
      <c r="S137" s="179"/>
      <c r="T137" s="181">
        <f>SUM(T138:T231)</f>
        <v>0</v>
      </c>
      <c r="AR137" s="182" t="s">
        <v>21</v>
      </c>
      <c r="AT137" s="183" t="s">
        <v>80</v>
      </c>
      <c r="AU137" s="183" t="s">
        <v>21</v>
      </c>
      <c r="AY137" s="182" t="s">
        <v>133</v>
      </c>
      <c r="BK137" s="184">
        <f>SUM(BK138:BK231)</f>
        <v>0</v>
      </c>
    </row>
    <row r="138" spans="2:65" s="1" customFormat="1" ht="24" customHeight="1">
      <c r="B138" s="33"/>
      <c r="C138" s="187" t="s">
        <v>21</v>
      </c>
      <c r="D138" s="187" t="s">
        <v>136</v>
      </c>
      <c r="E138" s="188" t="s">
        <v>137</v>
      </c>
      <c r="F138" s="189" t="s">
        <v>138</v>
      </c>
      <c r="G138" s="190" t="s">
        <v>139</v>
      </c>
      <c r="H138" s="191">
        <v>162.801</v>
      </c>
      <c r="I138" s="192"/>
      <c r="J138" s="193">
        <f>ROUND(I138*H138,2)</f>
        <v>0</v>
      </c>
      <c r="K138" s="189" t="s">
        <v>1</v>
      </c>
      <c r="L138" s="37"/>
      <c r="M138" s="194" t="s">
        <v>1</v>
      </c>
      <c r="N138" s="195" t="s">
        <v>46</v>
      </c>
      <c r="O138" s="65"/>
      <c r="P138" s="196">
        <f>O138*H138</f>
        <v>0</v>
      </c>
      <c r="Q138" s="196">
        <v>0.03358</v>
      </c>
      <c r="R138" s="196">
        <f>Q138*H138</f>
        <v>5.466857579999999</v>
      </c>
      <c r="S138" s="196">
        <v>0</v>
      </c>
      <c r="T138" s="197">
        <f>S138*H138</f>
        <v>0</v>
      </c>
      <c r="AR138" s="198" t="s">
        <v>140</v>
      </c>
      <c r="AT138" s="198" t="s">
        <v>136</v>
      </c>
      <c r="AU138" s="198" t="s">
        <v>90</v>
      </c>
      <c r="AY138" s="16" t="s">
        <v>133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6" t="s">
        <v>21</v>
      </c>
      <c r="BK138" s="199">
        <f>ROUND(I138*H138,2)</f>
        <v>0</v>
      </c>
      <c r="BL138" s="16" t="s">
        <v>140</v>
      </c>
      <c r="BM138" s="198" t="s">
        <v>141</v>
      </c>
    </row>
    <row r="139" spans="2:51" s="12" customFormat="1" ht="12">
      <c r="B139" s="200"/>
      <c r="C139" s="201"/>
      <c r="D139" s="202" t="s">
        <v>142</v>
      </c>
      <c r="E139" s="203" t="s">
        <v>1</v>
      </c>
      <c r="F139" s="204" t="s">
        <v>143</v>
      </c>
      <c r="G139" s="201"/>
      <c r="H139" s="205">
        <v>18.54</v>
      </c>
      <c r="I139" s="206"/>
      <c r="J139" s="201"/>
      <c r="K139" s="201"/>
      <c r="L139" s="207"/>
      <c r="M139" s="208"/>
      <c r="N139" s="209"/>
      <c r="O139" s="209"/>
      <c r="P139" s="209"/>
      <c r="Q139" s="209"/>
      <c r="R139" s="209"/>
      <c r="S139" s="209"/>
      <c r="T139" s="210"/>
      <c r="AT139" s="211" t="s">
        <v>142</v>
      </c>
      <c r="AU139" s="211" t="s">
        <v>90</v>
      </c>
      <c r="AV139" s="12" t="s">
        <v>90</v>
      </c>
      <c r="AW139" s="12" t="s">
        <v>36</v>
      </c>
      <c r="AX139" s="12" t="s">
        <v>81</v>
      </c>
      <c r="AY139" s="211" t="s">
        <v>133</v>
      </c>
    </row>
    <row r="140" spans="2:51" s="12" customFormat="1" ht="12">
      <c r="B140" s="200"/>
      <c r="C140" s="201"/>
      <c r="D140" s="202" t="s">
        <v>142</v>
      </c>
      <c r="E140" s="203" t="s">
        <v>1</v>
      </c>
      <c r="F140" s="204" t="s">
        <v>144</v>
      </c>
      <c r="G140" s="201"/>
      <c r="H140" s="205">
        <v>12.36</v>
      </c>
      <c r="I140" s="206"/>
      <c r="J140" s="201"/>
      <c r="K140" s="201"/>
      <c r="L140" s="207"/>
      <c r="M140" s="208"/>
      <c r="N140" s="209"/>
      <c r="O140" s="209"/>
      <c r="P140" s="209"/>
      <c r="Q140" s="209"/>
      <c r="R140" s="209"/>
      <c r="S140" s="209"/>
      <c r="T140" s="210"/>
      <c r="AT140" s="211" t="s">
        <v>142</v>
      </c>
      <c r="AU140" s="211" t="s">
        <v>90</v>
      </c>
      <c r="AV140" s="12" t="s">
        <v>90</v>
      </c>
      <c r="AW140" s="12" t="s">
        <v>36</v>
      </c>
      <c r="AX140" s="12" t="s">
        <v>81</v>
      </c>
      <c r="AY140" s="211" t="s">
        <v>133</v>
      </c>
    </row>
    <row r="141" spans="2:51" s="12" customFormat="1" ht="12">
      <c r="B141" s="200"/>
      <c r="C141" s="201"/>
      <c r="D141" s="202" t="s">
        <v>142</v>
      </c>
      <c r="E141" s="203" t="s">
        <v>1</v>
      </c>
      <c r="F141" s="204" t="s">
        <v>145</v>
      </c>
      <c r="G141" s="201"/>
      <c r="H141" s="205">
        <v>32.1</v>
      </c>
      <c r="I141" s="206"/>
      <c r="J141" s="201"/>
      <c r="K141" s="201"/>
      <c r="L141" s="207"/>
      <c r="M141" s="208"/>
      <c r="N141" s="209"/>
      <c r="O141" s="209"/>
      <c r="P141" s="209"/>
      <c r="Q141" s="209"/>
      <c r="R141" s="209"/>
      <c r="S141" s="209"/>
      <c r="T141" s="210"/>
      <c r="AT141" s="211" t="s">
        <v>142</v>
      </c>
      <c r="AU141" s="211" t="s">
        <v>90</v>
      </c>
      <c r="AV141" s="12" t="s">
        <v>90</v>
      </c>
      <c r="AW141" s="12" t="s">
        <v>36</v>
      </c>
      <c r="AX141" s="12" t="s">
        <v>81</v>
      </c>
      <c r="AY141" s="211" t="s">
        <v>133</v>
      </c>
    </row>
    <row r="142" spans="2:51" s="12" customFormat="1" ht="12">
      <c r="B142" s="200"/>
      <c r="C142" s="201"/>
      <c r="D142" s="202" t="s">
        <v>142</v>
      </c>
      <c r="E142" s="203" t="s">
        <v>1</v>
      </c>
      <c r="F142" s="204" t="s">
        <v>146</v>
      </c>
      <c r="G142" s="201"/>
      <c r="H142" s="205">
        <v>25.68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142</v>
      </c>
      <c r="AU142" s="211" t="s">
        <v>90</v>
      </c>
      <c r="AV142" s="12" t="s">
        <v>90</v>
      </c>
      <c r="AW142" s="12" t="s">
        <v>36</v>
      </c>
      <c r="AX142" s="12" t="s">
        <v>81</v>
      </c>
      <c r="AY142" s="211" t="s">
        <v>133</v>
      </c>
    </row>
    <row r="143" spans="2:51" s="12" customFormat="1" ht="12">
      <c r="B143" s="200"/>
      <c r="C143" s="201"/>
      <c r="D143" s="202" t="s">
        <v>142</v>
      </c>
      <c r="E143" s="203" t="s">
        <v>1</v>
      </c>
      <c r="F143" s="204" t="s">
        <v>147</v>
      </c>
      <c r="G143" s="201"/>
      <c r="H143" s="205">
        <v>11.2</v>
      </c>
      <c r="I143" s="206"/>
      <c r="J143" s="201"/>
      <c r="K143" s="201"/>
      <c r="L143" s="207"/>
      <c r="M143" s="208"/>
      <c r="N143" s="209"/>
      <c r="O143" s="209"/>
      <c r="P143" s="209"/>
      <c r="Q143" s="209"/>
      <c r="R143" s="209"/>
      <c r="S143" s="209"/>
      <c r="T143" s="210"/>
      <c r="AT143" s="211" t="s">
        <v>142</v>
      </c>
      <c r="AU143" s="211" t="s">
        <v>90</v>
      </c>
      <c r="AV143" s="12" t="s">
        <v>90</v>
      </c>
      <c r="AW143" s="12" t="s">
        <v>36</v>
      </c>
      <c r="AX143" s="12" t="s">
        <v>81</v>
      </c>
      <c r="AY143" s="211" t="s">
        <v>133</v>
      </c>
    </row>
    <row r="144" spans="2:51" s="12" customFormat="1" ht="12">
      <c r="B144" s="200"/>
      <c r="C144" s="201"/>
      <c r="D144" s="202" t="s">
        <v>142</v>
      </c>
      <c r="E144" s="203" t="s">
        <v>1</v>
      </c>
      <c r="F144" s="204" t="s">
        <v>148</v>
      </c>
      <c r="G144" s="201"/>
      <c r="H144" s="205">
        <v>16.8</v>
      </c>
      <c r="I144" s="206"/>
      <c r="J144" s="201"/>
      <c r="K144" s="201"/>
      <c r="L144" s="207"/>
      <c r="M144" s="208"/>
      <c r="N144" s="209"/>
      <c r="O144" s="209"/>
      <c r="P144" s="209"/>
      <c r="Q144" s="209"/>
      <c r="R144" s="209"/>
      <c r="S144" s="209"/>
      <c r="T144" s="210"/>
      <c r="AT144" s="211" t="s">
        <v>142</v>
      </c>
      <c r="AU144" s="211" t="s">
        <v>90</v>
      </c>
      <c r="AV144" s="12" t="s">
        <v>90</v>
      </c>
      <c r="AW144" s="12" t="s">
        <v>36</v>
      </c>
      <c r="AX144" s="12" t="s">
        <v>81</v>
      </c>
      <c r="AY144" s="211" t="s">
        <v>133</v>
      </c>
    </row>
    <row r="145" spans="2:51" s="12" customFormat="1" ht="12">
      <c r="B145" s="200"/>
      <c r="C145" s="201"/>
      <c r="D145" s="202" t="s">
        <v>142</v>
      </c>
      <c r="E145" s="203" t="s">
        <v>1</v>
      </c>
      <c r="F145" s="204" t="s">
        <v>149</v>
      </c>
      <c r="G145" s="201"/>
      <c r="H145" s="205">
        <v>16.8</v>
      </c>
      <c r="I145" s="206"/>
      <c r="J145" s="201"/>
      <c r="K145" s="201"/>
      <c r="L145" s="207"/>
      <c r="M145" s="208"/>
      <c r="N145" s="209"/>
      <c r="O145" s="209"/>
      <c r="P145" s="209"/>
      <c r="Q145" s="209"/>
      <c r="R145" s="209"/>
      <c r="S145" s="209"/>
      <c r="T145" s="210"/>
      <c r="AT145" s="211" t="s">
        <v>142</v>
      </c>
      <c r="AU145" s="211" t="s">
        <v>90</v>
      </c>
      <c r="AV145" s="12" t="s">
        <v>90</v>
      </c>
      <c r="AW145" s="12" t="s">
        <v>36</v>
      </c>
      <c r="AX145" s="12" t="s">
        <v>81</v>
      </c>
      <c r="AY145" s="211" t="s">
        <v>133</v>
      </c>
    </row>
    <row r="146" spans="2:51" s="12" customFormat="1" ht="12">
      <c r="B146" s="200"/>
      <c r="C146" s="201"/>
      <c r="D146" s="202" t="s">
        <v>142</v>
      </c>
      <c r="E146" s="203" t="s">
        <v>1</v>
      </c>
      <c r="F146" s="204" t="s">
        <v>150</v>
      </c>
      <c r="G146" s="201"/>
      <c r="H146" s="205">
        <v>16.8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142</v>
      </c>
      <c r="AU146" s="211" t="s">
        <v>90</v>
      </c>
      <c r="AV146" s="12" t="s">
        <v>90</v>
      </c>
      <c r="AW146" s="12" t="s">
        <v>36</v>
      </c>
      <c r="AX146" s="12" t="s">
        <v>81</v>
      </c>
      <c r="AY146" s="211" t="s">
        <v>133</v>
      </c>
    </row>
    <row r="147" spans="2:51" s="12" customFormat="1" ht="12">
      <c r="B147" s="200"/>
      <c r="C147" s="201"/>
      <c r="D147" s="202" t="s">
        <v>142</v>
      </c>
      <c r="E147" s="203" t="s">
        <v>1</v>
      </c>
      <c r="F147" s="204" t="s">
        <v>151</v>
      </c>
      <c r="G147" s="201"/>
      <c r="H147" s="205">
        <v>5.72</v>
      </c>
      <c r="I147" s="206"/>
      <c r="J147" s="201"/>
      <c r="K147" s="201"/>
      <c r="L147" s="207"/>
      <c r="M147" s="208"/>
      <c r="N147" s="209"/>
      <c r="O147" s="209"/>
      <c r="P147" s="209"/>
      <c r="Q147" s="209"/>
      <c r="R147" s="209"/>
      <c r="S147" s="209"/>
      <c r="T147" s="210"/>
      <c r="AT147" s="211" t="s">
        <v>142</v>
      </c>
      <c r="AU147" s="211" t="s">
        <v>90</v>
      </c>
      <c r="AV147" s="12" t="s">
        <v>90</v>
      </c>
      <c r="AW147" s="12" t="s">
        <v>36</v>
      </c>
      <c r="AX147" s="12" t="s">
        <v>81</v>
      </c>
      <c r="AY147" s="211" t="s">
        <v>133</v>
      </c>
    </row>
    <row r="148" spans="2:51" s="12" customFormat="1" ht="12">
      <c r="B148" s="200"/>
      <c r="C148" s="201"/>
      <c r="D148" s="202" t="s">
        <v>142</v>
      </c>
      <c r="E148" s="203" t="s">
        <v>1</v>
      </c>
      <c r="F148" s="204" t="s">
        <v>152</v>
      </c>
      <c r="G148" s="201"/>
      <c r="H148" s="205">
        <v>11.52</v>
      </c>
      <c r="I148" s="206"/>
      <c r="J148" s="201"/>
      <c r="K148" s="201"/>
      <c r="L148" s="207"/>
      <c r="M148" s="208"/>
      <c r="N148" s="209"/>
      <c r="O148" s="209"/>
      <c r="P148" s="209"/>
      <c r="Q148" s="209"/>
      <c r="R148" s="209"/>
      <c r="S148" s="209"/>
      <c r="T148" s="210"/>
      <c r="AT148" s="211" t="s">
        <v>142</v>
      </c>
      <c r="AU148" s="211" t="s">
        <v>90</v>
      </c>
      <c r="AV148" s="12" t="s">
        <v>90</v>
      </c>
      <c r="AW148" s="12" t="s">
        <v>36</v>
      </c>
      <c r="AX148" s="12" t="s">
        <v>81</v>
      </c>
      <c r="AY148" s="211" t="s">
        <v>133</v>
      </c>
    </row>
    <row r="149" spans="2:51" s="12" customFormat="1" ht="12">
      <c r="B149" s="200"/>
      <c r="C149" s="201"/>
      <c r="D149" s="202" t="s">
        <v>142</v>
      </c>
      <c r="E149" s="203" t="s">
        <v>1</v>
      </c>
      <c r="F149" s="204" t="s">
        <v>153</v>
      </c>
      <c r="G149" s="201"/>
      <c r="H149" s="205">
        <v>16.74</v>
      </c>
      <c r="I149" s="206"/>
      <c r="J149" s="201"/>
      <c r="K149" s="201"/>
      <c r="L149" s="207"/>
      <c r="M149" s="208"/>
      <c r="N149" s="209"/>
      <c r="O149" s="209"/>
      <c r="P149" s="209"/>
      <c r="Q149" s="209"/>
      <c r="R149" s="209"/>
      <c r="S149" s="209"/>
      <c r="T149" s="210"/>
      <c r="AT149" s="211" t="s">
        <v>142</v>
      </c>
      <c r="AU149" s="211" t="s">
        <v>90</v>
      </c>
      <c r="AV149" s="12" t="s">
        <v>90</v>
      </c>
      <c r="AW149" s="12" t="s">
        <v>36</v>
      </c>
      <c r="AX149" s="12" t="s">
        <v>81</v>
      </c>
      <c r="AY149" s="211" t="s">
        <v>133</v>
      </c>
    </row>
    <row r="150" spans="2:51" s="12" customFormat="1" ht="12">
      <c r="B150" s="200"/>
      <c r="C150" s="201"/>
      <c r="D150" s="202" t="s">
        <v>142</v>
      </c>
      <c r="E150" s="203" t="s">
        <v>1</v>
      </c>
      <c r="F150" s="204" t="s">
        <v>154</v>
      </c>
      <c r="G150" s="201"/>
      <c r="H150" s="205">
        <v>11.64</v>
      </c>
      <c r="I150" s="206"/>
      <c r="J150" s="201"/>
      <c r="K150" s="201"/>
      <c r="L150" s="207"/>
      <c r="M150" s="208"/>
      <c r="N150" s="209"/>
      <c r="O150" s="209"/>
      <c r="P150" s="209"/>
      <c r="Q150" s="209"/>
      <c r="R150" s="209"/>
      <c r="S150" s="209"/>
      <c r="T150" s="210"/>
      <c r="AT150" s="211" t="s">
        <v>142</v>
      </c>
      <c r="AU150" s="211" t="s">
        <v>90</v>
      </c>
      <c r="AV150" s="12" t="s">
        <v>90</v>
      </c>
      <c r="AW150" s="12" t="s">
        <v>36</v>
      </c>
      <c r="AX150" s="12" t="s">
        <v>81</v>
      </c>
      <c r="AY150" s="211" t="s">
        <v>133</v>
      </c>
    </row>
    <row r="151" spans="2:51" s="12" customFormat="1" ht="12">
      <c r="B151" s="200"/>
      <c r="C151" s="201"/>
      <c r="D151" s="202" t="s">
        <v>142</v>
      </c>
      <c r="E151" s="203" t="s">
        <v>1</v>
      </c>
      <c r="F151" s="204" t="s">
        <v>155</v>
      </c>
      <c r="G151" s="201"/>
      <c r="H151" s="205">
        <v>8.2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142</v>
      </c>
      <c r="AU151" s="211" t="s">
        <v>90</v>
      </c>
      <c r="AV151" s="12" t="s">
        <v>90</v>
      </c>
      <c r="AW151" s="12" t="s">
        <v>36</v>
      </c>
      <c r="AX151" s="12" t="s">
        <v>81</v>
      </c>
      <c r="AY151" s="211" t="s">
        <v>133</v>
      </c>
    </row>
    <row r="152" spans="2:51" s="12" customFormat="1" ht="12">
      <c r="B152" s="200"/>
      <c r="C152" s="201"/>
      <c r="D152" s="202" t="s">
        <v>142</v>
      </c>
      <c r="E152" s="203" t="s">
        <v>1</v>
      </c>
      <c r="F152" s="204" t="s">
        <v>156</v>
      </c>
      <c r="G152" s="201"/>
      <c r="H152" s="205">
        <v>125.4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142</v>
      </c>
      <c r="AU152" s="211" t="s">
        <v>90</v>
      </c>
      <c r="AV152" s="12" t="s">
        <v>90</v>
      </c>
      <c r="AW152" s="12" t="s">
        <v>36</v>
      </c>
      <c r="AX152" s="12" t="s">
        <v>81</v>
      </c>
      <c r="AY152" s="211" t="s">
        <v>133</v>
      </c>
    </row>
    <row r="153" spans="2:51" s="12" customFormat="1" ht="12">
      <c r="B153" s="200"/>
      <c r="C153" s="201"/>
      <c r="D153" s="202" t="s">
        <v>142</v>
      </c>
      <c r="E153" s="203" t="s">
        <v>1</v>
      </c>
      <c r="F153" s="204" t="s">
        <v>157</v>
      </c>
      <c r="G153" s="201"/>
      <c r="H153" s="205">
        <v>16.98</v>
      </c>
      <c r="I153" s="206"/>
      <c r="J153" s="201"/>
      <c r="K153" s="201"/>
      <c r="L153" s="207"/>
      <c r="M153" s="208"/>
      <c r="N153" s="209"/>
      <c r="O153" s="209"/>
      <c r="P153" s="209"/>
      <c r="Q153" s="209"/>
      <c r="R153" s="209"/>
      <c r="S153" s="209"/>
      <c r="T153" s="210"/>
      <c r="AT153" s="211" t="s">
        <v>142</v>
      </c>
      <c r="AU153" s="211" t="s">
        <v>90</v>
      </c>
      <c r="AV153" s="12" t="s">
        <v>90</v>
      </c>
      <c r="AW153" s="12" t="s">
        <v>36</v>
      </c>
      <c r="AX153" s="12" t="s">
        <v>81</v>
      </c>
      <c r="AY153" s="211" t="s">
        <v>133</v>
      </c>
    </row>
    <row r="154" spans="2:51" s="12" customFormat="1" ht="12">
      <c r="B154" s="200"/>
      <c r="C154" s="201"/>
      <c r="D154" s="202" t="s">
        <v>142</v>
      </c>
      <c r="E154" s="203" t="s">
        <v>1</v>
      </c>
      <c r="F154" s="204" t="s">
        <v>158</v>
      </c>
      <c r="G154" s="201"/>
      <c r="H154" s="205">
        <v>45.28</v>
      </c>
      <c r="I154" s="206"/>
      <c r="J154" s="201"/>
      <c r="K154" s="201"/>
      <c r="L154" s="207"/>
      <c r="M154" s="208"/>
      <c r="N154" s="209"/>
      <c r="O154" s="209"/>
      <c r="P154" s="209"/>
      <c r="Q154" s="209"/>
      <c r="R154" s="209"/>
      <c r="S154" s="209"/>
      <c r="T154" s="210"/>
      <c r="AT154" s="211" t="s">
        <v>142</v>
      </c>
      <c r="AU154" s="211" t="s">
        <v>90</v>
      </c>
      <c r="AV154" s="12" t="s">
        <v>90</v>
      </c>
      <c r="AW154" s="12" t="s">
        <v>36</v>
      </c>
      <c r="AX154" s="12" t="s">
        <v>81</v>
      </c>
      <c r="AY154" s="211" t="s">
        <v>133</v>
      </c>
    </row>
    <row r="155" spans="2:51" s="12" customFormat="1" ht="12">
      <c r="B155" s="200"/>
      <c r="C155" s="201"/>
      <c r="D155" s="202" t="s">
        <v>142</v>
      </c>
      <c r="E155" s="203" t="s">
        <v>1</v>
      </c>
      <c r="F155" s="204" t="s">
        <v>159</v>
      </c>
      <c r="G155" s="201"/>
      <c r="H155" s="205">
        <v>13.68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142</v>
      </c>
      <c r="AU155" s="211" t="s">
        <v>90</v>
      </c>
      <c r="AV155" s="12" t="s">
        <v>90</v>
      </c>
      <c r="AW155" s="12" t="s">
        <v>36</v>
      </c>
      <c r="AX155" s="12" t="s">
        <v>81</v>
      </c>
      <c r="AY155" s="211" t="s">
        <v>133</v>
      </c>
    </row>
    <row r="156" spans="2:51" s="12" customFormat="1" ht="12">
      <c r="B156" s="200"/>
      <c r="C156" s="201"/>
      <c r="D156" s="202" t="s">
        <v>142</v>
      </c>
      <c r="E156" s="203" t="s">
        <v>1</v>
      </c>
      <c r="F156" s="204" t="s">
        <v>160</v>
      </c>
      <c r="G156" s="201"/>
      <c r="H156" s="205">
        <v>2.93</v>
      </c>
      <c r="I156" s="206"/>
      <c r="J156" s="201"/>
      <c r="K156" s="201"/>
      <c r="L156" s="207"/>
      <c r="M156" s="208"/>
      <c r="N156" s="209"/>
      <c r="O156" s="209"/>
      <c r="P156" s="209"/>
      <c r="Q156" s="209"/>
      <c r="R156" s="209"/>
      <c r="S156" s="209"/>
      <c r="T156" s="210"/>
      <c r="AT156" s="211" t="s">
        <v>142</v>
      </c>
      <c r="AU156" s="211" t="s">
        <v>90</v>
      </c>
      <c r="AV156" s="12" t="s">
        <v>90</v>
      </c>
      <c r="AW156" s="12" t="s">
        <v>36</v>
      </c>
      <c r="AX156" s="12" t="s">
        <v>81</v>
      </c>
      <c r="AY156" s="211" t="s">
        <v>133</v>
      </c>
    </row>
    <row r="157" spans="2:51" s="12" customFormat="1" ht="12">
      <c r="B157" s="200"/>
      <c r="C157" s="201"/>
      <c r="D157" s="202" t="s">
        <v>142</v>
      </c>
      <c r="E157" s="203" t="s">
        <v>1</v>
      </c>
      <c r="F157" s="204" t="s">
        <v>161</v>
      </c>
      <c r="G157" s="201"/>
      <c r="H157" s="205">
        <v>5</v>
      </c>
      <c r="I157" s="206"/>
      <c r="J157" s="201"/>
      <c r="K157" s="201"/>
      <c r="L157" s="207"/>
      <c r="M157" s="208"/>
      <c r="N157" s="209"/>
      <c r="O157" s="209"/>
      <c r="P157" s="209"/>
      <c r="Q157" s="209"/>
      <c r="R157" s="209"/>
      <c r="S157" s="209"/>
      <c r="T157" s="210"/>
      <c r="AT157" s="211" t="s">
        <v>142</v>
      </c>
      <c r="AU157" s="211" t="s">
        <v>90</v>
      </c>
      <c r="AV157" s="12" t="s">
        <v>90</v>
      </c>
      <c r="AW157" s="12" t="s">
        <v>36</v>
      </c>
      <c r="AX157" s="12" t="s">
        <v>81</v>
      </c>
      <c r="AY157" s="211" t="s">
        <v>133</v>
      </c>
    </row>
    <row r="158" spans="2:51" s="12" customFormat="1" ht="12">
      <c r="B158" s="200"/>
      <c r="C158" s="201"/>
      <c r="D158" s="202" t="s">
        <v>142</v>
      </c>
      <c r="E158" s="203" t="s">
        <v>1</v>
      </c>
      <c r="F158" s="204" t="s">
        <v>162</v>
      </c>
      <c r="G158" s="201"/>
      <c r="H158" s="205">
        <v>2.5</v>
      </c>
      <c r="I158" s="206"/>
      <c r="J158" s="201"/>
      <c r="K158" s="201"/>
      <c r="L158" s="207"/>
      <c r="M158" s="208"/>
      <c r="N158" s="209"/>
      <c r="O158" s="209"/>
      <c r="P158" s="209"/>
      <c r="Q158" s="209"/>
      <c r="R158" s="209"/>
      <c r="S158" s="209"/>
      <c r="T158" s="210"/>
      <c r="AT158" s="211" t="s">
        <v>142</v>
      </c>
      <c r="AU158" s="211" t="s">
        <v>90</v>
      </c>
      <c r="AV158" s="12" t="s">
        <v>90</v>
      </c>
      <c r="AW158" s="12" t="s">
        <v>36</v>
      </c>
      <c r="AX158" s="12" t="s">
        <v>81</v>
      </c>
      <c r="AY158" s="211" t="s">
        <v>133</v>
      </c>
    </row>
    <row r="159" spans="2:51" s="12" customFormat="1" ht="12">
      <c r="B159" s="200"/>
      <c r="C159" s="201"/>
      <c r="D159" s="202" t="s">
        <v>142</v>
      </c>
      <c r="E159" s="203" t="s">
        <v>1</v>
      </c>
      <c r="F159" s="204" t="s">
        <v>163</v>
      </c>
      <c r="G159" s="201"/>
      <c r="H159" s="205">
        <v>30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142</v>
      </c>
      <c r="AU159" s="211" t="s">
        <v>90</v>
      </c>
      <c r="AV159" s="12" t="s">
        <v>90</v>
      </c>
      <c r="AW159" s="12" t="s">
        <v>36</v>
      </c>
      <c r="AX159" s="12" t="s">
        <v>81</v>
      </c>
      <c r="AY159" s="211" t="s">
        <v>133</v>
      </c>
    </row>
    <row r="160" spans="2:51" s="12" customFormat="1" ht="12">
      <c r="B160" s="200"/>
      <c r="C160" s="201"/>
      <c r="D160" s="202" t="s">
        <v>142</v>
      </c>
      <c r="E160" s="203" t="s">
        <v>1</v>
      </c>
      <c r="F160" s="204" t="s">
        <v>164</v>
      </c>
      <c r="G160" s="201"/>
      <c r="H160" s="205">
        <v>26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142</v>
      </c>
      <c r="AU160" s="211" t="s">
        <v>90</v>
      </c>
      <c r="AV160" s="12" t="s">
        <v>90</v>
      </c>
      <c r="AW160" s="12" t="s">
        <v>36</v>
      </c>
      <c r="AX160" s="12" t="s">
        <v>81</v>
      </c>
      <c r="AY160" s="211" t="s">
        <v>133</v>
      </c>
    </row>
    <row r="161" spans="2:51" s="12" customFormat="1" ht="12">
      <c r="B161" s="200"/>
      <c r="C161" s="201"/>
      <c r="D161" s="202" t="s">
        <v>142</v>
      </c>
      <c r="E161" s="203" t="s">
        <v>1</v>
      </c>
      <c r="F161" s="204" t="s">
        <v>165</v>
      </c>
      <c r="G161" s="201"/>
      <c r="H161" s="205">
        <v>26</v>
      </c>
      <c r="I161" s="206"/>
      <c r="J161" s="201"/>
      <c r="K161" s="201"/>
      <c r="L161" s="207"/>
      <c r="M161" s="208"/>
      <c r="N161" s="209"/>
      <c r="O161" s="209"/>
      <c r="P161" s="209"/>
      <c r="Q161" s="209"/>
      <c r="R161" s="209"/>
      <c r="S161" s="209"/>
      <c r="T161" s="210"/>
      <c r="AT161" s="211" t="s">
        <v>142</v>
      </c>
      <c r="AU161" s="211" t="s">
        <v>90</v>
      </c>
      <c r="AV161" s="12" t="s">
        <v>90</v>
      </c>
      <c r="AW161" s="12" t="s">
        <v>36</v>
      </c>
      <c r="AX161" s="12" t="s">
        <v>81</v>
      </c>
      <c r="AY161" s="211" t="s">
        <v>133</v>
      </c>
    </row>
    <row r="162" spans="2:51" s="12" customFormat="1" ht="12">
      <c r="B162" s="200"/>
      <c r="C162" s="201"/>
      <c r="D162" s="202" t="s">
        <v>142</v>
      </c>
      <c r="E162" s="203" t="s">
        <v>1</v>
      </c>
      <c r="F162" s="204" t="s">
        <v>166</v>
      </c>
      <c r="G162" s="201"/>
      <c r="H162" s="205">
        <v>22.8</v>
      </c>
      <c r="I162" s="206"/>
      <c r="J162" s="201"/>
      <c r="K162" s="201"/>
      <c r="L162" s="207"/>
      <c r="M162" s="208"/>
      <c r="N162" s="209"/>
      <c r="O162" s="209"/>
      <c r="P162" s="209"/>
      <c r="Q162" s="209"/>
      <c r="R162" s="209"/>
      <c r="S162" s="209"/>
      <c r="T162" s="210"/>
      <c r="AT162" s="211" t="s">
        <v>142</v>
      </c>
      <c r="AU162" s="211" t="s">
        <v>90</v>
      </c>
      <c r="AV162" s="12" t="s">
        <v>90</v>
      </c>
      <c r="AW162" s="12" t="s">
        <v>36</v>
      </c>
      <c r="AX162" s="12" t="s">
        <v>81</v>
      </c>
      <c r="AY162" s="211" t="s">
        <v>133</v>
      </c>
    </row>
    <row r="163" spans="2:51" s="12" customFormat="1" ht="12">
      <c r="B163" s="200"/>
      <c r="C163" s="201"/>
      <c r="D163" s="202" t="s">
        <v>142</v>
      </c>
      <c r="E163" s="203" t="s">
        <v>1</v>
      </c>
      <c r="F163" s="204" t="s">
        <v>167</v>
      </c>
      <c r="G163" s="201"/>
      <c r="H163" s="205">
        <v>8.32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142</v>
      </c>
      <c r="AU163" s="211" t="s">
        <v>90</v>
      </c>
      <c r="AV163" s="12" t="s">
        <v>90</v>
      </c>
      <c r="AW163" s="12" t="s">
        <v>36</v>
      </c>
      <c r="AX163" s="12" t="s">
        <v>81</v>
      </c>
      <c r="AY163" s="211" t="s">
        <v>133</v>
      </c>
    </row>
    <row r="164" spans="2:51" s="12" customFormat="1" ht="12">
      <c r="B164" s="200"/>
      <c r="C164" s="201"/>
      <c r="D164" s="202" t="s">
        <v>142</v>
      </c>
      <c r="E164" s="203" t="s">
        <v>1</v>
      </c>
      <c r="F164" s="204" t="s">
        <v>168</v>
      </c>
      <c r="G164" s="201"/>
      <c r="H164" s="205">
        <v>13.68</v>
      </c>
      <c r="I164" s="206"/>
      <c r="J164" s="201"/>
      <c r="K164" s="201"/>
      <c r="L164" s="207"/>
      <c r="M164" s="208"/>
      <c r="N164" s="209"/>
      <c r="O164" s="209"/>
      <c r="P164" s="209"/>
      <c r="Q164" s="209"/>
      <c r="R164" s="209"/>
      <c r="S164" s="209"/>
      <c r="T164" s="210"/>
      <c r="AT164" s="211" t="s">
        <v>142</v>
      </c>
      <c r="AU164" s="211" t="s">
        <v>90</v>
      </c>
      <c r="AV164" s="12" t="s">
        <v>90</v>
      </c>
      <c r="AW164" s="12" t="s">
        <v>36</v>
      </c>
      <c r="AX164" s="12" t="s">
        <v>81</v>
      </c>
      <c r="AY164" s="211" t="s">
        <v>133</v>
      </c>
    </row>
    <row r="165" spans="2:51" s="13" customFormat="1" ht="12">
      <c r="B165" s="212"/>
      <c r="C165" s="213"/>
      <c r="D165" s="202" t="s">
        <v>142</v>
      </c>
      <c r="E165" s="214" t="s">
        <v>1</v>
      </c>
      <c r="F165" s="215" t="s">
        <v>169</v>
      </c>
      <c r="G165" s="213"/>
      <c r="H165" s="216">
        <v>542.67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142</v>
      </c>
      <c r="AU165" s="222" t="s">
        <v>90</v>
      </c>
      <c r="AV165" s="13" t="s">
        <v>140</v>
      </c>
      <c r="AW165" s="13" t="s">
        <v>36</v>
      </c>
      <c r="AX165" s="13" t="s">
        <v>81</v>
      </c>
      <c r="AY165" s="222" t="s">
        <v>133</v>
      </c>
    </row>
    <row r="166" spans="2:51" s="12" customFormat="1" ht="12">
      <c r="B166" s="200"/>
      <c r="C166" s="201"/>
      <c r="D166" s="202" t="s">
        <v>142</v>
      </c>
      <c r="E166" s="203" t="s">
        <v>1</v>
      </c>
      <c r="F166" s="204" t="s">
        <v>170</v>
      </c>
      <c r="G166" s="201"/>
      <c r="H166" s="205">
        <v>162.801</v>
      </c>
      <c r="I166" s="206"/>
      <c r="J166" s="201"/>
      <c r="K166" s="201"/>
      <c r="L166" s="207"/>
      <c r="M166" s="208"/>
      <c r="N166" s="209"/>
      <c r="O166" s="209"/>
      <c r="P166" s="209"/>
      <c r="Q166" s="209"/>
      <c r="R166" s="209"/>
      <c r="S166" s="209"/>
      <c r="T166" s="210"/>
      <c r="AT166" s="211" t="s">
        <v>142</v>
      </c>
      <c r="AU166" s="211" t="s">
        <v>90</v>
      </c>
      <c r="AV166" s="12" t="s">
        <v>90</v>
      </c>
      <c r="AW166" s="12" t="s">
        <v>36</v>
      </c>
      <c r="AX166" s="12" t="s">
        <v>81</v>
      </c>
      <c r="AY166" s="211" t="s">
        <v>133</v>
      </c>
    </row>
    <row r="167" spans="2:51" s="13" customFormat="1" ht="12">
      <c r="B167" s="212"/>
      <c r="C167" s="213"/>
      <c r="D167" s="202" t="s">
        <v>142</v>
      </c>
      <c r="E167" s="214" t="s">
        <v>1</v>
      </c>
      <c r="F167" s="215" t="s">
        <v>169</v>
      </c>
      <c r="G167" s="213"/>
      <c r="H167" s="216">
        <v>162.801</v>
      </c>
      <c r="I167" s="217"/>
      <c r="J167" s="213"/>
      <c r="K167" s="213"/>
      <c r="L167" s="218"/>
      <c r="M167" s="219"/>
      <c r="N167" s="220"/>
      <c r="O167" s="220"/>
      <c r="P167" s="220"/>
      <c r="Q167" s="220"/>
      <c r="R167" s="220"/>
      <c r="S167" s="220"/>
      <c r="T167" s="221"/>
      <c r="AT167" s="222" t="s">
        <v>142</v>
      </c>
      <c r="AU167" s="222" t="s">
        <v>90</v>
      </c>
      <c r="AV167" s="13" t="s">
        <v>140</v>
      </c>
      <c r="AW167" s="13" t="s">
        <v>36</v>
      </c>
      <c r="AX167" s="13" t="s">
        <v>21</v>
      </c>
      <c r="AY167" s="222" t="s">
        <v>133</v>
      </c>
    </row>
    <row r="168" spans="2:65" s="1" customFormat="1" ht="16.5" customHeight="1">
      <c r="B168" s="33"/>
      <c r="C168" s="187" t="s">
        <v>90</v>
      </c>
      <c r="D168" s="187" t="s">
        <v>136</v>
      </c>
      <c r="E168" s="188" t="s">
        <v>171</v>
      </c>
      <c r="F168" s="189" t="s">
        <v>172</v>
      </c>
      <c r="G168" s="190" t="s">
        <v>139</v>
      </c>
      <c r="H168" s="191">
        <v>362.5</v>
      </c>
      <c r="I168" s="192"/>
      <c r="J168" s="193">
        <f>ROUND(I168*H168,2)</f>
        <v>0</v>
      </c>
      <c r="K168" s="189" t="s">
        <v>1</v>
      </c>
      <c r="L168" s="37"/>
      <c r="M168" s="194" t="s">
        <v>1</v>
      </c>
      <c r="N168" s="195" t="s">
        <v>46</v>
      </c>
      <c r="O168" s="65"/>
      <c r="P168" s="196">
        <f>O168*H168</f>
        <v>0</v>
      </c>
      <c r="Q168" s="196">
        <v>0.00012</v>
      </c>
      <c r="R168" s="196">
        <f>Q168*H168</f>
        <v>0.043500000000000004</v>
      </c>
      <c r="S168" s="196">
        <v>0</v>
      </c>
      <c r="T168" s="197">
        <f>S168*H168</f>
        <v>0</v>
      </c>
      <c r="AR168" s="198" t="s">
        <v>140</v>
      </c>
      <c r="AT168" s="198" t="s">
        <v>136</v>
      </c>
      <c r="AU168" s="198" t="s">
        <v>90</v>
      </c>
      <c r="AY168" s="16" t="s">
        <v>133</v>
      </c>
      <c r="BE168" s="199">
        <f>IF(N168="základní",J168,0)</f>
        <v>0</v>
      </c>
      <c r="BF168" s="199">
        <f>IF(N168="snížená",J168,0)</f>
        <v>0</v>
      </c>
      <c r="BG168" s="199">
        <f>IF(N168="zákl. přenesená",J168,0)</f>
        <v>0</v>
      </c>
      <c r="BH168" s="199">
        <f>IF(N168="sníž. přenesená",J168,0)</f>
        <v>0</v>
      </c>
      <c r="BI168" s="199">
        <f>IF(N168="nulová",J168,0)</f>
        <v>0</v>
      </c>
      <c r="BJ168" s="16" t="s">
        <v>21</v>
      </c>
      <c r="BK168" s="199">
        <f>ROUND(I168*H168,2)</f>
        <v>0</v>
      </c>
      <c r="BL168" s="16" t="s">
        <v>140</v>
      </c>
      <c r="BM168" s="198" t="s">
        <v>173</v>
      </c>
    </row>
    <row r="169" spans="2:51" s="14" customFormat="1" ht="12">
      <c r="B169" s="223"/>
      <c r="C169" s="224"/>
      <c r="D169" s="202" t="s">
        <v>142</v>
      </c>
      <c r="E169" s="225" t="s">
        <v>1</v>
      </c>
      <c r="F169" s="226" t="s">
        <v>174</v>
      </c>
      <c r="G169" s="224"/>
      <c r="H169" s="225" t="s">
        <v>1</v>
      </c>
      <c r="I169" s="227"/>
      <c r="J169" s="224"/>
      <c r="K169" s="224"/>
      <c r="L169" s="228"/>
      <c r="M169" s="229"/>
      <c r="N169" s="230"/>
      <c r="O169" s="230"/>
      <c r="P169" s="230"/>
      <c r="Q169" s="230"/>
      <c r="R169" s="230"/>
      <c r="S169" s="230"/>
      <c r="T169" s="231"/>
      <c r="AT169" s="232" t="s">
        <v>142</v>
      </c>
      <c r="AU169" s="232" t="s">
        <v>90</v>
      </c>
      <c r="AV169" s="14" t="s">
        <v>21</v>
      </c>
      <c r="AW169" s="14" t="s">
        <v>36</v>
      </c>
      <c r="AX169" s="14" t="s">
        <v>81</v>
      </c>
      <c r="AY169" s="232" t="s">
        <v>133</v>
      </c>
    </row>
    <row r="170" spans="2:51" s="12" customFormat="1" ht="12">
      <c r="B170" s="200"/>
      <c r="C170" s="201"/>
      <c r="D170" s="202" t="s">
        <v>142</v>
      </c>
      <c r="E170" s="203" t="s">
        <v>1</v>
      </c>
      <c r="F170" s="204" t="s">
        <v>175</v>
      </c>
      <c r="G170" s="201"/>
      <c r="H170" s="205">
        <v>362.5</v>
      </c>
      <c r="I170" s="206"/>
      <c r="J170" s="201"/>
      <c r="K170" s="201"/>
      <c r="L170" s="207"/>
      <c r="M170" s="208"/>
      <c r="N170" s="209"/>
      <c r="O170" s="209"/>
      <c r="P170" s="209"/>
      <c r="Q170" s="209"/>
      <c r="R170" s="209"/>
      <c r="S170" s="209"/>
      <c r="T170" s="210"/>
      <c r="AT170" s="211" t="s">
        <v>142</v>
      </c>
      <c r="AU170" s="211" t="s">
        <v>90</v>
      </c>
      <c r="AV170" s="12" t="s">
        <v>90</v>
      </c>
      <c r="AW170" s="12" t="s">
        <v>36</v>
      </c>
      <c r="AX170" s="12" t="s">
        <v>21</v>
      </c>
      <c r="AY170" s="211" t="s">
        <v>133</v>
      </c>
    </row>
    <row r="171" spans="2:65" s="1" customFormat="1" ht="24" customHeight="1">
      <c r="B171" s="33"/>
      <c r="C171" s="187" t="s">
        <v>176</v>
      </c>
      <c r="D171" s="187" t="s">
        <v>136</v>
      </c>
      <c r="E171" s="188" t="s">
        <v>177</v>
      </c>
      <c r="F171" s="189" t="s">
        <v>178</v>
      </c>
      <c r="G171" s="190" t="s">
        <v>139</v>
      </c>
      <c r="H171" s="191">
        <v>253</v>
      </c>
      <c r="I171" s="192"/>
      <c r="J171" s="193">
        <f>ROUND(I171*H171,2)</f>
        <v>0</v>
      </c>
      <c r="K171" s="189" t="s">
        <v>1</v>
      </c>
      <c r="L171" s="37"/>
      <c r="M171" s="194" t="s">
        <v>1</v>
      </c>
      <c r="N171" s="195" t="s">
        <v>46</v>
      </c>
      <c r="O171" s="65"/>
      <c r="P171" s="196">
        <f>O171*H171</f>
        <v>0</v>
      </c>
      <c r="Q171" s="196">
        <v>0.00024</v>
      </c>
      <c r="R171" s="196">
        <f>Q171*H171</f>
        <v>0.06072</v>
      </c>
      <c r="S171" s="196">
        <v>0</v>
      </c>
      <c r="T171" s="197">
        <f>S171*H171</f>
        <v>0</v>
      </c>
      <c r="AR171" s="198" t="s">
        <v>140</v>
      </c>
      <c r="AT171" s="198" t="s">
        <v>136</v>
      </c>
      <c r="AU171" s="198" t="s">
        <v>90</v>
      </c>
      <c r="AY171" s="16" t="s">
        <v>133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6" t="s">
        <v>21</v>
      </c>
      <c r="BK171" s="199">
        <f>ROUND(I171*H171,2)</f>
        <v>0</v>
      </c>
      <c r="BL171" s="16" t="s">
        <v>140</v>
      </c>
      <c r="BM171" s="198" t="s">
        <v>179</v>
      </c>
    </row>
    <row r="172" spans="2:51" s="14" customFormat="1" ht="12">
      <c r="B172" s="223"/>
      <c r="C172" s="224"/>
      <c r="D172" s="202" t="s">
        <v>142</v>
      </c>
      <c r="E172" s="225" t="s">
        <v>1</v>
      </c>
      <c r="F172" s="226" t="s">
        <v>180</v>
      </c>
      <c r="G172" s="224"/>
      <c r="H172" s="225" t="s">
        <v>1</v>
      </c>
      <c r="I172" s="227"/>
      <c r="J172" s="224"/>
      <c r="K172" s="224"/>
      <c r="L172" s="228"/>
      <c r="M172" s="229"/>
      <c r="N172" s="230"/>
      <c r="O172" s="230"/>
      <c r="P172" s="230"/>
      <c r="Q172" s="230"/>
      <c r="R172" s="230"/>
      <c r="S172" s="230"/>
      <c r="T172" s="231"/>
      <c r="AT172" s="232" t="s">
        <v>142</v>
      </c>
      <c r="AU172" s="232" t="s">
        <v>90</v>
      </c>
      <c r="AV172" s="14" t="s">
        <v>21</v>
      </c>
      <c r="AW172" s="14" t="s">
        <v>36</v>
      </c>
      <c r="AX172" s="14" t="s">
        <v>81</v>
      </c>
      <c r="AY172" s="232" t="s">
        <v>133</v>
      </c>
    </row>
    <row r="173" spans="2:51" s="12" customFormat="1" ht="12">
      <c r="B173" s="200"/>
      <c r="C173" s="201"/>
      <c r="D173" s="202" t="s">
        <v>142</v>
      </c>
      <c r="E173" s="203" t="s">
        <v>1</v>
      </c>
      <c r="F173" s="204" t="s">
        <v>181</v>
      </c>
      <c r="G173" s="201"/>
      <c r="H173" s="205">
        <v>253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142</v>
      </c>
      <c r="AU173" s="211" t="s">
        <v>90</v>
      </c>
      <c r="AV173" s="12" t="s">
        <v>90</v>
      </c>
      <c r="AW173" s="12" t="s">
        <v>36</v>
      </c>
      <c r="AX173" s="12" t="s">
        <v>21</v>
      </c>
      <c r="AY173" s="211" t="s">
        <v>133</v>
      </c>
    </row>
    <row r="174" spans="2:65" s="1" customFormat="1" ht="24" customHeight="1">
      <c r="B174" s="33"/>
      <c r="C174" s="187" t="s">
        <v>140</v>
      </c>
      <c r="D174" s="187" t="s">
        <v>136</v>
      </c>
      <c r="E174" s="188" t="s">
        <v>182</v>
      </c>
      <c r="F174" s="189" t="s">
        <v>183</v>
      </c>
      <c r="G174" s="190" t="s">
        <v>184</v>
      </c>
      <c r="H174" s="191">
        <v>652.18</v>
      </c>
      <c r="I174" s="192"/>
      <c r="J174" s="193">
        <f>ROUND(I174*H174,2)</f>
        <v>0</v>
      </c>
      <c r="K174" s="189" t="s">
        <v>1</v>
      </c>
      <c r="L174" s="37"/>
      <c r="M174" s="194" t="s">
        <v>1</v>
      </c>
      <c r="N174" s="195" t="s">
        <v>46</v>
      </c>
      <c r="O174" s="65"/>
      <c r="P174" s="196">
        <f>O174*H174</f>
        <v>0</v>
      </c>
      <c r="Q174" s="196">
        <v>0.0015</v>
      </c>
      <c r="R174" s="196">
        <f>Q174*H174</f>
        <v>0.97827</v>
      </c>
      <c r="S174" s="196">
        <v>0</v>
      </c>
      <c r="T174" s="197">
        <f>S174*H174</f>
        <v>0</v>
      </c>
      <c r="AR174" s="198" t="s">
        <v>140</v>
      </c>
      <c r="AT174" s="198" t="s">
        <v>136</v>
      </c>
      <c r="AU174" s="198" t="s">
        <v>90</v>
      </c>
      <c r="AY174" s="16" t="s">
        <v>133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6" t="s">
        <v>21</v>
      </c>
      <c r="BK174" s="199">
        <f>ROUND(I174*H174,2)</f>
        <v>0</v>
      </c>
      <c r="BL174" s="16" t="s">
        <v>140</v>
      </c>
      <c r="BM174" s="198" t="s">
        <v>185</v>
      </c>
    </row>
    <row r="175" spans="2:51" s="12" customFormat="1" ht="12">
      <c r="B175" s="200"/>
      <c r="C175" s="201"/>
      <c r="D175" s="202" t="s">
        <v>142</v>
      </c>
      <c r="E175" s="203" t="s">
        <v>1</v>
      </c>
      <c r="F175" s="204" t="s">
        <v>186</v>
      </c>
      <c r="G175" s="201"/>
      <c r="H175" s="205">
        <v>22.32</v>
      </c>
      <c r="I175" s="206"/>
      <c r="J175" s="201"/>
      <c r="K175" s="201"/>
      <c r="L175" s="207"/>
      <c r="M175" s="208"/>
      <c r="N175" s="209"/>
      <c r="O175" s="209"/>
      <c r="P175" s="209"/>
      <c r="Q175" s="209"/>
      <c r="R175" s="209"/>
      <c r="S175" s="209"/>
      <c r="T175" s="210"/>
      <c r="AT175" s="211" t="s">
        <v>142</v>
      </c>
      <c r="AU175" s="211" t="s">
        <v>90</v>
      </c>
      <c r="AV175" s="12" t="s">
        <v>90</v>
      </c>
      <c r="AW175" s="12" t="s">
        <v>36</v>
      </c>
      <c r="AX175" s="12" t="s">
        <v>81</v>
      </c>
      <c r="AY175" s="211" t="s">
        <v>133</v>
      </c>
    </row>
    <row r="176" spans="2:51" s="12" customFormat="1" ht="12">
      <c r="B176" s="200"/>
      <c r="C176" s="201"/>
      <c r="D176" s="202" t="s">
        <v>142</v>
      </c>
      <c r="E176" s="203" t="s">
        <v>1</v>
      </c>
      <c r="F176" s="204" t="s">
        <v>187</v>
      </c>
      <c r="G176" s="201"/>
      <c r="H176" s="205">
        <v>14.88</v>
      </c>
      <c r="I176" s="206"/>
      <c r="J176" s="201"/>
      <c r="K176" s="201"/>
      <c r="L176" s="207"/>
      <c r="M176" s="208"/>
      <c r="N176" s="209"/>
      <c r="O176" s="209"/>
      <c r="P176" s="209"/>
      <c r="Q176" s="209"/>
      <c r="R176" s="209"/>
      <c r="S176" s="209"/>
      <c r="T176" s="210"/>
      <c r="AT176" s="211" t="s">
        <v>142</v>
      </c>
      <c r="AU176" s="211" t="s">
        <v>90</v>
      </c>
      <c r="AV176" s="12" t="s">
        <v>90</v>
      </c>
      <c r="AW176" s="12" t="s">
        <v>36</v>
      </c>
      <c r="AX176" s="12" t="s">
        <v>81</v>
      </c>
      <c r="AY176" s="211" t="s">
        <v>133</v>
      </c>
    </row>
    <row r="177" spans="2:51" s="12" customFormat="1" ht="12">
      <c r="B177" s="200"/>
      <c r="C177" s="201"/>
      <c r="D177" s="202" t="s">
        <v>142</v>
      </c>
      <c r="E177" s="203" t="s">
        <v>1</v>
      </c>
      <c r="F177" s="204" t="s">
        <v>188</v>
      </c>
      <c r="G177" s="201"/>
      <c r="H177" s="205">
        <v>38.4</v>
      </c>
      <c r="I177" s="206"/>
      <c r="J177" s="201"/>
      <c r="K177" s="201"/>
      <c r="L177" s="207"/>
      <c r="M177" s="208"/>
      <c r="N177" s="209"/>
      <c r="O177" s="209"/>
      <c r="P177" s="209"/>
      <c r="Q177" s="209"/>
      <c r="R177" s="209"/>
      <c r="S177" s="209"/>
      <c r="T177" s="210"/>
      <c r="AT177" s="211" t="s">
        <v>142</v>
      </c>
      <c r="AU177" s="211" t="s">
        <v>90</v>
      </c>
      <c r="AV177" s="12" t="s">
        <v>90</v>
      </c>
      <c r="AW177" s="12" t="s">
        <v>36</v>
      </c>
      <c r="AX177" s="12" t="s">
        <v>81</v>
      </c>
      <c r="AY177" s="211" t="s">
        <v>133</v>
      </c>
    </row>
    <row r="178" spans="2:51" s="12" customFormat="1" ht="12">
      <c r="B178" s="200"/>
      <c r="C178" s="201"/>
      <c r="D178" s="202" t="s">
        <v>142</v>
      </c>
      <c r="E178" s="203" t="s">
        <v>1</v>
      </c>
      <c r="F178" s="204" t="s">
        <v>189</v>
      </c>
      <c r="G178" s="201"/>
      <c r="H178" s="205">
        <v>30.72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142</v>
      </c>
      <c r="AU178" s="211" t="s">
        <v>90</v>
      </c>
      <c r="AV178" s="12" t="s">
        <v>90</v>
      </c>
      <c r="AW178" s="12" t="s">
        <v>36</v>
      </c>
      <c r="AX178" s="12" t="s">
        <v>81</v>
      </c>
      <c r="AY178" s="211" t="s">
        <v>133</v>
      </c>
    </row>
    <row r="179" spans="2:51" s="12" customFormat="1" ht="12">
      <c r="B179" s="200"/>
      <c r="C179" s="201"/>
      <c r="D179" s="202" t="s">
        <v>142</v>
      </c>
      <c r="E179" s="203" t="s">
        <v>1</v>
      </c>
      <c r="F179" s="204" t="s">
        <v>190</v>
      </c>
      <c r="G179" s="201"/>
      <c r="H179" s="205">
        <v>13.6</v>
      </c>
      <c r="I179" s="206"/>
      <c r="J179" s="201"/>
      <c r="K179" s="201"/>
      <c r="L179" s="207"/>
      <c r="M179" s="208"/>
      <c r="N179" s="209"/>
      <c r="O179" s="209"/>
      <c r="P179" s="209"/>
      <c r="Q179" s="209"/>
      <c r="R179" s="209"/>
      <c r="S179" s="209"/>
      <c r="T179" s="210"/>
      <c r="AT179" s="211" t="s">
        <v>142</v>
      </c>
      <c r="AU179" s="211" t="s">
        <v>90</v>
      </c>
      <c r="AV179" s="12" t="s">
        <v>90</v>
      </c>
      <c r="AW179" s="12" t="s">
        <v>36</v>
      </c>
      <c r="AX179" s="12" t="s">
        <v>81</v>
      </c>
      <c r="AY179" s="211" t="s">
        <v>133</v>
      </c>
    </row>
    <row r="180" spans="2:51" s="12" customFormat="1" ht="12">
      <c r="B180" s="200"/>
      <c r="C180" s="201"/>
      <c r="D180" s="202" t="s">
        <v>142</v>
      </c>
      <c r="E180" s="203" t="s">
        <v>1</v>
      </c>
      <c r="F180" s="204" t="s">
        <v>191</v>
      </c>
      <c r="G180" s="201"/>
      <c r="H180" s="205">
        <v>20.4</v>
      </c>
      <c r="I180" s="206"/>
      <c r="J180" s="201"/>
      <c r="K180" s="201"/>
      <c r="L180" s="207"/>
      <c r="M180" s="208"/>
      <c r="N180" s="209"/>
      <c r="O180" s="209"/>
      <c r="P180" s="209"/>
      <c r="Q180" s="209"/>
      <c r="R180" s="209"/>
      <c r="S180" s="209"/>
      <c r="T180" s="210"/>
      <c r="AT180" s="211" t="s">
        <v>142</v>
      </c>
      <c r="AU180" s="211" t="s">
        <v>90</v>
      </c>
      <c r="AV180" s="12" t="s">
        <v>90</v>
      </c>
      <c r="AW180" s="12" t="s">
        <v>36</v>
      </c>
      <c r="AX180" s="12" t="s">
        <v>81</v>
      </c>
      <c r="AY180" s="211" t="s">
        <v>133</v>
      </c>
    </row>
    <row r="181" spans="2:51" s="12" customFormat="1" ht="12">
      <c r="B181" s="200"/>
      <c r="C181" s="201"/>
      <c r="D181" s="202" t="s">
        <v>142</v>
      </c>
      <c r="E181" s="203" t="s">
        <v>1</v>
      </c>
      <c r="F181" s="204" t="s">
        <v>192</v>
      </c>
      <c r="G181" s="201"/>
      <c r="H181" s="205">
        <v>20.4</v>
      </c>
      <c r="I181" s="206"/>
      <c r="J181" s="201"/>
      <c r="K181" s="201"/>
      <c r="L181" s="207"/>
      <c r="M181" s="208"/>
      <c r="N181" s="209"/>
      <c r="O181" s="209"/>
      <c r="P181" s="209"/>
      <c r="Q181" s="209"/>
      <c r="R181" s="209"/>
      <c r="S181" s="209"/>
      <c r="T181" s="210"/>
      <c r="AT181" s="211" t="s">
        <v>142</v>
      </c>
      <c r="AU181" s="211" t="s">
        <v>90</v>
      </c>
      <c r="AV181" s="12" t="s">
        <v>90</v>
      </c>
      <c r="AW181" s="12" t="s">
        <v>36</v>
      </c>
      <c r="AX181" s="12" t="s">
        <v>81</v>
      </c>
      <c r="AY181" s="211" t="s">
        <v>133</v>
      </c>
    </row>
    <row r="182" spans="2:51" s="12" customFormat="1" ht="12">
      <c r="B182" s="200"/>
      <c r="C182" s="201"/>
      <c r="D182" s="202" t="s">
        <v>142</v>
      </c>
      <c r="E182" s="203" t="s">
        <v>1</v>
      </c>
      <c r="F182" s="204" t="s">
        <v>193</v>
      </c>
      <c r="G182" s="201"/>
      <c r="H182" s="205">
        <v>20.4</v>
      </c>
      <c r="I182" s="206"/>
      <c r="J182" s="201"/>
      <c r="K182" s="201"/>
      <c r="L182" s="207"/>
      <c r="M182" s="208"/>
      <c r="N182" s="209"/>
      <c r="O182" s="209"/>
      <c r="P182" s="209"/>
      <c r="Q182" s="209"/>
      <c r="R182" s="209"/>
      <c r="S182" s="209"/>
      <c r="T182" s="210"/>
      <c r="AT182" s="211" t="s">
        <v>142</v>
      </c>
      <c r="AU182" s="211" t="s">
        <v>90</v>
      </c>
      <c r="AV182" s="12" t="s">
        <v>90</v>
      </c>
      <c r="AW182" s="12" t="s">
        <v>36</v>
      </c>
      <c r="AX182" s="12" t="s">
        <v>81</v>
      </c>
      <c r="AY182" s="211" t="s">
        <v>133</v>
      </c>
    </row>
    <row r="183" spans="2:51" s="12" customFormat="1" ht="12">
      <c r="B183" s="200"/>
      <c r="C183" s="201"/>
      <c r="D183" s="202" t="s">
        <v>142</v>
      </c>
      <c r="E183" s="203" t="s">
        <v>1</v>
      </c>
      <c r="F183" s="204" t="s">
        <v>194</v>
      </c>
      <c r="G183" s="201"/>
      <c r="H183" s="205">
        <v>6.92</v>
      </c>
      <c r="I183" s="206"/>
      <c r="J183" s="201"/>
      <c r="K183" s="201"/>
      <c r="L183" s="207"/>
      <c r="M183" s="208"/>
      <c r="N183" s="209"/>
      <c r="O183" s="209"/>
      <c r="P183" s="209"/>
      <c r="Q183" s="209"/>
      <c r="R183" s="209"/>
      <c r="S183" s="209"/>
      <c r="T183" s="210"/>
      <c r="AT183" s="211" t="s">
        <v>142</v>
      </c>
      <c r="AU183" s="211" t="s">
        <v>90</v>
      </c>
      <c r="AV183" s="12" t="s">
        <v>90</v>
      </c>
      <c r="AW183" s="12" t="s">
        <v>36</v>
      </c>
      <c r="AX183" s="12" t="s">
        <v>81</v>
      </c>
      <c r="AY183" s="211" t="s">
        <v>133</v>
      </c>
    </row>
    <row r="184" spans="2:51" s="12" customFormat="1" ht="12">
      <c r="B184" s="200"/>
      <c r="C184" s="201"/>
      <c r="D184" s="202" t="s">
        <v>142</v>
      </c>
      <c r="E184" s="203" t="s">
        <v>1</v>
      </c>
      <c r="F184" s="204" t="s">
        <v>195</v>
      </c>
      <c r="G184" s="201"/>
      <c r="H184" s="205">
        <v>13.92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142</v>
      </c>
      <c r="AU184" s="211" t="s">
        <v>90</v>
      </c>
      <c r="AV184" s="12" t="s">
        <v>90</v>
      </c>
      <c r="AW184" s="12" t="s">
        <v>36</v>
      </c>
      <c r="AX184" s="12" t="s">
        <v>81</v>
      </c>
      <c r="AY184" s="211" t="s">
        <v>133</v>
      </c>
    </row>
    <row r="185" spans="2:51" s="12" customFormat="1" ht="12">
      <c r="B185" s="200"/>
      <c r="C185" s="201"/>
      <c r="D185" s="202" t="s">
        <v>142</v>
      </c>
      <c r="E185" s="203" t="s">
        <v>1</v>
      </c>
      <c r="F185" s="204" t="s">
        <v>196</v>
      </c>
      <c r="G185" s="201"/>
      <c r="H185" s="205">
        <v>19.74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142</v>
      </c>
      <c r="AU185" s="211" t="s">
        <v>90</v>
      </c>
      <c r="AV185" s="12" t="s">
        <v>90</v>
      </c>
      <c r="AW185" s="12" t="s">
        <v>36</v>
      </c>
      <c r="AX185" s="12" t="s">
        <v>81</v>
      </c>
      <c r="AY185" s="211" t="s">
        <v>133</v>
      </c>
    </row>
    <row r="186" spans="2:51" s="12" customFormat="1" ht="12">
      <c r="B186" s="200"/>
      <c r="C186" s="201"/>
      <c r="D186" s="202" t="s">
        <v>142</v>
      </c>
      <c r="E186" s="203" t="s">
        <v>1</v>
      </c>
      <c r="F186" s="204" t="s">
        <v>197</v>
      </c>
      <c r="G186" s="201"/>
      <c r="H186" s="205">
        <v>13.84</v>
      </c>
      <c r="I186" s="206"/>
      <c r="J186" s="201"/>
      <c r="K186" s="201"/>
      <c r="L186" s="207"/>
      <c r="M186" s="208"/>
      <c r="N186" s="209"/>
      <c r="O186" s="209"/>
      <c r="P186" s="209"/>
      <c r="Q186" s="209"/>
      <c r="R186" s="209"/>
      <c r="S186" s="209"/>
      <c r="T186" s="210"/>
      <c r="AT186" s="211" t="s">
        <v>142</v>
      </c>
      <c r="AU186" s="211" t="s">
        <v>90</v>
      </c>
      <c r="AV186" s="12" t="s">
        <v>90</v>
      </c>
      <c r="AW186" s="12" t="s">
        <v>36</v>
      </c>
      <c r="AX186" s="12" t="s">
        <v>81</v>
      </c>
      <c r="AY186" s="211" t="s">
        <v>133</v>
      </c>
    </row>
    <row r="187" spans="2:51" s="12" customFormat="1" ht="12">
      <c r="B187" s="200"/>
      <c r="C187" s="201"/>
      <c r="D187" s="202" t="s">
        <v>142</v>
      </c>
      <c r="E187" s="203" t="s">
        <v>1</v>
      </c>
      <c r="F187" s="204" t="s">
        <v>198</v>
      </c>
      <c r="G187" s="201"/>
      <c r="H187" s="205">
        <v>10.4</v>
      </c>
      <c r="I187" s="206"/>
      <c r="J187" s="201"/>
      <c r="K187" s="201"/>
      <c r="L187" s="207"/>
      <c r="M187" s="208"/>
      <c r="N187" s="209"/>
      <c r="O187" s="209"/>
      <c r="P187" s="209"/>
      <c r="Q187" s="209"/>
      <c r="R187" s="209"/>
      <c r="S187" s="209"/>
      <c r="T187" s="210"/>
      <c r="AT187" s="211" t="s">
        <v>142</v>
      </c>
      <c r="AU187" s="211" t="s">
        <v>90</v>
      </c>
      <c r="AV187" s="12" t="s">
        <v>90</v>
      </c>
      <c r="AW187" s="12" t="s">
        <v>36</v>
      </c>
      <c r="AX187" s="12" t="s">
        <v>81</v>
      </c>
      <c r="AY187" s="211" t="s">
        <v>133</v>
      </c>
    </row>
    <row r="188" spans="2:51" s="12" customFormat="1" ht="12">
      <c r="B188" s="200"/>
      <c r="C188" s="201"/>
      <c r="D188" s="202" t="s">
        <v>142</v>
      </c>
      <c r="E188" s="203" t="s">
        <v>1</v>
      </c>
      <c r="F188" s="204" t="s">
        <v>199</v>
      </c>
      <c r="G188" s="201"/>
      <c r="H188" s="205">
        <v>149.6</v>
      </c>
      <c r="I188" s="206"/>
      <c r="J188" s="201"/>
      <c r="K188" s="201"/>
      <c r="L188" s="207"/>
      <c r="M188" s="208"/>
      <c r="N188" s="209"/>
      <c r="O188" s="209"/>
      <c r="P188" s="209"/>
      <c r="Q188" s="209"/>
      <c r="R188" s="209"/>
      <c r="S188" s="209"/>
      <c r="T188" s="210"/>
      <c r="AT188" s="211" t="s">
        <v>142</v>
      </c>
      <c r="AU188" s="211" t="s">
        <v>90</v>
      </c>
      <c r="AV188" s="12" t="s">
        <v>90</v>
      </c>
      <c r="AW188" s="12" t="s">
        <v>36</v>
      </c>
      <c r="AX188" s="12" t="s">
        <v>81</v>
      </c>
      <c r="AY188" s="211" t="s">
        <v>133</v>
      </c>
    </row>
    <row r="189" spans="2:51" s="12" customFormat="1" ht="12">
      <c r="B189" s="200"/>
      <c r="C189" s="201"/>
      <c r="D189" s="202" t="s">
        <v>142</v>
      </c>
      <c r="E189" s="203" t="s">
        <v>1</v>
      </c>
      <c r="F189" s="204" t="s">
        <v>200</v>
      </c>
      <c r="G189" s="201"/>
      <c r="H189" s="205">
        <v>20.28</v>
      </c>
      <c r="I189" s="206"/>
      <c r="J189" s="201"/>
      <c r="K189" s="201"/>
      <c r="L189" s="207"/>
      <c r="M189" s="208"/>
      <c r="N189" s="209"/>
      <c r="O189" s="209"/>
      <c r="P189" s="209"/>
      <c r="Q189" s="209"/>
      <c r="R189" s="209"/>
      <c r="S189" s="209"/>
      <c r="T189" s="210"/>
      <c r="AT189" s="211" t="s">
        <v>142</v>
      </c>
      <c r="AU189" s="211" t="s">
        <v>90</v>
      </c>
      <c r="AV189" s="12" t="s">
        <v>90</v>
      </c>
      <c r="AW189" s="12" t="s">
        <v>36</v>
      </c>
      <c r="AX189" s="12" t="s">
        <v>81</v>
      </c>
      <c r="AY189" s="211" t="s">
        <v>133</v>
      </c>
    </row>
    <row r="190" spans="2:51" s="12" customFormat="1" ht="12">
      <c r="B190" s="200"/>
      <c r="C190" s="201"/>
      <c r="D190" s="202" t="s">
        <v>142</v>
      </c>
      <c r="E190" s="203" t="s">
        <v>1</v>
      </c>
      <c r="F190" s="204" t="s">
        <v>201</v>
      </c>
      <c r="G190" s="201"/>
      <c r="H190" s="205">
        <v>54.08</v>
      </c>
      <c r="I190" s="206"/>
      <c r="J190" s="201"/>
      <c r="K190" s="201"/>
      <c r="L190" s="207"/>
      <c r="M190" s="208"/>
      <c r="N190" s="209"/>
      <c r="O190" s="209"/>
      <c r="P190" s="209"/>
      <c r="Q190" s="209"/>
      <c r="R190" s="209"/>
      <c r="S190" s="209"/>
      <c r="T190" s="210"/>
      <c r="AT190" s="211" t="s">
        <v>142</v>
      </c>
      <c r="AU190" s="211" t="s">
        <v>90</v>
      </c>
      <c r="AV190" s="12" t="s">
        <v>90</v>
      </c>
      <c r="AW190" s="12" t="s">
        <v>36</v>
      </c>
      <c r="AX190" s="12" t="s">
        <v>81</v>
      </c>
      <c r="AY190" s="211" t="s">
        <v>133</v>
      </c>
    </row>
    <row r="191" spans="2:51" s="12" customFormat="1" ht="12">
      <c r="B191" s="200"/>
      <c r="C191" s="201"/>
      <c r="D191" s="202" t="s">
        <v>142</v>
      </c>
      <c r="E191" s="203" t="s">
        <v>1</v>
      </c>
      <c r="F191" s="204" t="s">
        <v>202</v>
      </c>
      <c r="G191" s="201"/>
      <c r="H191" s="205">
        <v>16.98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142</v>
      </c>
      <c r="AU191" s="211" t="s">
        <v>90</v>
      </c>
      <c r="AV191" s="12" t="s">
        <v>90</v>
      </c>
      <c r="AW191" s="12" t="s">
        <v>36</v>
      </c>
      <c r="AX191" s="12" t="s">
        <v>81</v>
      </c>
      <c r="AY191" s="211" t="s">
        <v>133</v>
      </c>
    </row>
    <row r="192" spans="2:51" s="12" customFormat="1" ht="12">
      <c r="B192" s="200"/>
      <c r="C192" s="201"/>
      <c r="D192" s="202" t="s">
        <v>142</v>
      </c>
      <c r="E192" s="203" t="s">
        <v>1</v>
      </c>
      <c r="F192" s="204" t="s">
        <v>203</v>
      </c>
      <c r="G192" s="201"/>
      <c r="H192" s="205">
        <v>3.4</v>
      </c>
      <c r="I192" s="206"/>
      <c r="J192" s="201"/>
      <c r="K192" s="201"/>
      <c r="L192" s="207"/>
      <c r="M192" s="208"/>
      <c r="N192" s="209"/>
      <c r="O192" s="209"/>
      <c r="P192" s="209"/>
      <c r="Q192" s="209"/>
      <c r="R192" s="209"/>
      <c r="S192" s="209"/>
      <c r="T192" s="210"/>
      <c r="AT192" s="211" t="s">
        <v>142</v>
      </c>
      <c r="AU192" s="211" t="s">
        <v>90</v>
      </c>
      <c r="AV192" s="12" t="s">
        <v>90</v>
      </c>
      <c r="AW192" s="12" t="s">
        <v>36</v>
      </c>
      <c r="AX192" s="12" t="s">
        <v>81</v>
      </c>
      <c r="AY192" s="211" t="s">
        <v>133</v>
      </c>
    </row>
    <row r="193" spans="2:51" s="12" customFormat="1" ht="12">
      <c r="B193" s="200"/>
      <c r="C193" s="201"/>
      <c r="D193" s="202" t="s">
        <v>142</v>
      </c>
      <c r="E193" s="203" t="s">
        <v>1</v>
      </c>
      <c r="F193" s="204" t="s">
        <v>204</v>
      </c>
      <c r="G193" s="201"/>
      <c r="H193" s="205">
        <v>5.92</v>
      </c>
      <c r="I193" s="206"/>
      <c r="J193" s="201"/>
      <c r="K193" s="201"/>
      <c r="L193" s="207"/>
      <c r="M193" s="208"/>
      <c r="N193" s="209"/>
      <c r="O193" s="209"/>
      <c r="P193" s="209"/>
      <c r="Q193" s="209"/>
      <c r="R193" s="209"/>
      <c r="S193" s="209"/>
      <c r="T193" s="210"/>
      <c r="AT193" s="211" t="s">
        <v>142</v>
      </c>
      <c r="AU193" s="211" t="s">
        <v>90</v>
      </c>
      <c r="AV193" s="12" t="s">
        <v>90</v>
      </c>
      <c r="AW193" s="12" t="s">
        <v>36</v>
      </c>
      <c r="AX193" s="12" t="s">
        <v>81</v>
      </c>
      <c r="AY193" s="211" t="s">
        <v>133</v>
      </c>
    </row>
    <row r="194" spans="2:51" s="12" customFormat="1" ht="12">
      <c r="B194" s="200"/>
      <c r="C194" s="201"/>
      <c r="D194" s="202" t="s">
        <v>142</v>
      </c>
      <c r="E194" s="203" t="s">
        <v>1</v>
      </c>
      <c r="F194" s="204" t="s">
        <v>205</v>
      </c>
      <c r="G194" s="201"/>
      <c r="H194" s="205">
        <v>2.96</v>
      </c>
      <c r="I194" s="206"/>
      <c r="J194" s="201"/>
      <c r="K194" s="201"/>
      <c r="L194" s="207"/>
      <c r="M194" s="208"/>
      <c r="N194" s="209"/>
      <c r="O194" s="209"/>
      <c r="P194" s="209"/>
      <c r="Q194" s="209"/>
      <c r="R194" s="209"/>
      <c r="S194" s="209"/>
      <c r="T194" s="210"/>
      <c r="AT194" s="211" t="s">
        <v>142</v>
      </c>
      <c r="AU194" s="211" t="s">
        <v>90</v>
      </c>
      <c r="AV194" s="12" t="s">
        <v>90</v>
      </c>
      <c r="AW194" s="12" t="s">
        <v>36</v>
      </c>
      <c r="AX194" s="12" t="s">
        <v>81</v>
      </c>
      <c r="AY194" s="211" t="s">
        <v>133</v>
      </c>
    </row>
    <row r="195" spans="2:51" s="12" customFormat="1" ht="12">
      <c r="B195" s="200"/>
      <c r="C195" s="201"/>
      <c r="D195" s="202" t="s">
        <v>142</v>
      </c>
      <c r="E195" s="203" t="s">
        <v>1</v>
      </c>
      <c r="F195" s="204" t="s">
        <v>206</v>
      </c>
      <c r="G195" s="201"/>
      <c r="H195" s="205">
        <v>36.24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142</v>
      </c>
      <c r="AU195" s="211" t="s">
        <v>90</v>
      </c>
      <c r="AV195" s="12" t="s">
        <v>90</v>
      </c>
      <c r="AW195" s="12" t="s">
        <v>36</v>
      </c>
      <c r="AX195" s="12" t="s">
        <v>81</v>
      </c>
      <c r="AY195" s="211" t="s">
        <v>133</v>
      </c>
    </row>
    <row r="196" spans="2:51" s="12" customFormat="1" ht="12">
      <c r="B196" s="200"/>
      <c r="C196" s="201"/>
      <c r="D196" s="202" t="s">
        <v>142</v>
      </c>
      <c r="E196" s="203" t="s">
        <v>1</v>
      </c>
      <c r="F196" s="204" t="s">
        <v>207</v>
      </c>
      <c r="G196" s="201"/>
      <c r="H196" s="205">
        <v>31.04</v>
      </c>
      <c r="I196" s="206"/>
      <c r="J196" s="201"/>
      <c r="K196" s="201"/>
      <c r="L196" s="207"/>
      <c r="M196" s="208"/>
      <c r="N196" s="209"/>
      <c r="O196" s="209"/>
      <c r="P196" s="209"/>
      <c r="Q196" s="209"/>
      <c r="R196" s="209"/>
      <c r="S196" s="209"/>
      <c r="T196" s="210"/>
      <c r="AT196" s="211" t="s">
        <v>142</v>
      </c>
      <c r="AU196" s="211" t="s">
        <v>90</v>
      </c>
      <c r="AV196" s="12" t="s">
        <v>90</v>
      </c>
      <c r="AW196" s="12" t="s">
        <v>36</v>
      </c>
      <c r="AX196" s="12" t="s">
        <v>81</v>
      </c>
      <c r="AY196" s="211" t="s">
        <v>133</v>
      </c>
    </row>
    <row r="197" spans="2:51" s="12" customFormat="1" ht="12">
      <c r="B197" s="200"/>
      <c r="C197" s="201"/>
      <c r="D197" s="202" t="s">
        <v>142</v>
      </c>
      <c r="E197" s="203" t="s">
        <v>1</v>
      </c>
      <c r="F197" s="204" t="s">
        <v>208</v>
      </c>
      <c r="G197" s="201"/>
      <c r="H197" s="205">
        <v>31.04</v>
      </c>
      <c r="I197" s="206"/>
      <c r="J197" s="201"/>
      <c r="K197" s="201"/>
      <c r="L197" s="207"/>
      <c r="M197" s="208"/>
      <c r="N197" s="209"/>
      <c r="O197" s="209"/>
      <c r="P197" s="209"/>
      <c r="Q197" s="209"/>
      <c r="R197" s="209"/>
      <c r="S197" s="209"/>
      <c r="T197" s="210"/>
      <c r="AT197" s="211" t="s">
        <v>142</v>
      </c>
      <c r="AU197" s="211" t="s">
        <v>90</v>
      </c>
      <c r="AV197" s="12" t="s">
        <v>90</v>
      </c>
      <c r="AW197" s="12" t="s">
        <v>36</v>
      </c>
      <c r="AX197" s="12" t="s">
        <v>81</v>
      </c>
      <c r="AY197" s="211" t="s">
        <v>133</v>
      </c>
    </row>
    <row r="198" spans="2:51" s="12" customFormat="1" ht="12">
      <c r="B198" s="200"/>
      <c r="C198" s="201"/>
      <c r="D198" s="202" t="s">
        <v>142</v>
      </c>
      <c r="E198" s="203" t="s">
        <v>1</v>
      </c>
      <c r="F198" s="204" t="s">
        <v>209</v>
      </c>
      <c r="G198" s="201"/>
      <c r="H198" s="205">
        <v>27.2</v>
      </c>
      <c r="I198" s="206"/>
      <c r="J198" s="201"/>
      <c r="K198" s="201"/>
      <c r="L198" s="207"/>
      <c r="M198" s="208"/>
      <c r="N198" s="209"/>
      <c r="O198" s="209"/>
      <c r="P198" s="209"/>
      <c r="Q198" s="209"/>
      <c r="R198" s="209"/>
      <c r="S198" s="209"/>
      <c r="T198" s="210"/>
      <c r="AT198" s="211" t="s">
        <v>142</v>
      </c>
      <c r="AU198" s="211" t="s">
        <v>90</v>
      </c>
      <c r="AV198" s="12" t="s">
        <v>90</v>
      </c>
      <c r="AW198" s="12" t="s">
        <v>36</v>
      </c>
      <c r="AX198" s="12" t="s">
        <v>81</v>
      </c>
      <c r="AY198" s="211" t="s">
        <v>133</v>
      </c>
    </row>
    <row r="199" spans="2:51" s="12" customFormat="1" ht="12">
      <c r="B199" s="200"/>
      <c r="C199" s="201"/>
      <c r="D199" s="202" t="s">
        <v>142</v>
      </c>
      <c r="E199" s="203" t="s">
        <v>1</v>
      </c>
      <c r="F199" s="204" t="s">
        <v>210</v>
      </c>
      <c r="G199" s="201"/>
      <c r="H199" s="205">
        <v>10.52</v>
      </c>
      <c r="I199" s="206"/>
      <c r="J199" s="201"/>
      <c r="K199" s="201"/>
      <c r="L199" s="207"/>
      <c r="M199" s="208"/>
      <c r="N199" s="209"/>
      <c r="O199" s="209"/>
      <c r="P199" s="209"/>
      <c r="Q199" s="209"/>
      <c r="R199" s="209"/>
      <c r="S199" s="209"/>
      <c r="T199" s="210"/>
      <c r="AT199" s="211" t="s">
        <v>142</v>
      </c>
      <c r="AU199" s="211" t="s">
        <v>90</v>
      </c>
      <c r="AV199" s="12" t="s">
        <v>90</v>
      </c>
      <c r="AW199" s="12" t="s">
        <v>36</v>
      </c>
      <c r="AX199" s="12" t="s">
        <v>81</v>
      </c>
      <c r="AY199" s="211" t="s">
        <v>133</v>
      </c>
    </row>
    <row r="200" spans="2:51" s="12" customFormat="1" ht="12">
      <c r="B200" s="200"/>
      <c r="C200" s="201"/>
      <c r="D200" s="202" t="s">
        <v>142</v>
      </c>
      <c r="E200" s="203" t="s">
        <v>1</v>
      </c>
      <c r="F200" s="204" t="s">
        <v>211</v>
      </c>
      <c r="G200" s="201"/>
      <c r="H200" s="205">
        <v>16.98</v>
      </c>
      <c r="I200" s="206"/>
      <c r="J200" s="201"/>
      <c r="K200" s="201"/>
      <c r="L200" s="207"/>
      <c r="M200" s="208"/>
      <c r="N200" s="209"/>
      <c r="O200" s="209"/>
      <c r="P200" s="209"/>
      <c r="Q200" s="209"/>
      <c r="R200" s="209"/>
      <c r="S200" s="209"/>
      <c r="T200" s="210"/>
      <c r="AT200" s="211" t="s">
        <v>142</v>
      </c>
      <c r="AU200" s="211" t="s">
        <v>90</v>
      </c>
      <c r="AV200" s="12" t="s">
        <v>90</v>
      </c>
      <c r="AW200" s="12" t="s">
        <v>36</v>
      </c>
      <c r="AX200" s="12" t="s">
        <v>81</v>
      </c>
      <c r="AY200" s="211" t="s">
        <v>133</v>
      </c>
    </row>
    <row r="201" spans="2:51" s="13" customFormat="1" ht="12">
      <c r="B201" s="212"/>
      <c r="C201" s="213"/>
      <c r="D201" s="202" t="s">
        <v>142</v>
      </c>
      <c r="E201" s="214" t="s">
        <v>1</v>
      </c>
      <c r="F201" s="215" t="s">
        <v>169</v>
      </c>
      <c r="G201" s="213"/>
      <c r="H201" s="216">
        <v>652.1799999999998</v>
      </c>
      <c r="I201" s="217"/>
      <c r="J201" s="213"/>
      <c r="K201" s="213"/>
      <c r="L201" s="218"/>
      <c r="M201" s="219"/>
      <c r="N201" s="220"/>
      <c r="O201" s="220"/>
      <c r="P201" s="220"/>
      <c r="Q201" s="220"/>
      <c r="R201" s="220"/>
      <c r="S201" s="220"/>
      <c r="T201" s="221"/>
      <c r="AT201" s="222" t="s">
        <v>142</v>
      </c>
      <c r="AU201" s="222" t="s">
        <v>90</v>
      </c>
      <c r="AV201" s="13" t="s">
        <v>140</v>
      </c>
      <c r="AW201" s="13" t="s">
        <v>36</v>
      </c>
      <c r="AX201" s="13" t="s">
        <v>21</v>
      </c>
      <c r="AY201" s="222" t="s">
        <v>133</v>
      </c>
    </row>
    <row r="202" spans="2:65" s="1" customFormat="1" ht="24" customHeight="1">
      <c r="B202" s="33"/>
      <c r="C202" s="187" t="s">
        <v>212</v>
      </c>
      <c r="D202" s="187" t="s">
        <v>136</v>
      </c>
      <c r="E202" s="188" t="s">
        <v>213</v>
      </c>
      <c r="F202" s="189" t="s">
        <v>214</v>
      </c>
      <c r="G202" s="190" t="s">
        <v>139</v>
      </c>
      <c r="H202" s="191">
        <v>135.668</v>
      </c>
      <c r="I202" s="192"/>
      <c r="J202" s="193">
        <f>ROUND(I202*H202,2)</f>
        <v>0</v>
      </c>
      <c r="K202" s="189" t="s">
        <v>1</v>
      </c>
      <c r="L202" s="37"/>
      <c r="M202" s="194" t="s">
        <v>1</v>
      </c>
      <c r="N202" s="195" t="s">
        <v>46</v>
      </c>
      <c r="O202" s="65"/>
      <c r="P202" s="196">
        <f>O202*H202</f>
        <v>0</v>
      </c>
      <c r="Q202" s="196">
        <v>0.01931</v>
      </c>
      <c r="R202" s="196">
        <f>Q202*H202</f>
        <v>2.61974908</v>
      </c>
      <c r="S202" s="196">
        <v>0</v>
      </c>
      <c r="T202" s="197">
        <f>S202*H202</f>
        <v>0</v>
      </c>
      <c r="AR202" s="198" t="s">
        <v>140</v>
      </c>
      <c r="AT202" s="198" t="s">
        <v>136</v>
      </c>
      <c r="AU202" s="198" t="s">
        <v>90</v>
      </c>
      <c r="AY202" s="16" t="s">
        <v>133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6" t="s">
        <v>21</v>
      </c>
      <c r="BK202" s="199">
        <f>ROUND(I202*H202,2)</f>
        <v>0</v>
      </c>
      <c r="BL202" s="16" t="s">
        <v>140</v>
      </c>
      <c r="BM202" s="198" t="s">
        <v>215</v>
      </c>
    </row>
    <row r="203" spans="2:51" s="12" customFormat="1" ht="12">
      <c r="B203" s="200"/>
      <c r="C203" s="201"/>
      <c r="D203" s="202" t="s">
        <v>142</v>
      </c>
      <c r="E203" s="203" t="s">
        <v>1</v>
      </c>
      <c r="F203" s="204" t="s">
        <v>143</v>
      </c>
      <c r="G203" s="201"/>
      <c r="H203" s="205">
        <v>18.54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142</v>
      </c>
      <c r="AU203" s="211" t="s">
        <v>90</v>
      </c>
      <c r="AV203" s="12" t="s">
        <v>90</v>
      </c>
      <c r="AW203" s="12" t="s">
        <v>36</v>
      </c>
      <c r="AX203" s="12" t="s">
        <v>81</v>
      </c>
      <c r="AY203" s="211" t="s">
        <v>133</v>
      </c>
    </row>
    <row r="204" spans="2:51" s="12" customFormat="1" ht="12">
      <c r="B204" s="200"/>
      <c r="C204" s="201"/>
      <c r="D204" s="202" t="s">
        <v>142</v>
      </c>
      <c r="E204" s="203" t="s">
        <v>1</v>
      </c>
      <c r="F204" s="204" t="s">
        <v>144</v>
      </c>
      <c r="G204" s="201"/>
      <c r="H204" s="205">
        <v>12.36</v>
      </c>
      <c r="I204" s="206"/>
      <c r="J204" s="201"/>
      <c r="K204" s="201"/>
      <c r="L204" s="207"/>
      <c r="M204" s="208"/>
      <c r="N204" s="209"/>
      <c r="O204" s="209"/>
      <c r="P204" s="209"/>
      <c r="Q204" s="209"/>
      <c r="R204" s="209"/>
      <c r="S204" s="209"/>
      <c r="T204" s="210"/>
      <c r="AT204" s="211" t="s">
        <v>142</v>
      </c>
      <c r="AU204" s="211" t="s">
        <v>90</v>
      </c>
      <c r="AV204" s="12" t="s">
        <v>90</v>
      </c>
      <c r="AW204" s="12" t="s">
        <v>36</v>
      </c>
      <c r="AX204" s="12" t="s">
        <v>81</v>
      </c>
      <c r="AY204" s="211" t="s">
        <v>133</v>
      </c>
    </row>
    <row r="205" spans="2:51" s="12" customFormat="1" ht="12">
      <c r="B205" s="200"/>
      <c r="C205" s="201"/>
      <c r="D205" s="202" t="s">
        <v>142</v>
      </c>
      <c r="E205" s="203" t="s">
        <v>1</v>
      </c>
      <c r="F205" s="204" t="s">
        <v>145</v>
      </c>
      <c r="G205" s="201"/>
      <c r="H205" s="205">
        <v>32.1</v>
      </c>
      <c r="I205" s="206"/>
      <c r="J205" s="201"/>
      <c r="K205" s="201"/>
      <c r="L205" s="207"/>
      <c r="M205" s="208"/>
      <c r="N205" s="209"/>
      <c r="O205" s="209"/>
      <c r="P205" s="209"/>
      <c r="Q205" s="209"/>
      <c r="R205" s="209"/>
      <c r="S205" s="209"/>
      <c r="T205" s="210"/>
      <c r="AT205" s="211" t="s">
        <v>142</v>
      </c>
      <c r="AU205" s="211" t="s">
        <v>90</v>
      </c>
      <c r="AV205" s="12" t="s">
        <v>90</v>
      </c>
      <c r="AW205" s="12" t="s">
        <v>36</v>
      </c>
      <c r="AX205" s="12" t="s">
        <v>81</v>
      </c>
      <c r="AY205" s="211" t="s">
        <v>133</v>
      </c>
    </row>
    <row r="206" spans="2:51" s="12" customFormat="1" ht="12">
      <c r="B206" s="200"/>
      <c r="C206" s="201"/>
      <c r="D206" s="202" t="s">
        <v>142</v>
      </c>
      <c r="E206" s="203" t="s">
        <v>1</v>
      </c>
      <c r="F206" s="204" t="s">
        <v>146</v>
      </c>
      <c r="G206" s="201"/>
      <c r="H206" s="205">
        <v>25.68</v>
      </c>
      <c r="I206" s="206"/>
      <c r="J206" s="201"/>
      <c r="K206" s="201"/>
      <c r="L206" s="207"/>
      <c r="M206" s="208"/>
      <c r="N206" s="209"/>
      <c r="O206" s="209"/>
      <c r="P206" s="209"/>
      <c r="Q206" s="209"/>
      <c r="R206" s="209"/>
      <c r="S206" s="209"/>
      <c r="T206" s="210"/>
      <c r="AT206" s="211" t="s">
        <v>142</v>
      </c>
      <c r="AU206" s="211" t="s">
        <v>90</v>
      </c>
      <c r="AV206" s="12" t="s">
        <v>90</v>
      </c>
      <c r="AW206" s="12" t="s">
        <v>36</v>
      </c>
      <c r="AX206" s="12" t="s">
        <v>81</v>
      </c>
      <c r="AY206" s="211" t="s">
        <v>133</v>
      </c>
    </row>
    <row r="207" spans="2:51" s="12" customFormat="1" ht="12">
      <c r="B207" s="200"/>
      <c r="C207" s="201"/>
      <c r="D207" s="202" t="s">
        <v>142</v>
      </c>
      <c r="E207" s="203" t="s">
        <v>1</v>
      </c>
      <c r="F207" s="204" t="s">
        <v>147</v>
      </c>
      <c r="G207" s="201"/>
      <c r="H207" s="205">
        <v>11.2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142</v>
      </c>
      <c r="AU207" s="211" t="s">
        <v>90</v>
      </c>
      <c r="AV207" s="12" t="s">
        <v>90</v>
      </c>
      <c r="AW207" s="12" t="s">
        <v>36</v>
      </c>
      <c r="AX207" s="12" t="s">
        <v>81</v>
      </c>
      <c r="AY207" s="211" t="s">
        <v>133</v>
      </c>
    </row>
    <row r="208" spans="2:51" s="12" customFormat="1" ht="12">
      <c r="B208" s="200"/>
      <c r="C208" s="201"/>
      <c r="D208" s="202" t="s">
        <v>142</v>
      </c>
      <c r="E208" s="203" t="s">
        <v>1</v>
      </c>
      <c r="F208" s="204" t="s">
        <v>148</v>
      </c>
      <c r="G208" s="201"/>
      <c r="H208" s="205">
        <v>16.8</v>
      </c>
      <c r="I208" s="206"/>
      <c r="J208" s="201"/>
      <c r="K208" s="201"/>
      <c r="L208" s="207"/>
      <c r="M208" s="208"/>
      <c r="N208" s="209"/>
      <c r="O208" s="209"/>
      <c r="P208" s="209"/>
      <c r="Q208" s="209"/>
      <c r="R208" s="209"/>
      <c r="S208" s="209"/>
      <c r="T208" s="210"/>
      <c r="AT208" s="211" t="s">
        <v>142</v>
      </c>
      <c r="AU208" s="211" t="s">
        <v>90</v>
      </c>
      <c r="AV208" s="12" t="s">
        <v>90</v>
      </c>
      <c r="AW208" s="12" t="s">
        <v>36</v>
      </c>
      <c r="AX208" s="12" t="s">
        <v>81</v>
      </c>
      <c r="AY208" s="211" t="s">
        <v>133</v>
      </c>
    </row>
    <row r="209" spans="2:51" s="12" customFormat="1" ht="12">
      <c r="B209" s="200"/>
      <c r="C209" s="201"/>
      <c r="D209" s="202" t="s">
        <v>142</v>
      </c>
      <c r="E209" s="203" t="s">
        <v>1</v>
      </c>
      <c r="F209" s="204" t="s">
        <v>149</v>
      </c>
      <c r="G209" s="201"/>
      <c r="H209" s="205">
        <v>16.8</v>
      </c>
      <c r="I209" s="206"/>
      <c r="J209" s="201"/>
      <c r="K209" s="201"/>
      <c r="L209" s="207"/>
      <c r="M209" s="208"/>
      <c r="N209" s="209"/>
      <c r="O209" s="209"/>
      <c r="P209" s="209"/>
      <c r="Q209" s="209"/>
      <c r="R209" s="209"/>
      <c r="S209" s="209"/>
      <c r="T209" s="210"/>
      <c r="AT209" s="211" t="s">
        <v>142</v>
      </c>
      <c r="AU209" s="211" t="s">
        <v>90</v>
      </c>
      <c r="AV209" s="12" t="s">
        <v>90</v>
      </c>
      <c r="AW209" s="12" t="s">
        <v>36</v>
      </c>
      <c r="AX209" s="12" t="s">
        <v>81</v>
      </c>
      <c r="AY209" s="211" t="s">
        <v>133</v>
      </c>
    </row>
    <row r="210" spans="2:51" s="12" customFormat="1" ht="12">
      <c r="B210" s="200"/>
      <c r="C210" s="201"/>
      <c r="D210" s="202" t="s">
        <v>142</v>
      </c>
      <c r="E210" s="203" t="s">
        <v>1</v>
      </c>
      <c r="F210" s="204" t="s">
        <v>150</v>
      </c>
      <c r="G210" s="201"/>
      <c r="H210" s="205">
        <v>16.8</v>
      </c>
      <c r="I210" s="206"/>
      <c r="J210" s="201"/>
      <c r="K210" s="201"/>
      <c r="L210" s="207"/>
      <c r="M210" s="208"/>
      <c r="N210" s="209"/>
      <c r="O210" s="209"/>
      <c r="P210" s="209"/>
      <c r="Q210" s="209"/>
      <c r="R210" s="209"/>
      <c r="S210" s="209"/>
      <c r="T210" s="210"/>
      <c r="AT210" s="211" t="s">
        <v>142</v>
      </c>
      <c r="AU210" s="211" t="s">
        <v>90</v>
      </c>
      <c r="AV210" s="12" t="s">
        <v>90</v>
      </c>
      <c r="AW210" s="12" t="s">
        <v>36</v>
      </c>
      <c r="AX210" s="12" t="s">
        <v>81</v>
      </c>
      <c r="AY210" s="211" t="s">
        <v>133</v>
      </c>
    </row>
    <row r="211" spans="2:51" s="12" customFormat="1" ht="12">
      <c r="B211" s="200"/>
      <c r="C211" s="201"/>
      <c r="D211" s="202" t="s">
        <v>142</v>
      </c>
      <c r="E211" s="203" t="s">
        <v>1</v>
      </c>
      <c r="F211" s="204" t="s">
        <v>151</v>
      </c>
      <c r="G211" s="201"/>
      <c r="H211" s="205">
        <v>5.72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142</v>
      </c>
      <c r="AU211" s="211" t="s">
        <v>90</v>
      </c>
      <c r="AV211" s="12" t="s">
        <v>90</v>
      </c>
      <c r="AW211" s="12" t="s">
        <v>36</v>
      </c>
      <c r="AX211" s="12" t="s">
        <v>81</v>
      </c>
      <c r="AY211" s="211" t="s">
        <v>133</v>
      </c>
    </row>
    <row r="212" spans="2:51" s="12" customFormat="1" ht="12">
      <c r="B212" s="200"/>
      <c r="C212" s="201"/>
      <c r="D212" s="202" t="s">
        <v>142</v>
      </c>
      <c r="E212" s="203" t="s">
        <v>1</v>
      </c>
      <c r="F212" s="204" t="s">
        <v>152</v>
      </c>
      <c r="G212" s="201"/>
      <c r="H212" s="205">
        <v>11.52</v>
      </c>
      <c r="I212" s="206"/>
      <c r="J212" s="201"/>
      <c r="K212" s="201"/>
      <c r="L212" s="207"/>
      <c r="M212" s="208"/>
      <c r="N212" s="209"/>
      <c r="O212" s="209"/>
      <c r="P212" s="209"/>
      <c r="Q212" s="209"/>
      <c r="R212" s="209"/>
      <c r="S212" s="209"/>
      <c r="T212" s="210"/>
      <c r="AT212" s="211" t="s">
        <v>142</v>
      </c>
      <c r="AU212" s="211" t="s">
        <v>90</v>
      </c>
      <c r="AV212" s="12" t="s">
        <v>90</v>
      </c>
      <c r="AW212" s="12" t="s">
        <v>36</v>
      </c>
      <c r="AX212" s="12" t="s">
        <v>81</v>
      </c>
      <c r="AY212" s="211" t="s">
        <v>133</v>
      </c>
    </row>
    <row r="213" spans="2:51" s="12" customFormat="1" ht="12">
      <c r="B213" s="200"/>
      <c r="C213" s="201"/>
      <c r="D213" s="202" t="s">
        <v>142</v>
      </c>
      <c r="E213" s="203" t="s">
        <v>1</v>
      </c>
      <c r="F213" s="204" t="s">
        <v>153</v>
      </c>
      <c r="G213" s="201"/>
      <c r="H213" s="205">
        <v>16.74</v>
      </c>
      <c r="I213" s="206"/>
      <c r="J213" s="201"/>
      <c r="K213" s="201"/>
      <c r="L213" s="207"/>
      <c r="M213" s="208"/>
      <c r="N213" s="209"/>
      <c r="O213" s="209"/>
      <c r="P213" s="209"/>
      <c r="Q213" s="209"/>
      <c r="R213" s="209"/>
      <c r="S213" s="209"/>
      <c r="T213" s="210"/>
      <c r="AT213" s="211" t="s">
        <v>142</v>
      </c>
      <c r="AU213" s="211" t="s">
        <v>90</v>
      </c>
      <c r="AV213" s="12" t="s">
        <v>90</v>
      </c>
      <c r="AW213" s="12" t="s">
        <v>36</v>
      </c>
      <c r="AX213" s="12" t="s">
        <v>81</v>
      </c>
      <c r="AY213" s="211" t="s">
        <v>133</v>
      </c>
    </row>
    <row r="214" spans="2:51" s="12" customFormat="1" ht="12">
      <c r="B214" s="200"/>
      <c r="C214" s="201"/>
      <c r="D214" s="202" t="s">
        <v>142</v>
      </c>
      <c r="E214" s="203" t="s">
        <v>1</v>
      </c>
      <c r="F214" s="204" t="s">
        <v>154</v>
      </c>
      <c r="G214" s="201"/>
      <c r="H214" s="205">
        <v>11.64</v>
      </c>
      <c r="I214" s="206"/>
      <c r="J214" s="201"/>
      <c r="K214" s="201"/>
      <c r="L214" s="207"/>
      <c r="M214" s="208"/>
      <c r="N214" s="209"/>
      <c r="O214" s="209"/>
      <c r="P214" s="209"/>
      <c r="Q214" s="209"/>
      <c r="R214" s="209"/>
      <c r="S214" s="209"/>
      <c r="T214" s="210"/>
      <c r="AT214" s="211" t="s">
        <v>142</v>
      </c>
      <c r="AU214" s="211" t="s">
        <v>90</v>
      </c>
      <c r="AV214" s="12" t="s">
        <v>90</v>
      </c>
      <c r="AW214" s="12" t="s">
        <v>36</v>
      </c>
      <c r="AX214" s="12" t="s">
        <v>81</v>
      </c>
      <c r="AY214" s="211" t="s">
        <v>133</v>
      </c>
    </row>
    <row r="215" spans="2:51" s="12" customFormat="1" ht="12">
      <c r="B215" s="200"/>
      <c r="C215" s="201"/>
      <c r="D215" s="202" t="s">
        <v>142</v>
      </c>
      <c r="E215" s="203" t="s">
        <v>1</v>
      </c>
      <c r="F215" s="204" t="s">
        <v>155</v>
      </c>
      <c r="G215" s="201"/>
      <c r="H215" s="205">
        <v>8.2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142</v>
      </c>
      <c r="AU215" s="211" t="s">
        <v>90</v>
      </c>
      <c r="AV215" s="12" t="s">
        <v>90</v>
      </c>
      <c r="AW215" s="12" t="s">
        <v>36</v>
      </c>
      <c r="AX215" s="12" t="s">
        <v>81</v>
      </c>
      <c r="AY215" s="211" t="s">
        <v>133</v>
      </c>
    </row>
    <row r="216" spans="2:51" s="12" customFormat="1" ht="12">
      <c r="B216" s="200"/>
      <c r="C216" s="201"/>
      <c r="D216" s="202" t="s">
        <v>142</v>
      </c>
      <c r="E216" s="203" t="s">
        <v>1</v>
      </c>
      <c r="F216" s="204" t="s">
        <v>156</v>
      </c>
      <c r="G216" s="201"/>
      <c r="H216" s="205">
        <v>125.4</v>
      </c>
      <c r="I216" s="206"/>
      <c r="J216" s="201"/>
      <c r="K216" s="201"/>
      <c r="L216" s="207"/>
      <c r="M216" s="208"/>
      <c r="N216" s="209"/>
      <c r="O216" s="209"/>
      <c r="P216" s="209"/>
      <c r="Q216" s="209"/>
      <c r="R216" s="209"/>
      <c r="S216" s="209"/>
      <c r="T216" s="210"/>
      <c r="AT216" s="211" t="s">
        <v>142</v>
      </c>
      <c r="AU216" s="211" t="s">
        <v>90</v>
      </c>
      <c r="AV216" s="12" t="s">
        <v>90</v>
      </c>
      <c r="AW216" s="12" t="s">
        <v>36</v>
      </c>
      <c r="AX216" s="12" t="s">
        <v>81</v>
      </c>
      <c r="AY216" s="211" t="s">
        <v>133</v>
      </c>
    </row>
    <row r="217" spans="2:51" s="12" customFormat="1" ht="12">
      <c r="B217" s="200"/>
      <c r="C217" s="201"/>
      <c r="D217" s="202" t="s">
        <v>142</v>
      </c>
      <c r="E217" s="203" t="s">
        <v>1</v>
      </c>
      <c r="F217" s="204" t="s">
        <v>157</v>
      </c>
      <c r="G217" s="201"/>
      <c r="H217" s="205">
        <v>16.98</v>
      </c>
      <c r="I217" s="206"/>
      <c r="J217" s="201"/>
      <c r="K217" s="201"/>
      <c r="L217" s="207"/>
      <c r="M217" s="208"/>
      <c r="N217" s="209"/>
      <c r="O217" s="209"/>
      <c r="P217" s="209"/>
      <c r="Q217" s="209"/>
      <c r="R217" s="209"/>
      <c r="S217" s="209"/>
      <c r="T217" s="210"/>
      <c r="AT217" s="211" t="s">
        <v>142</v>
      </c>
      <c r="AU217" s="211" t="s">
        <v>90</v>
      </c>
      <c r="AV217" s="12" t="s">
        <v>90</v>
      </c>
      <c r="AW217" s="12" t="s">
        <v>36</v>
      </c>
      <c r="AX217" s="12" t="s">
        <v>81</v>
      </c>
      <c r="AY217" s="211" t="s">
        <v>133</v>
      </c>
    </row>
    <row r="218" spans="2:51" s="12" customFormat="1" ht="12">
      <c r="B218" s="200"/>
      <c r="C218" s="201"/>
      <c r="D218" s="202" t="s">
        <v>142</v>
      </c>
      <c r="E218" s="203" t="s">
        <v>1</v>
      </c>
      <c r="F218" s="204" t="s">
        <v>158</v>
      </c>
      <c r="G218" s="201"/>
      <c r="H218" s="205">
        <v>45.28</v>
      </c>
      <c r="I218" s="206"/>
      <c r="J218" s="201"/>
      <c r="K218" s="201"/>
      <c r="L218" s="207"/>
      <c r="M218" s="208"/>
      <c r="N218" s="209"/>
      <c r="O218" s="209"/>
      <c r="P218" s="209"/>
      <c r="Q218" s="209"/>
      <c r="R218" s="209"/>
      <c r="S218" s="209"/>
      <c r="T218" s="210"/>
      <c r="AT218" s="211" t="s">
        <v>142</v>
      </c>
      <c r="AU218" s="211" t="s">
        <v>90</v>
      </c>
      <c r="AV218" s="12" t="s">
        <v>90</v>
      </c>
      <c r="AW218" s="12" t="s">
        <v>36</v>
      </c>
      <c r="AX218" s="12" t="s">
        <v>81</v>
      </c>
      <c r="AY218" s="211" t="s">
        <v>133</v>
      </c>
    </row>
    <row r="219" spans="2:51" s="12" customFormat="1" ht="12">
      <c r="B219" s="200"/>
      <c r="C219" s="201"/>
      <c r="D219" s="202" t="s">
        <v>142</v>
      </c>
      <c r="E219" s="203" t="s">
        <v>1</v>
      </c>
      <c r="F219" s="204" t="s">
        <v>159</v>
      </c>
      <c r="G219" s="201"/>
      <c r="H219" s="205">
        <v>13.68</v>
      </c>
      <c r="I219" s="206"/>
      <c r="J219" s="201"/>
      <c r="K219" s="201"/>
      <c r="L219" s="207"/>
      <c r="M219" s="208"/>
      <c r="N219" s="209"/>
      <c r="O219" s="209"/>
      <c r="P219" s="209"/>
      <c r="Q219" s="209"/>
      <c r="R219" s="209"/>
      <c r="S219" s="209"/>
      <c r="T219" s="210"/>
      <c r="AT219" s="211" t="s">
        <v>142</v>
      </c>
      <c r="AU219" s="211" t="s">
        <v>90</v>
      </c>
      <c r="AV219" s="12" t="s">
        <v>90</v>
      </c>
      <c r="AW219" s="12" t="s">
        <v>36</v>
      </c>
      <c r="AX219" s="12" t="s">
        <v>81</v>
      </c>
      <c r="AY219" s="211" t="s">
        <v>133</v>
      </c>
    </row>
    <row r="220" spans="2:51" s="12" customFormat="1" ht="12">
      <c r="B220" s="200"/>
      <c r="C220" s="201"/>
      <c r="D220" s="202" t="s">
        <v>142</v>
      </c>
      <c r="E220" s="203" t="s">
        <v>1</v>
      </c>
      <c r="F220" s="204" t="s">
        <v>160</v>
      </c>
      <c r="G220" s="201"/>
      <c r="H220" s="205">
        <v>2.93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142</v>
      </c>
      <c r="AU220" s="211" t="s">
        <v>90</v>
      </c>
      <c r="AV220" s="12" t="s">
        <v>90</v>
      </c>
      <c r="AW220" s="12" t="s">
        <v>36</v>
      </c>
      <c r="AX220" s="12" t="s">
        <v>81</v>
      </c>
      <c r="AY220" s="211" t="s">
        <v>133</v>
      </c>
    </row>
    <row r="221" spans="2:51" s="12" customFormat="1" ht="12">
      <c r="B221" s="200"/>
      <c r="C221" s="201"/>
      <c r="D221" s="202" t="s">
        <v>142</v>
      </c>
      <c r="E221" s="203" t="s">
        <v>1</v>
      </c>
      <c r="F221" s="204" t="s">
        <v>161</v>
      </c>
      <c r="G221" s="201"/>
      <c r="H221" s="205">
        <v>5</v>
      </c>
      <c r="I221" s="206"/>
      <c r="J221" s="201"/>
      <c r="K221" s="201"/>
      <c r="L221" s="207"/>
      <c r="M221" s="208"/>
      <c r="N221" s="209"/>
      <c r="O221" s="209"/>
      <c r="P221" s="209"/>
      <c r="Q221" s="209"/>
      <c r="R221" s="209"/>
      <c r="S221" s="209"/>
      <c r="T221" s="210"/>
      <c r="AT221" s="211" t="s">
        <v>142</v>
      </c>
      <c r="AU221" s="211" t="s">
        <v>90</v>
      </c>
      <c r="AV221" s="12" t="s">
        <v>90</v>
      </c>
      <c r="AW221" s="12" t="s">
        <v>36</v>
      </c>
      <c r="AX221" s="12" t="s">
        <v>81</v>
      </c>
      <c r="AY221" s="211" t="s">
        <v>133</v>
      </c>
    </row>
    <row r="222" spans="2:51" s="12" customFormat="1" ht="12">
      <c r="B222" s="200"/>
      <c r="C222" s="201"/>
      <c r="D222" s="202" t="s">
        <v>142</v>
      </c>
      <c r="E222" s="203" t="s">
        <v>1</v>
      </c>
      <c r="F222" s="204" t="s">
        <v>162</v>
      </c>
      <c r="G222" s="201"/>
      <c r="H222" s="205">
        <v>2.5</v>
      </c>
      <c r="I222" s="206"/>
      <c r="J222" s="201"/>
      <c r="K222" s="201"/>
      <c r="L222" s="207"/>
      <c r="M222" s="208"/>
      <c r="N222" s="209"/>
      <c r="O222" s="209"/>
      <c r="P222" s="209"/>
      <c r="Q222" s="209"/>
      <c r="R222" s="209"/>
      <c r="S222" s="209"/>
      <c r="T222" s="210"/>
      <c r="AT222" s="211" t="s">
        <v>142</v>
      </c>
      <c r="AU222" s="211" t="s">
        <v>90</v>
      </c>
      <c r="AV222" s="12" t="s">
        <v>90</v>
      </c>
      <c r="AW222" s="12" t="s">
        <v>36</v>
      </c>
      <c r="AX222" s="12" t="s">
        <v>81</v>
      </c>
      <c r="AY222" s="211" t="s">
        <v>133</v>
      </c>
    </row>
    <row r="223" spans="2:51" s="12" customFormat="1" ht="12">
      <c r="B223" s="200"/>
      <c r="C223" s="201"/>
      <c r="D223" s="202" t="s">
        <v>142</v>
      </c>
      <c r="E223" s="203" t="s">
        <v>1</v>
      </c>
      <c r="F223" s="204" t="s">
        <v>163</v>
      </c>
      <c r="G223" s="201"/>
      <c r="H223" s="205">
        <v>30</v>
      </c>
      <c r="I223" s="206"/>
      <c r="J223" s="201"/>
      <c r="K223" s="201"/>
      <c r="L223" s="207"/>
      <c r="M223" s="208"/>
      <c r="N223" s="209"/>
      <c r="O223" s="209"/>
      <c r="P223" s="209"/>
      <c r="Q223" s="209"/>
      <c r="R223" s="209"/>
      <c r="S223" s="209"/>
      <c r="T223" s="210"/>
      <c r="AT223" s="211" t="s">
        <v>142</v>
      </c>
      <c r="AU223" s="211" t="s">
        <v>90</v>
      </c>
      <c r="AV223" s="12" t="s">
        <v>90</v>
      </c>
      <c r="AW223" s="12" t="s">
        <v>36</v>
      </c>
      <c r="AX223" s="12" t="s">
        <v>81</v>
      </c>
      <c r="AY223" s="211" t="s">
        <v>133</v>
      </c>
    </row>
    <row r="224" spans="2:51" s="12" customFormat="1" ht="12">
      <c r="B224" s="200"/>
      <c r="C224" s="201"/>
      <c r="D224" s="202" t="s">
        <v>142</v>
      </c>
      <c r="E224" s="203" t="s">
        <v>1</v>
      </c>
      <c r="F224" s="204" t="s">
        <v>164</v>
      </c>
      <c r="G224" s="201"/>
      <c r="H224" s="205">
        <v>26</v>
      </c>
      <c r="I224" s="206"/>
      <c r="J224" s="201"/>
      <c r="K224" s="201"/>
      <c r="L224" s="207"/>
      <c r="M224" s="208"/>
      <c r="N224" s="209"/>
      <c r="O224" s="209"/>
      <c r="P224" s="209"/>
      <c r="Q224" s="209"/>
      <c r="R224" s="209"/>
      <c r="S224" s="209"/>
      <c r="T224" s="210"/>
      <c r="AT224" s="211" t="s">
        <v>142</v>
      </c>
      <c r="AU224" s="211" t="s">
        <v>90</v>
      </c>
      <c r="AV224" s="12" t="s">
        <v>90</v>
      </c>
      <c r="AW224" s="12" t="s">
        <v>36</v>
      </c>
      <c r="AX224" s="12" t="s">
        <v>81</v>
      </c>
      <c r="AY224" s="211" t="s">
        <v>133</v>
      </c>
    </row>
    <row r="225" spans="2:51" s="12" customFormat="1" ht="12">
      <c r="B225" s="200"/>
      <c r="C225" s="201"/>
      <c r="D225" s="202" t="s">
        <v>142</v>
      </c>
      <c r="E225" s="203" t="s">
        <v>1</v>
      </c>
      <c r="F225" s="204" t="s">
        <v>165</v>
      </c>
      <c r="G225" s="201"/>
      <c r="H225" s="205">
        <v>26</v>
      </c>
      <c r="I225" s="206"/>
      <c r="J225" s="201"/>
      <c r="K225" s="201"/>
      <c r="L225" s="207"/>
      <c r="M225" s="208"/>
      <c r="N225" s="209"/>
      <c r="O225" s="209"/>
      <c r="P225" s="209"/>
      <c r="Q225" s="209"/>
      <c r="R225" s="209"/>
      <c r="S225" s="209"/>
      <c r="T225" s="210"/>
      <c r="AT225" s="211" t="s">
        <v>142</v>
      </c>
      <c r="AU225" s="211" t="s">
        <v>90</v>
      </c>
      <c r="AV225" s="12" t="s">
        <v>90</v>
      </c>
      <c r="AW225" s="12" t="s">
        <v>36</v>
      </c>
      <c r="AX225" s="12" t="s">
        <v>81</v>
      </c>
      <c r="AY225" s="211" t="s">
        <v>133</v>
      </c>
    </row>
    <row r="226" spans="2:51" s="12" customFormat="1" ht="12">
      <c r="B226" s="200"/>
      <c r="C226" s="201"/>
      <c r="D226" s="202" t="s">
        <v>142</v>
      </c>
      <c r="E226" s="203" t="s">
        <v>1</v>
      </c>
      <c r="F226" s="204" t="s">
        <v>166</v>
      </c>
      <c r="G226" s="201"/>
      <c r="H226" s="205">
        <v>22.8</v>
      </c>
      <c r="I226" s="206"/>
      <c r="J226" s="201"/>
      <c r="K226" s="201"/>
      <c r="L226" s="207"/>
      <c r="M226" s="208"/>
      <c r="N226" s="209"/>
      <c r="O226" s="209"/>
      <c r="P226" s="209"/>
      <c r="Q226" s="209"/>
      <c r="R226" s="209"/>
      <c r="S226" s="209"/>
      <c r="T226" s="210"/>
      <c r="AT226" s="211" t="s">
        <v>142</v>
      </c>
      <c r="AU226" s="211" t="s">
        <v>90</v>
      </c>
      <c r="AV226" s="12" t="s">
        <v>90</v>
      </c>
      <c r="AW226" s="12" t="s">
        <v>36</v>
      </c>
      <c r="AX226" s="12" t="s">
        <v>81</v>
      </c>
      <c r="AY226" s="211" t="s">
        <v>133</v>
      </c>
    </row>
    <row r="227" spans="2:51" s="12" customFormat="1" ht="12">
      <c r="B227" s="200"/>
      <c r="C227" s="201"/>
      <c r="D227" s="202" t="s">
        <v>142</v>
      </c>
      <c r="E227" s="203" t="s">
        <v>1</v>
      </c>
      <c r="F227" s="204" t="s">
        <v>167</v>
      </c>
      <c r="G227" s="201"/>
      <c r="H227" s="205">
        <v>8.32</v>
      </c>
      <c r="I227" s="206"/>
      <c r="J227" s="201"/>
      <c r="K227" s="201"/>
      <c r="L227" s="207"/>
      <c r="M227" s="208"/>
      <c r="N227" s="209"/>
      <c r="O227" s="209"/>
      <c r="P227" s="209"/>
      <c r="Q227" s="209"/>
      <c r="R227" s="209"/>
      <c r="S227" s="209"/>
      <c r="T227" s="210"/>
      <c r="AT227" s="211" t="s">
        <v>142</v>
      </c>
      <c r="AU227" s="211" t="s">
        <v>90</v>
      </c>
      <c r="AV227" s="12" t="s">
        <v>90</v>
      </c>
      <c r="AW227" s="12" t="s">
        <v>36</v>
      </c>
      <c r="AX227" s="12" t="s">
        <v>81</v>
      </c>
      <c r="AY227" s="211" t="s">
        <v>133</v>
      </c>
    </row>
    <row r="228" spans="2:51" s="12" customFormat="1" ht="12">
      <c r="B228" s="200"/>
      <c r="C228" s="201"/>
      <c r="D228" s="202" t="s">
        <v>142</v>
      </c>
      <c r="E228" s="203" t="s">
        <v>1</v>
      </c>
      <c r="F228" s="204" t="s">
        <v>168</v>
      </c>
      <c r="G228" s="201"/>
      <c r="H228" s="205">
        <v>13.68</v>
      </c>
      <c r="I228" s="206"/>
      <c r="J228" s="201"/>
      <c r="K228" s="201"/>
      <c r="L228" s="207"/>
      <c r="M228" s="208"/>
      <c r="N228" s="209"/>
      <c r="O228" s="209"/>
      <c r="P228" s="209"/>
      <c r="Q228" s="209"/>
      <c r="R228" s="209"/>
      <c r="S228" s="209"/>
      <c r="T228" s="210"/>
      <c r="AT228" s="211" t="s">
        <v>142</v>
      </c>
      <c r="AU228" s="211" t="s">
        <v>90</v>
      </c>
      <c r="AV228" s="12" t="s">
        <v>90</v>
      </c>
      <c r="AW228" s="12" t="s">
        <v>36</v>
      </c>
      <c r="AX228" s="12" t="s">
        <v>81</v>
      </c>
      <c r="AY228" s="211" t="s">
        <v>133</v>
      </c>
    </row>
    <row r="229" spans="2:51" s="13" customFormat="1" ht="12">
      <c r="B229" s="212"/>
      <c r="C229" s="213"/>
      <c r="D229" s="202" t="s">
        <v>142</v>
      </c>
      <c r="E229" s="214" t="s">
        <v>1</v>
      </c>
      <c r="F229" s="215" t="s">
        <v>169</v>
      </c>
      <c r="G229" s="213"/>
      <c r="H229" s="216">
        <v>542.67</v>
      </c>
      <c r="I229" s="217"/>
      <c r="J229" s="213"/>
      <c r="K229" s="213"/>
      <c r="L229" s="218"/>
      <c r="M229" s="219"/>
      <c r="N229" s="220"/>
      <c r="O229" s="220"/>
      <c r="P229" s="220"/>
      <c r="Q229" s="220"/>
      <c r="R229" s="220"/>
      <c r="S229" s="220"/>
      <c r="T229" s="221"/>
      <c r="AT229" s="222" t="s">
        <v>142</v>
      </c>
      <c r="AU229" s="222" t="s">
        <v>90</v>
      </c>
      <c r="AV229" s="13" t="s">
        <v>140</v>
      </c>
      <c r="AW229" s="13" t="s">
        <v>36</v>
      </c>
      <c r="AX229" s="13" t="s">
        <v>81</v>
      </c>
      <c r="AY229" s="222" t="s">
        <v>133</v>
      </c>
    </row>
    <row r="230" spans="2:51" s="12" customFormat="1" ht="12">
      <c r="B230" s="200"/>
      <c r="C230" s="201"/>
      <c r="D230" s="202" t="s">
        <v>142</v>
      </c>
      <c r="E230" s="203" t="s">
        <v>1</v>
      </c>
      <c r="F230" s="204" t="s">
        <v>216</v>
      </c>
      <c r="G230" s="201"/>
      <c r="H230" s="205">
        <v>135.668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142</v>
      </c>
      <c r="AU230" s="211" t="s">
        <v>90</v>
      </c>
      <c r="AV230" s="12" t="s">
        <v>90</v>
      </c>
      <c r="AW230" s="12" t="s">
        <v>36</v>
      </c>
      <c r="AX230" s="12" t="s">
        <v>81</v>
      </c>
      <c r="AY230" s="211" t="s">
        <v>133</v>
      </c>
    </row>
    <row r="231" spans="2:51" s="13" customFormat="1" ht="12">
      <c r="B231" s="212"/>
      <c r="C231" s="213"/>
      <c r="D231" s="202" t="s">
        <v>142</v>
      </c>
      <c r="E231" s="214" t="s">
        <v>1</v>
      </c>
      <c r="F231" s="215" t="s">
        <v>169</v>
      </c>
      <c r="G231" s="213"/>
      <c r="H231" s="216">
        <v>135.668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142</v>
      </c>
      <c r="AU231" s="222" t="s">
        <v>90</v>
      </c>
      <c r="AV231" s="13" t="s">
        <v>140</v>
      </c>
      <c r="AW231" s="13" t="s">
        <v>36</v>
      </c>
      <c r="AX231" s="13" t="s">
        <v>21</v>
      </c>
      <c r="AY231" s="222" t="s">
        <v>133</v>
      </c>
    </row>
    <row r="232" spans="2:63" s="11" customFormat="1" ht="22.9" customHeight="1">
      <c r="B232" s="171"/>
      <c r="C232" s="172"/>
      <c r="D232" s="173" t="s">
        <v>80</v>
      </c>
      <c r="E232" s="185" t="s">
        <v>217</v>
      </c>
      <c r="F232" s="185" t="s">
        <v>218</v>
      </c>
      <c r="G232" s="172"/>
      <c r="H232" s="172"/>
      <c r="I232" s="175"/>
      <c r="J232" s="186">
        <f>BK232</f>
        <v>0</v>
      </c>
      <c r="K232" s="172"/>
      <c r="L232" s="177"/>
      <c r="M232" s="178"/>
      <c r="N232" s="179"/>
      <c r="O232" s="179"/>
      <c r="P232" s="180">
        <f>SUM(P233:P287)</f>
        <v>0</v>
      </c>
      <c r="Q232" s="179"/>
      <c r="R232" s="180">
        <f>SUM(R233:R287)</f>
        <v>0.09161</v>
      </c>
      <c r="S232" s="179"/>
      <c r="T232" s="181">
        <f>SUM(T233:T287)</f>
        <v>15.928584</v>
      </c>
      <c r="AR232" s="182" t="s">
        <v>21</v>
      </c>
      <c r="AT232" s="183" t="s">
        <v>80</v>
      </c>
      <c r="AU232" s="183" t="s">
        <v>21</v>
      </c>
      <c r="AY232" s="182" t="s">
        <v>133</v>
      </c>
      <c r="BK232" s="184">
        <f>SUM(BK233:BK287)</f>
        <v>0</v>
      </c>
    </row>
    <row r="233" spans="2:65" s="1" customFormat="1" ht="24" customHeight="1">
      <c r="B233" s="33"/>
      <c r="C233" s="187" t="s">
        <v>134</v>
      </c>
      <c r="D233" s="187" t="s">
        <v>136</v>
      </c>
      <c r="E233" s="188" t="s">
        <v>219</v>
      </c>
      <c r="F233" s="189" t="s">
        <v>220</v>
      </c>
      <c r="G233" s="190" t="s">
        <v>139</v>
      </c>
      <c r="H233" s="191">
        <v>217.5</v>
      </c>
      <c r="I233" s="192"/>
      <c r="J233" s="193">
        <f>ROUND(I233*H233,2)</f>
        <v>0</v>
      </c>
      <c r="K233" s="189" t="s">
        <v>1</v>
      </c>
      <c r="L233" s="37"/>
      <c r="M233" s="194" t="s">
        <v>1</v>
      </c>
      <c r="N233" s="195" t="s">
        <v>46</v>
      </c>
      <c r="O233" s="65"/>
      <c r="P233" s="196">
        <f>O233*H233</f>
        <v>0</v>
      </c>
      <c r="Q233" s="196">
        <v>0.00021</v>
      </c>
      <c r="R233" s="196">
        <f>Q233*H233</f>
        <v>0.045675</v>
      </c>
      <c r="S233" s="196">
        <v>0</v>
      </c>
      <c r="T233" s="197">
        <f>S233*H233</f>
        <v>0</v>
      </c>
      <c r="AR233" s="198" t="s">
        <v>140</v>
      </c>
      <c r="AT233" s="198" t="s">
        <v>136</v>
      </c>
      <c r="AU233" s="198" t="s">
        <v>90</v>
      </c>
      <c r="AY233" s="16" t="s">
        <v>133</v>
      </c>
      <c r="BE233" s="199">
        <f>IF(N233="základní",J233,0)</f>
        <v>0</v>
      </c>
      <c r="BF233" s="199">
        <f>IF(N233="snížená",J233,0)</f>
        <v>0</v>
      </c>
      <c r="BG233" s="199">
        <f>IF(N233="zákl. přenesená",J233,0)</f>
        <v>0</v>
      </c>
      <c r="BH233" s="199">
        <f>IF(N233="sníž. přenesená",J233,0)</f>
        <v>0</v>
      </c>
      <c r="BI233" s="199">
        <f>IF(N233="nulová",J233,0)</f>
        <v>0</v>
      </c>
      <c r="BJ233" s="16" t="s">
        <v>21</v>
      </c>
      <c r="BK233" s="199">
        <f>ROUND(I233*H233,2)</f>
        <v>0</v>
      </c>
      <c r="BL233" s="16" t="s">
        <v>140</v>
      </c>
      <c r="BM233" s="198" t="s">
        <v>221</v>
      </c>
    </row>
    <row r="234" spans="2:51" s="14" customFormat="1" ht="12">
      <c r="B234" s="223"/>
      <c r="C234" s="224"/>
      <c r="D234" s="202" t="s">
        <v>142</v>
      </c>
      <c r="E234" s="225" t="s">
        <v>1</v>
      </c>
      <c r="F234" s="226" t="s">
        <v>222</v>
      </c>
      <c r="G234" s="224"/>
      <c r="H234" s="225" t="s">
        <v>1</v>
      </c>
      <c r="I234" s="227"/>
      <c r="J234" s="224"/>
      <c r="K234" s="224"/>
      <c r="L234" s="228"/>
      <c r="M234" s="229"/>
      <c r="N234" s="230"/>
      <c r="O234" s="230"/>
      <c r="P234" s="230"/>
      <c r="Q234" s="230"/>
      <c r="R234" s="230"/>
      <c r="S234" s="230"/>
      <c r="T234" s="231"/>
      <c r="AT234" s="232" t="s">
        <v>142</v>
      </c>
      <c r="AU234" s="232" t="s">
        <v>90</v>
      </c>
      <c r="AV234" s="14" t="s">
        <v>21</v>
      </c>
      <c r="AW234" s="14" t="s">
        <v>36</v>
      </c>
      <c r="AX234" s="14" t="s">
        <v>81</v>
      </c>
      <c r="AY234" s="232" t="s">
        <v>133</v>
      </c>
    </row>
    <row r="235" spans="2:51" s="12" customFormat="1" ht="12">
      <c r="B235" s="200"/>
      <c r="C235" s="201"/>
      <c r="D235" s="202" t="s">
        <v>142</v>
      </c>
      <c r="E235" s="203" t="s">
        <v>1</v>
      </c>
      <c r="F235" s="204" t="s">
        <v>223</v>
      </c>
      <c r="G235" s="201"/>
      <c r="H235" s="205">
        <v>217.5</v>
      </c>
      <c r="I235" s="206"/>
      <c r="J235" s="201"/>
      <c r="K235" s="201"/>
      <c r="L235" s="207"/>
      <c r="M235" s="208"/>
      <c r="N235" s="209"/>
      <c r="O235" s="209"/>
      <c r="P235" s="209"/>
      <c r="Q235" s="209"/>
      <c r="R235" s="209"/>
      <c r="S235" s="209"/>
      <c r="T235" s="210"/>
      <c r="AT235" s="211" t="s">
        <v>142</v>
      </c>
      <c r="AU235" s="211" t="s">
        <v>90</v>
      </c>
      <c r="AV235" s="12" t="s">
        <v>90</v>
      </c>
      <c r="AW235" s="12" t="s">
        <v>36</v>
      </c>
      <c r="AX235" s="12" t="s">
        <v>21</v>
      </c>
      <c r="AY235" s="211" t="s">
        <v>133</v>
      </c>
    </row>
    <row r="236" spans="2:65" s="1" customFormat="1" ht="36" customHeight="1">
      <c r="B236" s="33"/>
      <c r="C236" s="187" t="s">
        <v>224</v>
      </c>
      <c r="D236" s="187" t="s">
        <v>136</v>
      </c>
      <c r="E236" s="188" t="s">
        <v>225</v>
      </c>
      <c r="F236" s="189" t="s">
        <v>226</v>
      </c>
      <c r="G236" s="190" t="s">
        <v>139</v>
      </c>
      <c r="H236" s="191">
        <v>13.5</v>
      </c>
      <c r="I236" s="192"/>
      <c r="J236" s="193">
        <f>ROUND(I236*H236,2)</f>
        <v>0</v>
      </c>
      <c r="K236" s="189" t="s">
        <v>1</v>
      </c>
      <c r="L236" s="37"/>
      <c r="M236" s="194" t="s">
        <v>1</v>
      </c>
      <c r="N236" s="195" t="s">
        <v>46</v>
      </c>
      <c r="O236" s="65"/>
      <c r="P236" s="196">
        <f>O236*H236</f>
        <v>0</v>
      </c>
      <c r="Q236" s="196">
        <v>0.00021</v>
      </c>
      <c r="R236" s="196">
        <f>Q236*H236</f>
        <v>0.0028350000000000003</v>
      </c>
      <c r="S236" s="196">
        <v>0</v>
      </c>
      <c r="T236" s="197">
        <f>S236*H236</f>
        <v>0</v>
      </c>
      <c r="AR236" s="198" t="s">
        <v>140</v>
      </c>
      <c r="AT236" s="198" t="s">
        <v>136</v>
      </c>
      <c r="AU236" s="198" t="s">
        <v>90</v>
      </c>
      <c r="AY236" s="16" t="s">
        <v>133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6" t="s">
        <v>21</v>
      </c>
      <c r="BK236" s="199">
        <f>ROUND(I236*H236,2)</f>
        <v>0</v>
      </c>
      <c r="BL236" s="16" t="s">
        <v>140</v>
      </c>
      <c r="BM236" s="198" t="s">
        <v>227</v>
      </c>
    </row>
    <row r="237" spans="2:51" s="14" customFormat="1" ht="12">
      <c r="B237" s="223"/>
      <c r="C237" s="224"/>
      <c r="D237" s="202" t="s">
        <v>142</v>
      </c>
      <c r="E237" s="225" t="s">
        <v>1</v>
      </c>
      <c r="F237" s="226" t="s">
        <v>228</v>
      </c>
      <c r="G237" s="224"/>
      <c r="H237" s="225" t="s">
        <v>1</v>
      </c>
      <c r="I237" s="227"/>
      <c r="J237" s="224"/>
      <c r="K237" s="224"/>
      <c r="L237" s="228"/>
      <c r="M237" s="229"/>
      <c r="N237" s="230"/>
      <c r="O237" s="230"/>
      <c r="P237" s="230"/>
      <c r="Q237" s="230"/>
      <c r="R237" s="230"/>
      <c r="S237" s="230"/>
      <c r="T237" s="231"/>
      <c r="AT237" s="232" t="s">
        <v>142</v>
      </c>
      <c r="AU237" s="232" t="s">
        <v>90</v>
      </c>
      <c r="AV237" s="14" t="s">
        <v>21</v>
      </c>
      <c r="AW237" s="14" t="s">
        <v>36</v>
      </c>
      <c r="AX237" s="14" t="s">
        <v>81</v>
      </c>
      <c r="AY237" s="232" t="s">
        <v>133</v>
      </c>
    </row>
    <row r="238" spans="2:51" s="12" customFormat="1" ht="12">
      <c r="B238" s="200"/>
      <c r="C238" s="201"/>
      <c r="D238" s="202" t="s">
        <v>142</v>
      </c>
      <c r="E238" s="203" t="s">
        <v>1</v>
      </c>
      <c r="F238" s="204" t="s">
        <v>229</v>
      </c>
      <c r="G238" s="201"/>
      <c r="H238" s="205">
        <v>13.5</v>
      </c>
      <c r="I238" s="206"/>
      <c r="J238" s="201"/>
      <c r="K238" s="201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142</v>
      </c>
      <c r="AU238" s="211" t="s">
        <v>90</v>
      </c>
      <c r="AV238" s="12" t="s">
        <v>90</v>
      </c>
      <c r="AW238" s="12" t="s">
        <v>36</v>
      </c>
      <c r="AX238" s="12" t="s">
        <v>81</v>
      </c>
      <c r="AY238" s="211" t="s">
        <v>133</v>
      </c>
    </row>
    <row r="239" spans="2:51" s="13" customFormat="1" ht="12">
      <c r="B239" s="212"/>
      <c r="C239" s="213"/>
      <c r="D239" s="202" t="s">
        <v>142</v>
      </c>
      <c r="E239" s="214" t="s">
        <v>1</v>
      </c>
      <c r="F239" s="215" t="s">
        <v>169</v>
      </c>
      <c r="G239" s="213"/>
      <c r="H239" s="216">
        <v>13.5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142</v>
      </c>
      <c r="AU239" s="222" t="s">
        <v>90</v>
      </c>
      <c r="AV239" s="13" t="s">
        <v>140</v>
      </c>
      <c r="AW239" s="13" t="s">
        <v>36</v>
      </c>
      <c r="AX239" s="13" t="s">
        <v>21</v>
      </c>
      <c r="AY239" s="222" t="s">
        <v>133</v>
      </c>
    </row>
    <row r="240" spans="2:65" s="1" customFormat="1" ht="16.5" customHeight="1">
      <c r="B240" s="33"/>
      <c r="C240" s="187" t="s">
        <v>230</v>
      </c>
      <c r="D240" s="187" t="s">
        <v>136</v>
      </c>
      <c r="E240" s="188" t="s">
        <v>231</v>
      </c>
      <c r="F240" s="189" t="s">
        <v>232</v>
      </c>
      <c r="G240" s="190" t="s">
        <v>139</v>
      </c>
      <c r="H240" s="191">
        <v>255</v>
      </c>
      <c r="I240" s="192"/>
      <c r="J240" s="193">
        <f>ROUND(I240*H240,2)</f>
        <v>0</v>
      </c>
      <c r="K240" s="189" t="s">
        <v>1</v>
      </c>
      <c r="L240" s="37"/>
      <c r="M240" s="194" t="s">
        <v>1</v>
      </c>
      <c r="N240" s="195" t="s">
        <v>46</v>
      </c>
      <c r="O240" s="65"/>
      <c r="P240" s="196">
        <f>O240*H240</f>
        <v>0</v>
      </c>
      <c r="Q240" s="196">
        <v>2E-05</v>
      </c>
      <c r="R240" s="196">
        <f>Q240*H240</f>
        <v>0.0051</v>
      </c>
      <c r="S240" s="196">
        <v>0</v>
      </c>
      <c r="T240" s="197">
        <f>S240*H240</f>
        <v>0</v>
      </c>
      <c r="AR240" s="198" t="s">
        <v>140</v>
      </c>
      <c r="AT240" s="198" t="s">
        <v>136</v>
      </c>
      <c r="AU240" s="198" t="s">
        <v>90</v>
      </c>
      <c r="AY240" s="16" t="s">
        <v>133</v>
      </c>
      <c r="BE240" s="199">
        <f>IF(N240="základní",J240,0)</f>
        <v>0</v>
      </c>
      <c r="BF240" s="199">
        <f>IF(N240="snížená",J240,0)</f>
        <v>0</v>
      </c>
      <c r="BG240" s="199">
        <f>IF(N240="zákl. přenesená",J240,0)</f>
        <v>0</v>
      </c>
      <c r="BH240" s="199">
        <f>IF(N240="sníž. přenesená",J240,0)</f>
        <v>0</v>
      </c>
      <c r="BI240" s="199">
        <f>IF(N240="nulová",J240,0)</f>
        <v>0</v>
      </c>
      <c r="BJ240" s="16" t="s">
        <v>21</v>
      </c>
      <c r="BK240" s="199">
        <f>ROUND(I240*H240,2)</f>
        <v>0</v>
      </c>
      <c r="BL240" s="16" t="s">
        <v>140</v>
      </c>
      <c r="BM240" s="198" t="s">
        <v>233</v>
      </c>
    </row>
    <row r="241" spans="2:65" s="1" customFormat="1" ht="36" customHeight="1">
      <c r="B241" s="33"/>
      <c r="C241" s="187" t="s">
        <v>217</v>
      </c>
      <c r="D241" s="187" t="s">
        <v>136</v>
      </c>
      <c r="E241" s="188" t="s">
        <v>234</v>
      </c>
      <c r="F241" s="189" t="s">
        <v>235</v>
      </c>
      <c r="G241" s="190" t="s">
        <v>139</v>
      </c>
      <c r="H241" s="191">
        <v>950</v>
      </c>
      <c r="I241" s="192"/>
      <c r="J241" s="193">
        <f>ROUND(I241*H241,2)</f>
        <v>0</v>
      </c>
      <c r="K241" s="189" t="s">
        <v>1</v>
      </c>
      <c r="L241" s="37"/>
      <c r="M241" s="194" t="s">
        <v>1</v>
      </c>
      <c r="N241" s="195" t="s">
        <v>46</v>
      </c>
      <c r="O241" s="65"/>
      <c r="P241" s="196">
        <f>O241*H241</f>
        <v>0</v>
      </c>
      <c r="Q241" s="196">
        <v>4E-05</v>
      </c>
      <c r="R241" s="196">
        <f>Q241*H241</f>
        <v>0.038000000000000006</v>
      </c>
      <c r="S241" s="196">
        <v>0</v>
      </c>
      <c r="T241" s="197">
        <f>S241*H241</f>
        <v>0</v>
      </c>
      <c r="AR241" s="198" t="s">
        <v>140</v>
      </c>
      <c r="AT241" s="198" t="s">
        <v>136</v>
      </c>
      <c r="AU241" s="198" t="s">
        <v>90</v>
      </c>
      <c r="AY241" s="16" t="s">
        <v>133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6" t="s">
        <v>21</v>
      </c>
      <c r="BK241" s="199">
        <f>ROUND(I241*H241,2)</f>
        <v>0</v>
      </c>
      <c r="BL241" s="16" t="s">
        <v>140</v>
      </c>
      <c r="BM241" s="198" t="s">
        <v>236</v>
      </c>
    </row>
    <row r="242" spans="2:65" s="1" customFormat="1" ht="24" customHeight="1">
      <c r="B242" s="33"/>
      <c r="C242" s="187" t="s">
        <v>26</v>
      </c>
      <c r="D242" s="187" t="s">
        <v>136</v>
      </c>
      <c r="E242" s="188" t="s">
        <v>237</v>
      </c>
      <c r="F242" s="189" t="s">
        <v>238</v>
      </c>
      <c r="G242" s="190" t="s">
        <v>239</v>
      </c>
      <c r="H242" s="191">
        <v>0.546</v>
      </c>
      <c r="I242" s="192"/>
      <c r="J242" s="193">
        <f>ROUND(I242*H242,2)</f>
        <v>0</v>
      </c>
      <c r="K242" s="189" t="s">
        <v>1</v>
      </c>
      <c r="L242" s="37"/>
      <c r="M242" s="194" t="s">
        <v>1</v>
      </c>
      <c r="N242" s="195" t="s">
        <v>46</v>
      </c>
      <c r="O242" s="65"/>
      <c r="P242" s="196">
        <f>O242*H242</f>
        <v>0</v>
      </c>
      <c r="Q242" s="196">
        <v>0</v>
      </c>
      <c r="R242" s="196">
        <f>Q242*H242</f>
        <v>0</v>
      </c>
      <c r="S242" s="196">
        <v>1.8</v>
      </c>
      <c r="T242" s="197">
        <f>S242*H242</f>
        <v>0.9828000000000001</v>
      </c>
      <c r="AR242" s="198" t="s">
        <v>140</v>
      </c>
      <c r="AT242" s="198" t="s">
        <v>136</v>
      </c>
      <c r="AU242" s="198" t="s">
        <v>90</v>
      </c>
      <c r="AY242" s="16" t="s">
        <v>133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6" t="s">
        <v>21</v>
      </c>
      <c r="BK242" s="199">
        <f>ROUND(I242*H242,2)</f>
        <v>0</v>
      </c>
      <c r="BL242" s="16" t="s">
        <v>140</v>
      </c>
      <c r="BM242" s="198" t="s">
        <v>240</v>
      </c>
    </row>
    <row r="243" spans="2:51" s="14" customFormat="1" ht="12">
      <c r="B243" s="223"/>
      <c r="C243" s="224"/>
      <c r="D243" s="202" t="s">
        <v>142</v>
      </c>
      <c r="E243" s="225" t="s">
        <v>1</v>
      </c>
      <c r="F243" s="226" t="s">
        <v>241</v>
      </c>
      <c r="G243" s="224"/>
      <c r="H243" s="225" t="s">
        <v>1</v>
      </c>
      <c r="I243" s="227"/>
      <c r="J243" s="224"/>
      <c r="K243" s="224"/>
      <c r="L243" s="228"/>
      <c r="M243" s="229"/>
      <c r="N243" s="230"/>
      <c r="O243" s="230"/>
      <c r="P243" s="230"/>
      <c r="Q243" s="230"/>
      <c r="R243" s="230"/>
      <c r="S243" s="230"/>
      <c r="T243" s="231"/>
      <c r="AT243" s="232" t="s">
        <v>142</v>
      </c>
      <c r="AU243" s="232" t="s">
        <v>90</v>
      </c>
      <c r="AV243" s="14" t="s">
        <v>21</v>
      </c>
      <c r="AW243" s="14" t="s">
        <v>36</v>
      </c>
      <c r="AX243" s="14" t="s">
        <v>81</v>
      </c>
      <c r="AY243" s="232" t="s">
        <v>133</v>
      </c>
    </row>
    <row r="244" spans="2:51" s="12" customFormat="1" ht="12">
      <c r="B244" s="200"/>
      <c r="C244" s="201"/>
      <c r="D244" s="202" t="s">
        <v>142</v>
      </c>
      <c r="E244" s="203" t="s">
        <v>1</v>
      </c>
      <c r="F244" s="204" t="s">
        <v>242</v>
      </c>
      <c r="G244" s="201"/>
      <c r="H244" s="205">
        <v>0.351</v>
      </c>
      <c r="I244" s="206"/>
      <c r="J244" s="201"/>
      <c r="K244" s="201"/>
      <c r="L244" s="207"/>
      <c r="M244" s="208"/>
      <c r="N244" s="209"/>
      <c r="O244" s="209"/>
      <c r="P244" s="209"/>
      <c r="Q244" s="209"/>
      <c r="R244" s="209"/>
      <c r="S244" s="209"/>
      <c r="T244" s="210"/>
      <c r="AT244" s="211" t="s">
        <v>142</v>
      </c>
      <c r="AU244" s="211" t="s">
        <v>90</v>
      </c>
      <c r="AV244" s="12" t="s">
        <v>90</v>
      </c>
      <c r="AW244" s="12" t="s">
        <v>36</v>
      </c>
      <c r="AX244" s="12" t="s">
        <v>81</v>
      </c>
      <c r="AY244" s="211" t="s">
        <v>133</v>
      </c>
    </row>
    <row r="245" spans="2:51" s="14" customFormat="1" ht="12">
      <c r="B245" s="223"/>
      <c r="C245" s="224"/>
      <c r="D245" s="202" t="s">
        <v>142</v>
      </c>
      <c r="E245" s="225" t="s">
        <v>1</v>
      </c>
      <c r="F245" s="226" t="s">
        <v>243</v>
      </c>
      <c r="G245" s="224"/>
      <c r="H245" s="225" t="s">
        <v>1</v>
      </c>
      <c r="I245" s="227"/>
      <c r="J245" s="224"/>
      <c r="K245" s="224"/>
      <c r="L245" s="228"/>
      <c r="M245" s="229"/>
      <c r="N245" s="230"/>
      <c r="O245" s="230"/>
      <c r="P245" s="230"/>
      <c r="Q245" s="230"/>
      <c r="R245" s="230"/>
      <c r="S245" s="230"/>
      <c r="T245" s="231"/>
      <c r="AT245" s="232" t="s">
        <v>142</v>
      </c>
      <c r="AU245" s="232" t="s">
        <v>90</v>
      </c>
      <c r="AV245" s="14" t="s">
        <v>21</v>
      </c>
      <c r="AW245" s="14" t="s">
        <v>36</v>
      </c>
      <c r="AX245" s="14" t="s">
        <v>81</v>
      </c>
      <c r="AY245" s="232" t="s">
        <v>133</v>
      </c>
    </row>
    <row r="246" spans="2:51" s="12" customFormat="1" ht="12">
      <c r="B246" s="200"/>
      <c r="C246" s="201"/>
      <c r="D246" s="202" t="s">
        <v>142</v>
      </c>
      <c r="E246" s="203" t="s">
        <v>1</v>
      </c>
      <c r="F246" s="204" t="s">
        <v>244</v>
      </c>
      <c r="G246" s="201"/>
      <c r="H246" s="205">
        <v>0.195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142</v>
      </c>
      <c r="AU246" s="211" t="s">
        <v>90</v>
      </c>
      <c r="AV246" s="12" t="s">
        <v>90</v>
      </c>
      <c r="AW246" s="12" t="s">
        <v>36</v>
      </c>
      <c r="AX246" s="12" t="s">
        <v>81</v>
      </c>
      <c r="AY246" s="211" t="s">
        <v>133</v>
      </c>
    </row>
    <row r="247" spans="2:51" s="13" customFormat="1" ht="12">
      <c r="B247" s="212"/>
      <c r="C247" s="213"/>
      <c r="D247" s="202" t="s">
        <v>142</v>
      </c>
      <c r="E247" s="214" t="s">
        <v>1</v>
      </c>
      <c r="F247" s="215" t="s">
        <v>169</v>
      </c>
      <c r="G247" s="213"/>
      <c r="H247" s="216">
        <v>0.546</v>
      </c>
      <c r="I247" s="217"/>
      <c r="J247" s="213"/>
      <c r="K247" s="213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142</v>
      </c>
      <c r="AU247" s="222" t="s">
        <v>90</v>
      </c>
      <c r="AV247" s="13" t="s">
        <v>140</v>
      </c>
      <c r="AW247" s="13" t="s">
        <v>36</v>
      </c>
      <c r="AX247" s="13" t="s">
        <v>21</v>
      </c>
      <c r="AY247" s="222" t="s">
        <v>133</v>
      </c>
    </row>
    <row r="248" spans="2:65" s="1" customFormat="1" ht="24" customHeight="1">
      <c r="B248" s="33"/>
      <c r="C248" s="187" t="s">
        <v>245</v>
      </c>
      <c r="D248" s="187" t="s">
        <v>136</v>
      </c>
      <c r="E248" s="188" t="s">
        <v>246</v>
      </c>
      <c r="F248" s="189" t="s">
        <v>247</v>
      </c>
      <c r="G248" s="190" t="s">
        <v>139</v>
      </c>
      <c r="H248" s="191">
        <v>1.407</v>
      </c>
      <c r="I248" s="192"/>
      <c r="J248" s="193">
        <f>ROUND(I248*H248,2)</f>
        <v>0</v>
      </c>
      <c r="K248" s="189" t="s">
        <v>1</v>
      </c>
      <c r="L248" s="37"/>
      <c r="M248" s="194" t="s">
        <v>1</v>
      </c>
      <c r="N248" s="195" t="s">
        <v>46</v>
      </c>
      <c r="O248" s="65"/>
      <c r="P248" s="196">
        <f>O248*H248</f>
        <v>0</v>
      </c>
      <c r="Q248" s="196">
        <v>0</v>
      </c>
      <c r="R248" s="196">
        <f>Q248*H248</f>
        <v>0</v>
      </c>
      <c r="S248" s="196">
        <v>0.041</v>
      </c>
      <c r="T248" s="197">
        <f>S248*H248</f>
        <v>0.057687</v>
      </c>
      <c r="AR248" s="198" t="s">
        <v>140</v>
      </c>
      <c r="AT248" s="198" t="s">
        <v>136</v>
      </c>
      <c r="AU248" s="198" t="s">
        <v>90</v>
      </c>
      <c r="AY248" s="16" t="s">
        <v>133</v>
      </c>
      <c r="BE248" s="199">
        <f>IF(N248="základní",J248,0)</f>
        <v>0</v>
      </c>
      <c r="BF248" s="199">
        <f>IF(N248="snížená",J248,0)</f>
        <v>0</v>
      </c>
      <c r="BG248" s="199">
        <f>IF(N248="zákl. přenesená",J248,0)</f>
        <v>0</v>
      </c>
      <c r="BH248" s="199">
        <f>IF(N248="sníž. přenesená",J248,0)</f>
        <v>0</v>
      </c>
      <c r="BI248" s="199">
        <f>IF(N248="nulová",J248,0)</f>
        <v>0</v>
      </c>
      <c r="BJ248" s="16" t="s">
        <v>21</v>
      </c>
      <c r="BK248" s="199">
        <f>ROUND(I248*H248,2)</f>
        <v>0</v>
      </c>
      <c r="BL248" s="16" t="s">
        <v>140</v>
      </c>
      <c r="BM248" s="198" t="s">
        <v>248</v>
      </c>
    </row>
    <row r="249" spans="2:51" s="12" customFormat="1" ht="12">
      <c r="B249" s="200"/>
      <c r="C249" s="201"/>
      <c r="D249" s="202" t="s">
        <v>142</v>
      </c>
      <c r="E249" s="203" t="s">
        <v>1</v>
      </c>
      <c r="F249" s="204" t="s">
        <v>249</v>
      </c>
      <c r="G249" s="201"/>
      <c r="H249" s="205">
        <v>0.938</v>
      </c>
      <c r="I249" s="206"/>
      <c r="J249" s="201"/>
      <c r="K249" s="201"/>
      <c r="L249" s="207"/>
      <c r="M249" s="208"/>
      <c r="N249" s="209"/>
      <c r="O249" s="209"/>
      <c r="P249" s="209"/>
      <c r="Q249" s="209"/>
      <c r="R249" s="209"/>
      <c r="S249" s="209"/>
      <c r="T249" s="210"/>
      <c r="AT249" s="211" t="s">
        <v>142</v>
      </c>
      <c r="AU249" s="211" t="s">
        <v>90</v>
      </c>
      <c r="AV249" s="12" t="s">
        <v>90</v>
      </c>
      <c r="AW249" s="12" t="s">
        <v>36</v>
      </c>
      <c r="AX249" s="12" t="s">
        <v>81</v>
      </c>
      <c r="AY249" s="211" t="s">
        <v>133</v>
      </c>
    </row>
    <row r="250" spans="2:51" s="12" customFormat="1" ht="12">
      <c r="B250" s="200"/>
      <c r="C250" s="201"/>
      <c r="D250" s="202" t="s">
        <v>142</v>
      </c>
      <c r="E250" s="203" t="s">
        <v>1</v>
      </c>
      <c r="F250" s="204" t="s">
        <v>250</v>
      </c>
      <c r="G250" s="201"/>
      <c r="H250" s="205">
        <v>0.469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142</v>
      </c>
      <c r="AU250" s="211" t="s">
        <v>90</v>
      </c>
      <c r="AV250" s="12" t="s">
        <v>90</v>
      </c>
      <c r="AW250" s="12" t="s">
        <v>36</v>
      </c>
      <c r="AX250" s="12" t="s">
        <v>81</v>
      </c>
      <c r="AY250" s="211" t="s">
        <v>133</v>
      </c>
    </row>
    <row r="251" spans="2:51" s="13" customFormat="1" ht="12">
      <c r="B251" s="212"/>
      <c r="C251" s="213"/>
      <c r="D251" s="202" t="s">
        <v>142</v>
      </c>
      <c r="E251" s="214" t="s">
        <v>1</v>
      </c>
      <c r="F251" s="215" t="s">
        <v>169</v>
      </c>
      <c r="G251" s="213"/>
      <c r="H251" s="216">
        <v>1.407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142</v>
      </c>
      <c r="AU251" s="222" t="s">
        <v>90</v>
      </c>
      <c r="AV251" s="13" t="s">
        <v>140</v>
      </c>
      <c r="AW251" s="13" t="s">
        <v>36</v>
      </c>
      <c r="AX251" s="13" t="s">
        <v>21</v>
      </c>
      <c r="AY251" s="222" t="s">
        <v>133</v>
      </c>
    </row>
    <row r="252" spans="2:65" s="1" customFormat="1" ht="24" customHeight="1">
      <c r="B252" s="33"/>
      <c r="C252" s="187" t="s">
        <v>251</v>
      </c>
      <c r="D252" s="187" t="s">
        <v>136</v>
      </c>
      <c r="E252" s="188" t="s">
        <v>252</v>
      </c>
      <c r="F252" s="189" t="s">
        <v>253</v>
      </c>
      <c r="G252" s="190" t="s">
        <v>139</v>
      </c>
      <c r="H252" s="191">
        <v>0.578</v>
      </c>
      <c r="I252" s="192"/>
      <c r="J252" s="193">
        <f>ROUND(I252*H252,2)</f>
        <v>0</v>
      </c>
      <c r="K252" s="189" t="s">
        <v>1</v>
      </c>
      <c r="L252" s="37"/>
      <c r="M252" s="194" t="s">
        <v>1</v>
      </c>
      <c r="N252" s="195" t="s">
        <v>46</v>
      </c>
      <c r="O252" s="65"/>
      <c r="P252" s="196">
        <f>O252*H252</f>
        <v>0</v>
      </c>
      <c r="Q252" s="196">
        <v>0</v>
      </c>
      <c r="R252" s="196">
        <f>Q252*H252</f>
        <v>0</v>
      </c>
      <c r="S252" s="196">
        <v>0.075</v>
      </c>
      <c r="T252" s="197">
        <f>S252*H252</f>
        <v>0.04334999999999999</v>
      </c>
      <c r="AR252" s="198" t="s">
        <v>140</v>
      </c>
      <c r="AT252" s="198" t="s">
        <v>136</v>
      </c>
      <c r="AU252" s="198" t="s">
        <v>90</v>
      </c>
      <c r="AY252" s="16" t="s">
        <v>133</v>
      </c>
      <c r="BE252" s="199">
        <f>IF(N252="základní",J252,0)</f>
        <v>0</v>
      </c>
      <c r="BF252" s="199">
        <f>IF(N252="snížená",J252,0)</f>
        <v>0</v>
      </c>
      <c r="BG252" s="199">
        <f>IF(N252="zákl. přenesená",J252,0)</f>
        <v>0</v>
      </c>
      <c r="BH252" s="199">
        <f>IF(N252="sníž. přenesená",J252,0)</f>
        <v>0</v>
      </c>
      <c r="BI252" s="199">
        <f>IF(N252="nulová",J252,0)</f>
        <v>0</v>
      </c>
      <c r="BJ252" s="16" t="s">
        <v>21</v>
      </c>
      <c r="BK252" s="199">
        <f>ROUND(I252*H252,2)</f>
        <v>0</v>
      </c>
      <c r="BL252" s="16" t="s">
        <v>140</v>
      </c>
      <c r="BM252" s="198" t="s">
        <v>254</v>
      </c>
    </row>
    <row r="253" spans="2:51" s="12" customFormat="1" ht="12">
      <c r="B253" s="200"/>
      <c r="C253" s="201"/>
      <c r="D253" s="202" t="s">
        <v>142</v>
      </c>
      <c r="E253" s="203" t="s">
        <v>1</v>
      </c>
      <c r="F253" s="204" t="s">
        <v>255</v>
      </c>
      <c r="G253" s="201"/>
      <c r="H253" s="205">
        <v>0.578</v>
      </c>
      <c r="I253" s="206"/>
      <c r="J253" s="201"/>
      <c r="K253" s="201"/>
      <c r="L253" s="207"/>
      <c r="M253" s="208"/>
      <c r="N253" s="209"/>
      <c r="O253" s="209"/>
      <c r="P253" s="209"/>
      <c r="Q253" s="209"/>
      <c r="R253" s="209"/>
      <c r="S253" s="209"/>
      <c r="T253" s="210"/>
      <c r="AT253" s="211" t="s">
        <v>142</v>
      </c>
      <c r="AU253" s="211" t="s">
        <v>90</v>
      </c>
      <c r="AV253" s="12" t="s">
        <v>90</v>
      </c>
      <c r="AW253" s="12" t="s">
        <v>36</v>
      </c>
      <c r="AX253" s="12" t="s">
        <v>81</v>
      </c>
      <c r="AY253" s="211" t="s">
        <v>133</v>
      </c>
    </row>
    <row r="254" spans="2:51" s="13" customFormat="1" ht="12">
      <c r="B254" s="212"/>
      <c r="C254" s="213"/>
      <c r="D254" s="202" t="s">
        <v>142</v>
      </c>
      <c r="E254" s="214" t="s">
        <v>1</v>
      </c>
      <c r="F254" s="215" t="s">
        <v>169</v>
      </c>
      <c r="G254" s="213"/>
      <c r="H254" s="216">
        <v>0.578</v>
      </c>
      <c r="I254" s="217"/>
      <c r="J254" s="213"/>
      <c r="K254" s="213"/>
      <c r="L254" s="218"/>
      <c r="M254" s="219"/>
      <c r="N254" s="220"/>
      <c r="O254" s="220"/>
      <c r="P254" s="220"/>
      <c r="Q254" s="220"/>
      <c r="R254" s="220"/>
      <c r="S254" s="220"/>
      <c r="T254" s="221"/>
      <c r="AT254" s="222" t="s">
        <v>142</v>
      </c>
      <c r="AU254" s="222" t="s">
        <v>90</v>
      </c>
      <c r="AV254" s="13" t="s">
        <v>140</v>
      </c>
      <c r="AW254" s="13" t="s">
        <v>36</v>
      </c>
      <c r="AX254" s="13" t="s">
        <v>21</v>
      </c>
      <c r="AY254" s="222" t="s">
        <v>133</v>
      </c>
    </row>
    <row r="255" spans="2:65" s="1" customFormat="1" ht="24" customHeight="1">
      <c r="B255" s="33"/>
      <c r="C255" s="187" t="s">
        <v>256</v>
      </c>
      <c r="D255" s="187" t="s">
        <v>136</v>
      </c>
      <c r="E255" s="188" t="s">
        <v>257</v>
      </c>
      <c r="F255" s="189" t="s">
        <v>258</v>
      </c>
      <c r="G255" s="190" t="s">
        <v>139</v>
      </c>
      <c r="H255" s="191">
        <v>17.952</v>
      </c>
      <c r="I255" s="192"/>
      <c r="J255" s="193">
        <f>ROUND(I255*H255,2)</f>
        <v>0</v>
      </c>
      <c r="K255" s="189" t="s">
        <v>1</v>
      </c>
      <c r="L255" s="37"/>
      <c r="M255" s="194" t="s">
        <v>1</v>
      </c>
      <c r="N255" s="195" t="s">
        <v>46</v>
      </c>
      <c r="O255" s="65"/>
      <c r="P255" s="196">
        <f>O255*H255</f>
        <v>0</v>
      </c>
      <c r="Q255" s="196">
        <v>0</v>
      </c>
      <c r="R255" s="196">
        <f>Q255*H255</f>
        <v>0</v>
      </c>
      <c r="S255" s="196">
        <v>0.062</v>
      </c>
      <c r="T255" s="197">
        <f>S255*H255</f>
        <v>1.113024</v>
      </c>
      <c r="AR255" s="198" t="s">
        <v>140</v>
      </c>
      <c r="AT255" s="198" t="s">
        <v>136</v>
      </c>
      <c r="AU255" s="198" t="s">
        <v>90</v>
      </c>
      <c r="AY255" s="16" t="s">
        <v>133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6" t="s">
        <v>21</v>
      </c>
      <c r="BK255" s="199">
        <f>ROUND(I255*H255,2)</f>
        <v>0</v>
      </c>
      <c r="BL255" s="16" t="s">
        <v>140</v>
      </c>
      <c r="BM255" s="198" t="s">
        <v>259</v>
      </c>
    </row>
    <row r="256" spans="2:51" s="12" customFormat="1" ht="12">
      <c r="B256" s="200"/>
      <c r="C256" s="201"/>
      <c r="D256" s="202" t="s">
        <v>142</v>
      </c>
      <c r="E256" s="203" t="s">
        <v>1</v>
      </c>
      <c r="F256" s="204" t="s">
        <v>260</v>
      </c>
      <c r="G256" s="201"/>
      <c r="H256" s="205">
        <v>3.3</v>
      </c>
      <c r="I256" s="206"/>
      <c r="J256" s="201"/>
      <c r="K256" s="201"/>
      <c r="L256" s="207"/>
      <c r="M256" s="208"/>
      <c r="N256" s="209"/>
      <c r="O256" s="209"/>
      <c r="P256" s="209"/>
      <c r="Q256" s="209"/>
      <c r="R256" s="209"/>
      <c r="S256" s="209"/>
      <c r="T256" s="210"/>
      <c r="AT256" s="211" t="s">
        <v>142</v>
      </c>
      <c r="AU256" s="211" t="s">
        <v>90</v>
      </c>
      <c r="AV256" s="12" t="s">
        <v>90</v>
      </c>
      <c r="AW256" s="12" t="s">
        <v>36</v>
      </c>
      <c r="AX256" s="12" t="s">
        <v>81</v>
      </c>
      <c r="AY256" s="211" t="s">
        <v>133</v>
      </c>
    </row>
    <row r="257" spans="2:51" s="12" customFormat="1" ht="12">
      <c r="B257" s="200"/>
      <c r="C257" s="201"/>
      <c r="D257" s="202" t="s">
        <v>142</v>
      </c>
      <c r="E257" s="203" t="s">
        <v>1</v>
      </c>
      <c r="F257" s="204" t="s">
        <v>261</v>
      </c>
      <c r="G257" s="201"/>
      <c r="H257" s="205">
        <v>5.709</v>
      </c>
      <c r="I257" s="206"/>
      <c r="J257" s="201"/>
      <c r="K257" s="201"/>
      <c r="L257" s="207"/>
      <c r="M257" s="208"/>
      <c r="N257" s="209"/>
      <c r="O257" s="209"/>
      <c r="P257" s="209"/>
      <c r="Q257" s="209"/>
      <c r="R257" s="209"/>
      <c r="S257" s="209"/>
      <c r="T257" s="210"/>
      <c r="AT257" s="211" t="s">
        <v>142</v>
      </c>
      <c r="AU257" s="211" t="s">
        <v>90</v>
      </c>
      <c r="AV257" s="12" t="s">
        <v>90</v>
      </c>
      <c r="AW257" s="12" t="s">
        <v>36</v>
      </c>
      <c r="AX257" s="12" t="s">
        <v>81</v>
      </c>
      <c r="AY257" s="211" t="s">
        <v>133</v>
      </c>
    </row>
    <row r="258" spans="2:51" s="12" customFormat="1" ht="12">
      <c r="B258" s="200"/>
      <c r="C258" s="201"/>
      <c r="D258" s="202" t="s">
        <v>142</v>
      </c>
      <c r="E258" s="203" t="s">
        <v>1</v>
      </c>
      <c r="F258" s="204" t="s">
        <v>262</v>
      </c>
      <c r="G258" s="201"/>
      <c r="H258" s="205">
        <v>3.366</v>
      </c>
      <c r="I258" s="206"/>
      <c r="J258" s="201"/>
      <c r="K258" s="201"/>
      <c r="L258" s="207"/>
      <c r="M258" s="208"/>
      <c r="N258" s="209"/>
      <c r="O258" s="209"/>
      <c r="P258" s="209"/>
      <c r="Q258" s="209"/>
      <c r="R258" s="209"/>
      <c r="S258" s="209"/>
      <c r="T258" s="210"/>
      <c r="AT258" s="211" t="s">
        <v>142</v>
      </c>
      <c r="AU258" s="211" t="s">
        <v>90</v>
      </c>
      <c r="AV258" s="12" t="s">
        <v>90</v>
      </c>
      <c r="AW258" s="12" t="s">
        <v>36</v>
      </c>
      <c r="AX258" s="12" t="s">
        <v>81</v>
      </c>
      <c r="AY258" s="211" t="s">
        <v>133</v>
      </c>
    </row>
    <row r="259" spans="2:51" s="12" customFormat="1" ht="12">
      <c r="B259" s="200"/>
      <c r="C259" s="201"/>
      <c r="D259" s="202" t="s">
        <v>142</v>
      </c>
      <c r="E259" s="203" t="s">
        <v>1</v>
      </c>
      <c r="F259" s="204" t="s">
        <v>263</v>
      </c>
      <c r="G259" s="201"/>
      <c r="H259" s="205">
        <v>5.577</v>
      </c>
      <c r="I259" s="206"/>
      <c r="J259" s="201"/>
      <c r="K259" s="201"/>
      <c r="L259" s="207"/>
      <c r="M259" s="208"/>
      <c r="N259" s="209"/>
      <c r="O259" s="209"/>
      <c r="P259" s="209"/>
      <c r="Q259" s="209"/>
      <c r="R259" s="209"/>
      <c r="S259" s="209"/>
      <c r="T259" s="210"/>
      <c r="AT259" s="211" t="s">
        <v>142</v>
      </c>
      <c r="AU259" s="211" t="s">
        <v>90</v>
      </c>
      <c r="AV259" s="12" t="s">
        <v>90</v>
      </c>
      <c r="AW259" s="12" t="s">
        <v>36</v>
      </c>
      <c r="AX259" s="12" t="s">
        <v>81</v>
      </c>
      <c r="AY259" s="211" t="s">
        <v>133</v>
      </c>
    </row>
    <row r="260" spans="2:51" s="13" customFormat="1" ht="12">
      <c r="B260" s="212"/>
      <c r="C260" s="213"/>
      <c r="D260" s="202" t="s">
        <v>142</v>
      </c>
      <c r="E260" s="214" t="s">
        <v>1</v>
      </c>
      <c r="F260" s="215" t="s">
        <v>169</v>
      </c>
      <c r="G260" s="213"/>
      <c r="H260" s="216">
        <v>17.951999999999998</v>
      </c>
      <c r="I260" s="217"/>
      <c r="J260" s="213"/>
      <c r="K260" s="213"/>
      <c r="L260" s="218"/>
      <c r="M260" s="219"/>
      <c r="N260" s="220"/>
      <c r="O260" s="220"/>
      <c r="P260" s="220"/>
      <c r="Q260" s="220"/>
      <c r="R260" s="220"/>
      <c r="S260" s="220"/>
      <c r="T260" s="221"/>
      <c r="AT260" s="222" t="s">
        <v>142</v>
      </c>
      <c r="AU260" s="222" t="s">
        <v>90</v>
      </c>
      <c r="AV260" s="13" t="s">
        <v>140</v>
      </c>
      <c r="AW260" s="13" t="s">
        <v>36</v>
      </c>
      <c r="AX260" s="13" t="s">
        <v>21</v>
      </c>
      <c r="AY260" s="222" t="s">
        <v>133</v>
      </c>
    </row>
    <row r="261" spans="2:65" s="1" customFormat="1" ht="24" customHeight="1">
      <c r="B261" s="33"/>
      <c r="C261" s="187" t="s">
        <v>264</v>
      </c>
      <c r="D261" s="187" t="s">
        <v>136</v>
      </c>
      <c r="E261" s="188" t="s">
        <v>265</v>
      </c>
      <c r="F261" s="189" t="s">
        <v>266</v>
      </c>
      <c r="G261" s="190" t="s">
        <v>139</v>
      </c>
      <c r="H261" s="191">
        <v>210.568</v>
      </c>
      <c r="I261" s="192"/>
      <c r="J261" s="193">
        <f>ROUND(I261*H261,2)</f>
        <v>0</v>
      </c>
      <c r="K261" s="189" t="s">
        <v>1</v>
      </c>
      <c r="L261" s="37"/>
      <c r="M261" s="194" t="s">
        <v>1</v>
      </c>
      <c r="N261" s="195" t="s">
        <v>46</v>
      </c>
      <c r="O261" s="65"/>
      <c r="P261" s="196">
        <f>O261*H261</f>
        <v>0</v>
      </c>
      <c r="Q261" s="196">
        <v>0</v>
      </c>
      <c r="R261" s="196">
        <f>Q261*H261</f>
        <v>0</v>
      </c>
      <c r="S261" s="196">
        <v>0.054</v>
      </c>
      <c r="T261" s="197">
        <f>S261*H261</f>
        <v>11.370672</v>
      </c>
      <c r="AR261" s="198" t="s">
        <v>140</v>
      </c>
      <c r="AT261" s="198" t="s">
        <v>136</v>
      </c>
      <c r="AU261" s="198" t="s">
        <v>90</v>
      </c>
      <c r="AY261" s="16" t="s">
        <v>133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6" t="s">
        <v>21</v>
      </c>
      <c r="BK261" s="199">
        <f>ROUND(I261*H261,2)</f>
        <v>0</v>
      </c>
      <c r="BL261" s="16" t="s">
        <v>140</v>
      </c>
      <c r="BM261" s="198" t="s">
        <v>267</v>
      </c>
    </row>
    <row r="262" spans="2:51" s="12" customFormat="1" ht="12">
      <c r="B262" s="200"/>
      <c r="C262" s="201"/>
      <c r="D262" s="202" t="s">
        <v>142</v>
      </c>
      <c r="E262" s="203" t="s">
        <v>1</v>
      </c>
      <c r="F262" s="204" t="s">
        <v>268</v>
      </c>
      <c r="G262" s="201"/>
      <c r="H262" s="205">
        <v>9.299</v>
      </c>
      <c r="I262" s="206"/>
      <c r="J262" s="201"/>
      <c r="K262" s="201"/>
      <c r="L262" s="207"/>
      <c r="M262" s="208"/>
      <c r="N262" s="209"/>
      <c r="O262" s="209"/>
      <c r="P262" s="209"/>
      <c r="Q262" s="209"/>
      <c r="R262" s="209"/>
      <c r="S262" s="209"/>
      <c r="T262" s="210"/>
      <c r="AT262" s="211" t="s">
        <v>142</v>
      </c>
      <c r="AU262" s="211" t="s">
        <v>90</v>
      </c>
      <c r="AV262" s="12" t="s">
        <v>90</v>
      </c>
      <c r="AW262" s="12" t="s">
        <v>36</v>
      </c>
      <c r="AX262" s="12" t="s">
        <v>81</v>
      </c>
      <c r="AY262" s="211" t="s">
        <v>133</v>
      </c>
    </row>
    <row r="263" spans="2:51" s="12" customFormat="1" ht="12">
      <c r="B263" s="200"/>
      <c r="C263" s="201"/>
      <c r="D263" s="202" t="s">
        <v>142</v>
      </c>
      <c r="E263" s="203" t="s">
        <v>1</v>
      </c>
      <c r="F263" s="204" t="s">
        <v>269</v>
      </c>
      <c r="G263" s="201"/>
      <c r="H263" s="205">
        <v>6.199</v>
      </c>
      <c r="I263" s="206"/>
      <c r="J263" s="201"/>
      <c r="K263" s="201"/>
      <c r="L263" s="207"/>
      <c r="M263" s="208"/>
      <c r="N263" s="209"/>
      <c r="O263" s="209"/>
      <c r="P263" s="209"/>
      <c r="Q263" s="209"/>
      <c r="R263" s="209"/>
      <c r="S263" s="209"/>
      <c r="T263" s="210"/>
      <c r="AT263" s="211" t="s">
        <v>142</v>
      </c>
      <c r="AU263" s="211" t="s">
        <v>90</v>
      </c>
      <c r="AV263" s="12" t="s">
        <v>90</v>
      </c>
      <c r="AW263" s="12" t="s">
        <v>36</v>
      </c>
      <c r="AX263" s="12" t="s">
        <v>81</v>
      </c>
      <c r="AY263" s="211" t="s">
        <v>133</v>
      </c>
    </row>
    <row r="264" spans="2:51" s="12" customFormat="1" ht="12">
      <c r="B264" s="200"/>
      <c r="C264" s="201"/>
      <c r="D264" s="202" t="s">
        <v>142</v>
      </c>
      <c r="E264" s="203" t="s">
        <v>1</v>
      </c>
      <c r="F264" s="204" t="s">
        <v>270</v>
      </c>
      <c r="G264" s="201"/>
      <c r="H264" s="205">
        <v>13.003</v>
      </c>
      <c r="I264" s="206"/>
      <c r="J264" s="201"/>
      <c r="K264" s="201"/>
      <c r="L264" s="207"/>
      <c r="M264" s="208"/>
      <c r="N264" s="209"/>
      <c r="O264" s="209"/>
      <c r="P264" s="209"/>
      <c r="Q264" s="209"/>
      <c r="R264" s="209"/>
      <c r="S264" s="209"/>
      <c r="T264" s="210"/>
      <c r="AT264" s="211" t="s">
        <v>142</v>
      </c>
      <c r="AU264" s="211" t="s">
        <v>90</v>
      </c>
      <c r="AV264" s="12" t="s">
        <v>90</v>
      </c>
      <c r="AW264" s="12" t="s">
        <v>36</v>
      </c>
      <c r="AX264" s="12" t="s">
        <v>81</v>
      </c>
      <c r="AY264" s="211" t="s">
        <v>133</v>
      </c>
    </row>
    <row r="265" spans="2:51" s="12" customFormat="1" ht="12">
      <c r="B265" s="200"/>
      <c r="C265" s="201"/>
      <c r="D265" s="202" t="s">
        <v>142</v>
      </c>
      <c r="E265" s="203" t="s">
        <v>1</v>
      </c>
      <c r="F265" s="204" t="s">
        <v>271</v>
      </c>
      <c r="G265" s="201"/>
      <c r="H265" s="205">
        <v>13.003</v>
      </c>
      <c r="I265" s="206"/>
      <c r="J265" s="201"/>
      <c r="K265" s="201"/>
      <c r="L265" s="207"/>
      <c r="M265" s="208"/>
      <c r="N265" s="209"/>
      <c r="O265" s="209"/>
      <c r="P265" s="209"/>
      <c r="Q265" s="209"/>
      <c r="R265" s="209"/>
      <c r="S265" s="209"/>
      <c r="T265" s="210"/>
      <c r="AT265" s="211" t="s">
        <v>142</v>
      </c>
      <c r="AU265" s="211" t="s">
        <v>90</v>
      </c>
      <c r="AV265" s="12" t="s">
        <v>90</v>
      </c>
      <c r="AW265" s="12" t="s">
        <v>36</v>
      </c>
      <c r="AX265" s="12" t="s">
        <v>81</v>
      </c>
      <c r="AY265" s="211" t="s">
        <v>133</v>
      </c>
    </row>
    <row r="266" spans="2:51" s="12" customFormat="1" ht="12">
      <c r="B266" s="200"/>
      <c r="C266" s="201"/>
      <c r="D266" s="202" t="s">
        <v>142</v>
      </c>
      <c r="E266" s="203" t="s">
        <v>1</v>
      </c>
      <c r="F266" s="204" t="s">
        <v>272</v>
      </c>
      <c r="G266" s="201"/>
      <c r="H266" s="205">
        <v>5.28</v>
      </c>
      <c r="I266" s="206"/>
      <c r="J266" s="201"/>
      <c r="K266" s="201"/>
      <c r="L266" s="207"/>
      <c r="M266" s="208"/>
      <c r="N266" s="209"/>
      <c r="O266" s="209"/>
      <c r="P266" s="209"/>
      <c r="Q266" s="209"/>
      <c r="R266" s="209"/>
      <c r="S266" s="209"/>
      <c r="T266" s="210"/>
      <c r="AT266" s="211" t="s">
        <v>142</v>
      </c>
      <c r="AU266" s="211" t="s">
        <v>90</v>
      </c>
      <c r="AV266" s="12" t="s">
        <v>90</v>
      </c>
      <c r="AW266" s="12" t="s">
        <v>36</v>
      </c>
      <c r="AX266" s="12" t="s">
        <v>81</v>
      </c>
      <c r="AY266" s="211" t="s">
        <v>133</v>
      </c>
    </row>
    <row r="267" spans="2:51" s="12" customFormat="1" ht="12">
      <c r="B267" s="200"/>
      <c r="C267" s="201"/>
      <c r="D267" s="202" t="s">
        <v>142</v>
      </c>
      <c r="E267" s="203" t="s">
        <v>1</v>
      </c>
      <c r="F267" s="204" t="s">
        <v>273</v>
      </c>
      <c r="G267" s="201"/>
      <c r="H267" s="205">
        <v>7.92</v>
      </c>
      <c r="I267" s="206"/>
      <c r="J267" s="201"/>
      <c r="K267" s="201"/>
      <c r="L267" s="207"/>
      <c r="M267" s="208"/>
      <c r="N267" s="209"/>
      <c r="O267" s="209"/>
      <c r="P267" s="209"/>
      <c r="Q267" s="209"/>
      <c r="R267" s="209"/>
      <c r="S267" s="209"/>
      <c r="T267" s="210"/>
      <c r="AT267" s="211" t="s">
        <v>142</v>
      </c>
      <c r="AU267" s="211" t="s">
        <v>90</v>
      </c>
      <c r="AV267" s="12" t="s">
        <v>90</v>
      </c>
      <c r="AW267" s="12" t="s">
        <v>36</v>
      </c>
      <c r="AX267" s="12" t="s">
        <v>81</v>
      </c>
      <c r="AY267" s="211" t="s">
        <v>133</v>
      </c>
    </row>
    <row r="268" spans="2:51" s="12" customFormat="1" ht="12">
      <c r="B268" s="200"/>
      <c r="C268" s="201"/>
      <c r="D268" s="202" t="s">
        <v>142</v>
      </c>
      <c r="E268" s="203" t="s">
        <v>1</v>
      </c>
      <c r="F268" s="204" t="s">
        <v>274</v>
      </c>
      <c r="G268" s="201"/>
      <c r="H268" s="205">
        <v>7.92</v>
      </c>
      <c r="I268" s="206"/>
      <c r="J268" s="201"/>
      <c r="K268" s="201"/>
      <c r="L268" s="207"/>
      <c r="M268" s="208"/>
      <c r="N268" s="209"/>
      <c r="O268" s="209"/>
      <c r="P268" s="209"/>
      <c r="Q268" s="209"/>
      <c r="R268" s="209"/>
      <c r="S268" s="209"/>
      <c r="T268" s="210"/>
      <c r="AT268" s="211" t="s">
        <v>142</v>
      </c>
      <c r="AU268" s="211" t="s">
        <v>90</v>
      </c>
      <c r="AV268" s="12" t="s">
        <v>90</v>
      </c>
      <c r="AW268" s="12" t="s">
        <v>36</v>
      </c>
      <c r="AX268" s="12" t="s">
        <v>81</v>
      </c>
      <c r="AY268" s="211" t="s">
        <v>133</v>
      </c>
    </row>
    <row r="269" spans="2:51" s="12" customFormat="1" ht="12">
      <c r="B269" s="200"/>
      <c r="C269" s="201"/>
      <c r="D269" s="202" t="s">
        <v>142</v>
      </c>
      <c r="E269" s="203" t="s">
        <v>1</v>
      </c>
      <c r="F269" s="204" t="s">
        <v>275</v>
      </c>
      <c r="G269" s="201"/>
      <c r="H269" s="205">
        <v>7.92</v>
      </c>
      <c r="I269" s="206"/>
      <c r="J269" s="201"/>
      <c r="K269" s="201"/>
      <c r="L269" s="207"/>
      <c r="M269" s="208"/>
      <c r="N269" s="209"/>
      <c r="O269" s="209"/>
      <c r="P269" s="209"/>
      <c r="Q269" s="209"/>
      <c r="R269" s="209"/>
      <c r="S269" s="209"/>
      <c r="T269" s="210"/>
      <c r="AT269" s="211" t="s">
        <v>142</v>
      </c>
      <c r="AU269" s="211" t="s">
        <v>90</v>
      </c>
      <c r="AV269" s="12" t="s">
        <v>90</v>
      </c>
      <c r="AW269" s="12" t="s">
        <v>36</v>
      </c>
      <c r="AX269" s="12" t="s">
        <v>81</v>
      </c>
      <c r="AY269" s="211" t="s">
        <v>133</v>
      </c>
    </row>
    <row r="270" spans="2:51" s="12" customFormat="1" ht="12">
      <c r="B270" s="200"/>
      <c r="C270" s="201"/>
      <c r="D270" s="202" t="s">
        <v>142</v>
      </c>
      <c r="E270" s="203" t="s">
        <v>1</v>
      </c>
      <c r="F270" s="204" t="s">
        <v>276</v>
      </c>
      <c r="G270" s="201"/>
      <c r="H270" s="205">
        <v>2.712</v>
      </c>
      <c r="I270" s="206"/>
      <c r="J270" s="201"/>
      <c r="K270" s="201"/>
      <c r="L270" s="207"/>
      <c r="M270" s="208"/>
      <c r="N270" s="209"/>
      <c r="O270" s="209"/>
      <c r="P270" s="209"/>
      <c r="Q270" s="209"/>
      <c r="R270" s="209"/>
      <c r="S270" s="209"/>
      <c r="T270" s="210"/>
      <c r="AT270" s="211" t="s">
        <v>142</v>
      </c>
      <c r="AU270" s="211" t="s">
        <v>90</v>
      </c>
      <c r="AV270" s="12" t="s">
        <v>90</v>
      </c>
      <c r="AW270" s="12" t="s">
        <v>36</v>
      </c>
      <c r="AX270" s="12" t="s">
        <v>81</v>
      </c>
      <c r="AY270" s="211" t="s">
        <v>133</v>
      </c>
    </row>
    <row r="271" spans="2:51" s="12" customFormat="1" ht="12">
      <c r="B271" s="200"/>
      <c r="C271" s="201"/>
      <c r="D271" s="202" t="s">
        <v>142</v>
      </c>
      <c r="E271" s="203" t="s">
        <v>1</v>
      </c>
      <c r="F271" s="204" t="s">
        <v>277</v>
      </c>
      <c r="G271" s="201"/>
      <c r="H271" s="205">
        <v>5.472</v>
      </c>
      <c r="I271" s="206"/>
      <c r="J271" s="201"/>
      <c r="K271" s="201"/>
      <c r="L271" s="207"/>
      <c r="M271" s="208"/>
      <c r="N271" s="209"/>
      <c r="O271" s="209"/>
      <c r="P271" s="209"/>
      <c r="Q271" s="209"/>
      <c r="R271" s="209"/>
      <c r="S271" s="209"/>
      <c r="T271" s="210"/>
      <c r="AT271" s="211" t="s">
        <v>142</v>
      </c>
      <c r="AU271" s="211" t="s">
        <v>90</v>
      </c>
      <c r="AV271" s="12" t="s">
        <v>90</v>
      </c>
      <c r="AW271" s="12" t="s">
        <v>36</v>
      </c>
      <c r="AX271" s="12" t="s">
        <v>81</v>
      </c>
      <c r="AY271" s="211" t="s">
        <v>133</v>
      </c>
    </row>
    <row r="272" spans="2:51" s="12" customFormat="1" ht="12">
      <c r="B272" s="200"/>
      <c r="C272" s="201"/>
      <c r="D272" s="202" t="s">
        <v>142</v>
      </c>
      <c r="E272" s="203" t="s">
        <v>1</v>
      </c>
      <c r="F272" s="204" t="s">
        <v>278</v>
      </c>
      <c r="G272" s="201"/>
      <c r="H272" s="205">
        <v>6.87</v>
      </c>
      <c r="I272" s="206"/>
      <c r="J272" s="201"/>
      <c r="K272" s="201"/>
      <c r="L272" s="207"/>
      <c r="M272" s="208"/>
      <c r="N272" s="209"/>
      <c r="O272" s="209"/>
      <c r="P272" s="209"/>
      <c r="Q272" s="209"/>
      <c r="R272" s="209"/>
      <c r="S272" s="209"/>
      <c r="T272" s="210"/>
      <c r="AT272" s="211" t="s">
        <v>142</v>
      </c>
      <c r="AU272" s="211" t="s">
        <v>90</v>
      </c>
      <c r="AV272" s="12" t="s">
        <v>90</v>
      </c>
      <c r="AW272" s="12" t="s">
        <v>36</v>
      </c>
      <c r="AX272" s="12" t="s">
        <v>81</v>
      </c>
      <c r="AY272" s="211" t="s">
        <v>133</v>
      </c>
    </row>
    <row r="273" spans="2:51" s="12" customFormat="1" ht="12">
      <c r="B273" s="200"/>
      <c r="C273" s="201"/>
      <c r="D273" s="202" t="s">
        <v>142</v>
      </c>
      <c r="E273" s="203" t="s">
        <v>1</v>
      </c>
      <c r="F273" s="204" t="s">
        <v>279</v>
      </c>
      <c r="G273" s="201"/>
      <c r="H273" s="205">
        <v>5.192</v>
      </c>
      <c r="I273" s="206"/>
      <c r="J273" s="201"/>
      <c r="K273" s="201"/>
      <c r="L273" s="207"/>
      <c r="M273" s="208"/>
      <c r="N273" s="209"/>
      <c r="O273" s="209"/>
      <c r="P273" s="209"/>
      <c r="Q273" s="209"/>
      <c r="R273" s="209"/>
      <c r="S273" s="209"/>
      <c r="T273" s="210"/>
      <c r="AT273" s="211" t="s">
        <v>142</v>
      </c>
      <c r="AU273" s="211" t="s">
        <v>90</v>
      </c>
      <c r="AV273" s="12" t="s">
        <v>90</v>
      </c>
      <c r="AW273" s="12" t="s">
        <v>36</v>
      </c>
      <c r="AX273" s="12" t="s">
        <v>81</v>
      </c>
      <c r="AY273" s="211" t="s">
        <v>133</v>
      </c>
    </row>
    <row r="274" spans="2:51" s="12" customFormat="1" ht="12">
      <c r="B274" s="200"/>
      <c r="C274" s="201"/>
      <c r="D274" s="202" t="s">
        <v>142</v>
      </c>
      <c r="E274" s="203" t="s">
        <v>1</v>
      </c>
      <c r="F274" s="204" t="s">
        <v>280</v>
      </c>
      <c r="G274" s="201"/>
      <c r="H274" s="205">
        <v>55.66</v>
      </c>
      <c r="I274" s="206"/>
      <c r="J274" s="201"/>
      <c r="K274" s="201"/>
      <c r="L274" s="207"/>
      <c r="M274" s="208"/>
      <c r="N274" s="209"/>
      <c r="O274" s="209"/>
      <c r="P274" s="209"/>
      <c r="Q274" s="209"/>
      <c r="R274" s="209"/>
      <c r="S274" s="209"/>
      <c r="T274" s="210"/>
      <c r="AT274" s="211" t="s">
        <v>142</v>
      </c>
      <c r="AU274" s="211" t="s">
        <v>90</v>
      </c>
      <c r="AV274" s="12" t="s">
        <v>90</v>
      </c>
      <c r="AW274" s="12" t="s">
        <v>36</v>
      </c>
      <c r="AX274" s="12" t="s">
        <v>81</v>
      </c>
      <c r="AY274" s="211" t="s">
        <v>133</v>
      </c>
    </row>
    <row r="275" spans="2:51" s="12" customFormat="1" ht="12">
      <c r="B275" s="200"/>
      <c r="C275" s="201"/>
      <c r="D275" s="202" t="s">
        <v>142</v>
      </c>
      <c r="E275" s="203" t="s">
        <v>1</v>
      </c>
      <c r="F275" s="204" t="s">
        <v>281</v>
      </c>
      <c r="G275" s="201"/>
      <c r="H275" s="205">
        <v>7.524</v>
      </c>
      <c r="I275" s="206"/>
      <c r="J275" s="201"/>
      <c r="K275" s="201"/>
      <c r="L275" s="207"/>
      <c r="M275" s="208"/>
      <c r="N275" s="209"/>
      <c r="O275" s="209"/>
      <c r="P275" s="209"/>
      <c r="Q275" s="209"/>
      <c r="R275" s="209"/>
      <c r="S275" s="209"/>
      <c r="T275" s="210"/>
      <c r="AT275" s="211" t="s">
        <v>142</v>
      </c>
      <c r="AU275" s="211" t="s">
        <v>90</v>
      </c>
      <c r="AV275" s="12" t="s">
        <v>90</v>
      </c>
      <c r="AW275" s="12" t="s">
        <v>36</v>
      </c>
      <c r="AX275" s="12" t="s">
        <v>81</v>
      </c>
      <c r="AY275" s="211" t="s">
        <v>133</v>
      </c>
    </row>
    <row r="276" spans="2:51" s="12" customFormat="1" ht="12">
      <c r="B276" s="200"/>
      <c r="C276" s="201"/>
      <c r="D276" s="202" t="s">
        <v>142</v>
      </c>
      <c r="E276" s="203" t="s">
        <v>1</v>
      </c>
      <c r="F276" s="204" t="s">
        <v>282</v>
      </c>
      <c r="G276" s="201"/>
      <c r="H276" s="205">
        <v>20.064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142</v>
      </c>
      <c r="AU276" s="211" t="s">
        <v>90</v>
      </c>
      <c r="AV276" s="12" t="s">
        <v>90</v>
      </c>
      <c r="AW276" s="12" t="s">
        <v>36</v>
      </c>
      <c r="AX276" s="12" t="s">
        <v>81</v>
      </c>
      <c r="AY276" s="211" t="s">
        <v>133</v>
      </c>
    </row>
    <row r="277" spans="2:51" s="12" customFormat="1" ht="12">
      <c r="B277" s="200"/>
      <c r="C277" s="201"/>
      <c r="D277" s="202" t="s">
        <v>142</v>
      </c>
      <c r="E277" s="203" t="s">
        <v>1</v>
      </c>
      <c r="F277" s="204" t="s">
        <v>283</v>
      </c>
      <c r="G277" s="201"/>
      <c r="H277" s="205">
        <v>13.205</v>
      </c>
      <c r="I277" s="206"/>
      <c r="J277" s="201"/>
      <c r="K277" s="201"/>
      <c r="L277" s="207"/>
      <c r="M277" s="208"/>
      <c r="N277" s="209"/>
      <c r="O277" s="209"/>
      <c r="P277" s="209"/>
      <c r="Q277" s="209"/>
      <c r="R277" s="209"/>
      <c r="S277" s="209"/>
      <c r="T277" s="210"/>
      <c r="AT277" s="211" t="s">
        <v>142</v>
      </c>
      <c r="AU277" s="211" t="s">
        <v>90</v>
      </c>
      <c r="AV277" s="12" t="s">
        <v>90</v>
      </c>
      <c r="AW277" s="12" t="s">
        <v>36</v>
      </c>
      <c r="AX277" s="12" t="s">
        <v>81</v>
      </c>
      <c r="AY277" s="211" t="s">
        <v>133</v>
      </c>
    </row>
    <row r="278" spans="2:51" s="12" customFormat="1" ht="12">
      <c r="B278" s="200"/>
      <c r="C278" s="201"/>
      <c r="D278" s="202" t="s">
        <v>142</v>
      </c>
      <c r="E278" s="203" t="s">
        <v>1</v>
      </c>
      <c r="F278" s="204" t="s">
        <v>284</v>
      </c>
      <c r="G278" s="201"/>
      <c r="H278" s="205">
        <v>13.205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142</v>
      </c>
      <c r="AU278" s="211" t="s">
        <v>90</v>
      </c>
      <c r="AV278" s="12" t="s">
        <v>90</v>
      </c>
      <c r="AW278" s="12" t="s">
        <v>36</v>
      </c>
      <c r="AX278" s="12" t="s">
        <v>81</v>
      </c>
      <c r="AY278" s="211" t="s">
        <v>133</v>
      </c>
    </row>
    <row r="279" spans="2:51" s="12" customFormat="1" ht="12">
      <c r="B279" s="200"/>
      <c r="C279" s="201"/>
      <c r="D279" s="202" t="s">
        <v>142</v>
      </c>
      <c r="E279" s="203" t="s">
        <v>1</v>
      </c>
      <c r="F279" s="204" t="s">
        <v>285</v>
      </c>
      <c r="G279" s="201"/>
      <c r="H279" s="205">
        <v>10.12</v>
      </c>
      <c r="I279" s="206"/>
      <c r="J279" s="201"/>
      <c r="K279" s="201"/>
      <c r="L279" s="207"/>
      <c r="M279" s="208"/>
      <c r="N279" s="209"/>
      <c r="O279" s="209"/>
      <c r="P279" s="209"/>
      <c r="Q279" s="209"/>
      <c r="R279" s="209"/>
      <c r="S279" s="209"/>
      <c r="T279" s="210"/>
      <c r="AT279" s="211" t="s">
        <v>142</v>
      </c>
      <c r="AU279" s="211" t="s">
        <v>90</v>
      </c>
      <c r="AV279" s="12" t="s">
        <v>90</v>
      </c>
      <c r="AW279" s="12" t="s">
        <v>36</v>
      </c>
      <c r="AX279" s="12" t="s">
        <v>81</v>
      </c>
      <c r="AY279" s="211" t="s">
        <v>133</v>
      </c>
    </row>
    <row r="280" spans="2:51" s="13" customFormat="1" ht="12">
      <c r="B280" s="212"/>
      <c r="C280" s="213"/>
      <c r="D280" s="202" t="s">
        <v>142</v>
      </c>
      <c r="E280" s="214" t="s">
        <v>1</v>
      </c>
      <c r="F280" s="215" t="s">
        <v>169</v>
      </c>
      <c r="G280" s="213"/>
      <c r="H280" s="216">
        <v>210.568</v>
      </c>
      <c r="I280" s="217"/>
      <c r="J280" s="213"/>
      <c r="K280" s="213"/>
      <c r="L280" s="218"/>
      <c r="M280" s="219"/>
      <c r="N280" s="220"/>
      <c r="O280" s="220"/>
      <c r="P280" s="220"/>
      <c r="Q280" s="220"/>
      <c r="R280" s="220"/>
      <c r="S280" s="220"/>
      <c r="T280" s="221"/>
      <c r="AT280" s="222" t="s">
        <v>142</v>
      </c>
      <c r="AU280" s="222" t="s">
        <v>90</v>
      </c>
      <c r="AV280" s="13" t="s">
        <v>140</v>
      </c>
      <c r="AW280" s="13" t="s">
        <v>36</v>
      </c>
      <c r="AX280" s="13" t="s">
        <v>21</v>
      </c>
      <c r="AY280" s="222" t="s">
        <v>133</v>
      </c>
    </row>
    <row r="281" spans="2:65" s="1" customFormat="1" ht="24" customHeight="1">
      <c r="B281" s="33"/>
      <c r="C281" s="187" t="s">
        <v>8</v>
      </c>
      <c r="D281" s="187" t="s">
        <v>136</v>
      </c>
      <c r="E281" s="188" t="s">
        <v>286</v>
      </c>
      <c r="F281" s="189" t="s">
        <v>287</v>
      </c>
      <c r="G281" s="190" t="s">
        <v>139</v>
      </c>
      <c r="H281" s="191">
        <v>18.533</v>
      </c>
      <c r="I281" s="192"/>
      <c r="J281" s="193">
        <f>ROUND(I281*H281,2)</f>
        <v>0</v>
      </c>
      <c r="K281" s="189" t="s">
        <v>1</v>
      </c>
      <c r="L281" s="37"/>
      <c r="M281" s="194" t="s">
        <v>1</v>
      </c>
      <c r="N281" s="195" t="s">
        <v>46</v>
      </c>
      <c r="O281" s="65"/>
      <c r="P281" s="196">
        <f>O281*H281</f>
        <v>0</v>
      </c>
      <c r="Q281" s="196">
        <v>0</v>
      </c>
      <c r="R281" s="196">
        <f>Q281*H281</f>
        <v>0</v>
      </c>
      <c r="S281" s="196">
        <v>0.047</v>
      </c>
      <c r="T281" s="197">
        <f>S281*H281</f>
        <v>0.871051</v>
      </c>
      <c r="AR281" s="198" t="s">
        <v>140</v>
      </c>
      <c r="AT281" s="198" t="s">
        <v>136</v>
      </c>
      <c r="AU281" s="198" t="s">
        <v>90</v>
      </c>
      <c r="AY281" s="16" t="s">
        <v>133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6" t="s">
        <v>21</v>
      </c>
      <c r="BK281" s="199">
        <f>ROUND(I281*H281,2)</f>
        <v>0</v>
      </c>
      <c r="BL281" s="16" t="s">
        <v>140</v>
      </c>
      <c r="BM281" s="198" t="s">
        <v>288</v>
      </c>
    </row>
    <row r="282" spans="2:51" s="12" customFormat="1" ht="12">
      <c r="B282" s="200"/>
      <c r="C282" s="201"/>
      <c r="D282" s="202" t="s">
        <v>142</v>
      </c>
      <c r="E282" s="203" t="s">
        <v>1</v>
      </c>
      <c r="F282" s="204" t="s">
        <v>289</v>
      </c>
      <c r="G282" s="201"/>
      <c r="H282" s="205">
        <v>18.533</v>
      </c>
      <c r="I282" s="206"/>
      <c r="J282" s="201"/>
      <c r="K282" s="201"/>
      <c r="L282" s="207"/>
      <c r="M282" s="208"/>
      <c r="N282" s="209"/>
      <c r="O282" s="209"/>
      <c r="P282" s="209"/>
      <c r="Q282" s="209"/>
      <c r="R282" s="209"/>
      <c r="S282" s="209"/>
      <c r="T282" s="210"/>
      <c r="AT282" s="211" t="s">
        <v>142</v>
      </c>
      <c r="AU282" s="211" t="s">
        <v>90</v>
      </c>
      <c r="AV282" s="12" t="s">
        <v>90</v>
      </c>
      <c r="AW282" s="12" t="s">
        <v>36</v>
      </c>
      <c r="AX282" s="12" t="s">
        <v>81</v>
      </c>
      <c r="AY282" s="211" t="s">
        <v>133</v>
      </c>
    </row>
    <row r="283" spans="2:51" s="13" customFormat="1" ht="12">
      <c r="B283" s="212"/>
      <c r="C283" s="213"/>
      <c r="D283" s="202" t="s">
        <v>142</v>
      </c>
      <c r="E283" s="214" t="s">
        <v>1</v>
      </c>
      <c r="F283" s="215" t="s">
        <v>169</v>
      </c>
      <c r="G283" s="213"/>
      <c r="H283" s="216">
        <v>18.533</v>
      </c>
      <c r="I283" s="217"/>
      <c r="J283" s="213"/>
      <c r="K283" s="213"/>
      <c r="L283" s="218"/>
      <c r="M283" s="219"/>
      <c r="N283" s="220"/>
      <c r="O283" s="220"/>
      <c r="P283" s="220"/>
      <c r="Q283" s="220"/>
      <c r="R283" s="220"/>
      <c r="S283" s="220"/>
      <c r="T283" s="221"/>
      <c r="AT283" s="222" t="s">
        <v>142</v>
      </c>
      <c r="AU283" s="222" t="s">
        <v>90</v>
      </c>
      <c r="AV283" s="13" t="s">
        <v>140</v>
      </c>
      <c r="AW283" s="13" t="s">
        <v>36</v>
      </c>
      <c r="AX283" s="13" t="s">
        <v>21</v>
      </c>
      <c r="AY283" s="222" t="s">
        <v>133</v>
      </c>
    </row>
    <row r="284" spans="2:65" s="1" customFormat="1" ht="24" customHeight="1">
      <c r="B284" s="33"/>
      <c r="C284" s="187" t="s">
        <v>290</v>
      </c>
      <c r="D284" s="187" t="s">
        <v>136</v>
      </c>
      <c r="E284" s="188" t="s">
        <v>291</v>
      </c>
      <c r="F284" s="189" t="s">
        <v>292</v>
      </c>
      <c r="G284" s="190" t="s">
        <v>293</v>
      </c>
      <c r="H284" s="191">
        <v>3</v>
      </c>
      <c r="I284" s="192"/>
      <c r="J284" s="193">
        <f>ROUND(I284*H284,2)</f>
        <v>0</v>
      </c>
      <c r="K284" s="189" t="s">
        <v>1</v>
      </c>
      <c r="L284" s="37"/>
      <c r="M284" s="194" t="s">
        <v>1</v>
      </c>
      <c r="N284" s="195" t="s">
        <v>46</v>
      </c>
      <c r="O284" s="65"/>
      <c r="P284" s="196">
        <f>O284*H284</f>
        <v>0</v>
      </c>
      <c r="Q284" s="196">
        <v>0</v>
      </c>
      <c r="R284" s="196">
        <f>Q284*H284</f>
        <v>0</v>
      </c>
      <c r="S284" s="196">
        <v>0.33</v>
      </c>
      <c r="T284" s="197">
        <f>S284*H284</f>
        <v>0.99</v>
      </c>
      <c r="AR284" s="198" t="s">
        <v>140</v>
      </c>
      <c r="AT284" s="198" t="s">
        <v>136</v>
      </c>
      <c r="AU284" s="198" t="s">
        <v>90</v>
      </c>
      <c r="AY284" s="16" t="s">
        <v>133</v>
      </c>
      <c r="BE284" s="199">
        <f>IF(N284="základní",J284,0)</f>
        <v>0</v>
      </c>
      <c r="BF284" s="199">
        <f>IF(N284="snížená",J284,0)</f>
        <v>0</v>
      </c>
      <c r="BG284" s="199">
        <f>IF(N284="zákl. přenesená",J284,0)</f>
        <v>0</v>
      </c>
      <c r="BH284" s="199">
        <f>IF(N284="sníž. přenesená",J284,0)</f>
        <v>0</v>
      </c>
      <c r="BI284" s="199">
        <f>IF(N284="nulová",J284,0)</f>
        <v>0</v>
      </c>
      <c r="BJ284" s="16" t="s">
        <v>21</v>
      </c>
      <c r="BK284" s="199">
        <f>ROUND(I284*H284,2)</f>
        <v>0</v>
      </c>
      <c r="BL284" s="16" t="s">
        <v>140</v>
      </c>
      <c r="BM284" s="198" t="s">
        <v>294</v>
      </c>
    </row>
    <row r="285" spans="2:51" s="14" customFormat="1" ht="12">
      <c r="B285" s="223"/>
      <c r="C285" s="224"/>
      <c r="D285" s="202" t="s">
        <v>142</v>
      </c>
      <c r="E285" s="225" t="s">
        <v>1</v>
      </c>
      <c r="F285" s="226" t="s">
        <v>295</v>
      </c>
      <c r="G285" s="224"/>
      <c r="H285" s="225" t="s">
        <v>1</v>
      </c>
      <c r="I285" s="227"/>
      <c r="J285" s="224"/>
      <c r="K285" s="224"/>
      <c r="L285" s="228"/>
      <c r="M285" s="229"/>
      <c r="N285" s="230"/>
      <c r="O285" s="230"/>
      <c r="P285" s="230"/>
      <c r="Q285" s="230"/>
      <c r="R285" s="230"/>
      <c r="S285" s="230"/>
      <c r="T285" s="231"/>
      <c r="AT285" s="232" t="s">
        <v>142</v>
      </c>
      <c r="AU285" s="232" t="s">
        <v>90</v>
      </c>
      <c r="AV285" s="14" t="s">
        <v>21</v>
      </c>
      <c r="AW285" s="14" t="s">
        <v>36</v>
      </c>
      <c r="AX285" s="14" t="s">
        <v>81</v>
      </c>
      <c r="AY285" s="232" t="s">
        <v>133</v>
      </c>
    </row>
    <row r="286" spans="2:51" s="12" customFormat="1" ht="12">
      <c r="B286" s="200"/>
      <c r="C286" s="201"/>
      <c r="D286" s="202" t="s">
        <v>142</v>
      </c>
      <c r="E286" s="203" t="s">
        <v>1</v>
      </c>
      <c r="F286" s="204" t="s">
        <v>176</v>
      </c>
      <c r="G286" s="201"/>
      <c r="H286" s="205">
        <v>3</v>
      </c>
      <c r="I286" s="206"/>
      <c r="J286" s="201"/>
      <c r="K286" s="201"/>
      <c r="L286" s="207"/>
      <c r="M286" s="208"/>
      <c r="N286" s="209"/>
      <c r="O286" s="209"/>
      <c r="P286" s="209"/>
      <c r="Q286" s="209"/>
      <c r="R286" s="209"/>
      <c r="S286" s="209"/>
      <c r="T286" s="210"/>
      <c r="AT286" s="211" t="s">
        <v>142</v>
      </c>
      <c r="AU286" s="211" t="s">
        <v>90</v>
      </c>
      <c r="AV286" s="12" t="s">
        <v>90</v>
      </c>
      <c r="AW286" s="12" t="s">
        <v>36</v>
      </c>
      <c r="AX286" s="12" t="s">
        <v>21</v>
      </c>
      <c r="AY286" s="211" t="s">
        <v>133</v>
      </c>
    </row>
    <row r="287" spans="2:65" s="1" customFormat="1" ht="16.5" customHeight="1">
      <c r="B287" s="33"/>
      <c r="C287" s="187" t="s">
        <v>296</v>
      </c>
      <c r="D287" s="187" t="s">
        <v>136</v>
      </c>
      <c r="E287" s="188" t="s">
        <v>297</v>
      </c>
      <c r="F287" s="189" t="s">
        <v>298</v>
      </c>
      <c r="G287" s="190" t="s">
        <v>299</v>
      </c>
      <c r="H287" s="191">
        <v>1</v>
      </c>
      <c r="I287" s="192"/>
      <c r="J287" s="193">
        <f>ROUND(I287*H287,2)</f>
        <v>0</v>
      </c>
      <c r="K287" s="189" t="s">
        <v>1</v>
      </c>
      <c r="L287" s="37"/>
      <c r="M287" s="194" t="s">
        <v>1</v>
      </c>
      <c r="N287" s="195" t="s">
        <v>46</v>
      </c>
      <c r="O287" s="65"/>
      <c r="P287" s="196">
        <f>O287*H287</f>
        <v>0</v>
      </c>
      <c r="Q287" s="196">
        <v>0</v>
      </c>
      <c r="R287" s="196">
        <f>Q287*H287</f>
        <v>0</v>
      </c>
      <c r="S287" s="196">
        <v>0.5</v>
      </c>
      <c r="T287" s="197">
        <f>S287*H287</f>
        <v>0.5</v>
      </c>
      <c r="AR287" s="198" t="s">
        <v>140</v>
      </c>
      <c r="AT287" s="198" t="s">
        <v>136</v>
      </c>
      <c r="AU287" s="198" t="s">
        <v>90</v>
      </c>
      <c r="AY287" s="16" t="s">
        <v>133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6" t="s">
        <v>21</v>
      </c>
      <c r="BK287" s="199">
        <f>ROUND(I287*H287,2)</f>
        <v>0</v>
      </c>
      <c r="BL287" s="16" t="s">
        <v>140</v>
      </c>
      <c r="BM287" s="198" t="s">
        <v>300</v>
      </c>
    </row>
    <row r="288" spans="2:63" s="11" customFormat="1" ht="22.9" customHeight="1">
      <c r="B288" s="171"/>
      <c r="C288" s="172"/>
      <c r="D288" s="173" t="s">
        <v>80</v>
      </c>
      <c r="E288" s="185" t="s">
        <v>301</v>
      </c>
      <c r="F288" s="185" t="s">
        <v>302</v>
      </c>
      <c r="G288" s="172"/>
      <c r="H288" s="172"/>
      <c r="I288" s="175"/>
      <c r="J288" s="186">
        <f>BK288</f>
        <v>0</v>
      </c>
      <c r="K288" s="172"/>
      <c r="L288" s="177"/>
      <c r="M288" s="178"/>
      <c r="N288" s="179"/>
      <c r="O288" s="179"/>
      <c r="P288" s="180">
        <f>SUM(P289:P293)</f>
        <v>0</v>
      </c>
      <c r="Q288" s="179"/>
      <c r="R288" s="180">
        <f>SUM(R289:R293)</f>
        <v>0</v>
      </c>
      <c r="S288" s="179"/>
      <c r="T288" s="181">
        <f>SUM(T289:T293)</f>
        <v>0</v>
      </c>
      <c r="AR288" s="182" t="s">
        <v>21</v>
      </c>
      <c r="AT288" s="183" t="s">
        <v>80</v>
      </c>
      <c r="AU288" s="183" t="s">
        <v>21</v>
      </c>
      <c r="AY288" s="182" t="s">
        <v>133</v>
      </c>
      <c r="BK288" s="184">
        <f>SUM(BK289:BK293)</f>
        <v>0</v>
      </c>
    </row>
    <row r="289" spans="2:65" s="1" customFormat="1" ht="24" customHeight="1">
      <c r="B289" s="33"/>
      <c r="C289" s="187" t="s">
        <v>303</v>
      </c>
      <c r="D289" s="187" t="s">
        <v>136</v>
      </c>
      <c r="E289" s="188" t="s">
        <v>304</v>
      </c>
      <c r="F289" s="189" t="s">
        <v>305</v>
      </c>
      <c r="G289" s="190" t="s">
        <v>306</v>
      </c>
      <c r="H289" s="191">
        <v>24.763</v>
      </c>
      <c r="I289" s="192"/>
      <c r="J289" s="193">
        <f>ROUND(I289*H289,2)</f>
        <v>0</v>
      </c>
      <c r="K289" s="189" t="s">
        <v>1</v>
      </c>
      <c r="L289" s="37"/>
      <c r="M289" s="194" t="s">
        <v>1</v>
      </c>
      <c r="N289" s="195" t="s">
        <v>46</v>
      </c>
      <c r="O289" s="65"/>
      <c r="P289" s="196">
        <f>O289*H289</f>
        <v>0</v>
      </c>
      <c r="Q289" s="196">
        <v>0</v>
      </c>
      <c r="R289" s="196">
        <f>Q289*H289</f>
        <v>0</v>
      </c>
      <c r="S289" s="196">
        <v>0</v>
      </c>
      <c r="T289" s="197">
        <f>S289*H289</f>
        <v>0</v>
      </c>
      <c r="AR289" s="198" t="s">
        <v>140</v>
      </c>
      <c r="AT289" s="198" t="s">
        <v>136</v>
      </c>
      <c r="AU289" s="198" t="s">
        <v>90</v>
      </c>
      <c r="AY289" s="16" t="s">
        <v>133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6" t="s">
        <v>21</v>
      </c>
      <c r="BK289" s="199">
        <f>ROUND(I289*H289,2)</f>
        <v>0</v>
      </c>
      <c r="BL289" s="16" t="s">
        <v>140</v>
      </c>
      <c r="BM289" s="198" t="s">
        <v>307</v>
      </c>
    </row>
    <row r="290" spans="2:65" s="1" customFormat="1" ht="24" customHeight="1">
      <c r="B290" s="33"/>
      <c r="C290" s="187" t="s">
        <v>308</v>
      </c>
      <c r="D290" s="187" t="s">
        <v>136</v>
      </c>
      <c r="E290" s="188" t="s">
        <v>309</v>
      </c>
      <c r="F290" s="189" t="s">
        <v>310</v>
      </c>
      <c r="G290" s="190" t="s">
        <v>306</v>
      </c>
      <c r="H290" s="191">
        <v>24.763</v>
      </c>
      <c r="I290" s="192"/>
      <c r="J290" s="193">
        <f>ROUND(I290*H290,2)</f>
        <v>0</v>
      </c>
      <c r="K290" s="189" t="s">
        <v>1</v>
      </c>
      <c r="L290" s="37"/>
      <c r="M290" s="194" t="s">
        <v>1</v>
      </c>
      <c r="N290" s="195" t="s">
        <v>46</v>
      </c>
      <c r="O290" s="65"/>
      <c r="P290" s="196">
        <f>O290*H290</f>
        <v>0</v>
      </c>
      <c r="Q290" s="196">
        <v>0</v>
      </c>
      <c r="R290" s="196">
        <f>Q290*H290</f>
        <v>0</v>
      </c>
      <c r="S290" s="196">
        <v>0</v>
      </c>
      <c r="T290" s="197">
        <f>S290*H290</f>
        <v>0</v>
      </c>
      <c r="AR290" s="198" t="s">
        <v>140</v>
      </c>
      <c r="AT290" s="198" t="s">
        <v>136</v>
      </c>
      <c r="AU290" s="198" t="s">
        <v>90</v>
      </c>
      <c r="AY290" s="16" t="s">
        <v>133</v>
      </c>
      <c r="BE290" s="199">
        <f>IF(N290="základní",J290,0)</f>
        <v>0</v>
      </c>
      <c r="BF290" s="199">
        <f>IF(N290="snížená",J290,0)</f>
        <v>0</v>
      </c>
      <c r="BG290" s="199">
        <f>IF(N290="zákl. přenesená",J290,0)</f>
        <v>0</v>
      </c>
      <c r="BH290" s="199">
        <f>IF(N290="sníž. přenesená",J290,0)</f>
        <v>0</v>
      </c>
      <c r="BI290" s="199">
        <f>IF(N290="nulová",J290,0)</f>
        <v>0</v>
      </c>
      <c r="BJ290" s="16" t="s">
        <v>21</v>
      </c>
      <c r="BK290" s="199">
        <f>ROUND(I290*H290,2)</f>
        <v>0</v>
      </c>
      <c r="BL290" s="16" t="s">
        <v>140</v>
      </c>
      <c r="BM290" s="198" t="s">
        <v>311</v>
      </c>
    </row>
    <row r="291" spans="2:65" s="1" customFormat="1" ht="24" customHeight="1">
      <c r="B291" s="33"/>
      <c r="C291" s="187" t="s">
        <v>312</v>
      </c>
      <c r="D291" s="187" t="s">
        <v>136</v>
      </c>
      <c r="E291" s="188" t="s">
        <v>313</v>
      </c>
      <c r="F291" s="189" t="s">
        <v>314</v>
      </c>
      <c r="G291" s="190" t="s">
        <v>306</v>
      </c>
      <c r="H291" s="191">
        <v>222.867</v>
      </c>
      <c r="I291" s="192"/>
      <c r="J291" s="193">
        <f>ROUND(I291*H291,2)</f>
        <v>0</v>
      </c>
      <c r="K291" s="189" t="s">
        <v>1</v>
      </c>
      <c r="L291" s="37"/>
      <c r="M291" s="194" t="s">
        <v>1</v>
      </c>
      <c r="N291" s="195" t="s">
        <v>46</v>
      </c>
      <c r="O291" s="65"/>
      <c r="P291" s="196">
        <f>O291*H291</f>
        <v>0</v>
      </c>
      <c r="Q291" s="196">
        <v>0</v>
      </c>
      <c r="R291" s="196">
        <f>Q291*H291</f>
        <v>0</v>
      </c>
      <c r="S291" s="196">
        <v>0</v>
      </c>
      <c r="T291" s="197">
        <f>S291*H291</f>
        <v>0</v>
      </c>
      <c r="AR291" s="198" t="s">
        <v>140</v>
      </c>
      <c r="AT291" s="198" t="s">
        <v>136</v>
      </c>
      <c r="AU291" s="198" t="s">
        <v>90</v>
      </c>
      <c r="AY291" s="16" t="s">
        <v>133</v>
      </c>
      <c r="BE291" s="199">
        <f>IF(N291="základní",J291,0)</f>
        <v>0</v>
      </c>
      <c r="BF291" s="199">
        <f>IF(N291="snížená",J291,0)</f>
        <v>0</v>
      </c>
      <c r="BG291" s="199">
        <f>IF(N291="zákl. přenesená",J291,0)</f>
        <v>0</v>
      </c>
      <c r="BH291" s="199">
        <f>IF(N291="sníž. přenesená",J291,0)</f>
        <v>0</v>
      </c>
      <c r="BI291" s="199">
        <f>IF(N291="nulová",J291,0)</f>
        <v>0</v>
      </c>
      <c r="BJ291" s="16" t="s">
        <v>21</v>
      </c>
      <c r="BK291" s="199">
        <f>ROUND(I291*H291,2)</f>
        <v>0</v>
      </c>
      <c r="BL291" s="16" t="s">
        <v>140</v>
      </c>
      <c r="BM291" s="198" t="s">
        <v>315</v>
      </c>
    </row>
    <row r="292" spans="2:51" s="12" customFormat="1" ht="12">
      <c r="B292" s="200"/>
      <c r="C292" s="201"/>
      <c r="D292" s="202" t="s">
        <v>142</v>
      </c>
      <c r="E292" s="201"/>
      <c r="F292" s="204" t="s">
        <v>316</v>
      </c>
      <c r="G292" s="201"/>
      <c r="H292" s="205">
        <v>222.867</v>
      </c>
      <c r="I292" s="206"/>
      <c r="J292" s="201"/>
      <c r="K292" s="201"/>
      <c r="L292" s="207"/>
      <c r="M292" s="208"/>
      <c r="N292" s="209"/>
      <c r="O292" s="209"/>
      <c r="P292" s="209"/>
      <c r="Q292" s="209"/>
      <c r="R292" s="209"/>
      <c r="S292" s="209"/>
      <c r="T292" s="210"/>
      <c r="AT292" s="211" t="s">
        <v>142</v>
      </c>
      <c r="AU292" s="211" t="s">
        <v>90</v>
      </c>
      <c r="AV292" s="12" t="s">
        <v>90</v>
      </c>
      <c r="AW292" s="12" t="s">
        <v>4</v>
      </c>
      <c r="AX292" s="12" t="s">
        <v>21</v>
      </c>
      <c r="AY292" s="211" t="s">
        <v>133</v>
      </c>
    </row>
    <row r="293" spans="2:65" s="1" customFormat="1" ht="24" customHeight="1">
      <c r="B293" s="33"/>
      <c r="C293" s="187" t="s">
        <v>7</v>
      </c>
      <c r="D293" s="187" t="s">
        <v>136</v>
      </c>
      <c r="E293" s="188" t="s">
        <v>317</v>
      </c>
      <c r="F293" s="189" t="s">
        <v>318</v>
      </c>
      <c r="G293" s="190" t="s">
        <v>306</v>
      </c>
      <c r="H293" s="191">
        <v>24.763</v>
      </c>
      <c r="I293" s="192"/>
      <c r="J293" s="193">
        <f>ROUND(I293*H293,2)</f>
        <v>0</v>
      </c>
      <c r="K293" s="189" t="s">
        <v>1</v>
      </c>
      <c r="L293" s="37"/>
      <c r="M293" s="194" t="s">
        <v>1</v>
      </c>
      <c r="N293" s="195" t="s">
        <v>46</v>
      </c>
      <c r="O293" s="65"/>
      <c r="P293" s="196">
        <f>O293*H293</f>
        <v>0</v>
      </c>
      <c r="Q293" s="196">
        <v>0</v>
      </c>
      <c r="R293" s="196">
        <f>Q293*H293</f>
        <v>0</v>
      </c>
      <c r="S293" s="196">
        <v>0</v>
      </c>
      <c r="T293" s="197">
        <f>S293*H293</f>
        <v>0</v>
      </c>
      <c r="AR293" s="198" t="s">
        <v>140</v>
      </c>
      <c r="AT293" s="198" t="s">
        <v>136</v>
      </c>
      <c r="AU293" s="198" t="s">
        <v>90</v>
      </c>
      <c r="AY293" s="16" t="s">
        <v>133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6" t="s">
        <v>21</v>
      </c>
      <c r="BK293" s="199">
        <f>ROUND(I293*H293,2)</f>
        <v>0</v>
      </c>
      <c r="BL293" s="16" t="s">
        <v>140</v>
      </c>
      <c r="BM293" s="198" t="s">
        <v>319</v>
      </c>
    </row>
    <row r="294" spans="2:63" s="11" customFormat="1" ht="22.9" customHeight="1">
      <c r="B294" s="171"/>
      <c r="C294" s="172"/>
      <c r="D294" s="173" t="s">
        <v>80</v>
      </c>
      <c r="E294" s="185" t="s">
        <v>320</v>
      </c>
      <c r="F294" s="185" t="s">
        <v>321</v>
      </c>
      <c r="G294" s="172"/>
      <c r="H294" s="172"/>
      <c r="I294" s="175"/>
      <c r="J294" s="186">
        <f>BK294</f>
        <v>0</v>
      </c>
      <c r="K294" s="172"/>
      <c r="L294" s="177"/>
      <c r="M294" s="178"/>
      <c r="N294" s="179"/>
      <c r="O294" s="179"/>
      <c r="P294" s="180">
        <f>P295</f>
        <v>0</v>
      </c>
      <c r="Q294" s="179"/>
      <c r="R294" s="180">
        <f>R295</f>
        <v>0</v>
      </c>
      <c r="S294" s="179"/>
      <c r="T294" s="181">
        <f>T295</f>
        <v>0</v>
      </c>
      <c r="AR294" s="182" t="s">
        <v>21</v>
      </c>
      <c r="AT294" s="183" t="s">
        <v>80</v>
      </c>
      <c r="AU294" s="183" t="s">
        <v>21</v>
      </c>
      <c r="AY294" s="182" t="s">
        <v>133</v>
      </c>
      <c r="BK294" s="184">
        <f>BK295</f>
        <v>0</v>
      </c>
    </row>
    <row r="295" spans="2:65" s="1" customFormat="1" ht="16.5" customHeight="1">
      <c r="B295" s="33"/>
      <c r="C295" s="187" t="s">
        <v>322</v>
      </c>
      <c r="D295" s="187" t="s">
        <v>136</v>
      </c>
      <c r="E295" s="188" t="s">
        <v>323</v>
      </c>
      <c r="F295" s="189" t="s">
        <v>324</v>
      </c>
      <c r="G295" s="190" t="s">
        <v>306</v>
      </c>
      <c r="H295" s="191">
        <v>9.261</v>
      </c>
      <c r="I295" s="192"/>
      <c r="J295" s="193">
        <f>ROUND(I295*H295,2)</f>
        <v>0</v>
      </c>
      <c r="K295" s="189" t="s">
        <v>1</v>
      </c>
      <c r="L295" s="37"/>
      <c r="M295" s="194" t="s">
        <v>1</v>
      </c>
      <c r="N295" s="195" t="s">
        <v>46</v>
      </c>
      <c r="O295" s="65"/>
      <c r="P295" s="196">
        <f>O295*H295</f>
        <v>0</v>
      </c>
      <c r="Q295" s="196">
        <v>0</v>
      </c>
      <c r="R295" s="196">
        <f>Q295*H295</f>
        <v>0</v>
      </c>
      <c r="S295" s="196">
        <v>0</v>
      </c>
      <c r="T295" s="197">
        <f>S295*H295</f>
        <v>0</v>
      </c>
      <c r="AR295" s="198" t="s">
        <v>140</v>
      </c>
      <c r="AT295" s="198" t="s">
        <v>136</v>
      </c>
      <c r="AU295" s="198" t="s">
        <v>90</v>
      </c>
      <c r="AY295" s="16" t="s">
        <v>133</v>
      </c>
      <c r="BE295" s="199">
        <f>IF(N295="základní",J295,0)</f>
        <v>0</v>
      </c>
      <c r="BF295" s="199">
        <f>IF(N295="snížená",J295,0)</f>
        <v>0</v>
      </c>
      <c r="BG295" s="199">
        <f>IF(N295="zákl. přenesená",J295,0)</f>
        <v>0</v>
      </c>
      <c r="BH295" s="199">
        <f>IF(N295="sníž. přenesená",J295,0)</f>
        <v>0</v>
      </c>
      <c r="BI295" s="199">
        <f>IF(N295="nulová",J295,0)</f>
        <v>0</v>
      </c>
      <c r="BJ295" s="16" t="s">
        <v>21</v>
      </c>
      <c r="BK295" s="199">
        <f>ROUND(I295*H295,2)</f>
        <v>0</v>
      </c>
      <c r="BL295" s="16" t="s">
        <v>140</v>
      </c>
      <c r="BM295" s="198" t="s">
        <v>325</v>
      </c>
    </row>
    <row r="296" spans="2:63" s="11" customFormat="1" ht="25.9" customHeight="1">
      <c r="B296" s="171"/>
      <c r="C296" s="172"/>
      <c r="D296" s="173" t="s">
        <v>80</v>
      </c>
      <c r="E296" s="174" t="s">
        <v>326</v>
      </c>
      <c r="F296" s="174" t="s">
        <v>327</v>
      </c>
      <c r="G296" s="172"/>
      <c r="H296" s="172"/>
      <c r="I296" s="175"/>
      <c r="J296" s="176">
        <f>BK296</f>
        <v>0</v>
      </c>
      <c r="K296" s="172"/>
      <c r="L296" s="177"/>
      <c r="M296" s="178"/>
      <c r="N296" s="179"/>
      <c r="O296" s="179"/>
      <c r="P296" s="180">
        <f>P297+P300+P521+P524+P542+P548+P563</f>
        <v>0</v>
      </c>
      <c r="Q296" s="179"/>
      <c r="R296" s="180">
        <f>R297+R300+R521+R524+R542+R548+R563</f>
        <v>8.326803279999998</v>
      </c>
      <c r="S296" s="179"/>
      <c r="T296" s="181">
        <f>T297+T300+T521+T524+T542+T548+T563</f>
        <v>8.8340719</v>
      </c>
      <c r="AR296" s="182" t="s">
        <v>90</v>
      </c>
      <c r="AT296" s="183" t="s">
        <v>80</v>
      </c>
      <c r="AU296" s="183" t="s">
        <v>81</v>
      </c>
      <c r="AY296" s="182" t="s">
        <v>133</v>
      </c>
      <c r="BK296" s="184">
        <f>BK297+BK300+BK521+BK524+BK542+BK548+BK563</f>
        <v>0</v>
      </c>
    </row>
    <row r="297" spans="2:63" s="11" customFormat="1" ht="22.9" customHeight="1">
      <c r="B297" s="171"/>
      <c r="C297" s="172"/>
      <c r="D297" s="173" t="s">
        <v>80</v>
      </c>
      <c r="E297" s="185" t="s">
        <v>328</v>
      </c>
      <c r="F297" s="185" t="s">
        <v>329</v>
      </c>
      <c r="G297" s="172"/>
      <c r="H297" s="172"/>
      <c r="I297" s="175"/>
      <c r="J297" s="186">
        <f>BK297</f>
        <v>0</v>
      </c>
      <c r="K297" s="172"/>
      <c r="L297" s="177"/>
      <c r="M297" s="178"/>
      <c r="N297" s="179"/>
      <c r="O297" s="179"/>
      <c r="P297" s="180">
        <f>SUM(P298:P299)</f>
        <v>0</v>
      </c>
      <c r="Q297" s="179"/>
      <c r="R297" s="180">
        <f>SUM(R298:R299)</f>
        <v>0.1008</v>
      </c>
      <c r="S297" s="179"/>
      <c r="T297" s="181">
        <f>SUM(T298:T299)</f>
        <v>0</v>
      </c>
      <c r="AR297" s="182" t="s">
        <v>90</v>
      </c>
      <c r="AT297" s="183" t="s">
        <v>80</v>
      </c>
      <c r="AU297" s="183" t="s">
        <v>21</v>
      </c>
      <c r="AY297" s="182" t="s">
        <v>133</v>
      </c>
      <c r="BK297" s="184">
        <f>SUM(BK298:BK299)</f>
        <v>0</v>
      </c>
    </row>
    <row r="298" spans="2:65" s="1" customFormat="1" ht="36" customHeight="1">
      <c r="B298" s="33"/>
      <c r="C298" s="187" t="s">
        <v>330</v>
      </c>
      <c r="D298" s="187" t="s">
        <v>136</v>
      </c>
      <c r="E298" s="188" t="s">
        <v>331</v>
      </c>
      <c r="F298" s="189" t="s">
        <v>332</v>
      </c>
      <c r="G298" s="190" t="s">
        <v>333</v>
      </c>
      <c r="H298" s="191">
        <v>96</v>
      </c>
      <c r="I298" s="192"/>
      <c r="J298" s="193">
        <f>ROUND(I298*H298,2)</f>
        <v>0</v>
      </c>
      <c r="K298" s="189" t="s">
        <v>1</v>
      </c>
      <c r="L298" s="37"/>
      <c r="M298" s="194" t="s">
        <v>1</v>
      </c>
      <c r="N298" s="195" t="s">
        <v>46</v>
      </c>
      <c r="O298" s="65"/>
      <c r="P298" s="196">
        <f>O298*H298</f>
        <v>0</v>
      </c>
      <c r="Q298" s="196">
        <v>0.00105</v>
      </c>
      <c r="R298" s="196">
        <f>Q298*H298</f>
        <v>0.1008</v>
      </c>
      <c r="S298" s="196">
        <v>0</v>
      </c>
      <c r="T298" s="197">
        <f>S298*H298</f>
        <v>0</v>
      </c>
      <c r="AR298" s="198" t="s">
        <v>290</v>
      </c>
      <c r="AT298" s="198" t="s">
        <v>136</v>
      </c>
      <c r="AU298" s="198" t="s">
        <v>90</v>
      </c>
      <c r="AY298" s="16" t="s">
        <v>133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16" t="s">
        <v>21</v>
      </c>
      <c r="BK298" s="199">
        <f>ROUND(I298*H298,2)</f>
        <v>0</v>
      </c>
      <c r="BL298" s="16" t="s">
        <v>290</v>
      </c>
      <c r="BM298" s="198" t="s">
        <v>334</v>
      </c>
    </row>
    <row r="299" spans="2:65" s="1" customFormat="1" ht="24" customHeight="1">
      <c r="B299" s="33"/>
      <c r="C299" s="187" t="s">
        <v>335</v>
      </c>
      <c r="D299" s="187" t="s">
        <v>136</v>
      </c>
      <c r="E299" s="188" t="s">
        <v>336</v>
      </c>
      <c r="F299" s="189" t="s">
        <v>337</v>
      </c>
      <c r="G299" s="190" t="s">
        <v>338</v>
      </c>
      <c r="H299" s="233"/>
      <c r="I299" s="192"/>
      <c r="J299" s="193">
        <f>ROUND(I299*H299,2)</f>
        <v>0</v>
      </c>
      <c r="K299" s="189" t="s">
        <v>1</v>
      </c>
      <c r="L299" s="37"/>
      <c r="M299" s="194" t="s">
        <v>1</v>
      </c>
      <c r="N299" s="195" t="s">
        <v>46</v>
      </c>
      <c r="O299" s="65"/>
      <c r="P299" s="196">
        <f>O299*H299</f>
        <v>0</v>
      </c>
      <c r="Q299" s="196">
        <v>0</v>
      </c>
      <c r="R299" s="196">
        <f>Q299*H299</f>
        <v>0</v>
      </c>
      <c r="S299" s="196">
        <v>0</v>
      </c>
      <c r="T299" s="197">
        <f>S299*H299</f>
        <v>0</v>
      </c>
      <c r="AR299" s="198" t="s">
        <v>290</v>
      </c>
      <c r="AT299" s="198" t="s">
        <v>136</v>
      </c>
      <c r="AU299" s="198" t="s">
        <v>90</v>
      </c>
      <c r="AY299" s="16" t="s">
        <v>133</v>
      </c>
      <c r="BE299" s="199">
        <f>IF(N299="základní",J299,0)</f>
        <v>0</v>
      </c>
      <c r="BF299" s="199">
        <f>IF(N299="snížená",J299,0)</f>
        <v>0</v>
      </c>
      <c r="BG299" s="199">
        <f>IF(N299="zákl. přenesená",J299,0)</f>
        <v>0</v>
      </c>
      <c r="BH299" s="199">
        <f>IF(N299="sníž. přenesená",J299,0)</f>
        <v>0</v>
      </c>
      <c r="BI299" s="199">
        <f>IF(N299="nulová",J299,0)</f>
        <v>0</v>
      </c>
      <c r="BJ299" s="16" t="s">
        <v>21</v>
      </c>
      <c r="BK299" s="199">
        <f>ROUND(I299*H299,2)</f>
        <v>0</v>
      </c>
      <c r="BL299" s="16" t="s">
        <v>290</v>
      </c>
      <c r="BM299" s="198" t="s">
        <v>339</v>
      </c>
    </row>
    <row r="300" spans="2:63" s="11" customFormat="1" ht="22.9" customHeight="1">
      <c r="B300" s="171"/>
      <c r="C300" s="172"/>
      <c r="D300" s="173" t="s">
        <v>80</v>
      </c>
      <c r="E300" s="185" t="s">
        <v>340</v>
      </c>
      <c r="F300" s="185" t="s">
        <v>341</v>
      </c>
      <c r="G300" s="172"/>
      <c r="H300" s="172"/>
      <c r="I300" s="175"/>
      <c r="J300" s="186">
        <f>BK300</f>
        <v>0</v>
      </c>
      <c r="K300" s="172"/>
      <c r="L300" s="177"/>
      <c r="M300" s="178"/>
      <c r="N300" s="179"/>
      <c r="O300" s="179"/>
      <c r="P300" s="180">
        <f>SUM(P301:P520)</f>
        <v>0</v>
      </c>
      <c r="Q300" s="179"/>
      <c r="R300" s="180">
        <f>SUM(R301:R520)</f>
        <v>6.696871429999998</v>
      </c>
      <c r="S300" s="179"/>
      <c r="T300" s="181">
        <f>SUM(T301:T520)</f>
        <v>8.4625</v>
      </c>
      <c r="AR300" s="182" t="s">
        <v>90</v>
      </c>
      <c r="AT300" s="183" t="s">
        <v>80</v>
      </c>
      <c r="AU300" s="183" t="s">
        <v>21</v>
      </c>
      <c r="AY300" s="182" t="s">
        <v>133</v>
      </c>
      <c r="BK300" s="184">
        <f>SUM(BK301:BK520)</f>
        <v>0</v>
      </c>
    </row>
    <row r="301" spans="2:65" s="1" customFormat="1" ht="24" customHeight="1">
      <c r="B301" s="33"/>
      <c r="C301" s="187" t="s">
        <v>342</v>
      </c>
      <c r="D301" s="187" t="s">
        <v>136</v>
      </c>
      <c r="E301" s="188" t="s">
        <v>343</v>
      </c>
      <c r="F301" s="189" t="s">
        <v>344</v>
      </c>
      <c r="G301" s="190" t="s">
        <v>293</v>
      </c>
      <c r="H301" s="191">
        <v>25</v>
      </c>
      <c r="I301" s="192"/>
      <c r="J301" s="193">
        <f>ROUND(I301*H301,2)</f>
        <v>0</v>
      </c>
      <c r="K301" s="189" t="s">
        <v>1</v>
      </c>
      <c r="L301" s="37"/>
      <c r="M301" s="194" t="s">
        <v>1</v>
      </c>
      <c r="N301" s="195" t="s">
        <v>46</v>
      </c>
      <c r="O301" s="65"/>
      <c r="P301" s="196">
        <f>O301*H301</f>
        <v>0</v>
      </c>
      <c r="Q301" s="196">
        <v>0</v>
      </c>
      <c r="R301" s="196">
        <f>Q301*H301</f>
        <v>0</v>
      </c>
      <c r="S301" s="196">
        <v>0.005</v>
      </c>
      <c r="T301" s="197">
        <f>S301*H301</f>
        <v>0.125</v>
      </c>
      <c r="AR301" s="198" t="s">
        <v>290</v>
      </c>
      <c r="AT301" s="198" t="s">
        <v>136</v>
      </c>
      <c r="AU301" s="198" t="s">
        <v>90</v>
      </c>
      <c r="AY301" s="16" t="s">
        <v>133</v>
      </c>
      <c r="BE301" s="199">
        <f>IF(N301="základní",J301,0)</f>
        <v>0</v>
      </c>
      <c r="BF301" s="199">
        <f>IF(N301="snížená",J301,0)</f>
        <v>0</v>
      </c>
      <c r="BG301" s="199">
        <f>IF(N301="zákl. přenesená",J301,0)</f>
        <v>0</v>
      </c>
      <c r="BH301" s="199">
        <f>IF(N301="sníž. přenesená",J301,0)</f>
        <v>0</v>
      </c>
      <c r="BI301" s="199">
        <f>IF(N301="nulová",J301,0)</f>
        <v>0</v>
      </c>
      <c r="BJ301" s="16" t="s">
        <v>21</v>
      </c>
      <c r="BK301" s="199">
        <f>ROUND(I301*H301,2)</f>
        <v>0</v>
      </c>
      <c r="BL301" s="16" t="s">
        <v>290</v>
      </c>
      <c r="BM301" s="198" t="s">
        <v>345</v>
      </c>
    </row>
    <row r="302" spans="2:51" s="14" customFormat="1" ht="12">
      <c r="B302" s="223"/>
      <c r="C302" s="224"/>
      <c r="D302" s="202" t="s">
        <v>142</v>
      </c>
      <c r="E302" s="225" t="s">
        <v>1</v>
      </c>
      <c r="F302" s="226" t="s">
        <v>241</v>
      </c>
      <c r="G302" s="224"/>
      <c r="H302" s="225" t="s">
        <v>1</v>
      </c>
      <c r="I302" s="227"/>
      <c r="J302" s="224"/>
      <c r="K302" s="224"/>
      <c r="L302" s="228"/>
      <c r="M302" s="229"/>
      <c r="N302" s="230"/>
      <c r="O302" s="230"/>
      <c r="P302" s="230"/>
      <c r="Q302" s="230"/>
      <c r="R302" s="230"/>
      <c r="S302" s="230"/>
      <c r="T302" s="231"/>
      <c r="AT302" s="232" t="s">
        <v>142</v>
      </c>
      <c r="AU302" s="232" t="s">
        <v>90</v>
      </c>
      <c r="AV302" s="14" t="s">
        <v>21</v>
      </c>
      <c r="AW302" s="14" t="s">
        <v>36</v>
      </c>
      <c r="AX302" s="14" t="s">
        <v>81</v>
      </c>
      <c r="AY302" s="232" t="s">
        <v>133</v>
      </c>
    </row>
    <row r="303" spans="2:51" s="12" customFormat="1" ht="12">
      <c r="B303" s="200"/>
      <c r="C303" s="201"/>
      <c r="D303" s="202" t="s">
        <v>142</v>
      </c>
      <c r="E303" s="203" t="s">
        <v>1</v>
      </c>
      <c r="F303" s="204" t="s">
        <v>346</v>
      </c>
      <c r="G303" s="201"/>
      <c r="H303" s="205">
        <v>1</v>
      </c>
      <c r="I303" s="206"/>
      <c r="J303" s="201"/>
      <c r="K303" s="201"/>
      <c r="L303" s="207"/>
      <c r="M303" s="208"/>
      <c r="N303" s="209"/>
      <c r="O303" s="209"/>
      <c r="P303" s="209"/>
      <c r="Q303" s="209"/>
      <c r="R303" s="209"/>
      <c r="S303" s="209"/>
      <c r="T303" s="210"/>
      <c r="AT303" s="211" t="s">
        <v>142</v>
      </c>
      <c r="AU303" s="211" t="s">
        <v>90</v>
      </c>
      <c r="AV303" s="12" t="s">
        <v>90</v>
      </c>
      <c r="AW303" s="12" t="s">
        <v>36</v>
      </c>
      <c r="AX303" s="12" t="s">
        <v>81</v>
      </c>
      <c r="AY303" s="211" t="s">
        <v>133</v>
      </c>
    </row>
    <row r="304" spans="2:51" s="12" customFormat="1" ht="12">
      <c r="B304" s="200"/>
      <c r="C304" s="201"/>
      <c r="D304" s="202" t="s">
        <v>142</v>
      </c>
      <c r="E304" s="203" t="s">
        <v>1</v>
      </c>
      <c r="F304" s="204" t="s">
        <v>347</v>
      </c>
      <c r="G304" s="201"/>
      <c r="H304" s="205">
        <v>1</v>
      </c>
      <c r="I304" s="206"/>
      <c r="J304" s="201"/>
      <c r="K304" s="201"/>
      <c r="L304" s="207"/>
      <c r="M304" s="208"/>
      <c r="N304" s="209"/>
      <c r="O304" s="209"/>
      <c r="P304" s="209"/>
      <c r="Q304" s="209"/>
      <c r="R304" s="209"/>
      <c r="S304" s="209"/>
      <c r="T304" s="210"/>
      <c r="AT304" s="211" t="s">
        <v>142</v>
      </c>
      <c r="AU304" s="211" t="s">
        <v>90</v>
      </c>
      <c r="AV304" s="12" t="s">
        <v>90</v>
      </c>
      <c r="AW304" s="12" t="s">
        <v>36</v>
      </c>
      <c r="AX304" s="12" t="s">
        <v>81</v>
      </c>
      <c r="AY304" s="211" t="s">
        <v>133</v>
      </c>
    </row>
    <row r="305" spans="2:51" s="12" customFormat="1" ht="12">
      <c r="B305" s="200"/>
      <c r="C305" s="201"/>
      <c r="D305" s="202" t="s">
        <v>142</v>
      </c>
      <c r="E305" s="203" t="s">
        <v>1</v>
      </c>
      <c r="F305" s="204" t="s">
        <v>348</v>
      </c>
      <c r="G305" s="201"/>
      <c r="H305" s="205">
        <v>8</v>
      </c>
      <c r="I305" s="206"/>
      <c r="J305" s="201"/>
      <c r="K305" s="201"/>
      <c r="L305" s="207"/>
      <c r="M305" s="208"/>
      <c r="N305" s="209"/>
      <c r="O305" s="209"/>
      <c r="P305" s="209"/>
      <c r="Q305" s="209"/>
      <c r="R305" s="209"/>
      <c r="S305" s="209"/>
      <c r="T305" s="210"/>
      <c r="AT305" s="211" t="s">
        <v>142</v>
      </c>
      <c r="AU305" s="211" t="s">
        <v>90</v>
      </c>
      <c r="AV305" s="12" t="s">
        <v>90</v>
      </c>
      <c r="AW305" s="12" t="s">
        <v>36</v>
      </c>
      <c r="AX305" s="12" t="s">
        <v>81</v>
      </c>
      <c r="AY305" s="211" t="s">
        <v>133</v>
      </c>
    </row>
    <row r="306" spans="2:51" s="14" customFormat="1" ht="12">
      <c r="B306" s="223"/>
      <c r="C306" s="224"/>
      <c r="D306" s="202" t="s">
        <v>142</v>
      </c>
      <c r="E306" s="225" t="s">
        <v>1</v>
      </c>
      <c r="F306" s="226" t="s">
        <v>243</v>
      </c>
      <c r="G306" s="224"/>
      <c r="H306" s="225" t="s">
        <v>1</v>
      </c>
      <c r="I306" s="227"/>
      <c r="J306" s="224"/>
      <c r="K306" s="224"/>
      <c r="L306" s="228"/>
      <c r="M306" s="229"/>
      <c r="N306" s="230"/>
      <c r="O306" s="230"/>
      <c r="P306" s="230"/>
      <c r="Q306" s="230"/>
      <c r="R306" s="230"/>
      <c r="S306" s="230"/>
      <c r="T306" s="231"/>
      <c r="AT306" s="232" t="s">
        <v>142</v>
      </c>
      <c r="AU306" s="232" t="s">
        <v>90</v>
      </c>
      <c r="AV306" s="14" t="s">
        <v>21</v>
      </c>
      <c r="AW306" s="14" t="s">
        <v>36</v>
      </c>
      <c r="AX306" s="14" t="s">
        <v>81</v>
      </c>
      <c r="AY306" s="232" t="s">
        <v>133</v>
      </c>
    </row>
    <row r="307" spans="2:51" s="12" customFormat="1" ht="12">
      <c r="B307" s="200"/>
      <c r="C307" s="201"/>
      <c r="D307" s="202" t="s">
        <v>142</v>
      </c>
      <c r="E307" s="203" t="s">
        <v>1</v>
      </c>
      <c r="F307" s="204" t="s">
        <v>349</v>
      </c>
      <c r="G307" s="201"/>
      <c r="H307" s="205">
        <v>9</v>
      </c>
      <c r="I307" s="206"/>
      <c r="J307" s="201"/>
      <c r="K307" s="201"/>
      <c r="L307" s="207"/>
      <c r="M307" s="208"/>
      <c r="N307" s="209"/>
      <c r="O307" s="209"/>
      <c r="P307" s="209"/>
      <c r="Q307" s="209"/>
      <c r="R307" s="209"/>
      <c r="S307" s="209"/>
      <c r="T307" s="210"/>
      <c r="AT307" s="211" t="s">
        <v>142</v>
      </c>
      <c r="AU307" s="211" t="s">
        <v>90</v>
      </c>
      <c r="AV307" s="12" t="s">
        <v>90</v>
      </c>
      <c r="AW307" s="12" t="s">
        <v>36</v>
      </c>
      <c r="AX307" s="12" t="s">
        <v>81</v>
      </c>
      <c r="AY307" s="211" t="s">
        <v>133</v>
      </c>
    </row>
    <row r="308" spans="2:51" s="12" customFormat="1" ht="12">
      <c r="B308" s="200"/>
      <c r="C308" s="201"/>
      <c r="D308" s="202" t="s">
        <v>142</v>
      </c>
      <c r="E308" s="203" t="s">
        <v>1</v>
      </c>
      <c r="F308" s="204" t="s">
        <v>350</v>
      </c>
      <c r="G308" s="201"/>
      <c r="H308" s="205">
        <v>5</v>
      </c>
      <c r="I308" s="206"/>
      <c r="J308" s="201"/>
      <c r="K308" s="201"/>
      <c r="L308" s="207"/>
      <c r="M308" s="208"/>
      <c r="N308" s="209"/>
      <c r="O308" s="209"/>
      <c r="P308" s="209"/>
      <c r="Q308" s="209"/>
      <c r="R308" s="209"/>
      <c r="S308" s="209"/>
      <c r="T308" s="210"/>
      <c r="AT308" s="211" t="s">
        <v>142</v>
      </c>
      <c r="AU308" s="211" t="s">
        <v>90</v>
      </c>
      <c r="AV308" s="12" t="s">
        <v>90</v>
      </c>
      <c r="AW308" s="12" t="s">
        <v>36</v>
      </c>
      <c r="AX308" s="12" t="s">
        <v>81</v>
      </c>
      <c r="AY308" s="211" t="s">
        <v>133</v>
      </c>
    </row>
    <row r="309" spans="2:51" s="12" customFormat="1" ht="12">
      <c r="B309" s="200"/>
      <c r="C309" s="201"/>
      <c r="D309" s="202" t="s">
        <v>142</v>
      </c>
      <c r="E309" s="203" t="s">
        <v>1</v>
      </c>
      <c r="F309" s="204" t="s">
        <v>346</v>
      </c>
      <c r="G309" s="201"/>
      <c r="H309" s="205">
        <v>1</v>
      </c>
      <c r="I309" s="206"/>
      <c r="J309" s="201"/>
      <c r="K309" s="201"/>
      <c r="L309" s="207"/>
      <c r="M309" s="208"/>
      <c r="N309" s="209"/>
      <c r="O309" s="209"/>
      <c r="P309" s="209"/>
      <c r="Q309" s="209"/>
      <c r="R309" s="209"/>
      <c r="S309" s="209"/>
      <c r="T309" s="210"/>
      <c r="AT309" s="211" t="s">
        <v>142</v>
      </c>
      <c r="AU309" s="211" t="s">
        <v>90</v>
      </c>
      <c r="AV309" s="12" t="s">
        <v>90</v>
      </c>
      <c r="AW309" s="12" t="s">
        <v>36</v>
      </c>
      <c r="AX309" s="12" t="s">
        <v>81</v>
      </c>
      <c r="AY309" s="211" t="s">
        <v>133</v>
      </c>
    </row>
    <row r="310" spans="2:51" s="13" customFormat="1" ht="12">
      <c r="B310" s="212"/>
      <c r="C310" s="213"/>
      <c r="D310" s="202" t="s">
        <v>142</v>
      </c>
      <c r="E310" s="214" t="s">
        <v>1</v>
      </c>
      <c r="F310" s="215" t="s">
        <v>169</v>
      </c>
      <c r="G310" s="213"/>
      <c r="H310" s="216">
        <v>25</v>
      </c>
      <c r="I310" s="217"/>
      <c r="J310" s="213"/>
      <c r="K310" s="213"/>
      <c r="L310" s="218"/>
      <c r="M310" s="219"/>
      <c r="N310" s="220"/>
      <c r="O310" s="220"/>
      <c r="P310" s="220"/>
      <c r="Q310" s="220"/>
      <c r="R310" s="220"/>
      <c r="S310" s="220"/>
      <c r="T310" s="221"/>
      <c r="AT310" s="222" t="s">
        <v>142</v>
      </c>
      <c r="AU310" s="222" t="s">
        <v>90</v>
      </c>
      <c r="AV310" s="13" t="s">
        <v>140</v>
      </c>
      <c r="AW310" s="13" t="s">
        <v>36</v>
      </c>
      <c r="AX310" s="13" t="s">
        <v>21</v>
      </c>
      <c r="AY310" s="222" t="s">
        <v>133</v>
      </c>
    </row>
    <row r="311" spans="2:65" s="1" customFormat="1" ht="24" customHeight="1">
      <c r="B311" s="33"/>
      <c r="C311" s="187" t="s">
        <v>351</v>
      </c>
      <c r="D311" s="187" t="s">
        <v>136</v>
      </c>
      <c r="E311" s="188" t="s">
        <v>352</v>
      </c>
      <c r="F311" s="189" t="s">
        <v>353</v>
      </c>
      <c r="G311" s="190" t="s">
        <v>139</v>
      </c>
      <c r="H311" s="191">
        <v>1.407</v>
      </c>
      <c r="I311" s="192"/>
      <c r="J311" s="193">
        <f>ROUND(I311*H311,2)</f>
        <v>0</v>
      </c>
      <c r="K311" s="189" t="s">
        <v>1</v>
      </c>
      <c r="L311" s="37"/>
      <c r="M311" s="194" t="s">
        <v>1</v>
      </c>
      <c r="N311" s="195" t="s">
        <v>46</v>
      </c>
      <c r="O311" s="65"/>
      <c r="P311" s="196">
        <f>O311*H311</f>
        <v>0</v>
      </c>
      <c r="Q311" s="196">
        <v>0.00025</v>
      </c>
      <c r="R311" s="196">
        <f>Q311*H311</f>
        <v>0.00035175</v>
      </c>
      <c r="S311" s="196">
        <v>0</v>
      </c>
      <c r="T311" s="197">
        <f>S311*H311</f>
        <v>0</v>
      </c>
      <c r="AR311" s="198" t="s">
        <v>290</v>
      </c>
      <c r="AT311" s="198" t="s">
        <v>136</v>
      </c>
      <c r="AU311" s="198" t="s">
        <v>90</v>
      </c>
      <c r="AY311" s="16" t="s">
        <v>133</v>
      </c>
      <c r="BE311" s="199">
        <f>IF(N311="základní",J311,0)</f>
        <v>0</v>
      </c>
      <c r="BF311" s="199">
        <f>IF(N311="snížená",J311,0)</f>
        <v>0</v>
      </c>
      <c r="BG311" s="199">
        <f>IF(N311="zákl. přenesená",J311,0)</f>
        <v>0</v>
      </c>
      <c r="BH311" s="199">
        <f>IF(N311="sníž. přenesená",J311,0)</f>
        <v>0</v>
      </c>
      <c r="BI311" s="199">
        <f>IF(N311="nulová",J311,0)</f>
        <v>0</v>
      </c>
      <c r="BJ311" s="16" t="s">
        <v>21</v>
      </c>
      <c r="BK311" s="199">
        <f>ROUND(I311*H311,2)</f>
        <v>0</v>
      </c>
      <c r="BL311" s="16" t="s">
        <v>290</v>
      </c>
      <c r="BM311" s="198" t="s">
        <v>354</v>
      </c>
    </row>
    <row r="312" spans="2:51" s="12" customFormat="1" ht="12">
      <c r="B312" s="200"/>
      <c r="C312" s="201"/>
      <c r="D312" s="202" t="s">
        <v>142</v>
      </c>
      <c r="E312" s="203" t="s">
        <v>1</v>
      </c>
      <c r="F312" s="204" t="s">
        <v>249</v>
      </c>
      <c r="G312" s="201"/>
      <c r="H312" s="205">
        <v>0.938</v>
      </c>
      <c r="I312" s="206"/>
      <c r="J312" s="201"/>
      <c r="K312" s="201"/>
      <c r="L312" s="207"/>
      <c r="M312" s="208"/>
      <c r="N312" s="209"/>
      <c r="O312" s="209"/>
      <c r="P312" s="209"/>
      <c r="Q312" s="209"/>
      <c r="R312" s="209"/>
      <c r="S312" s="209"/>
      <c r="T312" s="210"/>
      <c r="AT312" s="211" t="s">
        <v>142</v>
      </c>
      <c r="AU312" s="211" t="s">
        <v>90</v>
      </c>
      <c r="AV312" s="12" t="s">
        <v>90</v>
      </c>
      <c r="AW312" s="12" t="s">
        <v>36</v>
      </c>
      <c r="AX312" s="12" t="s">
        <v>81</v>
      </c>
      <c r="AY312" s="211" t="s">
        <v>133</v>
      </c>
    </row>
    <row r="313" spans="2:51" s="12" customFormat="1" ht="12">
      <c r="B313" s="200"/>
      <c r="C313" s="201"/>
      <c r="D313" s="202" t="s">
        <v>142</v>
      </c>
      <c r="E313" s="203" t="s">
        <v>1</v>
      </c>
      <c r="F313" s="204" t="s">
        <v>355</v>
      </c>
      <c r="G313" s="201"/>
      <c r="H313" s="205">
        <v>0.469</v>
      </c>
      <c r="I313" s="206"/>
      <c r="J313" s="201"/>
      <c r="K313" s="201"/>
      <c r="L313" s="207"/>
      <c r="M313" s="208"/>
      <c r="N313" s="209"/>
      <c r="O313" s="209"/>
      <c r="P313" s="209"/>
      <c r="Q313" s="209"/>
      <c r="R313" s="209"/>
      <c r="S313" s="209"/>
      <c r="T313" s="210"/>
      <c r="AT313" s="211" t="s">
        <v>142</v>
      </c>
      <c r="AU313" s="211" t="s">
        <v>90</v>
      </c>
      <c r="AV313" s="12" t="s">
        <v>90</v>
      </c>
      <c r="AW313" s="12" t="s">
        <v>36</v>
      </c>
      <c r="AX313" s="12" t="s">
        <v>81</v>
      </c>
      <c r="AY313" s="211" t="s">
        <v>133</v>
      </c>
    </row>
    <row r="314" spans="2:51" s="13" customFormat="1" ht="12">
      <c r="B314" s="212"/>
      <c r="C314" s="213"/>
      <c r="D314" s="202" t="s">
        <v>142</v>
      </c>
      <c r="E314" s="214" t="s">
        <v>1</v>
      </c>
      <c r="F314" s="215" t="s">
        <v>169</v>
      </c>
      <c r="G314" s="213"/>
      <c r="H314" s="216">
        <v>1.407</v>
      </c>
      <c r="I314" s="217"/>
      <c r="J314" s="213"/>
      <c r="K314" s="213"/>
      <c r="L314" s="218"/>
      <c r="M314" s="219"/>
      <c r="N314" s="220"/>
      <c r="O314" s="220"/>
      <c r="P314" s="220"/>
      <c r="Q314" s="220"/>
      <c r="R314" s="220"/>
      <c r="S314" s="220"/>
      <c r="T314" s="221"/>
      <c r="AT314" s="222" t="s">
        <v>142</v>
      </c>
      <c r="AU314" s="222" t="s">
        <v>90</v>
      </c>
      <c r="AV314" s="13" t="s">
        <v>140</v>
      </c>
      <c r="AW314" s="13" t="s">
        <v>36</v>
      </c>
      <c r="AX314" s="13" t="s">
        <v>21</v>
      </c>
      <c r="AY314" s="222" t="s">
        <v>133</v>
      </c>
    </row>
    <row r="315" spans="2:65" s="1" customFormat="1" ht="24" customHeight="1">
      <c r="B315" s="33"/>
      <c r="C315" s="187" t="s">
        <v>356</v>
      </c>
      <c r="D315" s="187" t="s">
        <v>136</v>
      </c>
      <c r="E315" s="188" t="s">
        <v>357</v>
      </c>
      <c r="F315" s="189" t="s">
        <v>358</v>
      </c>
      <c r="G315" s="190" t="s">
        <v>139</v>
      </c>
      <c r="H315" s="191">
        <v>25.469</v>
      </c>
      <c r="I315" s="192"/>
      <c r="J315" s="193">
        <f>ROUND(I315*H315,2)</f>
        <v>0</v>
      </c>
      <c r="K315" s="189" t="s">
        <v>1</v>
      </c>
      <c r="L315" s="37"/>
      <c r="M315" s="194" t="s">
        <v>1</v>
      </c>
      <c r="N315" s="195" t="s">
        <v>46</v>
      </c>
      <c r="O315" s="65"/>
      <c r="P315" s="196">
        <f>O315*H315</f>
        <v>0</v>
      </c>
      <c r="Q315" s="196">
        <v>0.00026</v>
      </c>
      <c r="R315" s="196">
        <f>Q315*H315</f>
        <v>0.00662194</v>
      </c>
      <c r="S315" s="196">
        <v>0</v>
      </c>
      <c r="T315" s="197">
        <f>S315*H315</f>
        <v>0</v>
      </c>
      <c r="AR315" s="198" t="s">
        <v>290</v>
      </c>
      <c r="AT315" s="198" t="s">
        <v>136</v>
      </c>
      <c r="AU315" s="198" t="s">
        <v>90</v>
      </c>
      <c r="AY315" s="16" t="s">
        <v>133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6" t="s">
        <v>21</v>
      </c>
      <c r="BK315" s="199">
        <f>ROUND(I315*H315,2)</f>
        <v>0</v>
      </c>
      <c r="BL315" s="16" t="s">
        <v>290</v>
      </c>
      <c r="BM315" s="198" t="s">
        <v>359</v>
      </c>
    </row>
    <row r="316" spans="2:51" s="12" customFormat="1" ht="12">
      <c r="B316" s="200"/>
      <c r="C316" s="201"/>
      <c r="D316" s="202" t="s">
        <v>142</v>
      </c>
      <c r="E316" s="203" t="s">
        <v>1</v>
      </c>
      <c r="F316" s="204" t="s">
        <v>360</v>
      </c>
      <c r="G316" s="201"/>
      <c r="H316" s="205">
        <v>6.939</v>
      </c>
      <c r="I316" s="206"/>
      <c r="J316" s="201"/>
      <c r="K316" s="201"/>
      <c r="L316" s="207"/>
      <c r="M316" s="208"/>
      <c r="N316" s="209"/>
      <c r="O316" s="209"/>
      <c r="P316" s="209"/>
      <c r="Q316" s="209"/>
      <c r="R316" s="209"/>
      <c r="S316" s="209"/>
      <c r="T316" s="210"/>
      <c r="AT316" s="211" t="s">
        <v>142</v>
      </c>
      <c r="AU316" s="211" t="s">
        <v>90</v>
      </c>
      <c r="AV316" s="12" t="s">
        <v>90</v>
      </c>
      <c r="AW316" s="12" t="s">
        <v>36</v>
      </c>
      <c r="AX316" s="12" t="s">
        <v>81</v>
      </c>
      <c r="AY316" s="211" t="s">
        <v>133</v>
      </c>
    </row>
    <row r="317" spans="2:51" s="12" customFormat="1" ht="12">
      <c r="B317" s="200"/>
      <c r="C317" s="201"/>
      <c r="D317" s="202" t="s">
        <v>142</v>
      </c>
      <c r="E317" s="203" t="s">
        <v>1</v>
      </c>
      <c r="F317" s="204" t="s">
        <v>260</v>
      </c>
      <c r="G317" s="201"/>
      <c r="H317" s="205">
        <v>3.3</v>
      </c>
      <c r="I317" s="206"/>
      <c r="J317" s="201"/>
      <c r="K317" s="201"/>
      <c r="L317" s="207"/>
      <c r="M317" s="208"/>
      <c r="N317" s="209"/>
      <c r="O317" s="209"/>
      <c r="P317" s="209"/>
      <c r="Q317" s="209"/>
      <c r="R317" s="209"/>
      <c r="S317" s="209"/>
      <c r="T317" s="210"/>
      <c r="AT317" s="211" t="s">
        <v>142</v>
      </c>
      <c r="AU317" s="211" t="s">
        <v>90</v>
      </c>
      <c r="AV317" s="12" t="s">
        <v>90</v>
      </c>
      <c r="AW317" s="12" t="s">
        <v>36</v>
      </c>
      <c r="AX317" s="12" t="s">
        <v>81</v>
      </c>
      <c r="AY317" s="211" t="s">
        <v>133</v>
      </c>
    </row>
    <row r="318" spans="2:51" s="12" customFormat="1" ht="12">
      <c r="B318" s="200"/>
      <c r="C318" s="201"/>
      <c r="D318" s="202" t="s">
        <v>142</v>
      </c>
      <c r="E318" s="203" t="s">
        <v>1</v>
      </c>
      <c r="F318" s="204" t="s">
        <v>261</v>
      </c>
      <c r="G318" s="201"/>
      <c r="H318" s="205">
        <v>5.709</v>
      </c>
      <c r="I318" s="206"/>
      <c r="J318" s="201"/>
      <c r="K318" s="201"/>
      <c r="L318" s="207"/>
      <c r="M318" s="208"/>
      <c r="N318" s="209"/>
      <c r="O318" s="209"/>
      <c r="P318" s="209"/>
      <c r="Q318" s="209"/>
      <c r="R318" s="209"/>
      <c r="S318" s="209"/>
      <c r="T318" s="210"/>
      <c r="AT318" s="211" t="s">
        <v>142</v>
      </c>
      <c r="AU318" s="211" t="s">
        <v>90</v>
      </c>
      <c r="AV318" s="12" t="s">
        <v>90</v>
      </c>
      <c r="AW318" s="12" t="s">
        <v>36</v>
      </c>
      <c r="AX318" s="12" t="s">
        <v>81</v>
      </c>
      <c r="AY318" s="211" t="s">
        <v>133</v>
      </c>
    </row>
    <row r="319" spans="2:51" s="12" customFormat="1" ht="12">
      <c r="B319" s="200"/>
      <c r="C319" s="201"/>
      <c r="D319" s="202" t="s">
        <v>142</v>
      </c>
      <c r="E319" s="203" t="s">
        <v>1</v>
      </c>
      <c r="F319" s="204" t="s">
        <v>255</v>
      </c>
      <c r="G319" s="201"/>
      <c r="H319" s="205">
        <v>0.578</v>
      </c>
      <c r="I319" s="206"/>
      <c r="J319" s="201"/>
      <c r="K319" s="201"/>
      <c r="L319" s="207"/>
      <c r="M319" s="208"/>
      <c r="N319" s="209"/>
      <c r="O319" s="209"/>
      <c r="P319" s="209"/>
      <c r="Q319" s="209"/>
      <c r="R319" s="209"/>
      <c r="S319" s="209"/>
      <c r="T319" s="210"/>
      <c r="AT319" s="211" t="s">
        <v>142</v>
      </c>
      <c r="AU319" s="211" t="s">
        <v>90</v>
      </c>
      <c r="AV319" s="12" t="s">
        <v>90</v>
      </c>
      <c r="AW319" s="12" t="s">
        <v>36</v>
      </c>
      <c r="AX319" s="12" t="s">
        <v>81</v>
      </c>
      <c r="AY319" s="211" t="s">
        <v>133</v>
      </c>
    </row>
    <row r="320" spans="2:51" s="12" customFormat="1" ht="12">
      <c r="B320" s="200"/>
      <c r="C320" s="201"/>
      <c r="D320" s="202" t="s">
        <v>142</v>
      </c>
      <c r="E320" s="203" t="s">
        <v>1</v>
      </c>
      <c r="F320" s="204" t="s">
        <v>262</v>
      </c>
      <c r="G320" s="201"/>
      <c r="H320" s="205">
        <v>3.366</v>
      </c>
      <c r="I320" s="206"/>
      <c r="J320" s="201"/>
      <c r="K320" s="201"/>
      <c r="L320" s="207"/>
      <c r="M320" s="208"/>
      <c r="N320" s="209"/>
      <c r="O320" s="209"/>
      <c r="P320" s="209"/>
      <c r="Q320" s="209"/>
      <c r="R320" s="209"/>
      <c r="S320" s="209"/>
      <c r="T320" s="210"/>
      <c r="AT320" s="211" t="s">
        <v>142</v>
      </c>
      <c r="AU320" s="211" t="s">
        <v>90</v>
      </c>
      <c r="AV320" s="12" t="s">
        <v>90</v>
      </c>
      <c r="AW320" s="12" t="s">
        <v>36</v>
      </c>
      <c r="AX320" s="12" t="s">
        <v>81</v>
      </c>
      <c r="AY320" s="211" t="s">
        <v>133</v>
      </c>
    </row>
    <row r="321" spans="2:51" s="12" customFormat="1" ht="12">
      <c r="B321" s="200"/>
      <c r="C321" s="201"/>
      <c r="D321" s="202" t="s">
        <v>142</v>
      </c>
      <c r="E321" s="203" t="s">
        <v>1</v>
      </c>
      <c r="F321" s="204" t="s">
        <v>263</v>
      </c>
      <c r="G321" s="201"/>
      <c r="H321" s="205">
        <v>5.577</v>
      </c>
      <c r="I321" s="206"/>
      <c r="J321" s="201"/>
      <c r="K321" s="201"/>
      <c r="L321" s="207"/>
      <c r="M321" s="208"/>
      <c r="N321" s="209"/>
      <c r="O321" s="209"/>
      <c r="P321" s="209"/>
      <c r="Q321" s="209"/>
      <c r="R321" s="209"/>
      <c r="S321" s="209"/>
      <c r="T321" s="210"/>
      <c r="AT321" s="211" t="s">
        <v>142</v>
      </c>
      <c r="AU321" s="211" t="s">
        <v>90</v>
      </c>
      <c r="AV321" s="12" t="s">
        <v>90</v>
      </c>
      <c r="AW321" s="12" t="s">
        <v>36</v>
      </c>
      <c r="AX321" s="12" t="s">
        <v>81</v>
      </c>
      <c r="AY321" s="211" t="s">
        <v>133</v>
      </c>
    </row>
    <row r="322" spans="2:51" s="13" customFormat="1" ht="12">
      <c r="B322" s="212"/>
      <c r="C322" s="213"/>
      <c r="D322" s="202" t="s">
        <v>142</v>
      </c>
      <c r="E322" s="214" t="s">
        <v>1</v>
      </c>
      <c r="F322" s="215" t="s">
        <v>169</v>
      </c>
      <c r="G322" s="213"/>
      <c r="H322" s="216">
        <v>25.469</v>
      </c>
      <c r="I322" s="217"/>
      <c r="J322" s="213"/>
      <c r="K322" s="213"/>
      <c r="L322" s="218"/>
      <c r="M322" s="219"/>
      <c r="N322" s="220"/>
      <c r="O322" s="220"/>
      <c r="P322" s="220"/>
      <c r="Q322" s="220"/>
      <c r="R322" s="220"/>
      <c r="S322" s="220"/>
      <c r="T322" s="221"/>
      <c r="AT322" s="222" t="s">
        <v>142</v>
      </c>
      <c r="AU322" s="222" t="s">
        <v>90</v>
      </c>
      <c r="AV322" s="13" t="s">
        <v>140</v>
      </c>
      <c r="AW322" s="13" t="s">
        <v>36</v>
      </c>
      <c r="AX322" s="13" t="s">
        <v>21</v>
      </c>
      <c r="AY322" s="222" t="s">
        <v>133</v>
      </c>
    </row>
    <row r="323" spans="2:65" s="1" customFormat="1" ht="24" customHeight="1">
      <c r="B323" s="33"/>
      <c r="C323" s="187" t="s">
        <v>361</v>
      </c>
      <c r="D323" s="187" t="s">
        <v>136</v>
      </c>
      <c r="E323" s="188" t="s">
        <v>362</v>
      </c>
      <c r="F323" s="189" t="s">
        <v>363</v>
      </c>
      <c r="G323" s="190" t="s">
        <v>139</v>
      </c>
      <c r="H323" s="191">
        <v>215.362</v>
      </c>
      <c r="I323" s="192"/>
      <c r="J323" s="193">
        <f>ROUND(I323*H323,2)</f>
        <v>0</v>
      </c>
      <c r="K323" s="189" t="s">
        <v>1</v>
      </c>
      <c r="L323" s="37"/>
      <c r="M323" s="194" t="s">
        <v>1</v>
      </c>
      <c r="N323" s="195" t="s">
        <v>46</v>
      </c>
      <c r="O323" s="65"/>
      <c r="P323" s="196">
        <f>O323*H323</f>
        <v>0</v>
      </c>
      <c r="Q323" s="196">
        <v>0.00027</v>
      </c>
      <c r="R323" s="196">
        <f>Q323*H323</f>
        <v>0.058147739999999996</v>
      </c>
      <c r="S323" s="196">
        <v>0</v>
      </c>
      <c r="T323" s="197">
        <f>S323*H323</f>
        <v>0</v>
      </c>
      <c r="AR323" s="198" t="s">
        <v>290</v>
      </c>
      <c r="AT323" s="198" t="s">
        <v>136</v>
      </c>
      <c r="AU323" s="198" t="s">
        <v>90</v>
      </c>
      <c r="AY323" s="16" t="s">
        <v>133</v>
      </c>
      <c r="BE323" s="199">
        <f>IF(N323="základní",J323,0)</f>
        <v>0</v>
      </c>
      <c r="BF323" s="199">
        <f>IF(N323="snížená",J323,0)</f>
        <v>0</v>
      </c>
      <c r="BG323" s="199">
        <f>IF(N323="zákl. přenesená",J323,0)</f>
        <v>0</v>
      </c>
      <c r="BH323" s="199">
        <f>IF(N323="sníž. přenesená",J323,0)</f>
        <v>0</v>
      </c>
      <c r="BI323" s="199">
        <f>IF(N323="nulová",J323,0)</f>
        <v>0</v>
      </c>
      <c r="BJ323" s="16" t="s">
        <v>21</v>
      </c>
      <c r="BK323" s="199">
        <f>ROUND(I323*H323,2)</f>
        <v>0</v>
      </c>
      <c r="BL323" s="16" t="s">
        <v>290</v>
      </c>
      <c r="BM323" s="198" t="s">
        <v>364</v>
      </c>
    </row>
    <row r="324" spans="2:51" s="12" customFormat="1" ht="12">
      <c r="B324" s="200"/>
      <c r="C324" s="201"/>
      <c r="D324" s="202" t="s">
        <v>142</v>
      </c>
      <c r="E324" s="203" t="s">
        <v>1</v>
      </c>
      <c r="F324" s="204" t="s">
        <v>268</v>
      </c>
      <c r="G324" s="201"/>
      <c r="H324" s="205">
        <v>9.299</v>
      </c>
      <c r="I324" s="206"/>
      <c r="J324" s="201"/>
      <c r="K324" s="201"/>
      <c r="L324" s="207"/>
      <c r="M324" s="208"/>
      <c r="N324" s="209"/>
      <c r="O324" s="209"/>
      <c r="P324" s="209"/>
      <c r="Q324" s="209"/>
      <c r="R324" s="209"/>
      <c r="S324" s="209"/>
      <c r="T324" s="210"/>
      <c r="AT324" s="211" t="s">
        <v>142</v>
      </c>
      <c r="AU324" s="211" t="s">
        <v>90</v>
      </c>
      <c r="AV324" s="12" t="s">
        <v>90</v>
      </c>
      <c r="AW324" s="12" t="s">
        <v>36</v>
      </c>
      <c r="AX324" s="12" t="s">
        <v>81</v>
      </c>
      <c r="AY324" s="211" t="s">
        <v>133</v>
      </c>
    </row>
    <row r="325" spans="2:51" s="12" customFormat="1" ht="12">
      <c r="B325" s="200"/>
      <c r="C325" s="201"/>
      <c r="D325" s="202" t="s">
        <v>142</v>
      </c>
      <c r="E325" s="203" t="s">
        <v>1</v>
      </c>
      <c r="F325" s="204" t="s">
        <v>269</v>
      </c>
      <c r="G325" s="201"/>
      <c r="H325" s="205">
        <v>6.199</v>
      </c>
      <c r="I325" s="206"/>
      <c r="J325" s="201"/>
      <c r="K325" s="201"/>
      <c r="L325" s="207"/>
      <c r="M325" s="208"/>
      <c r="N325" s="209"/>
      <c r="O325" s="209"/>
      <c r="P325" s="209"/>
      <c r="Q325" s="209"/>
      <c r="R325" s="209"/>
      <c r="S325" s="209"/>
      <c r="T325" s="210"/>
      <c r="AT325" s="211" t="s">
        <v>142</v>
      </c>
      <c r="AU325" s="211" t="s">
        <v>90</v>
      </c>
      <c r="AV325" s="12" t="s">
        <v>90</v>
      </c>
      <c r="AW325" s="12" t="s">
        <v>36</v>
      </c>
      <c r="AX325" s="12" t="s">
        <v>81</v>
      </c>
      <c r="AY325" s="211" t="s">
        <v>133</v>
      </c>
    </row>
    <row r="326" spans="2:51" s="12" customFormat="1" ht="12">
      <c r="B326" s="200"/>
      <c r="C326" s="201"/>
      <c r="D326" s="202" t="s">
        <v>142</v>
      </c>
      <c r="E326" s="203" t="s">
        <v>1</v>
      </c>
      <c r="F326" s="204" t="s">
        <v>365</v>
      </c>
      <c r="G326" s="201"/>
      <c r="H326" s="205">
        <v>16.254</v>
      </c>
      <c r="I326" s="206"/>
      <c r="J326" s="201"/>
      <c r="K326" s="201"/>
      <c r="L326" s="207"/>
      <c r="M326" s="208"/>
      <c r="N326" s="209"/>
      <c r="O326" s="209"/>
      <c r="P326" s="209"/>
      <c r="Q326" s="209"/>
      <c r="R326" s="209"/>
      <c r="S326" s="209"/>
      <c r="T326" s="210"/>
      <c r="AT326" s="211" t="s">
        <v>142</v>
      </c>
      <c r="AU326" s="211" t="s">
        <v>90</v>
      </c>
      <c r="AV326" s="12" t="s">
        <v>90</v>
      </c>
      <c r="AW326" s="12" t="s">
        <v>36</v>
      </c>
      <c r="AX326" s="12" t="s">
        <v>81</v>
      </c>
      <c r="AY326" s="211" t="s">
        <v>133</v>
      </c>
    </row>
    <row r="327" spans="2:51" s="12" customFormat="1" ht="12">
      <c r="B327" s="200"/>
      <c r="C327" s="201"/>
      <c r="D327" s="202" t="s">
        <v>142</v>
      </c>
      <c r="E327" s="203" t="s">
        <v>1</v>
      </c>
      <c r="F327" s="204" t="s">
        <v>271</v>
      </c>
      <c r="G327" s="201"/>
      <c r="H327" s="205">
        <v>13.003</v>
      </c>
      <c r="I327" s="206"/>
      <c r="J327" s="201"/>
      <c r="K327" s="201"/>
      <c r="L327" s="207"/>
      <c r="M327" s="208"/>
      <c r="N327" s="209"/>
      <c r="O327" s="209"/>
      <c r="P327" s="209"/>
      <c r="Q327" s="209"/>
      <c r="R327" s="209"/>
      <c r="S327" s="209"/>
      <c r="T327" s="210"/>
      <c r="AT327" s="211" t="s">
        <v>142</v>
      </c>
      <c r="AU327" s="211" t="s">
        <v>90</v>
      </c>
      <c r="AV327" s="12" t="s">
        <v>90</v>
      </c>
      <c r="AW327" s="12" t="s">
        <v>36</v>
      </c>
      <c r="AX327" s="12" t="s">
        <v>81</v>
      </c>
      <c r="AY327" s="211" t="s">
        <v>133</v>
      </c>
    </row>
    <row r="328" spans="2:51" s="12" customFormat="1" ht="12">
      <c r="B328" s="200"/>
      <c r="C328" s="201"/>
      <c r="D328" s="202" t="s">
        <v>142</v>
      </c>
      <c r="E328" s="203" t="s">
        <v>1</v>
      </c>
      <c r="F328" s="204" t="s">
        <v>272</v>
      </c>
      <c r="G328" s="201"/>
      <c r="H328" s="205">
        <v>5.28</v>
      </c>
      <c r="I328" s="206"/>
      <c r="J328" s="201"/>
      <c r="K328" s="201"/>
      <c r="L328" s="207"/>
      <c r="M328" s="208"/>
      <c r="N328" s="209"/>
      <c r="O328" s="209"/>
      <c r="P328" s="209"/>
      <c r="Q328" s="209"/>
      <c r="R328" s="209"/>
      <c r="S328" s="209"/>
      <c r="T328" s="210"/>
      <c r="AT328" s="211" t="s">
        <v>142</v>
      </c>
      <c r="AU328" s="211" t="s">
        <v>90</v>
      </c>
      <c r="AV328" s="12" t="s">
        <v>90</v>
      </c>
      <c r="AW328" s="12" t="s">
        <v>36</v>
      </c>
      <c r="AX328" s="12" t="s">
        <v>81</v>
      </c>
      <c r="AY328" s="211" t="s">
        <v>133</v>
      </c>
    </row>
    <row r="329" spans="2:51" s="12" customFormat="1" ht="12">
      <c r="B329" s="200"/>
      <c r="C329" s="201"/>
      <c r="D329" s="202" t="s">
        <v>142</v>
      </c>
      <c r="E329" s="203" t="s">
        <v>1</v>
      </c>
      <c r="F329" s="204" t="s">
        <v>273</v>
      </c>
      <c r="G329" s="201"/>
      <c r="H329" s="205">
        <v>7.92</v>
      </c>
      <c r="I329" s="206"/>
      <c r="J329" s="201"/>
      <c r="K329" s="201"/>
      <c r="L329" s="207"/>
      <c r="M329" s="208"/>
      <c r="N329" s="209"/>
      <c r="O329" s="209"/>
      <c r="P329" s="209"/>
      <c r="Q329" s="209"/>
      <c r="R329" s="209"/>
      <c r="S329" s="209"/>
      <c r="T329" s="210"/>
      <c r="AT329" s="211" t="s">
        <v>142</v>
      </c>
      <c r="AU329" s="211" t="s">
        <v>90</v>
      </c>
      <c r="AV329" s="12" t="s">
        <v>90</v>
      </c>
      <c r="AW329" s="12" t="s">
        <v>36</v>
      </c>
      <c r="AX329" s="12" t="s">
        <v>81</v>
      </c>
      <c r="AY329" s="211" t="s">
        <v>133</v>
      </c>
    </row>
    <row r="330" spans="2:51" s="12" customFormat="1" ht="12">
      <c r="B330" s="200"/>
      <c r="C330" s="201"/>
      <c r="D330" s="202" t="s">
        <v>142</v>
      </c>
      <c r="E330" s="203" t="s">
        <v>1</v>
      </c>
      <c r="F330" s="204" t="s">
        <v>274</v>
      </c>
      <c r="G330" s="201"/>
      <c r="H330" s="205">
        <v>7.92</v>
      </c>
      <c r="I330" s="206"/>
      <c r="J330" s="201"/>
      <c r="K330" s="201"/>
      <c r="L330" s="207"/>
      <c r="M330" s="208"/>
      <c r="N330" s="209"/>
      <c r="O330" s="209"/>
      <c r="P330" s="209"/>
      <c r="Q330" s="209"/>
      <c r="R330" s="209"/>
      <c r="S330" s="209"/>
      <c r="T330" s="210"/>
      <c r="AT330" s="211" t="s">
        <v>142</v>
      </c>
      <c r="AU330" s="211" t="s">
        <v>90</v>
      </c>
      <c r="AV330" s="12" t="s">
        <v>90</v>
      </c>
      <c r="AW330" s="12" t="s">
        <v>36</v>
      </c>
      <c r="AX330" s="12" t="s">
        <v>81</v>
      </c>
      <c r="AY330" s="211" t="s">
        <v>133</v>
      </c>
    </row>
    <row r="331" spans="2:51" s="12" customFormat="1" ht="12">
      <c r="B331" s="200"/>
      <c r="C331" s="201"/>
      <c r="D331" s="202" t="s">
        <v>142</v>
      </c>
      <c r="E331" s="203" t="s">
        <v>1</v>
      </c>
      <c r="F331" s="204" t="s">
        <v>275</v>
      </c>
      <c r="G331" s="201"/>
      <c r="H331" s="205">
        <v>7.92</v>
      </c>
      <c r="I331" s="206"/>
      <c r="J331" s="201"/>
      <c r="K331" s="201"/>
      <c r="L331" s="207"/>
      <c r="M331" s="208"/>
      <c r="N331" s="209"/>
      <c r="O331" s="209"/>
      <c r="P331" s="209"/>
      <c r="Q331" s="209"/>
      <c r="R331" s="209"/>
      <c r="S331" s="209"/>
      <c r="T331" s="210"/>
      <c r="AT331" s="211" t="s">
        <v>142</v>
      </c>
      <c r="AU331" s="211" t="s">
        <v>90</v>
      </c>
      <c r="AV331" s="12" t="s">
        <v>90</v>
      </c>
      <c r="AW331" s="12" t="s">
        <v>36</v>
      </c>
      <c r="AX331" s="12" t="s">
        <v>81</v>
      </c>
      <c r="AY331" s="211" t="s">
        <v>133</v>
      </c>
    </row>
    <row r="332" spans="2:51" s="12" customFormat="1" ht="12">
      <c r="B332" s="200"/>
      <c r="C332" s="201"/>
      <c r="D332" s="202" t="s">
        <v>142</v>
      </c>
      <c r="E332" s="203" t="s">
        <v>1</v>
      </c>
      <c r="F332" s="204" t="s">
        <v>276</v>
      </c>
      <c r="G332" s="201"/>
      <c r="H332" s="205">
        <v>2.712</v>
      </c>
      <c r="I332" s="206"/>
      <c r="J332" s="201"/>
      <c r="K332" s="201"/>
      <c r="L332" s="207"/>
      <c r="M332" s="208"/>
      <c r="N332" s="209"/>
      <c r="O332" s="209"/>
      <c r="P332" s="209"/>
      <c r="Q332" s="209"/>
      <c r="R332" s="209"/>
      <c r="S332" s="209"/>
      <c r="T332" s="210"/>
      <c r="AT332" s="211" t="s">
        <v>142</v>
      </c>
      <c r="AU332" s="211" t="s">
        <v>90</v>
      </c>
      <c r="AV332" s="12" t="s">
        <v>90</v>
      </c>
      <c r="AW332" s="12" t="s">
        <v>36</v>
      </c>
      <c r="AX332" s="12" t="s">
        <v>81</v>
      </c>
      <c r="AY332" s="211" t="s">
        <v>133</v>
      </c>
    </row>
    <row r="333" spans="2:51" s="12" customFormat="1" ht="12">
      <c r="B333" s="200"/>
      <c r="C333" s="201"/>
      <c r="D333" s="202" t="s">
        <v>142</v>
      </c>
      <c r="E333" s="203" t="s">
        <v>1</v>
      </c>
      <c r="F333" s="204" t="s">
        <v>277</v>
      </c>
      <c r="G333" s="201"/>
      <c r="H333" s="205">
        <v>5.472</v>
      </c>
      <c r="I333" s="206"/>
      <c r="J333" s="201"/>
      <c r="K333" s="201"/>
      <c r="L333" s="207"/>
      <c r="M333" s="208"/>
      <c r="N333" s="209"/>
      <c r="O333" s="209"/>
      <c r="P333" s="209"/>
      <c r="Q333" s="209"/>
      <c r="R333" s="209"/>
      <c r="S333" s="209"/>
      <c r="T333" s="210"/>
      <c r="AT333" s="211" t="s">
        <v>142</v>
      </c>
      <c r="AU333" s="211" t="s">
        <v>90</v>
      </c>
      <c r="AV333" s="12" t="s">
        <v>90</v>
      </c>
      <c r="AW333" s="12" t="s">
        <v>36</v>
      </c>
      <c r="AX333" s="12" t="s">
        <v>81</v>
      </c>
      <c r="AY333" s="211" t="s">
        <v>133</v>
      </c>
    </row>
    <row r="334" spans="2:51" s="12" customFormat="1" ht="12">
      <c r="B334" s="200"/>
      <c r="C334" s="201"/>
      <c r="D334" s="202" t="s">
        <v>142</v>
      </c>
      <c r="E334" s="203" t="s">
        <v>1</v>
      </c>
      <c r="F334" s="204" t="s">
        <v>279</v>
      </c>
      <c r="G334" s="201"/>
      <c r="H334" s="205">
        <v>5.192</v>
      </c>
      <c r="I334" s="206"/>
      <c r="J334" s="201"/>
      <c r="K334" s="201"/>
      <c r="L334" s="207"/>
      <c r="M334" s="208"/>
      <c r="N334" s="209"/>
      <c r="O334" s="209"/>
      <c r="P334" s="209"/>
      <c r="Q334" s="209"/>
      <c r="R334" s="209"/>
      <c r="S334" s="209"/>
      <c r="T334" s="210"/>
      <c r="AT334" s="211" t="s">
        <v>142</v>
      </c>
      <c r="AU334" s="211" t="s">
        <v>90</v>
      </c>
      <c r="AV334" s="12" t="s">
        <v>90</v>
      </c>
      <c r="AW334" s="12" t="s">
        <v>36</v>
      </c>
      <c r="AX334" s="12" t="s">
        <v>81</v>
      </c>
      <c r="AY334" s="211" t="s">
        <v>133</v>
      </c>
    </row>
    <row r="335" spans="2:51" s="12" customFormat="1" ht="12">
      <c r="B335" s="200"/>
      <c r="C335" s="201"/>
      <c r="D335" s="202" t="s">
        <v>142</v>
      </c>
      <c r="E335" s="203" t="s">
        <v>1</v>
      </c>
      <c r="F335" s="204" t="s">
        <v>280</v>
      </c>
      <c r="G335" s="201"/>
      <c r="H335" s="205">
        <v>55.66</v>
      </c>
      <c r="I335" s="206"/>
      <c r="J335" s="201"/>
      <c r="K335" s="201"/>
      <c r="L335" s="207"/>
      <c r="M335" s="208"/>
      <c r="N335" s="209"/>
      <c r="O335" s="209"/>
      <c r="P335" s="209"/>
      <c r="Q335" s="209"/>
      <c r="R335" s="209"/>
      <c r="S335" s="209"/>
      <c r="T335" s="210"/>
      <c r="AT335" s="211" t="s">
        <v>142</v>
      </c>
      <c r="AU335" s="211" t="s">
        <v>90</v>
      </c>
      <c r="AV335" s="12" t="s">
        <v>90</v>
      </c>
      <c r="AW335" s="12" t="s">
        <v>36</v>
      </c>
      <c r="AX335" s="12" t="s">
        <v>81</v>
      </c>
      <c r="AY335" s="211" t="s">
        <v>133</v>
      </c>
    </row>
    <row r="336" spans="2:51" s="12" customFormat="1" ht="12">
      <c r="B336" s="200"/>
      <c r="C336" s="201"/>
      <c r="D336" s="202" t="s">
        <v>142</v>
      </c>
      <c r="E336" s="203" t="s">
        <v>1</v>
      </c>
      <c r="F336" s="204" t="s">
        <v>281</v>
      </c>
      <c r="G336" s="201"/>
      <c r="H336" s="205">
        <v>7.524</v>
      </c>
      <c r="I336" s="206"/>
      <c r="J336" s="201"/>
      <c r="K336" s="201"/>
      <c r="L336" s="207"/>
      <c r="M336" s="208"/>
      <c r="N336" s="209"/>
      <c r="O336" s="209"/>
      <c r="P336" s="209"/>
      <c r="Q336" s="209"/>
      <c r="R336" s="209"/>
      <c r="S336" s="209"/>
      <c r="T336" s="210"/>
      <c r="AT336" s="211" t="s">
        <v>142</v>
      </c>
      <c r="AU336" s="211" t="s">
        <v>90</v>
      </c>
      <c r="AV336" s="12" t="s">
        <v>90</v>
      </c>
      <c r="AW336" s="12" t="s">
        <v>36</v>
      </c>
      <c r="AX336" s="12" t="s">
        <v>81</v>
      </c>
      <c r="AY336" s="211" t="s">
        <v>133</v>
      </c>
    </row>
    <row r="337" spans="2:51" s="12" customFormat="1" ht="12">
      <c r="B337" s="200"/>
      <c r="C337" s="201"/>
      <c r="D337" s="202" t="s">
        <v>142</v>
      </c>
      <c r="E337" s="203" t="s">
        <v>1</v>
      </c>
      <c r="F337" s="204" t="s">
        <v>282</v>
      </c>
      <c r="G337" s="201"/>
      <c r="H337" s="205">
        <v>20.064</v>
      </c>
      <c r="I337" s="206"/>
      <c r="J337" s="201"/>
      <c r="K337" s="201"/>
      <c r="L337" s="207"/>
      <c r="M337" s="208"/>
      <c r="N337" s="209"/>
      <c r="O337" s="209"/>
      <c r="P337" s="209"/>
      <c r="Q337" s="209"/>
      <c r="R337" s="209"/>
      <c r="S337" s="209"/>
      <c r="T337" s="210"/>
      <c r="AT337" s="211" t="s">
        <v>142</v>
      </c>
      <c r="AU337" s="211" t="s">
        <v>90</v>
      </c>
      <c r="AV337" s="12" t="s">
        <v>90</v>
      </c>
      <c r="AW337" s="12" t="s">
        <v>36</v>
      </c>
      <c r="AX337" s="12" t="s">
        <v>81</v>
      </c>
      <c r="AY337" s="211" t="s">
        <v>133</v>
      </c>
    </row>
    <row r="338" spans="2:51" s="12" customFormat="1" ht="12">
      <c r="B338" s="200"/>
      <c r="C338" s="201"/>
      <c r="D338" s="202" t="s">
        <v>142</v>
      </c>
      <c r="E338" s="203" t="s">
        <v>1</v>
      </c>
      <c r="F338" s="204" t="s">
        <v>289</v>
      </c>
      <c r="G338" s="201"/>
      <c r="H338" s="205">
        <v>18.533</v>
      </c>
      <c r="I338" s="206"/>
      <c r="J338" s="201"/>
      <c r="K338" s="201"/>
      <c r="L338" s="207"/>
      <c r="M338" s="208"/>
      <c r="N338" s="209"/>
      <c r="O338" s="209"/>
      <c r="P338" s="209"/>
      <c r="Q338" s="209"/>
      <c r="R338" s="209"/>
      <c r="S338" s="209"/>
      <c r="T338" s="210"/>
      <c r="AT338" s="211" t="s">
        <v>142</v>
      </c>
      <c r="AU338" s="211" t="s">
        <v>90</v>
      </c>
      <c r="AV338" s="12" t="s">
        <v>90</v>
      </c>
      <c r="AW338" s="12" t="s">
        <v>36</v>
      </c>
      <c r="AX338" s="12" t="s">
        <v>81</v>
      </c>
      <c r="AY338" s="211" t="s">
        <v>133</v>
      </c>
    </row>
    <row r="339" spans="2:51" s="12" customFormat="1" ht="12">
      <c r="B339" s="200"/>
      <c r="C339" s="201"/>
      <c r="D339" s="202" t="s">
        <v>142</v>
      </c>
      <c r="E339" s="203" t="s">
        <v>1</v>
      </c>
      <c r="F339" s="204" t="s">
        <v>283</v>
      </c>
      <c r="G339" s="201"/>
      <c r="H339" s="205">
        <v>13.205</v>
      </c>
      <c r="I339" s="206"/>
      <c r="J339" s="201"/>
      <c r="K339" s="201"/>
      <c r="L339" s="207"/>
      <c r="M339" s="208"/>
      <c r="N339" s="209"/>
      <c r="O339" s="209"/>
      <c r="P339" s="209"/>
      <c r="Q339" s="209"/>
      <c r="R339" s="209"/>
      <c r="S339" s="209"/>
      <c r="T339" s="210"/>
      <c r="AT339" s="211" t="s">
        <v>142</v>
      </c>
      <c r="AU339" s="211" t="s">
        <v>90</v>
      </c>
      <c r="AV339" s="12" t="s">
        <v>90</v>
      </c>
      <c r="AW339" s="12" t="s">
        <v>36</v>
      </c>
      <c r="AX339" s="12" t="s">
        <v>81</v>
      </c>
      <c r="AY339" s="211" t="s">
        <v>133</v>
      </c>
    </row>
    <row r="340" spans="2:51" s="12" customFormat="1" ht="12">
      <c r="B340" s="200"/>
      <c r="C340" s="201"/>
      <c r="D340" s="202" t="s">
        <v>142</v>
      </c>
      <c r="E340" s="203" t="s">
        <v>1</v>
      </c>
      <c r="F340" s="204" t="s">
        <v>284</v>
      </c>
      <c r="G340" s="201"/>
      <c r="H340" s="205">
        <v>13.205</v>
      </c>
      <c r="I340" s="206"/>
      <c r="J340" s="201"/>
      <c r="K340" s="201"/>
      <c r="L340" s="207"/>
      <c r="M340" s="208"/>
      <c r="N340" s="209"/>
      <c r="O340" s="209"/>
      <c r="P340" s="209"/>
      <c r="Q340" s="209"/>
      <c r="R340" s="209"/>
      <c r="S340" s="209"/>
      <c r="T340" s="210"/>
      <c r="AT340" s="211" t="s">
        <v>142</v>
      </c>
      <c r="AU340" s="211" t="s">
        <v>90</v>
      </c>
      <c r="AV340" s="12" t="s">
        <v>90</v>
      </c>
      <c r="AW340" s="12" t="s">
        <v>36</v>
      </c>
      <c r="AX340" s="12" t="s">
        <v>81</v>
      </c>
      <c r="AY340" s="211" t="s">
        <v>133</v>
      </c>
    </row>
    <row r="341" spans="2:51" s="13" customFormat="1" ht="12">
      <c r="B341" s="212"/>
      <c r="C341" s="213"/>
      <c r="D341" s="202" t="s">
        <v>142</v>
      </c>
      <c r="E341" s="214" t="s">
        <v>1</v>
      </c>
      <c r="F341" s="215" t="s">
        <v>169</v>
      </c>
      <c r="G341" s="213"/>
      <c r="H341" s="216">
        <v>215.36200000000002</v>
      </c>
      <c r="I341" s="217"/>
      <c r="J341" s="213"/>
      <c r="K341" s="213"/>
      <c r="L341" s="218"/>
      <c r="M341" s="219"/>
      <c r="N341" s="220"/>
      <c r="O341" s="220"/>
      <c r="P341" s="220"/>
      <c r="Q341" s="220"/>
      <c r="R341" s="220"/>
      <c r="S341" s="220"/>
      <c r="T341" s="221"/>
      <c r="AT341" s="222" t="s">
        <v>142</v>
      </c>
      <c r="AU341" s="222" t="s">
        <v>90</v>
      </c>
      <c r="AV341" s="13" t="s">
        <v>140</v>
      </c>
      <c r="AW341" s="13" t="s">
        <v>36</v>
      </c>
      <c r="AX341" s="13" t="s">
        <v>21</v>
      </c>
      <c r="AY341" s="222" t="s">
        <v>133</v>
      </c>
    </row>
    <row r="342" spans="2:65" s="1" customFormat="1" ht="24" customHeight="1">
      <c r="B342" s="33"/>
      <c r="C342" s="187" t="s">
        <v>366</v>
      </c>
      <c r="D342" s="187" t="s">
        <v>136</v>
      </c>
      <c r="E342" s="188" t="s">
        <v>367</v>
      </c>
      <c r="F342" s="189" t="s">
        <v>368</v>
      </c>
      <c r="G342" s="190" t="s">
        <v>293</v>
      </c>
      <c r="H342" s="191">
        <v>667</v>
      </c>
      <c r="I342" s="192"/>
      <c r="J342" s="193">
        <f>ROUND(I342*H342,2)</f>
        <v>0</v>
      </c>
      <c r="K342" s="189" t="s">
        <v>1</v>
      </c>
      <c r="L342" s="37"/>
      <c r="M342" s="194" t="s">
        <v>1</v>
      </c>
      <c r="N342" s="195" t="s">
        <v>46</v>
      </c>
      <c r="O342" s="65"/>
      <c r="P342" s="196">
        <f>O342*H342</f>
        <v>0</v>
      </c>
      <c r="Q342" s="196">
        <v>0</v>
      </c>
      <c r="R342" s="196">
        <f>Q342*H342</f>
        <v>0</v>
      </c>
      <c r="S342" s="196">
        <v>0.0125</v>
      </c>
      <c r="T342" s="197">
        <f>S342*H342</f>
        <v>8.3375</v>
      </c>
      <c r="AR342" s="198" t="s">
        <v>290</v>
      </c>
      <c r="AT342" s="198" t="s">
        <v>136</v>
      </c>
      <c r="AU342" s="198" t="s">
        <v>90</v>
      </c>
      <c r="AY342" s="16" t="s">
        <v>133</v>
      </c>
      <c r="BE342" s="199">
        <f>IF(N342="základní",J342,0)</f>
        <v>0</v>
      </c>
      <c r="BF342" s="199">
        <f>IF(N342="snížená",J342,0)</f>
        <v>0</v>
      </c>
      <c r="BG342" s="199">
        <f>IF(N342="zákl. přenesená",J342,0)</f>
        <v>0</v>
      </c>
      <c r="BH342" s="199">
        <f>IF(N342="sníž. přenesená",J342,0)</f>
        <v>0</v>
      </c>
      <c r="BI342" s="199">
        <f>IF(N342="nulová",J342,0)</f>
        <v>0</v>
      </c>
      <c r="BJ342" s="16" t="s">
        <v>21</v>
      </c>
      <c r="BK342" s="199">
        <f>ROUND(I342*H342,2)</f>
        <v>0</v>
      </c>
      <c r="BL342" s="16" t="s">
        <v>290</v>
      </c>
      <c r="BM342" s="198" t="s">
        <v>369</v>
      </c>
    </row>
    <row r="343" spans="2:51" s="12" customFormat="1" ht="12">
      <c r="B343" s="200"/>
      <c r="C343" s="201"/>
      <c r="D343" s="202" t="s">
        <v>142</v>
      </c>
      <c r="E343" s="203" t="s">
        <v>1</v>
      </c>
      <c r="F343" s="204" t="s">
        <v>370</v>
      </c>
      <c r="G343" s="201"/>
      <c r="H343" s="205">
        <v>18</v>
      </c>
      <c r="I343" s="206"/>
      <c r="J343" s="201"/>
      <c r="K343" s="201"/>
      <c r="L343" s="207"/>
      <c r="M343" s="208"/>
      <c r="N343" s="209"/>
      <c r="O343" s="209"/>
      <c r="P343" s="209"/>
      <c r="Q343" s="209"/>
      <c r="R343" s="209"/>
      <c r="S343" s="209"/>
      <c r="T343" s="210"/>
      <c r="AT343" s="211" t="s">
        <v>142</v>
      </c>
      <c r="AU343" s="211" t="s">
        <v>90</v>
      </c>
      <c r="AV343" s="12" t="s">
        <v>90</v>
      </c>
      <c r="AW343" s="12" t="s">
        <v>36</v>
      </c>
      <c r="AX343" s="12" t="s">
        <v>81</v>
      </c>
      <c r="AY343" s="211" t="s">
        <v>133</v>
      </c>
    </row>
    <row r="344" spans="2:51" s="12" customFormat="1" ht="12">
      <c r="B344" s="200"/>
      <c r="C344" s="201"/>
      <c r="D344" s="202" t="s">
        <v>142</v>
      </c>
      <c r="E344" s="203" t="s">
        <v>1</v>
      </c>
      <c r="F344" s="204" t="s">
        <v>371</v>
      </c>
      <c r="G344" s="201"/>
      <c r="H344" s="205">
        <v>16</v>
      </c>
      <c r="I344" s="206"/>
      <c r="J344" s="201"/>
      <c r="K344" s="201"/>
      <c r="L344" s="207"/>
      <c r="M344" s="208"/>
      <c r="N344" s="209"/>
      <c r="O344" s="209"/>
      <c r="P344" s="209"/>
      <c r="Q344" s="209"/>
      <c r="R344" s="209"/>
      <c r="S344" s="209"/>
      <c r="T344" s="210"/>
      <c r="AT344" s="211" t="s">
        <v>142</v>
      </c>
      <c r="AU344" s="211" t="s">
        <v>90</v>
      </c>
      <c r="AV344" s="12" t="s">
        <v>90</v>
      </c>
      <c r="AW344" s="12" t="s">
        <v>36</v>
      </c>
      <c r="AX344" s="12" t="s">
        <v>81</v>
      </c>
      <c r="AY344" s="211" t="s">
        <v>133</v>
      </c>
    </row>
    <row r="345" spans="2:51" s="12" customFormat="1" ht="12">
      <c r="B345" s="200"/>
      <c r="C345" s="201"/>
      <c r="D345" s="202" t="s">
        <v>142</v>
      </c>
      <c r="E345" s="203" t="s">
        <v>1</v>
      </c>
      <c r="F345" s="204" t="s">
        <v>372</v>
      </c>
      <c r="G345" s="201"/>
      <c r="H345" s="205">
        <v>30</v>
      </c>
      <c r="I345" s="206"/>
      <c r="J345" s="201"/>
      <c r="K345" s="201"/>
      <c r="L345" s="207"/>
      <c r="M345" s="208"/>
      <c r="N345" s="209"/>
      <c r="O345" s="209"/>
      <c r="P345" s="209"/>
      <c r="Q345" s="209"/>
      <c r="R345" s="209"/>
      <c r="S345" s="209"/>
      <c r="T345" s="210"/>
      <c r="AT345" s="211" t="s">
        <v>142</v>
      </c>
      <c r="AU345" s="211" t="s">
        <v>90</v>
      </c>
      <c r="AV345" s="12" t="s">
        <v>90</v>
      </c>
      <c r="AW345" s="12" t="s">
        <v>36</v>
      </c>
      <c r="AX345" s="12" t="s">
        <v>81</v>
      </c>
      <c r="AY345" s="211" t="s">
        <v>133</v>
      </c>
    </row>
    <row r="346" spans="2:51" s="12" customFormat="1" ht="12">
      <c r="B346" s="200"/>
      <c r="C346" s="201"/>
      <c r="D346" s="202" t="s">
        <v>142</v>
      </c>
      <c r="E346" s="203" t="s">
        <v>1</v>
      </c>
      <c r="F346" s="204" t="s">
        <v>373</v>
      </c>
      <c r="G346" s="201"/>
      <c r="H346" s="205">
        <v>32</v>
      </c>
      <c r="I346" s="206"/>
      <c r="J346" s="201"/>
      <c r="K346" s="201"/>
      <c r="L346" s="207"/>
      <c r="M346" s="208"/>
      <c r="N346" s="209"/>
      <c r="O346" s="209"/>
      <c r="P346" s="209"/>
      <c r="Q346" s="209"/>
      <c r="R346" s="209"/>
      <c r="S346" s="209"/>
      <c r="T346" s="210"/>
      <c r="AT346" s="211" t="s">
        <v>142</v>
      </c>
      <c r="AU346" s="211" t="s">
        <v>90</v>
      </c>
      <c r="AV346" s="12" t="s">
        <v>90</v>
      </c>
      <c r="AW346" s="12" t="s">
        <v>36</v>
      </c>
      <c r="AX346" s="12" t="s">
        <v>81</v>
      </c>
      <c r="AY346" s="211" t="s">
        <v>133</v>
      </c>
    </row>
    <row r="347" spans="2:51" s="12" customFormat="1" ht="12">
      <c r="B347" s="200"/>
      <c r="C347" s="201"/>
      <c r="D347" s="202" t="s">
        <v>142</v>
      </c>
      <c r="E347" s="203" t="s">
        <v>1</v>
      </c>
      <c r="F347" s="204" t="s">
        <v>374</v>
      </c>
      <c r="G347" s="201"/>
      <c r="H347" s="205">
        <v>12</v>
      </c>
      <c r="I347" s="206"/>
      <c r="J347" s="201"/>
      <c r="K347" s="201"/>
      <c r="L347" s="207"/>
      <c r="M347" s="208"/>
      <c r="N347" s="209"/>
      <c r="O347" s="209"/>
      <c r="P347" s="209"/>
      <c r="Q347" s="209"/>
      <c r="R347" s="209"/>
      <c r="S347" s="209"/>
      <c r="T347" s="210"/>
      <c r="AT347" s="211" t="s">
        <v>142</v>
      </c>
      <c r="AU347" s="211" t="s">
        <v>90</v>
      </c>
      <c r="AV347" s="12" t="s">
        <v>90</v>
      </c>
      <c r="AW347" s="12" t="s">
        <v>36</v>
      </c>
      <c r="AX347" s="12" t="s">
        <v>81</v>
      </c>
      <c r="AY347" s="211" t="s">
        <v>133</v>
      </c>
    </row>
    <row r="348" spans="2:51" s="12" customFormat="1" ht="12">
      <c r="B348" s="200"/>
      <c r="C348" s="201"/>
      <c r="D348" s="202" t="s">
        <v>142</v>
      </c>
      <c r="E348" s="203" t="s">
        <v>1</v>
      </c>
      <c r="F348" s="204" t="s">
        <v>375</v>
      </c>
      <c r="G348" s="201"/>
      <c r="H348" s="205">
        <v>18</v>
      </c>
      <c r="I348" s="206"/>
      <c r="J348" s="201"/>
      <c r="K348" s="201"/>
      <c r="L348" s="207"/>
      <c r="M348" s="208"/>
      <c r="N348" s="209"/>
      <c r="O348" s="209"/>
      <c r="P348" s="209"/>
      <c r="Q348" s="209"/>
      <c r="R348" s="209"/>
      <c r="S348" s="209"/>
      <c r="T348" s="210"/>
      <c r="AT348" s="211" t="s">
        <v>142</v>
      </c>
      <c r="AU348" s="211" t="s">
        <v>90</v>
      </c>
      <c r="AV348" s="12" t="s">
        <v>90</v>
      </c>
      <c r="AW348" s="12" t="s">
        <v>36</v>
      </c>
      <c r="AX348" s="12" t="s">
        <v>81</v>
      </c>
      <c r="AY348" s="211" t="s">
        <v>133</v>
      </c>
    </row>
    <row r="349" spans="2:51" s="12" customFormat="1" ht="12">
      <c r="B349" s="200"/>
      <c r="C349" s="201"/>
      <c r="D349" s="202" t="s">
        <v>142</v>
      </c>
      <c r="E349" s="203" t="s">
        <v>1</v>
      </c>
      <c r="F349" s="204" t="s">
        <v>376</v>
      </c>
      <c r="G349" s="201"/>
      <c r="H349" s="205">
        <v>24</v>
      </c>
      <c r="I349" s="206"/>
      <c r="J349" s="201"/>
      <c r="K349" s="201"/>
      <c r="L349" s="207"/>
      <c r="M349" s="208"/>
      <c r="N349" s="209"/>
      <c r="O349" s="209"/>
      <c r="P349" s="209"/>
      <c r="Q349" s="209"/>
      <c r="R349" s="209"/>
      <c r="S349" s="209"/>
      <c r="T349" s="210"/>
      <c r="AT349" s="211" t="s">
        <v>142</v>
      </c>
      <c r="AU349" s="211" t="s">
        <v>90</v>
      </c>
      <c r="AV349" s="12" t="s">
        <v>90</v>
      </c>
      <c r="AW349" s="12" t="s">
        <v>36</v>
      </c>
      <c r="AX349" s="12" t="s">
        <v>81</v>
      </c>
      <c r="AY349" s="211" t="s">
        <v>133</v>
      </c>
    </row>
    <row r="350" spans="2:51" s="12" customFormat="1" ht="12">
      <c r="B350" s="200"/>
      <c r="C350" s="201"/>
      <c r="D350" s="202" t="s">
        <v>142</v>
      </c>
      <c r="E350" s="203" t="s">
        <v>1</v>
      </c>
      <c r="F350" s="204" t="s">
        <v>377</v>
      </c>
      <c r="G350" s="201"/>
      <c r="H350" s="205">
        <v>24</v>
      </c>
      <c r="I350" s="206"/>
      <c r="J350" s="201"/>
      <c r="K350" s="201"/>
      <c r="L350" s="207"/>
      <c r="M350" s="208"/>
      <c r="N350" s="209"/>
      <c r="O350" s="209"/>
      <c r="P350" s="209"/>
      <c r="Q350" s="209"/>
      <c r="R350" s="209"/>
      <c r="S350" s="209"/>
      <c r="T350" s="210"/>
      <c r="AT350" s="211" t="s">
        <v>142</v>
      </c>
      <c r="AU350" s="211" t="s">
        <v>90</v>
      </c>
      <c r="AV350" s="12" t="s">
        <v>90</v>
      </c>
      <c r="AW350" s="12" t="s">
        <v>36</v>
      </c>
      <c r="AX350" s="12" t="s">
        <v>81</v>
      </c>
      <c r="AY350" s="211" t="s">
        <v>133</v>
      </c>
    </row>
    <row r="351" spans="2:51" s="12" customFormat="1" ht="12">
      <c r="B351" s="200"/>
      <c r="C351" s="201"/>
      <c r="D351" s="202" t="s">
        <v>142</v>
      </c>
      <c r="E351" s="203" t="s">
        <v>1</v>
      </c>
      <c r="F351" s="204" t="s">
        <v>378</v>
      </c>
      <c r="G351" s="201"/>
      <c r="H351" s="205">
        <v>6</v>
      </c>
      <c r="I351" s="206"/>
      <c r="J351" s="201"/>
      <c r="K351" s="201"/>
      <c r="L351" s="207"/>
      <c r="M351" s="208"/>
      <c r="N351" s="209"/>
      <c r="O351" s="209"/>
      <c r="P351" s="209"/>
      <c r="Q351" s="209"/>
      <c r="R351" s="209"/>
      <c r="S351" s="209"/>
      <c r="T351" s="210"/>
      <c r="AT351" s="211" t="s">
        <v>142</v>
      </c>
      <c r="AU351" s="211" t="s">
        <v>90</v>
      </c>
      <c r="AV351" s="12" t="s">
        <v>90</v>
      </c>
      <c r="AW351" s="12" t="s">
        <v>36</v>
      </c>
      <c r="AX351" s="12" t="s">
        <v>81</v>
      </c>
      <c r="AY351" s="211" t="s">
        <v>133</v>
      </c>
    </row>
    <row r="352" spans="2:51" s="12" customFormat="1" ht="12">
      <c r="B352" s="200"/>
      <c r="C352" s="201"/>
      <c r="D352" s="202" t="s">
        <v>142</v>
      </c>
      <c r="E352" s="203" t="s">
        <v>1</v>
      </c>
      <c r="F352" s="204" t="s">
        <v>379</v>
      </c>
      <c r="G352" s="201"/>
      <c r="H352" s="205">
        <v>16</v>
      </c>
      <c r="I352" s="206"/>
      <c r="J352" s="201"/>
      <c r="K352" s="201"/>
      <c r="L352" s="207"/>
      <c r="M352" s="208"/>
      <c r="N352" s="209"/>
      <c r="O352" s="209"/>
      <c r="P352" s="209"/>
      <c r="Q352" s="209"/>
      <c r="R352" s="209"/>
      <c r="S352" s="209"/>
      <c r="T352" s="210"/>
      <c r="AT352" s="211" t="s">
        <v>142</v>
      </c>
      <c r="AU352" s="211" t="s">
        <v>90</v>
      </c>
      <c r="AV352" s="12" t="s">
        <v>90</v>
      </c>
      <c r="AW352" s="12" t="s">
        <v>36</v>
      </c>
      <c r="AX352" s="12" t="s">
        <v>81</v>
      </c>
      <c r="AY352" s="211" t="s">
        <v>133</v>
      </c>
    </row>
    <row r="353" spans="2:51" s="12" customFormat="1" ht="12">
      <c r="B353" s="200"/>
      <c r="C353" s="201"/>
      <c r="D353" s="202" t="s">
        <v>142</v>
      </c>
      <c r="E353" s="203" t="s">
        <v>1</v>
      </c>
      <c r="F353" s="204" t="s">
        <v>380</v>
      </c>
      <c r="G353" s="201"/>
      <c r="H353" s="205">
        <v>24</v>
      </c>
      <c r="I353" s="206"/>
      <c r="J353" s="201"/>
      <c r="K353" s="201"/>
      <c r="L353" s="207"/>
      <c r="M353" s="208"/>
      <c r="N353" s="209"/>
      <c r="O353" s="209"/>
      <c r="P353" s="209"/>
      <c r="Q353" s="209"/>
      <c r="R353" s="209"/>
      <c r="S353" s="209"/>
      <c r="T353" s="210"/>
      <c r="AT353" s="211" t="s">
        <v>142</v>
      </c>
      <c r="AU353" s="211" t="s">
        <v>90</v>
      </c>
      <c r="AV353" s="12" t="s">
        <v>90</v>
      </c>
      <c r="AW353" s="12" t="s">
        <v>36</v>
      </c>
      <c r="AX353" s="12" t="s">
        <v>81</v>
      </c>
      <c r="AY353" s="211" t="s">
        <v>133</v>
      </c>
    </row>
    <row r="354" spans="2:51" s="12" customFormat="1" ht="12">
      <c r="B354" s="200"/>
      <c r="C354" s="201"/>
      <c r="D354" s="202" t="s">
        <v>142</v>
      </c>
      <c r="E354" s="203" t="s">
        <v>1</v>
      </c>
      <c r="F354" s="204" t="s">
        <v>381</v>
      </c>
      <c r="G354" s="201"/>
      <c r="H354" s="205">
        <v>16</v>
      </c>
      <c r="I354" s="206"/>
      <c r="J354" s="201"/>
      <c r="K354" s="201"/>
      <c r="L354" s="207"/>
      <c r="M354" s="208"/>
      <c r="N354" s="209"/>
      <c r="O354" s="209"/>
      <c r="P354" s="209"/>
      <c r="Q354" s="209"/>
      <c r="R354" s="209"/>
      <c r="S354" s="209"/>
      <c r="T354" s="210"/>
      <c r="AT354" s="211" t="s">
        <v>142</v>
      </c>
      <c r="AU354" s="211" t="s">
        <v>90</v>
      </c>
      <c r="AV354" s="12" t="s">
        <v>90</v>
      </c>
      <c r="AW354" s="12" t="s">
        <v>36</v>
      </c>
      <c r="AX354" s="12" t="s">
        <v>81</v>
      </c>
      <c r="AY354" s="211" t="s">
        <v>133</v>
      </c>
    </row>
    <row r="355" spans="2:51" s="12" customFormat="1" ht="12">
      <c r="B355" s="200"/>
      <c r="C355" s="201"/>
      <c r="D355" s="202" t="s">
        <v>142</v>
      </c>
      <c r="E355" s="203" t="s">
        <v>1</v>
      </c>
      <c r="F355" s="204" t="s">
        <v>382</v>
      </c>
      <c r="G355" s="201"/>
      <c r="H355" s="205">
        <v>8</v>
      </c>
      <c r="I355" s="206"/>
      <c r="J355" s="201"/>
      <c r="K355" s="201"/>
      <c r="L355" s="207"/>
      <c r="M355" s="208"/>
      <c r="N355" s="209"/>
      <c r="O355" s="209"/>
      <c r="P355" s="209"/>
      <c r="Q355" s="209"/>
      <c r="R355" s="209"/>
      <c r="S355" s="209"/>
      <c r="T355" s="210"/>
      <c r="AT355" s="211" t="s">
        <v>142</v>
      </c>
      <c r="AU355" s="211" t="s">
        <v>90</v>
      </c>
      <c r="AV355" s="12" t="s">
        <v>90</v>
      </c>
      <c r="AW355" s="12" t="s">
        <v>36</v>
      </c>
      <c r="AX355" s="12" t="s">
        <v>81</v>
      </c>
      <c r="AY355" s="211" t="s">
        <v>133</v>
      </c>
    </row>
    <row r="356" spans="2:51" s="12" customFormat="1" ht="12">
      <c r="B356" s="200"/>
      <c r="C356" s="201"/>
      <c r="D356" s="202" t="s">
        <v>142</v>
      </c>
      <c r="E356" s="203" t="s">
        <v>1</v>
      </c>
      <c r="F356" s="204" t="s">
        <v>383</v>
      </c>
      <c r="G356" s="201"/>
      <c r="H356" s="205">
        <v>176</v>
      </c>
      <c r="I356" s="206"/>
      <c r="J356" s="201"/>
      <c r="K356" s="201"/>
      <c r="L356" s="207"/>
      <c r="M356" s="208"/>
      <c r="N356" s="209"/>
      <c r="O356" s="209"/>
      <c r="P356" s="209"/>
      <c r="Q356" s="209"/>
      <c r="R356" s="209"/>
      <c r="S356" s="209"/>
      <c r="T356" s="210"/>
      <c r="AT356" s="211" t="s">
        <v>142</v>
      </c>
      <c r="AU356" s="211" t="s">
        <v>90</v>
      </c>
      <c r="AV356" s="12" t="s">
        <v>90</v>
      </c>
      <c r="AW356" s="12" t="s">
        <v>36</v>
      </c>
      <c r="AX356" s="12" t="s">
        <v>81</v>
      </c>
      <c r="AY356" s="211" t="s">
        <v>133</v>
      </c>
    </row>
    <row r="357" spans="2:51" s="12" customFormat="1" ht="12">
      <c r="B357" s="200"/>
      <c r="C357" s="201"/>
      <c r="D357" s="202" t="s">
        <v>142</v>
      </c>
      <c r="E357" s="203" t="s">
        <v>1</v>
      </c>
      <c r="F357" s="204" t="s">
        <v>384</v>
      </c>
      <c r="G357" s="201"/>
      <c r="H357" s="205">
        <v>18</v>
      </c>
      <c r="I357" s="206"/>
      <c r="J357" s="201"/>
      <c r="K357" s="201"/>
      <c r="L357" s="207"/>
      <c r="M357" s="208"/>
      <c r="N357" s="209"/>
      <c r="O357" s="209"/>
      <c r="P357" s="209"/>
      <c r="Q357" s="209"/>
      <c r="R357" s="209"/>
      <c r="S357" s="209"/>
      <c r="T357" s="210"/>
      <c r="AT357" s="211" t="s">
        <v>142</v>
      </c>
      <c r="AU357" s="211" t="s">
        <v>90</v>
      </c>
      <c r="AV357" s="12" t="s">
        <v>90</v>
      </c>
      <c r="AW357" s="12" t="s">
        <v>36</v>
      </c>
      <c r="AX357" s="12" t="s">
        <v>81</v>
      </c>
      <c r="AY357" s="211" t="s">
        <v>133</v>
      </c>
    </row>
    <row r="358" spans="2:51" s="12" customFormat="1" ht="12">
      <c r="B358" s="200"/>
      <c r="C358" s="201"/>
      <c r="D358" s="202" t="s">
        <v>142</v>
      </c>
      <c r="E358" s="203" t="s">
        <v>1</v>
      </c>
      <c r="F358" s="204" t="s">
        <v>385</v>
      </c>
      <c r="G358" s="201"/>
      <c r="H358" s="205">
        <v>64</v>
      </c>
      <c r="I358" s="206"/>
      <c r="J358" s="201"/>
      <c r="K358" s="201"/>
      <c r="L358" s="207"/>
      <c r="M358" s="208"/>
      <c r="N358" s="209"/>
      <c r="O358" s="209"/>
      <c r="P358" s="209"/>
      <c r="Q358" s="209"/>
      <c r="R358" s="209"/>
      <c r="S358" s="209"/>
      <c r="T358" s="210"/>
      <c r="AT358" s="211" t="s">
        <v>142</v>
      </c>
      <c r="AU358" s="211" t="s">
        <v>90</v>
      </c>
      <c r="AV358" s="12" t="s">
        <v>90</v>
      </c>
      <c r="AW358" s="12" t="s">
        <v>36</v>
      </c>
      <c r="AX358" s="12" t="s">
        <v>81</v>
      </c>
      <c r="AY358" s="211" t="s">
        <v>133</v>
      </c>
    </row>
    <row r="359" spans="2:51" s="12" customFormat="1" ht="12">
      <c r="B359" s="200"/>
      <c r="C359" s="201"/>
      <c r="D359" s="202" t="s">
        <v>142</v>
      </c>
      <c r="E359" s="203" t="s">
        <v>1</v>
      </c>
      <c r="F359" s="204" t="s">
        <v>386</v>
      </c>
      <c r="G359" s="201"/>
      <c r="H359" s="205">
        <v>24</v>
      </c>
      <c r="I359" s="206"/>
      <c r="J359" s="201"/>
      <c r="K359" s="201"/>
      <c r="L359" s="207"/>
      <c r="M359" s="208"/>
      <c r="N359" s="209"/>
      <c r="O359" s="209"/>
      <c r="P359" s="209"/>
      <c r="Q359" s="209"/>
      <c r="R359" s="209"/>
      <c r="S359" s="209"/>
      <c r="T359" s="210"/>
      <c r="AT359" s="211" t="s">
        <v>142</v>
      </c>
      <c r="AU359" s="211" t="s">
        <v>90</v>
      </c>
      <c r="AV359" s="12" t="s">
        <v>90</v>
      </c>
      <c r="AW359" s="12" t="s">
        <v>36</v>
      </c>
      <c r="AX359" s="12" t="s">
        <v>81</v>
      </c>
      <c r="AY359" s="211" t="s">
        <v>133</v>
      </c>
    </row>
    <row r="360" spans="2:51" s="12" customFormat="1" ht="12">
      <c r="B360" s="200"/>
      <c r="C360" s="201"/>
      <c r="D360" s="202" t="s">
        <v>142</v>
      </c>
      <c r="E360" s="203" t="s">
        <v>1</v>
      </c>
      <c r="F360" s="204" t="s">
        <v>387</v>
      </c>
      <c r="G360" s="201"/>
      <c r="H360" s="205">
        <v>2</v>
      </c>
      <c r="I360" s="206"/>
      <c r="J360" s="201"/>
      <c r="K360" s="201"/>
      <c r="L360" s="207"/>
      <c r="M360" s="208"/>
      <c r="N360" s="209"/>
      <c r="O360" s="209"/>
      <c r="P360" s="209"/>
      <c r="Q360" s="209"/>
      <c r="R360" s="209"/>
      <c r="S360" s="209"/>
      <c r="T360" s="210"/>
      <c r="AT360" s="211" t="s">
        <v>142</v>
      </c>
      <c r="AU360" s="211" t="s">
        <v>90</v>
      </c>
      <c r="AV360" s="12" t="s">
        <v>90</v>
      </c>
      <c r="AW360" s="12" t="s">
        <v>36</v>
      </c>
      <c r="AX360" s="12" t="s">
        <v>81</v>
      </c>
      <c r="AY360" s="211" t="s">
        <v>133</v>
      </c>
    </row>
    <row r="361" spans="2:51" s="12" customFormat="1" ht="12">
      <c r="B361" s="200"/>
      <c r="C361" s="201"/>
      <c r="D361" s="202" t="s">
        <v>142</v>
      </c>
      <c r="E361" s="203" t="s">
        <v>1</v>
      </c>
      <c r="F361" s="204" t="s">
        <v>388</v>
      </c>
      <c r="G361" s="201"/>
      <c r="H361" s="205">
        <v>2</v>
      </c>
      <c r="I361" s="206"/>
      <c r="J361" s="201"/>
      <c r="K361" s="201"/>
      <c r="L361" s="207"/>
      <c r="M361" s="208"/>
      <c r="N361" s="209"/>
      <c r="O361" s="209"/>
      <c r="P361" s="209"/>
      <c r="Q361" s="209"/>
      <c r="R361" s="209"/>
      <c r="S361" s="209"/>
      <c r="T361" s="210"/>
      <c r="AT361" s="211" t="s">
        <v>142</v>
      </c>
      <c r="AU361" s="211" t="s">
        <v>90</v>
      </c>
      <c r="AV361" s="12" t="s">
        <v>90</v>
      </c>
      <c r="AW361" s="12" t="s">
        <v>36</v>
      </c>
      <c r="AX361" s="12" t="s">
        <v>81</v>
      </c>
      <c r="AY361" s="211" t="s">
        <v>133</v>
      </c>
    </row>
    <row r="362" spans="2:51" s="12" customFormat="1" ht="12">
      <c r="B362" s="200"/>
      <c r="C362" s="201"/>
      <c r="D362" s="202" t="s">
        <v>142</v>
      </c>
      <c r="E362" s="203" t="s">
        <v>1</v>
      </c>
      <c r="F362" s="204" t="s">
        <v>389</v>
      </c>
      <c r="G362" s="201"/>
      <c r="H362" s="205">
        <v>1</v>
      </c>
      <c r="I362" s="206"/>
      <c r="J362" s="201"/>
      <c r="K362" s="201"/>
      <c r="L362" s="207"/>
      <c r="M362" s="208"/>
      <c r="N362" s="209"/>
      <c r="O362" s="209"/>
      <c r="P362" s="209"/>
      <c r="Q362" s="209"/>
      <c r="R362" s="209"/>
      <c r="S362" s="209"/>
      <c r="T362" s="210"/>
      <c r="AT362" s="211" t="s">
        <v>142</v>
      </c>
      <c r="AU362" s="211" t="s">
        <v>90</v>
      </c>
      <c r="AV362" s="12" t="s">
        <v>90</v>
      </c>
      <c r="AW362" s="12" t="s">
        <v>36</v>
      </c>
      <c r="AX362" s="12" t="s">
        <v>81</v>
      </c>
      <c r="AY362" s="211" t="s">
        <v>133</v>
      </c>
    </row>
    <row r="363" spans="2:51" s="12" customFormat="1" ht="12">
      <c r="B363" s="200"/>
      <c r="C363" s="201"/>
      <c r="D363" s="202" t="s">
        <v>142</v>
      </c>
      <c r="E363" s="203" t="s">
        <v>1</v>
      </c>
      <c r="F363" s="204" t="s">
        <v>390</v>
      </c>
      <c r="G363" s="201"/>
      <c r="H363" s="205">
        <v>32</v>
      </c>
      <c r="I363" s="206"/>
      <c r="J363" s="201"/>
      <c r="K363" s="201"/>
      <c r="L363" s="207"/>
      <c r="M363" s="208"/>
      <c r="N363" s="209"/>
      <c r="O363" s="209"/>
      <c r="P363" s="209"/>
      <c r="Q363" s="209"/>
      <c r="R363" s="209"/>
      <c r="S363" s="209"/>
      <c r="T363" s="210"/>
      <c r="AT363" s="211" t="s">
        <v>142</v>
      </c>
      <c r="AU363" s="211" t="s">
        <v>90</v>
      </c>
      <c r="AV363" s="12" t="s">
        <v>90</v>
      </c>
      <c r="AW363" s="12" t="s">
        <v>36</v>
      </c>
      <c r="AX363" s="12" t="s">
        <v>81</v>
      </c>
      <c r="AY363" s="211" t="s">
        <v>133</v>
      </c>
    </row>
    <row r="364" spans="2:51" s="12" customFormat="1" ht="12">
      <c r="B364" s="200"/>
      <c r="C364" s="201"/>
      <c r="D364" s="202" t="s">
        <v>142</v>
      </c>
      <c r="E364" s="203" t="s">
        <v>1</v>
      </c>
      <c r="F364" s="204" t="s">
        <v>391</v>
      </c>
      <c r="G364" s="201"/>
      <c r="H364" s="205">
        <v>24</v>
      </c>
      <c r="I364" s="206"/>
      <c r="J364" s="201"/>
      <c r="K364" s="201"/>
      <c r="L364" s="207"/>
      <c r="M364" s="208"/>
      <c r="N364" s="209"/>
      <c r="O364" s="209"/>
      <c r="P364" s="209"/>
      <c r="Q364" s="209"/>
      <c r="R364" s="209"/>
      <c r="S364" s="209"/>
      <c r="T364" s="210"/>
      <c r="AT364" s="211" t="s">
        <v>142</v>
      </c>
      <c r="AU364" s="211" t="s">
        <v>90</v>
      </c>
      <c r="AV364" s="12" t="s">
        <v>90</v>
      </c>
      <c r="AW364" s="12" t="s">
        <v>36</v>
      </c>
      <c r="AX364" s="12" t="s">
        <v>81</v>
      </c>
      <c r="AY364" s="211" t="s">
        <v>133</v>
      </c>
    </row>
    <row r="365" spans="2:51" s="12" customFormat="1" ht="12">
      <c r="B365" s="200"/>
      <c r="C365" s="201"/>
      <c r="D365" s="202" t="s">
        <v>142</v>
      </c>
      <c r="E365" s="203" t="s">
        <v>1</v>
      </c>
      <c r="F365" s="204" t="s">
        <v>392</v>
      </c>
      <c r="G365" s="201"/>
      <c r="H365" s="205">
        <v>24</v>
      </c>
      <c r="I365" s="206"/>
      <c r="J365" s="201"/>
      <c r="K365" s="201"/>
      <c r="L365" s="207"/>
      <c r="M365" s="208"/>
      <c r="N365" s="209"/>
      <c r="O365" s="209"/>
      <c r="P365" s="209"/>
      <c r="Q365" s="209"/>
      <c r="R365" s="209"/>
      <c r="S365" s="209"/>
      <c r="T365" s="210"/>
      <c r="AT365" s="211" t="s">
        <v>142</v>
      </c>
      <c r="AU365" s="211" t="s">
        <v>90</v>
      </c>
      <c r="AV365" s="12" t="s">
        <v>90</v>
      </c>
      <c r="AW365" s="12" t="s">
        <v>36</v>
      </c>
      <c r="AX365" s="12" t="s">
        <v>81</v>
      </c>
      <c r="AY365" s="211" t="s">
        <v>133</v>
      </c>
    </row>
    <row r="366" spans="2:51" s="12" customFormat="1" ht="12">
      <c r="B366" s="200"/>
      <c r="C366" s="201"/>
      <c r="D366" s="202" t="s">
        <v>142</v>
      </c>
      <c r="E366" s="203" t="s">
        <v>1</v>
      </c>
      <c r="F366" s="204" t="s">
        <v>393</v>
      </c>
      <c r="G366" s="201"/>
      <c r="H366" s="205">
        <v>24</v>
      </c>
      <c r="I366" s="206"/>
      <c r="J366" s="201"/>
      <c r="K366" s="201"/>
      <c r="L366" s="207"/>
      <c r="M366" s="208"/>
      <c r="N366" s="209"/>
      <c r="O366" s="209"/>
      <c r="P366" s="209"/>
      <c r="Q366" s="209"/>
      <c r="R366" s="209"/>
      <c r="S366" s="209"/>
      <c r="T366" s="210"/>
      <c r="AT366" s="211" t="s">
        <v>142</v>
      </c>
      <c r="AU366" s="211" t="s">
        <v>90</v>
      </c>
      <c r="AV366" s="12" t="s">
        <v>90</v>
      </c>
      <c r="AW366" s="12" t="s">
        <v>36</v>
      </c>
      <c r="AX366" s="12" t="s">
        <v>81</v>
      </c>
      <c r="AY366" s="211" t="s">
        <v>133</v>
      </c>
    </row>
    <row r="367" spans="2:51" s="12" customFormat="1" ht="12">
      <c r="B367" s="200"/>
      <c r="C367" s="201"/>
      <c r="D367" s="202" t="s">
        <v>142</v>
      </c>
      <c r="E367" s="203" t="s">
        <v>1</v>
      </c>
      <c r="F367" s="204" t="s">
        <v>394</v>
      </c>
      <c r="G367" s="201"/>
      <c r="H367" s="205">
        <v>8</v>
      </c>
      <c r="I367" s="206"/>
      <c r="J367" s="201"/>
      <c r="K367" s="201"/>
      <c r="L367" s="207"/>
      <c r="M367" s="208"/>
      <c r="N367" s="209"/>
      <c r="O367" s="209"/>
      <c r="P367" s="209"/>
      <c r="Q367" s="209"/>
      <c r="R367" s="209"/>
      <c r="S367" s="209"/>
      <c r="T367" s="210"/>
      <c r="AT367" s="211" t="s">
        <v>142</v>
      </c>
      <c r="AU367" s="211" t="s">
        <v>90</v>
      </c>
      <c r="AV367" s="12" t="s">
        <v>90</v>
      </c>
      <c r="AW367" s="12" t="s">
        <v>36</v>
      </c>
      <c r="AX367" s="12" t="s">
        <v>81</v>
      </c>
      <c r="AY367" s="211" t="s">
        <v>133</v>
      </c>
    </row>
    <row r="368" spans="2:51" s="12" customFormat="1" ht="12">
      <c r="B368" s="200"/>
      <c r="C368" s="201"/>
      <c r="D368" s="202" t="s">
        <v>142</v>
      </c>
      <c r="E368" s="203" t="s">
        <v>1</v>
      </c>
      <c r="F368" s="204" t="s">
        <v>395</v>
      </c>
      <c r="G368" s="201"/>
      <c r="H368" s="205">
        <v>24</v>
      </c>
      <c r="I368" s="206"/>
      <c r="J368" s="201"/>
      <c r="K368" s="201"/>
      <c r="L368" s="207"/>
      <c r="M368" s="208"/>
      <c r="N368" s="209"/>
      <c r="O368" s="209"/>
      <c r="P368" s="209"/>
      <c r="Q368" s="209"/>
      <c r="R368" s="209"/>
      <c r="S368" s="209"/>
      <c r="T368" s="210"/>
      <c r="AT368" s="211" t="s">
        <v>142</v>
      </c>
      <c r="AU368" s="211" t="s">
        <v>90</v>
      </c>
      <c r="AV368" s="12" t="s">
        <v>90</v>
      </c>
      <c r="AW368" s="12" t="s">
        <v>36</v>
      </c>
      <c r="AX368" s="12" t="s">
        <v>81</v>
      </c>
      <c r="AY368" s="211" t="s">
        <v>133</v>
      </c>
    </row>
    <row r="369" spans="2:51" s="13" customFormat="1" ht="12">
      <c r="B369" s="212"/>
      <c r="C369" s="213"/>
      <c r="D369" s="202" t="s">
        <v>142</v>
      </c>
      <c r="E369" s="214" t="s">
        <v>1</v>
      </c>
      <c r="F369" s="215" t="s">
        <v>169</v>
      </c>
      <c r="G369" s="213"/>
      <c r="H369" s="216">
        <v>667</v>
      </c>
      <c r="I369" s="217"/>
      <c r="J369" s="213"/>
      <c r="K369" s="213"/>
      <c r="L369" s="218"/>
      <c r="M369" s="219"/>
      <c r="N369" s="220"/>
      <c r="O369" s="220"/>
      <c r="P369" s="220"/>
      <c r="Q369" s="220"/>
      <c r="R369" s="220"/>
      <c r="S369" s="220"/>
      <c r="T369" s="221"/>
      <c r="AT369" s="222" t="s">
        <v>142</v>
      </c>
      <c r="AU369" s="222" t="s">
        <v>90</v>
      </c>
      <c r="AV369" s="13" t="s">
        <v>140</v>
      </c>
      <c r="AW369" s="13" t="s">
        <v>36</v>
      </c>
      <c r="AX369" s="13" t="s">
        <v>21</v>
      </c>
      <c r="AY369" s="222" t="s">
        <v>133</v>
      </c>
    </row>
    <row r="370" spans="2:65" s="1" customFormat="1" ht="24" customHeight="1">
      <c r="B370" s="33"/>
      <c r="C370" s="187" t="s">
        <v>396</v>
      </c>
      <c r="D370" s="187" t="s">
        <v>136</v>
      </c>
      <c r="E370" s="188" t="s">
        <v>397</v>
      </c>
      <c r="F370" s="189" t="s">
        <v>398</v>
      </c>
      <c r="G370" s="190" t="s">
        <v>293</v>
      </c>
      <c r="H370" s="191">
        <v>4</v>
      </c>
      <c r="I370" s="192"/>
      <c r="J370" s="193">
        <f>ROUND(I370*H370,2)</f>
        <v>0</v>
      </c>
      <c r="K370" s="189" t="s">
        <v>1</v>
      </c>
      <c r="L370" s="37"/>
      <c r="M370" s="194" t="s">
        <v>1</v>
      </c>
      <c r="N370" s="195" t="s">
        <v>46</v>
      </c>
      <c r="O370" s="65"/>
      <c r="P370" s="196">
        <f>O370*H370</f>
        <v>0</v>
      </c>
      <c r="Q370" s="196">
        <v>0</v>
      </c>
      <c r="R370" s="196">
        <f>Q370*H370</f>
        <v>0</v>
      </c>
      <c r="S370" s="196">
        <v>0</v>
      </c>
      <c r="T370" s="197">
        <f>S370*H370</f>
        <v>0</v>
      </c>
      <c r="AR370" s="198" t="s">
        <v>290</v>
      </c>
      <c r="AT370" s="198" t="s">
        <v>136</v>
      </c>
      <c r="AU370" s="198" t="s">
        <v>90</v>
      </c>
      <c r="AY370" s="16" t="s">
        <v>133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6" t="s">
        <v>21</v>
      </c>
      <c r="BK370" s="199">
        <f>ROUND(I370*H370,2)</f>
        <v>0</v>
      </c>
      <c r="BL370" s="16" t="s">
        <v>290</v>
      </c>
      <c r="BM370" s="198" t="s">
        <v>399</v>
      </c>
    </row>
    <row r="371" spans="2:51" s="14" customFormat="1" ht="12">
      <c r="B371" s="223"/>
      <c r="C371" s="224"/>
      <c r="D371" s="202" t="s">
        <v>142</v>
      </c>
      <c r="E371" s="225" t="s">
        <v>1</v>
      </c>
      <c r="F371" s="226" t="s">
        <v>243</v>
      </c>
      <c r="G371" s="224"/>
      <c r="H371" s="225" t="s">
        <v>1</v>
      </c>
      <c r="I371" s="227"/>
      <c r="J371" s="224"/>
      <c r="K371" s="224"/>
      <c r="L371" s="228"/>
      <c r="M371" s="229"/>
      <c r="N371" s="230"/>
      <c r="O371" s="230"/>
      <c r="P371" s="230"/>
      <c r="Q371" s="230"/>
      <c r="R371" s="230"/>
      <c r="S371" s="230"/>
      <c r="T371" s="231"/>
      <c r="AT371" s="232" t="s">
        <v>142</v>
      </c>
      <c r="AU371" s="232" t="s">
        <v>90</v>
      </c>
      <c r="AV371" s="14" t="s">
        <v>21</v>
      </c>
      <c r="AW371" s="14" t="s">
        <v>36</v>
      </c>
      <c r="AX371" s="14" t="s">
        <v>81</v>
      </c>
      <c r="AY371" s="232" t="s">
        <v>133</v>
      </c>
    </row>
    <row r="372" spans="2:51" s="12" customFormat="1" ht="12">
      <c r="B372" s="200"/>
      <c r="C372" s="201"/>
      <c r="D372" s="202" t="s">
        <v>142</v>
      </c>
      <c r="E372" s="203" t="s">
        <v>1</v>
      </c>
      <c r="F372" s="204" t="s">
        <v>400</v>
      </c>
      <c r="G372" s="201"/>
      <c r="H372" s="205">
        <v>1</v>
      </c>
      <c r="I372" s="206"/>
      <c r="J372" s="201"/>
      <c r="K372" s="201"/>
      <c r="L372" s="207"/>
      <c r="M372" s="208"/>
      <c r="N372" s="209"/>
      <c r="O372" s="209"/>
      <c r="P372" s="209"/>
      <c r="Q372" s="209"/>
      <c r="R372" s="209"/>
      <c r="S372" s="209"/>
      <c r="T372" s="210"/>
      <c r="AT372" s="211" t="s">
        <v>142</v>
      </c>
      <c r="AU372" s="211" t="s">
        <v>90</v>
      </c>
      <c r="AV372" s="12" t="s">
        <v>90</v>
      </c>
      <c r="AW372" s="12" t="s">
        <v>36</v>
      </c>
      <c r="AX372" s="12" t="s">
        <v>81</v>
      </c>
      <c r="AY372" s="211" t="s">
        <v>133</v>
      </c>
    </row>
    <row r="373" spans="2:51" s="12" customFormat="1" ht="12">
      <c r="B373" s="200"/>
      <c r="C373" s="201"/>
      <c r="D373" s="202" t="s">
        <v>142</v>
      </c>
      <c r="E373" s="203" t="s">
        <v>1</v>
      </c>
      <c r="F373" s="204" t="s">
        <v>401</v>
      </c>
      <c r="G373" s="201"/>
      <c r="H373" s="205">
        <v>3</v>
      </c>
      <c r="I373" s="206"/>
      <c r="J373" s="201"/>
      <c r="K373" s="201"/>
      <c r="L373" s="207"/>
      <c r="M373" s="208"/>
      <c r="N373" s="209"/>
      <c r="O373" s="209"/>
      <c r="P373" s="209"/>
      <c r="Q373" s="209"/>
      <c r="R373" s="209"/>
      <c r="S373" s="209"/>
      <c r="T373" s="210"/>
      <c r="AT373" s="211" t="s">
        <v>142</v>
      </c>
      <c r="AU373" s="211" t="s">
        <v>90</v>
      </c>
      <c r="AV373" s="12" t="s">
        <v>90</v>
      </c>
      <c r="AW373" s="12" t="s">
        <v>36</v>
      </c>
      <c r="AX373" s="12" t="s">
        <v>81</v>
      </c>
      <c r="AY373" s="211" t="s">
        <v>133</v>
      </c>
    </row>
    <row r="374" spans="2:51" s="13" customFormat="1" ht="12">
      <c r="B374" s="212"/>
      <c r="C374" s="213"/>
      <c r="D374" s="202" t="s">
        <v>142</v>
      </c>
      <c r="E374" s="214" t="s">
        <v>1</v>
      </c>
      <c r="F374" s="215" t="s">
        <v>169</v>
      </c>
      <c r="G374" s="213"/>
      <c r="H374" s="216">
        <v>4</v>
      </c>
      <c r="I374" s="217"/>
      <c r="J374" s="213"/>
      <c r="K374" s="213"/>
      <c r="L374" s="218"/>
      <c r="M374" s="219"/>
      <c r="N374" s="220"/>
      <c r="O374" s="220"/>
      <c r="P374" s="220"/>
      <c r="Q374" s="220"/>
      <c r="R374" s="220"/>
      <c r="S374" s="220"/>
      <c r="T374" s="221"/>
      <c r="AT374" s="222" t="s">
        <v>142</v>
      </c>
      <c r="AU374" s="222" t="s">
        <v>90</v>
      </c>
      <c r="AV374" s="13" t="s">
        <v>140</v>
      </c>
      <c r="AW374" s="13" t="s">
        <v>36</v>
      </c>
      <c r="AX374" s="13" t="s">
        <v>21</v>
      </c>
      <c r="AY374" s="222" t="s">
        <v>133</v>
      </c>
    </row>
    <row r="375" spans="2:65" s="1" customFormat="1" ht="24" customHeight="1">
      <c r="B375" s="33"/>
      <c r="C375" s="187" t="s">
        <v>402</v>
      </c>
      <c r="D375" s="187" t="s">
        <v>136</v>
      </c>
      <c r="E375" s="188" t="s">
        <v>403</v>
      </c>
      <c r="F375" s="189" t="s">
        <v>404</v>
      </c>
      <c r="G375" s="190" t="s">
        <v>293</v>
      </c>
      <c r="H375" s="191">
        <v>123</v>
      </c>
      <c r="I375" s="192"/>
      <c r="J375" s="193">
        <f>ROUND(I375*H375,2)</f>
        <v>0</v>
      </c>
      <c r="K375" s="189" t="s">
        <v>1</v>
      </c>
      <c r="L375" s="37"/>
      <c r="M375" s="194" t="s">
        <v>1</v>
      </c>
      <c r="N375" s="195" t="s">
        <v>46</v>
      </c>
      <c r="O375" s="65"/>
      <c r="P375" s="196">
        <f>O375*H375</f>
        <v>0</v>
      </c>
      <c r="Q375" s="196">
        <v>0</v>
      </c>
      <c r="R375" s="196">
        <f>Q375*H375</f>
        <v>0</v>
      </c>
      <c r="S375" s="196">
        <v>0</v>
      </c>
      <c r="T375" s="197">
        <f>S375*H375</f>
        <v>0</v>
      </c>
      <c r="AR375" s="198" t="s">
        <v>290</v>
      </c>
      <c r="AT375" s="198" t="s">
        <v>136</v>
      </c>
      <c r="AU375" s="198" t="s">
        <v>90</v>
      </c>
      <c r="AY375" s="16" t="s">
        <v>133</v>
      </c>
      <c r="BE375" s="199">
        <f>IF(N375="základní",J375,0)</f>
        <v>0</v>
      </c>
      <c r="BF375" s="199">
        <f>IF(N375="snížená",J375,0)</f>
        <v>0</v>
      </c>
      <c r="BG375" s="199">
        <f>IF(N375="zákl. přenesená",J375,0)</f>
        <v>0</v>
      </c>
      <c r="BH375" s="199">
        <f>IF(N375="sníž. přenesená",J375,0)</f>
        <v>0</v>
      </c>
      <c r="BI375" s="199">
        <f>IF(N375="nulová",J375,0)</f>
        <v>0</v>
      </c>
      <c r="BJ375" s="16" t="s">
        <v>21</v>
      </c>
      <c r="BK375" s="199">
        <f>ROUND(I375*H375,2)</f>
        <v>0</v>
      </c>
      <c r="BL375" s="16" t="s">
        <v>290</v>
      </c>
      <c r="BM375" s="198" t="s">
        <v>405</v>
      </c>
    </row>
    <row r="376" spans="2:51" s="14" customFormat="1" ht="12">
      <c r="B376" s="223"/>
      <c r="C376" s="224"/>
      <c r="D376" s="202" t="s">
        <v>142</v>
      </c>
      <c r="E376" s="225" t="s">
        <v>1</v>
      </c>
      <c r="F376" s="226" t="s">
        <v>241</v>
      </c>
      <c r="G376" s="224"/>
      <c r="H376" s="225" t="s">
        <v>1</v>
      </c>
      <c r="I376" s="227"/>
      <c r="J376" s="224"/>
      <c r="K376" s="224"/>
      <c r="L376" s="228"/>
      <c r="M376" s="229"/>
      <c r="N376" s="230"/>
      <c r="O376" s="230"/>
      <c r="P376" s="230"/>
      <c r="Q376" s="230"/>
      <c r="R376" s="230"/>
      <c r="S376" s="230"/>
      <c r="T376" s="231"/>
      <c r="AT376" s="232" t="s">
        <v>142</v>
      </c>
      <c r="AU376" s="232" t="s">
        <v>90</v>
      </c>
      <c r="AV376" s="14" t="s">
        <v>21</v>
      </c>
      <c r="AW376" s="14" t="s">
        <v>36</v>
      </c>
      <c r="AX376" s="14" t="s">
        <v>81</v>
      </c>
      <c r="AY376" s="232" t="s">
        <v>133</v>
      </c>
    </row>
    <row r="377" spans="2:51" s="12" customFormat="1" ht="12">
      <c r="B377" s="200"/>
      <c r="C377" s="201"/>
      <c r="D377" s="202" t="s">
        <v>142</v>
      </c>
      <c r="E377" s="203" t="s">
        <v>1</v>
      </c>
      <c r="F377" s="204" t="s">
        <v>406</v>
      </c>
      <c r="G377" s="201"/>
      <c r="H377" s="205">
        <v>6</v>
      </c>
      <c r="I377" s="206"/>
      <c r="J377" s="201"/>
      <c r="K377" s="201"/>
      <c r="L377" s="207"/>
      <c r="M377" s="208"/>
      <c r="N377" s="209"/>
      <c r="O377" s="209"/>
      <c r="P377" s="209"/>
      <c r="Q377" s="209"/>
      <c r="R377" s="209"/>
      <c r="S377" s="209"/>
      <c r="T377" s="210"/>
      <c r="AT377" s="211" t="s">
        <v>142</v>
      </c>
      <c r="AU377" s="211" t="s">
        <v>90</v>
      </c>
      <c r="AV377" s="12" t="s">
        <v>90</v>
      </c>
      <c r="AW377" s="12" t="s">
        <v>36</v>
      </c>
      <c r="AX377" s="12" t="s">
        <v>81</v>
      </c>
      <c r="AY377" s="211" t="s">
        <v>133</v>
      </c>
    </row>
    <row r="378" spans="2:51" s="12" customFormat="1" ht="12">
      <c r="B378" s="200"/>
      <c r="C378" s="201"/>
      <c r="D378" s="202" t="s">
        <v>142</v>
      </c>
      <c r="E378" s="203" t="s">
        <v>1</v>
      </c>
      <c r="F378" s="204" t="s">
        <v>400</v>
      </c>
      <c r="G378" s="201"/>
      <c r="H378" s="205">
        <v>1</v>
      </c>
      <c r="I378" s="206"/>
      <c r="J378" s="201"/>
      <c r="K378" s="201"/>
      <c r="L378" s="207"/>
      <c r="M378" s="208"/>
      <c r="N378" s="209"/>
      <c r="O378" s="209"/>
      <c r="P378" s="209"/>
      <c r="Q378" s="209"/>
      <c r="R378" s="209"/>
      <c r="S378" s="209"/>
      <c r="T378" s="210"/>
      <c r="AT378" s="211" t="s">
        <v>142</v>
      </c>
      <c r="AU378" s="211" t="s">
        <v>90</v>
      </c>
      <c r="AV378" s="12" t="s">
        <v>90</v>
      </c>
      <c r="AW378" s="12" t="s">
        <v>36</v>
      </c>
      <c r="AX378" s="12" t="s">
        <v>81</v>
      </c>
      <c r="AY378" s="211" t="s">
        <v>133</v>
      </c>
    </row>
    <row r="379" spans="2:51" s="12" customFormat="1" ht="12">
      <c r="B379" s="200"/>
      <c r="C379" s="201"/>
      <c r="D379" s="202" t="s">
        <v>142</v>
      </c>
      <c r="E379" s="203" t="s">
        <v>1</v>
      </c>
      <c r="F379" s="204" t="s">
        <v>407</v>
      </c>
      <c r="G379" s="201"/>
      <c r="H379" s="205">
        <v>19</v>
      </c>
      <c r="I379" s="206"/>
      <c r="J379" s="201"/>
      <c r="K379" s="201"/>
      <c r="L379" s="207"/>
      <c r="M379" s="208"/>
      <c r="N379" s="209"/>
      <c r="O379" s="209"/>
      <c r="P379" s="209"/>
      <c r="Q379" s="209"/>
      <c r="R379" s="209"/>
      <c r="S379" s="209"/>
      <c r="T379" s="210"/>
      <c r="AT379" s="211" t="s">
        <v>142</v>
      </c>
      <c r="AU379" s="211" t="s">
        <v>90</v>
      </c>
      <c r="AV379" s="12" t="s">
        <v>90</v>
      </c>
      <c r="AW379" s="12" t="s">
        <v>36</v>
      </c>
      <c r="AX379" s="12" t="s">
        <v>81</v>
      </c>
      <c r="AY379" s="211" t="s">
        <v>133</v>
      </c>
    </row>
    <row r="380" spans="2:51" s="12" customFormat="1" ht="12">
      <c r="B380" s="200"/>
      <c r="C380" s="201"/>
      <c r="D380" s="202" t="s">
        <v>142</v>
      </c>
      <c r="E380" s="203" t="s">
        <v>1</v>
      </c>
      <c r="F380" s="204" t="s">
        <v>408</v>
      </c>
      <c r="G380" s="201"/>
      <c r="H380" s="205">
        <v>8</v>
      </c>
      <c r="I380" s="206"/>
      <c r="J380" s="201"/>
      <c r="K380" s="201"/>
      <c r="L380" s="207"/>
      <c r="M380" s="208"/>
      <c r="N380" s="209"/>
      <c r="O380" s="209"/>
      <c r="P380" s="209"/>
      <c r="Q380" s="209"/>
      <c r="R380" s="209"/>
      <c r="S380" s="209"/>
      <c r="T380" s="210"/>
      <c r="AT380" s="211" t="s">
        <v>142</v>
      </c>
      <c r="AU380" s="211" t="s">
        <v>90</v>
      </c>
      <c r="AV380" s="12" t="s">
        <v>90</v>
      </c>
      <c r="AW380" s="12" t="s">
        <v>36</v>
      </c>
      <c r="AX380" s="12" t="s">
        <v>81</v>
      </c>
      <c r="AY380" s="211" t="s">
        <v>133</v>
      </c>
    </row>
    <row r="381" spans="2:51" s="14" customFormat="1" ht="12">
      <c r="B381" s="223"/>
      <c r="C381" s="224"/>
      <c r="D381" s="202" t="s">
        <v>142</v>
      </c>
      <c r="E381" s="225" t="s">
        <v>1</v>
      </c>
      <c r="F381" s="226" t="s">
        <v>243</v>
      </c>
      <c r="G381" s="224"/>
      <c r="H381" s="225" t="s">
        <v>1</v>
      </c>
      <c r="I381" s="227"/>
      <c r="J381" s="224"/>
      <c r="K381" s="224"/>
      <c r="L381" s="228"/>
      <c r="M381" s="229"/>
      <c r="N381" s="230"/>
      <c r="O381" s="230"/>
      <c r="P381" s="230"/>
      <c r="Q381" s="230"/>
      <c r="R381" s="230"/>
      <c r="S381" s="230"/>
      <c r="T381" s="231"/>
      <c r="AT381" s="232" t="s">
        <v>142</v>
      </c>
      <c r="AU381" s="232" t="s">
        <v>90</v>
      </c>
      <c r="AV381" s="14" t="s">
        <v>21</v>
      </c>
      <c r="AW381" s="14" t="s">
        <v>36</v>
      </c>
      <c r="AX381" s="14" t="s">
        <v>81</v>
      </c>
      <c r="AY381" s="232" t="s">
        <v>133</v>
      </c>
    </row>
    <row r="382" spans="2:51" s="12" customFormat="1" ht="12">
      <c r="B382" s="200"/>
      <c r="C382" s="201"/>
      <c r="D382" s="202" t="s">
        <v>142</v>
      </c>
      <c r="E382" s="203" t="s">
        <v>1</v>
      </c>
      <c r="F382" s="204" t="s">
        <v>409</v>
      </c>
      <c r="G382" s="201"/>
      <c r="H382" s="205">
        <v>12</v>
      </c>
      <c r="I382" s="206"/>
      <c r="J382" s="201"/>
      <c r="K382" s="201"/>
      <c r="L382" s="207"/>
      <c r="M382" s="208"/>
      <c r="N382" s="209"/>
      <c r="O382" s="209"/>
      <c r="P382" s="209"/>
      <c r="Q382" s="209"/>
      <c r="R382" s="209"/>
      <c r="S382" s="209"/>
      <c r="T382" s="210"/>
      <c r="AT382" s="211" t="s">
        <v>142</v>
      </c>
      <c r="AU382" s="211" t="s">
        <v>90</v>
      </c>
      <c r="AV382" s="12" t="s">
        <v>90</v>
      </c>
      <c r="AW382" s="12" t="s">
        <v>36</v>
      </c>
      <c r="AX382" s="12" t="s">
        <v>81</v>
      </c>
      <c r="AY382" s="211" t="s">
        <v>133</v>
      </c>
    </row>
    <row r="383" spans="2:51" s="12" customFormat="1" ht="12">
      <c r="B383" s="200"/>
      <c r="C383" s="201"/>
      <c r="D383" s="202" t="s">
        <v>142</v>
      </c>
      <c r="E383" s="203" t="s">
        <v>1</v>
      </c>
      <c r="F383" s="204" t="s">
        <v>410</v>
      </c>
      <c r="G383" s="201"/>
      <c r="H383" s="205">
        <v>18</v>
      </c>
      <c r="I383" s="206"/>
      <c r="J383" s="201"/>
      <c r="K383" s="201"/>
      <c r="L383" s="207"/>
      <c r="M383" s="208"/>
      <c r="N383" s="209"/>
      <c r="O383" s="209"/>
      <c r="P383" s="209"/>
      <c r="Q383" s="209"/>
      <c r="R383" s="209"/>
      <c r="S383" s="209"/>
      <c r="T383" s="210"/>
      <c r="AT383" s="211" t="s">
        <v>142</v>
      </c>
      <c r="AU383" s="211" t="s">
        <v>90</v>
      </c>
      <c r="AV383" s="12" t="s">
        <v>90</v>
      </c>
      <c r="AW383" s="12" t="s">
        <v>36</v>
      </c>
      <c r="AX383" s="12" t="s">
        <v>81</v>
      </c>
      <c r="AY383" s="211" t="s">
        <v>133</v>
      </c>
    </row>
    <row r="384" spans="2:51" s="12" customFormat="1" ht="12">
      <c r="B384" s="200"/>
      <c r="C384" s="201"/>
      <c r="D384" s="202" t="s">
        <v>142</v>
      </c>
      <c r="E384" s="203" t="s">
        <v>1</v>
      </c>
      <c r="F384" s="204" t="s">
        <v>411</v>
      </c>
      <c r="G384" s="201"/>
      <c r="H384" s="205">
        <v>3</v>
      </c>
      <c r="I384" s="206"/>
      <c r="J384" s="201"/>
      <c r="K384" s="201"/>
      <c r="L384" s="207"/>
      <c r="M384" s="208"/>
      <c r="N384" s="209"/>
      <c r="O384" s="209"/>
      <c r="P384" s="209"/>
      <c r="Q384" s="209"/>
      <c r="R384" s="209"/>
      <c r="S384" s="209"/>
      <c r="T384" s="210"/>
      <c r="AT384" s="211" t="s">
        <v>142</v>
      </c>
      <c r="AU384" s="211" t="s">
        <v>90</v>
      </c>
      <c r="AV384" s="12" t="s">
        <v>90</v>
      </c>
      <c r="AW384" s="12" t="s">
        <v>36</v>
      </c>
      <c r="AX384" s="12" t="s">
        <v>81</v>
      </c>
      <c r="AY384" s="211" t="s">
        <v>133</v>
      </c>
    </row>
    <row r="385" spans="2:51" s="12" customFormat="1" ht="12">
      <c r="B385" s="200"/>
      <c r="C385" s="201"/>
      <c r="D385" s="202" t="s">
        <v>142</v>
      </c>
      <c r="E385" s="203" t="s">
        <v>1</v>
      </c>
      <c r="F385" s="204" t="s">
        <v>412</v>
      </c>
      <c r="G385" s="201"/>
      <c r="H385" s="205">
        <v>5</v>
      </c>
      <c r="I385" s="206"/>
      <c r="J385" s="201"/>
      <c r="K385" s="201"/>
      <c r="L385" s="207"/>
      <c r="M385" s="208"/>
      <c r="N385" s="209"/>
      <c r="O385" s="209"/>
      <c r="P385" s="209"/>
      <c r="Q385" s="209"/>
      <c r="R385" s="209"/>
      <c r="S385" s="209"/>
      <c r="T385" s="210"/>
      <c r="AT385" s="211" t="s">
        <v>142</v>
      </c>
      <c r="AU385" s="211" t="s">
        <v>90</v>
      </c>
      <c r="AV385" s="12" t="s">
        <v>90</v>
      </c>
      <c r="AW385" s="12" t="s">
        <v>36</v>
      </c>
      <c r="AX385" s="12" t="s">
        <v>81</v>
      </c>
      <c r="AY385" s="211" t="s">
        <v>133</v>
      </c>
    </row>
    <row r="386" spans="2:51" s="12" customFormat="1" ht="12">
      <c r="B386" s="200"/>
      <c r="C386" s="201"/>
      <c r="D386" s="202" t="s">
        <v>142</v>
      </c>
      <c r="E386" s="203" t="s">
        <v>1</v>
      </c>
      <c r="F386" s="204" t="s">
        <v>413</v>
      </c>
      <c r="G386" s="201"/>
      <c r="H386" s="205">
        <v>1</v>
      </c>
      <c r="I386" s="206"/>
      <c r="J386" s="201"/>
      <c r="K386" s="201"/>
      <c r="L386" s="207"/>
      <c r="M386" s="208"/>
      <c r="N386" s="209"/>
      <c r="O386" s="209"/>
      <c r="P386" s="209"/>
      <c r="Q386" s="209"/>
      <c r="R386" s="209"/>
      <c r="S386" s="209"/>
      <c r="T386" s="210"/>
      <c r="AT386" s="211" t="s">
        <v>142</v>
      </c>
      <c r="AU386" s="211" t="s">
        <v>90</v>
      </c>
      <c r="AV386" s="12" t="s">
        <v>90</v>
      </c>
      <c r="AW386" s="12" t="s">
        <v>36</v>
      </c>
      <c r="AX386" s="12" t="s">
        <v>81</v>
      </c>
      <c r="AY386" s="211" t="s">
        <v>133</v>
      </c>
    </row>
    <row r="387" spans="2:51" s="12" customFormat="1" ht="12">
      <c r="B387" s="200"/>
      <c r="C387" s="201"/>
      <c r="D387" s="202" t="s">
        <v>142</v>
      </c>
      <c r="E387" s="203" t="s">
        <v>1</v>
      </c>
      <c r="F387" s="204" t="s">
        <v>414</v>
      </c>
      <c r="G387" s="201"/>
      <c r="H387" s="205">
        <v>50</v>
      </c>
      <c r="I387" s="206"/>
      <c r="J387" s="201"/>
      <c r="K387" s="201"/>
      <c r="L387" s="207"/>
      <c r="M387" s="208"/>
      <c r="N387" s="209"/>
      <c r="O387" s="209"/>
      <c r="P387" s="209"/>
      <c r="Q387" s="209"/>
      <c r="R387" s="209"/>
      <c r="S387" s="209"/>
      <c r="T387" s="210"/>
      <c r="AT387" s="211" t="s">
        <v>142</v>
      </c>
      <c r="AU387" s="211" t="s">
        <v>90</v>
      </c>
      <c r="AV387" s="12" t="s">
        <v>90</v>
      </c>
      <c r="AW387" s="12" t="s">
        <v>36</v>
      </c>
      <c r="AX387" s="12" t="s">
        <v>81</v>
      </c>
      <c r="AY387" s="211" t="s">
        <v>133</v>
      </c>
    </row>
    <row r="388" spans="2:51" s="13" customFormat="1" ht="12">
      <c r="B388" s="212"/>
      <c r="C388" s="213"/>
      <c r="D388" s="202" t="s">
        <v>142</v>
      </c>
      <c r="E388" s="214" t="s">
        <v>1</v>
      </c>
      <c r="F388" s="215" t="s">
        <v>169</v>
      </c>
      <c r="G388" s="213"/>
      <c r="H388" s="216">
        <v>123</v>
      </c>
      <c r="I388" s="217"/>
      <c r="J388" s="213"/>
      <c r="K388" s="213"/>
      <c r="L388" s="218"/>
      <c r="M388" s="219"/>
      <c r="N388" s="220"/>
      <c r="O388" s="220"/>
      <c r="P388" s="220"/>
      <c r="Q388" s="220"/>
      <c r="R388" s="220"/>
      <c r="S388" s="220"/>
      <c r="T388" s="221"/>
      <c r="AT388" s="222" t="s">
        <v>142</v>
      </c>
      <c r="AU388" s="222" t="s">
        <v>90</v>
      </c>
      <c r="AV388" s="13" t="s">
        <v>140</v>
      </c>
      <c r="AW388" s="13" t="s">
        <v>36</v>
      </c>
      <c r="AX388" s="13" t="s">
        <v>21</v>
      </c>
      <c r="AY388" s="222" t="s">
        <v>133</v>
      </c>
    </row>
    <row r="389" spans="2:65" s="1" customFormat="1" ht="24" customHeight="1">
      <c r="B389" s="33"/>
      <c r="C389" s="187" t="s">
        <v>415</v>
      </c>
      <c r="D389" s="187" t="s">
        <v>136</v>
      </c>
      <c r="E389" s="188" t="s">
        <v>416</v>
      </c>
      <c r="F389" s="189" t="s">
        <v>417</v>
      </c>
      <c r="G389" s="190" t="s">
        <v>293</v>
      </c>
      <c r="H389" s="191">
        <v>4</v>
      </c>
      <c r="I389" s="192"/>
      <c r="J389" s="193">
        <f>ROUND(I389*H389,2)</f>
        <v>0</v>
      </c>
      <c r="K389" s="189" t="s">
        <v>1</v>
      </c>
      <c r="L389" s="37"/>
      <c r="M389" s="194" t="s">
        <v>1</v>
      </c>
      <c r="N389" s="195" t="s">
        <v>46</v>
      </c>
      <c r="O389" s="65"/>
      <c r="P389" s="196">
        <f>O389*H389</f>
        <v>0</v>
      </c>
      <c r="Q389" s="196">
        <v>0</v>
      </c>
      <c r="R389" s="196">
        <f>Q389*H389</f>
        <v>0</v>
      </c>
      <c r="S389" s="196">
        <v>0</v>
      </c>
      <c r="T389" s="197">
        <f>S389*H389</f>
        <v>0</v>
      </c>
      <c r="AR389" s="198" t="s">
        <v>290</v>
      </c>
      <c r="AT389" s="198" t="s">
        <v>136</v>
      </c>
      <c r="AU389" s="198" t="s">
        <v>90</v>
      </c>
      <c r="AY389" s="16" t="s">
        <v>133</v>
      </c>
      <c r="BE389" s="199">
        <f>IF(N389="základní",J389,0)</f>
        <v>0</v>
      </c>
      <c r="BF389" s="199">
        <f>IF(N389="snížená",J389,0)</f>
        <v>0</v>
      </c>
      <c r="BG389" s="199">
        <f>IF(N389="zákl. přenesená",J389,0)</f>
        <v>0</v>
      </c>
      <c r="BH389" s="199">
        <f>IF(N389="sníž. přenesená",J389,0)</f>
        <v>0</v>
      </c>
      <c r="BI389" s="199">
        <f>IF(N389="nulová",J389,0)</f>
        <v>0</v>
      </c>
      <c r="BJ389" s="16" t="s">
        <v>21</v>
      </c>
      <c r="BK389" s="199">
        <f>ROUND(I389*H389,2)</f>
        <v>0</v>
      </c>
      <c r="BL389" s="16" t="s">
        <v>290</v>
      </c>
      <c r="BM389" s="198" t="s">
        <v>418</v>
      </c>
    </row>
    <row r="390" spans="2:51" s="14" customFormat="1" ht="12">
      <c r="B390" s="223"/>
      <c r="C390" s="224"/>
      <c r="D390" s="202" t="s">
        <v>142</v>
      </c>
      <c r="E390" s="225" t="s">
        <v>1</v>
      </c>
      <c r="F390" s="226" t="s">
        <v>241</v>
      </c>
      <c r="G390" s="224"/>
      <c r="H390" s="225" t="s">
        <v>1</v>
      </c>
      <c r="I390" s="227"/>
      <c r="J390" s="224"/>
      <c r="K390" s="224"/>
      <c r="L390" s="228"/>
      <c r="M390" s="229"/>
      <c r="N390" s="230"/>
      <c r="O390" s="230"/>
      <c r="P390" s="230"/>
      <c r="Q390" s="230"/>
      <c r="R390" s="230"/>
      <c r="S390" s="230"/>
      <c r="T390" s="231"/>
      <c r="AT390" s="232" t="s">
        <v>142</v>
      </c>
      <c r="AU390" s="232" t="s">
        <v>90</v>
      </c>
      <c r="AV390" s="14" t="s">
        <v>21</v>
      </c>
      <c r="AW390" s="14" t="s">
        <v>36</v>
      </c>
      <c r="AX390" s="14" t="s">
        <v>81</v>
      </c>
      <c r="AY390" s="232" t="s">
        <v>133</v>
      </c>
    </row>
    <row r="391" spans="2:51" s="12" customFormat="1" ht="12">
      <c r="B391" s="200"/>
      <c r="C391" s="201"/>
      <c r="D391" s="202" t="s">
        <v>142</v>
      </c>
      <c r="E391" s="203" t="s">
        <v>1</v>
      </c>
      <c r="F391" s="204" t="s">
        <v>419</v>
      </c>
      <c r="G391" s="201"/>
      <c r="H391" s="205">
        <v>4</v>
      </c>
      <c r="I391" s="206"/>
      <c r="J391" s="201"/>
      <c r="K391" s="201"/>
      <c r="L391" s="207"/>
      <c r="M391" s="208"/>
      <c r="N391" s="209"/>
      <c r="O391" s="209"/>
      <c r="P391" s="209"/>
      <c r="Q391" s="209"/>
      <c r="R391" s="209"/>
      <c r="S391" s="209"/>
      <c r="T391" s="210"/>
      <c r="AT391" s="211" t="s">
        <v>142</v>
      </c>
      <c r="AU391" s="211" t="s">
        <v>90</v>
      </c>
      <c r="AV391" s="12" t="s">
        <v>90</v>
      </c>
      <c r="AW391" s="12" t="s">
        <v>36</v>
      </c>
      <c r="AX391" s="12" t="s">
        <v>21</v>
      </c>
      <c r="AY391" s="211" t="s">
        <v>133</v>
      </c>
    </row>
    <row r="392" spans="2:65" s="1" customFormat="1" ht="24" customHeight="1">
      <c r="B392" s="33"/>
      <c r="C392" s="187" t="s">
        <v>420</v>
      </c>
      <c r="D392" s="187" t="s">
        <v>136</v>
      </c>
      <c r="E392" s="188" t="s">
        <v>421</v>
      </c>
      <c r="F392" s="189" t="s">
        <v>422</v>
      </c>
      <c r="G392" s="190" t="s">
        <v>293</v>
      </c>
      <c r="H392" s="191">
        <v>1</v>
      </c>
      <c r="I392" s="192"/>
      <c r="J392" s="193">
        <f>ROUND(I392*H392,2)</f>
        <v>0</v>
      </c>
      <c r="K392" s="189" t="s">
        <v>1</v>
      </c>
      <c r="L392" s="37"/>
      <c r="M392" s="194" t="s">
        <v>1</v>
      </c>
      <c r="N392" s="195" t="s">
        <v>46</v>
      </c>
      <c r="O392" s="65"/>
      <c r="P392" s="196">
        <f>O392*H392</f>
        <v>0</v>
      </c>
      <c r="Q392" s="196">
        <v>0</v>
      </c>
      <c r="R392" s="196">
        <f>Q392*H392</f>
        <v>0</v>
      </c>
      <c r="S392" s="196">
        <v>0</v>
      </c>
      <c r="T392" s="197">
        <f>S392*H392</f>
        <v>0</v>
      </c>
      <c r="AR392" s="198" t="s">
        <v>290</v>
      </c>
      <c r="AT392" s="198" t="s">
        <v>136</v>
      </c>
      <c r="AU392" s="198" t="s">
        <v>90</v>
      </c>
      <c r="AY392" s="16" t="s">
        <v>133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6" t="s">
        <v>21</v>
      </c>
      <c r="BK392" s="199">
        <f>ROUND(I392*H392,2)</f>
        <v>0</v>
      </c>
      <c r="BL392" s="16" t="s">
        <v>290</v>
      </c>
      <c r="BM392" s="198" t="s">
        <v>423</v>
      </c>
    </row>
    <row r="393" spans="2:51" s="14" customFormat="1" ht="12">
      <c r="B393" s="223"/>
      <c r="C393" s="224"/>
      <c r="D393" s="202" t="s">
        <v>142</v>
      </c>
      <c r="E393" s="225" t="s">
        <v>1</v>
      </c>
      <c r="F393" s="226" t="s">
        <v>243</v>
      </c>
      <c r="G393" s="224"/>
      <c r="H393" s="225" t="s">
        <v>1</v>
      </c>
      <c r="I393" s="227"/>
      <c r="J393" s="224"/>
      <c r="K393" s="224"/>
      <c r="L393" s="228"/>
      <c r="M393" s="229"/>
      <c r="N393" s="230"/>
      <c r="O393" s="230"/>
      <c r="P393" s="230"/>
      <c r="Q393" s="230"/>
      <c r="R393" s="230"/>
      <c r="S393" s="230"/>
      <c r="T393" s="231"/>
      <c r="AT393" s="232" t="s">
        <v>142</v>
      </c>
      <c r="AU393" s="232" t="s">
        <v>90</v>
      </c>
      <c r="AV393" s="14" t="s">
        <v>21</v>
      </c>
      <c r="AW393" s="14" t="s">
        <v>36</v>
      </c>
      <c r="AX393" s="14" t="s">
        <v>81</v>
      </c>
      <c r="AY393" s="232" t="s">
        <v>133</v>
      </c>
    </row>
    <row r="394" spans="2:51" s="12" customFormat="1" ht="12">
      <c r="B394" s="200"/>
      <c r="C394" s="201"/>
      <c r="D394" s="202" t="s">
        <v>142</v>
      </c>
      <c r="E394" s="203" t="s">
        <v>1</v>
      </c>
      <c r="F394" s="204" t="s">
        <v>424</v>
      </c>
      <c r="G394" s="201"/>
      <c r="H394" s="205">
        <v>1</v>
      </c>
      <c r="I394" s="206"/>
      <c r="J394" s="201"/>
      <c r="K394" s="201"/>
      <c r="L394" s="207"/>
      <c r="M394" s="208"/>
      <c r="N394" s="209"/>
      <c r="O394" s="209"/>
      <c r="P394" s="209"/>
      <c r="Q394" s="209"/>
      <c r="R394" s="209"/>
      <c r="S394" s="209"/>
      <c r="T394" s="210"/>
      <c r="AT394" s="211" t="s">
        <v>142</v>
      </c>
      <c r="AU394" s="211" t="s">
        <v>90</v>
      </c>
      <c r="AV394" s="12" t="s">
        <v>90</v>
      </c>
      <c r="AW394" s="12" t="s">
        <v>36</v>
      </c>
      <c r="AX394" s="12" t="s">
        <v>21</v>
      </c>
      <c r="AY394" s="211" t="s">
        <v>133</v>
      </c>
    </row>
    <row r="395" spans="2:65" s="1" customFormat="1" ht="24" customHeight="1">
      <c r="B395" s="33"/>
      <c r="C395" s="234" t="s">
        <v>425</v>
      </c>
      <c r="D395" s="234" t="s">
        <v>426</v>
      </c>
      <c r="E395" s="235" t="s">
        <v>427</v>
      </c>
      <c r="F395" s="236" t="s">
        <v>428</v>
      </c>
      <c r="G395" s="237" t="s">
        <v>184</v>
      </c>
      <c r="H395" s="238">
        <v>153.75</v>
      </c>
      <c r="I395" s="239"/>
      <c r="J395" s="240">
        <f>ROUND(I395*H395,2)</f>
        <v>0</v>
      </c>
      <c r="K395" s="236" t="s">
        <v>1</v>
      </c>
      <c r="L395" s="241"/>
      <c r="M395" s="242" t="s">
        <v>1</v>
      </c>
      <c r="N395" s="243" t="s">
        <v>46</v>
      </c>
      <c r="O395" s="65"/>
      <c r="P395" s="196">
        <f>O395*H395</f>
        <v>0</v>
      </c>
      <c r="Q395" s="196">
        <v>0.005</v>
      </c>
      <c r="R395" s="196">
        <f>Q395*H395</f>
        <v>0.76875</v>
      </c>
      <c r="S395" s="196">
        <v>0</v>
      </c>
      <c r="T395" s="197">
        <f>S395*H395</f>
        <v>0</v>
      </c>
      <c r="AR395" s="198" t="s">
        <v>415</v>
      </c>
      <c r="AT395" s="198" t="s">
        <v>426</v>
      </c>
      <c r="AU395" s="198" t="s">
        <v>90</v>
      </c>
      <c r="AY395" s="16" t="s">
        <v>133</v>
      </c>
      <c r="BE395" s="199">
        <f>IF(N395="základní",J395,0)</f>
        <v>0</v>
      </c>
      <c r="BF395" s="199">
        <f>IF(N395="snížená",J395,0)</f>
        <v>0</v>
      </c>
      <c r="BG395" s="199">
        <f>IF(N395="zákl. přenesená",J395,0)</f>
        <v>0</v>
      </c>
      <c r="BH395" s="199">
        <f>IF(N395="sníž. přenesená",J395,0)</f>
        <v>0</v>
      </c>
      <c r="BI395" s="199">
        <f>IF(N395="nulová",J395,0)</f>
        <v>0</v>
      </c>
      <c r="BJ395" s="16" t="s">
        <v>21</v>
      </c>
      <c r="BK395" s="199">
        <f>ROUND(I395*H395,2)</f>
        <v>0</v>
      </c>
      <c r="BL395" s="16" t="s">
        <v>290</v>
      </c>
      <c r="BM395" s="198" t="s">
        <v>429</v>
      </c>
    </row>
    <row r="396" spans="2:51" s="14" customFormat="1" ht="12">
      <c r="B396" s="223"/>
      <c r="C396" s="224"/>
      <c r="D396" s="202" t="s">
        <v>142</v>
      </c>
      <c r="E396" s="225" t="s">
        <v>1</v>
      </c>
      <c r="F396" s="226" t="s">
        <v>241</v>
      </c>
      <c r="G396" s="224"/>
      <c r="H396" s="225" t="s">
        <v>1</v>
      </c>
      <c r="I396" s="227"/>
      <c r="J396" s="224"/>
      <c r="K396" s="224"/>
      <c r="L396" s="228"/>
      <c r="M396" s="229"/>
      <c r="N396" s="230"/>
      <c r="O396" s="230"/>
      <c r="P396" s="230"/>
      <c r="Q396" s="230"/>
      <c r="R396" s="230"/>
      <c r="S396" s="230"/>
      <c r="T396" s="231"/>
      <c r="AT396" s="232" t="s">
        <v>142</v>
      </c>
      <c r="AU396" s="232" t="s">
        <v>90</v>
      </c>
      <c r="AV396" s="14" t="s">
        <v>21</v>
      </c>
      <c r="AW396" s="14" t="s">
        <v>36</v>
      </c>
      <c r="AX396" s="14" t="s">
        <v>81</v>
      </c>
      <c r="AY396" s="232" t="s">
        <v>133</v>
      </c>
    </row>
    <row r="397" spans="2:51" s="12" customFormat="1" ht="12">
      <c r="B397" s="200"/>
      <c r="C397" s="201"/>
      <c r="D397" s="202" t="s">
        <v>142</v>
      </c>
      <c r="E397" s="203" t="s">
        <v>1</v>
      </c>
      <c r="F397" s="204" t="s">
        <v>430</v>
      </c>
      <c r="G397" s="201"/>
      <c r="H397" s="205">
        <v>7.68</v>
      </c>
      <c r="I397" s="206"/>
      <c r="J397" s="201"/>
      <c r="K397" s="201"/>
      <c r="L397" s="207"/>
      <c r="M397" s="208"/>
      <c r="N397" s="209"/>
      <c r="O397" s="209"/>
      <c r="P397" s="209"/>
      <c r="Q397" s="209"/>
      <c r="R397" s="209"/>
      <c r="S397" s="209"/>
      <c r="T397" s="210"/>
      <c r="AT397" s="211" t="s">
        <v>142</v>
      </c>
      <c r="AU397" s="211" t="s">
        <v>90</v>
      </c>
      <c r="AV397" s="12" t="s">
        <v>90</v>
      </c>
      <c r="AW397" s="12" t="s">
        <v>36</v>
      </c>
      <c r="AX397" s="12" t="s">
        <v>81</v>
      </c>
      <c r="AY397" s="211" t="s">
        <v>133</v>
      </c>
    </row>
    <row r="398" spans="2:51" s="12" customFormat="1" ht="12">
      <c r="B398" s="200"/>
      <c r="C398" s="201"/>
      <c r="D398" s="202" t="s">
        <v>142</v>
      </c>
      <c r="E398" s="203" t="s">
        <v>1</v>
      </c>
      <c r="F398" s="204" t="s">
        <v>431</v>
      </c>
      <c r="G398" s="201"/>
      <c r="H398" s="205">
        <v>1.5</v>
      </c>
      <c r="I398" s="206"/>
      <c r="J398" s="201"/>
      <c r="K398" s="201"/>
      <c r="L398" s="207"/>
      <c r="M398" s="208"/>
      <c r="N398" s="209"/>
      <c r="O398" s="209"/>
      <c r="P398" s="209"/>
      <c r="Q398" s="209"/>
      <c r="R398" s="209"/>
      <c r="S398" s="209"/>
      <c r="T398" s="210"/>
      <c r="AT398" s="211" t="s">
        <v>142</v>
      </c>
      <c r="AU398" s="211" t="s">
        <v>90</v>
      </c>
      <c r="AV398" s="12" t="s">
        <v>90</v>
      </c>
      <c r="AW398" s="12" t="s">
        <v>36</v>
      </c>
      <c r="AX398" s="12" t="s">
        <v>81</v>
      </c>
      <c r="AY398" s="211" t="s">
        <v>133</v>
      </c>
    </row>
    <row r="399" spans="2:51" s="12" customFormat="1" ht="12">
      <c r="B399" s="200"/>
      <c r="C399" s="201"/>
      <c r="D399" s="202" t="s">
        <v>142</v>
      </c>
      <c r="E399" s="203" t="s">
        <v>1</v>
      </c>
      <c r="F399" s="204" t="s">
        <v>432</v>
      </c>
      <c r="G399" s="201"/>
      <c r="H399" s="205">
        <v>24.11</v>
      </c>
      <c r="I399" s="206"/>
      <c r="J399" s="201"/>
      <c r="K399" s="201"/>
      <c r="L399" s="207"/>
      <c r="M399" s="208"/>
      <c r="N399" s="209"/>
      <c r="O399" s="209"/>
      <c r="P399" s="209"/>
      <c r="Q399" s="209"/>
      <c r="R399" s="209"/>
      <c r="S399" s="209"/>
      <c r="T399" s="210"/>
      <c r="AT399" s="211" t="s">
        <v>142</v>
      </c>
      <c r="AU399" s="211" t="s">
        <v>90</v>
      </c>
      <c r="AV399" s="12" t="s">
        <v>90</v>
      </c>
      <c r="AW399" s="12" t="s">
        <v>36</v>
      </c>
      <c r="AX399" s="12" t="s">
        <v>81</v>
      </c>
      <c r="AY399" s="211" t="s">
        <v>133</v>
      </c>
    </row>
    <row r="400" spans="2:51" s="12" customFormat="1" ht="12">
      <c r="B400" s="200"/>
      <c r="C400" s="201"/>
      <c r="D400" s="202" t="s">
        <v>142</v>
      </c>
      <c r="E400" s="203" t="s">
        <v>1</v>
      </c>
      <c r="F400" s="204" t="s">
        <v>433</v>
      </c>
      <c r="G400" s="201"/>
      <c r="H400" s="205">
        <v>7.4</v>
      </c>
      <c r="I400" s="206"/>
      <c r="J400" s="201"/>
      <c r="K400" s="201"/>
      <c r="L400" s="207"/>
      <c r="M400" s="208"/>
      <c r="N400" s="209"/>
      <c r="O400" s="209"/>
      <c r="P400" s="209"/>
      <c r="Q400" s="209"/>
      <c r="R400" s="209"/>
      <c r="S400" s="209"/>
      <c r="T400" s="210"/>
      <c r="AT400" s="211" t="s">
        <v>142</v>
      </c>
      <c r="AU400" s="211" t="s">
        <v>90</v>
      </c>
      <c r="AV400" s="12" t="s">
        <v>90</v>
      </c>
      <c r="AW400" s="12" t="s">
        <v>36</v>
      </c>
      <c r="AX400" s="12" t="s">
        <v>81</v>
      </c>
      <c r="AY400" s="211" t="s">
        <v>133</v>
      </c>
    </row>
    <row r="401" spans="2:51" s="12" customFormat="1" ht="12">
      <c r="B401" s="200"/>
      <c r="C401" s="201"/>
      <c r="D401" s="202" t="s">
        <v>142</v>
      </c>
      <c r="E401" s="203" t="s">
        <v>1</v>
      </c>
      <c r="F401" s="204" t="s">
        <v>434</v>
      </c>
      <c r="G401" s="201"/>
      <c r="H401" s="205">
        <v>12.08</v>
      </c>
      <c r="I401" s="206"/>
      <c r="J401" s="201"/>
      <c r="K401" s="201"/>
      <c r="L401" s="207"/>
      <c r="M401" s="208"/>
      <c r="N401" s="209"/>
      <c r="O401" s="209"/>
      <c r="P401" s="209"/>
      <c r="Q401" s="209"/>
      <c r="R401" s="209"/>
      <c r="S401" s="209"/>
      <c r="T401" s="210"/>
      <c r="AT401" s="211" t="s">
        <v>142</v>
      </c>
      <c r="AU401" s="211" t="s">
        <v>90</v>
      </c>
      <c r="AV401" s="12" t="s">
        <v>90</v>
      </c>
      <c r="AW401" s="12" t="s">
        <v>36</v>
      </c>
      <c r="AX401" s="12" t="s">
        <v>81</v>
      </c>
      <c r="AY401" s="211" t="s">
        <v>133</v>
      </c>
    </row>
    <row r="402" spans="2:51" s="14" customFormat="1" ht="12">
      <c r="B402" s="223"/>
      <c r="C402" s="224"/>
      <c r="D402" s="202" t="s">
        <v>142</v>
      </c>
      <c r="E402" s="225" t="s">
        <v>1</v>
      </c>
      <c r="F402" s="226" t="s">
        <v>243</v>
      </c>
      <c r="G402" s="224"/>
      <c r="H402" s="225" t="s">
        <v>1</v>
      </c>
      <c r="I402" s="227"/>
      <c r="J402" s="224"/>
      <c r="K402" s="224"/>
      <c r="L402" s="228"/>
      <c r="M402" s="229"/>
      <c r="N402" s="230"/>
      <c r="O402" s="230"/>
      <c r="P402" s="230"/>
      <c r="Q402" s="230"/>
      <c r="R402" s="230"/>
      <c r="S402" s="230"/>
      <c r="T402" s="231"/>
      <c r="AT402" s="232" t="s">
        <v>142</v>
      </c>
      <c r="AU402" s="232" t="s">
        <v>90</v>
      </c>
      <c r="AV402" s="14" t="s">
        <v>21</v>
      </c>
      <c r="AW402" s="14" t="s">
        <v>36</v>
      </c>
      <c r="AX402" s="14" t="s">
        <v>81</v>
      </c>
      <c r="AY402" s="232" t="s">
        <v>133</v>
      </c>
    </row>
    <row r="403" spans="2:51" s="12" customFormat="1" ht="12">
      <c r="B403" s="200"/>
      <c r="C403" s="201"/>
      <c r="D403" s="202" t="s">
        <v>142</v>
      </c>
      <c r="E403" s="203" t="s">
        <v>1</v>
      </c>
      <c r="F403" s="204" t="s">
        <v>435</v>
      </c>
      <c r="G403" s="201"/>
      <c r="H403" s="205">
        <v>16.8</v>
      </c>
      <c r="I403" s="206"/>
      <c r="J403" s="201"/>
      <c r="K403" s="201"/>
      <c r="L403" s="207"/>
      <c r="M403" s="208"/>
      <c r="N403" s="209"/>
      <c r="O403" s="209"/>
      <c r="P403" s="209"/>
      <c r="Q403" s="209"/>
      <c r="R403" s="209"/>
      <c r="S403" s="209"/>
      <c r="T403" s="210"/>
      <c r="AT403" s="211" t="s">
        <v>142</v>
      </c>
      <c r="AU403" s="211" t="s">
        <v>90</v>
      </c>
      <c r="AV403" s="12" t="s">
        <v>90</v>
      </c>
      <c r="AW403" s="12" t="s">
        <v>36</v>
      </c>
      <c r="AX403" s="12" t="s">
        <v>81</v>
      </c>
      <c r="AY403" s="211" t="s">
        <v>133</v>
      </c>
    </row>
    <row r="404" spans="2:51" s="12" customFormat="1" ht="12">
      <c r="B404" s="200"/>
      <c r="C404" s="201"/>
      <c r="D404" s="202" t="s">
        <v>142</v>
      </c>
      <c r="E404" s="203" t="s">
        <v>1</v>
      </c>
      <c r="F404" s="204" t="s">
        <v>436</v>
      </c>
      <c r="G404" s="201"/>
      <c r="H404" s="205">
        <v>22.52</v>
      </c>
      <c r="I404" s="206"/>
      <c r="J404" s="201"/>
      <c r="K404" s="201"/>
      <c r="L404" s="207"/>
      <c r="M404" s="208"/>
      <c r="N404" s="209"/>
      <c r="O404" s="209"/>
      <c r="P404" s="209"/>
      <c r="Q404" s="209"/>
      <c r="R404" s="209"/>
      <c r="S404" s="209"/>
      <c r="T404" s="210"/>
      <c r="AT404" s="211" t="s">
        <v>142</v>
      </c>
      <c r="AU404" s="211" t="s">
        <v>90</v>
      </c>
      <c r="AV404" s="12" t="s">
        <v>90</v>
      </c>
      <c r="AW404" s="12" t="s">
        <v>36</v>
      </c>
      <c r="AX404" s="12" t="s">
        <v>81</v>
      </c>
      <c r="AY404" s="211" t="s">
        <v>133</v>
      </c>
    </row>
    <row r="405" spans="2:51" s="12" customFormat="1" ht="12">
      <c r="B405" s="200"/>
      <c r="C405" s="201"/>
      <c r="D405" s="202" t="s">
        <v>142</v>
      </c>
      <c r="E405" s="203" t="s">
        <v>1</v>
      </c>
      <c r="F405" s="204" t="s">
        <v>437</v>
      </c>
      <c r="G405" s="201"/>
      <c r="H405" s="205">
        <v>4.35</v>
      </c>
      <c r="I405" s="206"/>
      <c r="J405" s="201"/>
      <c r="K405" s="201"/>
      <c r="L405" s="207"/>
      <c r="M405" s="208"/>
      <c r="N405" s="209"/>
      <c r="O405" s="209"/>
      <c r="P405" s="209"/>
      <c r="Q405" s="209"/>
      <c r="R405" s="209"/>
      <c r="S405" s="209"/>
      <c r="T405" s="210"/>
      <c r="AT405" s="211" t="s">
        <v>142</v>
      </c>
      <c r="AU405" s="211" t="s">
        <v>90</v>
      </c>
      <c r="AV405" s="12" t="s">
        <v>90</v>
      </c>
      <c r="AW405" s="12" t="s">
        <v>36</v>
      </c>
      <c r="AX405" s="12" t="s">
        <v>81</v>
      </c>
      <c r="AY405" s="211" t="s">
        <v>133</v>
      </c>
    </row>
    <row r="406" spans="2:51" s="12" customFormat="1" ht="12">
      <c r="B406" s="200"/>
      <c r="C406" s="201"/>
      <c r="D406" s="202" t="s">
        <v>142</v>
      </c>
      <c r="E406" s="203" t="s">
        <v>1</v>
      </c>
      <c r="F406" s="204" t="s">
        <v>438</v>
      </c>
      <c r="G406" s="201"/>
      <c r="H406" s="205">
        <v>48</v>
      </c>
      <c r="I406" s="206"/>
      <c r="J406" s="201"/>
      <c r="K406" s="201"/>
      <c r="L406" s="207"/>
      <c r="M406" s="208"/>
      <c r="N406" s="209"/>
      <c r="O406" s="209"/>
      <c r="P406" s="209"/>
      <c r="Q406" s="209"/>
      <c r="R406" s="209"/>
      <c r="S406" s="209"/>
      <c r="T406" s="210"/>
      <c r="AT406" s="211" t="s">
        <v>142</v>
      </c>
      <c r="AU406" s="211" t="s">
        <v>90</v>
      </c>
      <c r="AV406" s="12" t="s">
        <v>90</v>
      </c>
      <c r="AW406" s="12" t="s">
        <v>36</v>
      </c>
      <c r="AX406" s="12" t="s">
        <v>81</v>
      </c>
      <c r="AY406" s="211" t="s">
        <v>133</v>
      </c>
    </row>
    <row r="407" spans="2:51" s="12" customFormat="1" ht="12">
      <c r="B407" s="200"/>
      <c r="C407" s="201"/>
      <c r="D407" s="202" t="s">
        <v>142</v>
      </c>
      <c r="E407" s="203" t="s">
        <v>1</v>
      </c>
      <c r="F407" s="204" t="s">
        <v>439</v>
      </c>
      <c r="G407" s="201"/>
      <c r="H407" s="205">
        <v>6.25</v>
      </c>
      <c r="I407" s="206"/>
      <c r="J407" s="201"/>
      <c r="K407" s="201"/>
      <c r="L407" s="207"/>
      <c r="M407" s="208"/>
      <c r="N407" s="209"/>
      <c r="O407" s="209"/>
      <c r="P407" s="209"/>
      <c r="Q407" s="209"/>
      <c r="R407" s="209"/>
      <c r="S407" s="209"/>
      <c r="T407" s="210"/>
      <c r="AT407" s="211" t="s">
        <v>142</v>
      </c>
      <c r="AU407" s="211" t="s">
        <v>90</v>
      </c>
      <c r="AV407" s="12" t="s">
        <v>90</v>
      </c>
      <c r="AW407" s="12" t="s">
        <v>36</v>
      </c>
      <c r="AX407" s="12" t="s">
        <v>81</v>
      </c>
      <c r="AY407" s="211" t="s">
        <v>133</v>
      </c>
    </row>
    <row r="408" spans="2:51" s="12" customFormat="1" ht="12">
      <c r="B408" s="200"/>
      <c r="C408" s="201"/>
      <c r="D408" s="202" t="s">
        <v>142</v>
      </c>
      <c r="E408" s="203" t="s">
        <v>1</v>
      </c>
      <c r="F408" s="204" t="s">
        <v>440</v>
      </c>
      <c r="G408" s="201"/>
      <c r="H408" s="205">
        <v>3.06</v>
      </c>
      <c r="I408" s="206"/>
      <c r="J408" s="201"/>
      <c r="K408" s="201"/>
      <c r="L408" s="207"/>
      <c r="M408" s="208"/>
      <c r="N408" s="209"/>
      <c r="O408" s="209"/>
      <c r="P408" s="209"/>
      <c r="Q408" s="209"/>
      <c r="R408" s="209"/>
      <c r="S408" s="209"/>
      <c r="T408" s="210"/>
      <c r="AT408" s="211" t="s">
        <v>142</v>
      </c>
      <c r="AU408" s="211" t="s">
        <v>90</v>
      </c>
      <c r="AV408" s="12" t="s">
        <v>90</v>
      </c>
      <c r="AW408" s="12" t="s">
        <v>36</v>
      </c>
      <c r="AX408" s="12" t="s">
        <v>81</v>
      </c>
      <c r="AY408" s="211" t="s">
        <v>133</v>
      </c>
    </row>
    <row r="409" spans="2:51" s="13" customFormat="1" ht="12">
      <c r="B409" s="212"/>
      <c r="C409" s="213"/>
      <c r="D409" s="202" t="s">
        <v>142</v>
      </c>
      <c r="E409" s="214" t="s">
        <v>1</v>
      </c>
      <c r="F409" s="215" t="s">
        <v>169</v>
      </c>
      <c r="G409" s="213"/>
      <c r="H409" s="216">
        <v>153.75</v>
      </c>
      <c r="I409" s="217"/>
      <c r="J409" s="213"/>
      <c r="K409" s="213"/>
      <c r="L409" s="218"/>
      <c r="M409" s="219"/>
      <c r="N409" s="220"/>
      <c r="O409" s="220"/>
      <c r="P409" s="220"/>
      <c r="Q409" s="220"/>
      <c r="R409" s="220"/>
      <c r="S409" s="220"/>
      <c r="T409" s="221"/>
      <c r="AT409" s="222" t="s">
        <v>142</v>
      </c>
      <c r="AU409" s="222" t="s">
        <v>90</v>
      </c>
      <c r="AV409" s="13" t="s">
        <v>140</v>
      </c>
      <c r="AW409" s="13" t="s">
        <v>36</v>
      </c>
      <c r="AX409" s="13" t="s">
        <v>21</v>
      </c>
      <c r="AY409" s="222" t="s">
        <v>133</v>
      </c>
    </row>
    <row r="410" spans="2:65" s="1" customFormat="1" ht="24" customHeight="1">
      <c r="B410" s="33"/>
      <c r="C410" s="234" t="s">
        <v>441</v>
      </c>
      <c r="D410" s="234" t="s">
        <v>426</v>
      </c>
      <c r="E410" s="235" t="s">
        <v>442</v>
      </c>
      <c r="F410" s="236" t="s">
        <v>443</v>
      </c>
      <c r="G410" s="237" t="s">
        <v>184</v>
      </c>
      <c r="H410" s="238">
        <v>1.4</v>
      </c>
      <c r="I410" s="239"/>
      <c r="J410" s="240">
        <f>ROUND(I410*H410,2)</f>
        <v>0</v>
      </c>
      <c r="K410" s="236" t="s">
        <v>1</v>
      </c>
      <c r="L410" s="241"/>
      <c r="M410" s="242" t="s">
        <v>1</v>
      </c>
      <c r="N410" s="243" t="s">
        <v>46</v>
      </c>
      <c r="O410" s="65"/>
      <c r="P410" s="196">
        <f>O410*H410</f>
        <v>0</v>
      </c>
      <c r="Q410" s="196">
        <v>0.005</v>
      </c>
      <c r="R410" s="196">
        <f>Q410*H410</f>
        <v>0.006999999999999999</v>
      </c>
      <c r="S410" s="196">
        <v>0</v>
      </c>
      <c r="T410" s="197">
        <f>S410*H410</f>
        <v>0</v>
      </c>
      <c r="AR410" s="198" t="s">
        <v>415</v>
      </c>
      <c r="AT410" s="198" t="s">
        <v>426</v>
      </c>
      <c r="AU410" s="198" t="s">
        <v>90</v>
      </c>
      <c r="AY410" s="16" t="s">
        <v>133</v>
      </c>
      <c r="BE410" s="199">
        <f>IF(N410="základní",J410,0)</f>
        <v>0</v>
      </c>
      <c r="BF410" s="199">
        <f>IF(N410="snížená",J410,0)</f>
        <v>0</v>
      </c>
      <c r="BG410" s="199">
        <f>IF(N410="zákl. přenesená",J410,0)</f>
        <v>0</v>
      </c>
      <c r="BH410" s="199">
        <f>IF(N410="sníž. přenesená",J410,0)</f>
        <v>0</v>
      </c>
      <c r="BI410" s="199">
        <f>IF(N410="nulová",J410,0)</f>
        <v>0</v>
      </c>
      <c r="BJ410" s="16" t="s">
        <v>21</v>
      </c>
      <c r="BK410" s="199">
        <f>ROUND(I410*H410,2)</f>
        <v>0</v>
      </c>
      <c r="BL410" s="16" t="s">
        <v>290</v>
      </c>
      <c r="BM410" s="198" t="s">
        <v>444</v>
      </c>
    </row>
    <row r="411" spans="2:51" s="14" customFormat="1" ht="12">
      <c r="B411" s="223"/>
      <c r="C411" s="224"/>
      <c r="D411" s="202" t="s">
        <v>142</v>
      </c>
      <c r="E411" s="225" t="s">
        <v>1</v>
      </c>
      <c r="F411" s="226" t="s">
        <v>243</v>
      </c>
      <c r="G411" s="224"/>
      <c r="H411" s="225" t="s">
        <v>1</v>
      </c>
      <c r="I411" s="227"/>
      <c r="J411" s="224"/>
      <c r="K411" s="224"/>
      <c r="L411" s="228"/>
      <c r="M411" s="229"/>
      <c r="N411" s="230"/>
      <c r="O411" s="230"/>
      <c r="P411" s="230"/>
      <c r="Q411" s="230"/>
      <c r="R411" s="230"/>
      <c r="S411" s="230"/>
      <c r="T411" s="231"/>
      <c r="AT411" s="232" t="s">
        <v>142</v>
      </c>
      <c r="AU411" s="232" t="s">
        <v>90</v>
      </c>
      <c r="AV411" s="14" t="s">
        <v>21</v>
      </c>
      <c r="AW411" s="14" t="s">
        <v>36</v>
      </c>
      <c r="AX411" s="14" t="s">
        <v>81</v>
      </c>
      <c r="AY411" s="232" t="s">
        <v>133</v>
      </c>
    </row>
    <row r="412" spans="2:51" s="12" customFormat="1" ht="12">
      <c r="B412" s="200"/>
      <c r="C412" s="201"/>
      <c r="D412" s="202" t="s">
        <v>142</v>
      </c>
      <c r="E412" s="203" t="s">
        <v>1</v>
      </c>
      <c r="F412" s="204" t="s">
        <v>445</v>
      </c>
      <c r="G412" s="201"/>
      <c r="H412" s="205">
        <v>1.4</v>
      </c>
      <c r="I412" s="206"/>
      <c r="J412" s="201"/>
      <c r="K412" s="201"/>
      <c r="L412" s="207"/>
      <c r="M412" s="208"/>
      <c r="N412" s="209"/>
      <c r="O412" s="209"/>
      <c r="P412" s="209"/>
      <c r="Q412" s="209"/>
      <c r="R412" s="209"/>
      <c r="S412" s="209"/>
      <c r="T412" s="210"/>
      <c r="AT412" s="211" t="s">
        <v>142</v>
      </c>
      <c r="AU412" s="211" t="s">
        <v>90</v>
      </c>
      <c r="AV412" s="12" t="s">
        <v>90</v>
      </c>
      <c r="AW412" s="12" t="s">
        <v>36</v>
      </c>
      <c r="AX412" s="12" t="s">
        <v>81</v>
      </c>
      <c r="AY412" s="211" t="s">
        <v>133</v>
      </c>
    </row>
    <row r="413" spans="2:51" s="13" customFormat="1" ht="12">
      <c r="B413" s="212"/>
      <c r="C413" s="213"/>
      <c r="D413" s="202" t="s">
        <v>142</v>
      </c>
      <c r="E413" s="214" t="s">
        <v>1</v>
      </c>
      <c r="F413" s="215" t="s">
        <v>169</v>
      </c>
      <c r="G413" s="213"/>
      <c r="H413" s="216">
        <v>1.4</v>
      </c>
      <c r="I413" s="217"/>
      <c r="J413" s="213"/>
      <c r="K413" s="213"/>
      <c r="L413" s="218"/>
      <c r="M413" s="219"/>
      <c r="N413" s="220"/>
      <c r="O413" s="220"/>
      <c r="P413" s="220"/>
      <c r="Q413" s="220"/>
      <c r="R413" s="220"/>
      <c r="S413" s="220"/>
      <c r="T413" s="221"/>
      <c r="AT413" s="222" t="s">
        <v>142</v>
      </c>
      <c r="AU413" s="222" t="s">
        <v>90</v>
      </c>
      <c r="AV413" s="13" t="s">
        <v>140</v>
      </c>
      <c r="AW413" s="13" t="s">
        <v>36</v>
      </c>
      <c r="AX413" s="13" t="s">
        <v>21</v>
      </c>
      <c r="AY413" s="222" t="s">
        <v>133</v>
      </c>
    </row>
    <row r="414" spans="2:65" s="1" customFormat="1" ht="48" customHeight="1">
      <c r="B414" s="33"/>
      <c r="C414" s="234" t="s">
        <v>446</v>
      </c>
      <c r="D414" s="234" t="s">
        <v>426</v>
      </c>
      <c r="E414" s="235" t="s">
        <v>447</v>
      </c>
      <c r="F414" s="236" t="s">
        <v>448</v>
      </c>
      <c r="G414" s="237" t="s">
        <v>293</v>
      </c>
      <c r="H414" s="238">
        <v>3</v>
      </c>
      <c r="I414" s="239"/>
      <c r="J414" s="240">
        <f>ROUND(I414*H414,2)</f>
        <v>0</v>
      </c>
      <c r="K414" s="236" t="s">
        <v>1</v>
      </c>
      <c r="L414" s="241"/>
      <c r="M414" s="242" t="s">
        <v>1</v>
      </c>
      <c r="N414" s="243" t="s">
        <v>46</v>
      </c>
      <c r="O414" s="65"/>
      <c r="P414" s="196">
        <f>O414*H414</f>
        <v>0</v>
      </c>
      <c r="Q414" s="196">
        <v>0.061</v>
      </c>
      <c r="R414" s="196">
        <f>Q414*H414</f>
        <v>0.183</v>
      </c>
      <c r="S414" s="196">
        <v>0</v>
      </c>
      <c r="T414" s="197">
        <f>S414*H414</f>
        <v>0</v>
      </c>
      <c r="AR414" s="198" t="s">
        <v>415</v>
      </c>
      <c r="AT414" s="198" t="s">
        <v>426</v>
      </c>
      <c r="AU414" s="198" t="s">
        <v>90</v>
      </c>
      <c r="AY414" s="16" t="s">
        <v>133</v>
      </c>
      <c r="BE414" s="199">
        <f>IF(N414="základní",J414,0)</f>
        <v>0</v>
      </c>
      <c r="BF414" s="199">
        <f>IF(N414="snížená",J414,0)</f>
        <v>0</v>
      </c>
      <c r="BG414" s="199">
        <f>IF(N414="zákl. přenesená",J414,0)</f>
        <v>0</v>
      </c>
      <c r="BH414" s="199">
        <f>IF(N414="sníž. přenesená",J414,0)</f>
        <v>0</v>
      </c>
      <c r="BI414" s="199">
        <f>IF(N414="nulová",J414,0)</f>
        <v>0</v>
      </c>
      <c r="BJ414" s="16" t="s">
        <v>21</v>
      </c>
      <c r="BK414" s="199">
        <f>ROUND(I414*H414,2)</f>
        <v>0</v>
      </c>
      <c r="BL414" s="16" t="s">
        <v>290</v>
      </c>
      <c r="BM414" s="198" t="s">
        <v>449</v>
      </c>
    </row>
    <row r="415" spans="2:51" s="14" customFormat="1" ht="12">
      <c r="B415" s="223"/>
      <c r="C415" s="224"/>
      <c r="D415" s="202" t="s">
        <v>142</v>
      </c>
      <c r="E415" s="225" t="s">
        <v>1</v>
      </c>
      <c r="F415" s="226" t="s">
        <v>243</v>
      </c>
      <c r="G415" s="224"/>
      <c r="H415" s="225" t="s">
        <v>1</v>
      </c>
      <c r="I415" s="227"/>
      <c r="J415" s="224"/>
      <c r="K415" s="224"/>
      <c r="L415" s="228"/>
      <c r="M415" s="229"/>
      <c r="N415" s="230"/>
      <c r="O415" s="230"/>
      <c r="P415" s="230"/>
      <c r="Q415" s="230"/>
      <c r="R415" s="230"/>
      <c r="S415" s="230"/>
      <c r="T415" s="231"/>
      <c r="AT415" s="232" t="s">
        <v>142</v>
      </c>
      <c r="AU415" s="232" t="s">
        <v>90</v>
      </c>
      <c r="AV415" s="14" t="s">
        <v>21</v>
      </c>
      <c r="AW415" s="14" t="s">
        <v>36</v>
      </c>
      <c r="AX415" s="14" t="s">
        <v>81</v>
      </c>
      <c r="AY415" s="232" t="s">
        <v>133</v>
      </c>
    </row>
    <row r="416" spans="2:51" s="12" customFormat="1" ht="12">
      <c r="B416" s="200"/>
      <c r="C416" s="201"/>
      <c r="D416" s="202" t="s">
        <v>142</v>
      </c>
      <c r="E416" s="203" t="s">
        <v>1</v>
      </c>
      <c r="F416" s="204" t="s">
        <v>176</v>
      </c>
      <c r="G416" s="201"/>
      <c r="H416" s="205">
        <v>3</v>
      </c>
      <c r="I416" s="206"/>
      <c r="J416" s="201"/>
      <c r="K416" s="201"/>
      <c r="L416" s="207"/>
      <c r="M416" s="208"/>
      <c r="N416" s="209"/>
      <c r="O416" s="209"/>
      <c r="P416" s="209"/>
      <c r="Q416" s="209"/>
      <c r="R416" s="209"/>
      <c r="S416" s="209"/>
      <c r="T416" s="210"/>
      <c r="AT416" s="211" t="s">
        <v>142</v>
      </c>
      <c r="AU416" s="211" t="s">
        <v>90</v>
      </c>
      <c r="AV416" s="12" t="s">
        <v>90</v>
      </c>
      <c r="AW416" s="12" t="s">
        <v>36</v>
      </c>
      <c r="AX416" s="12" t="s">
        <v>21</v>
      </c>
      <c r="AY416" s="211" t="s">
        <v>133</v>
      </c>
    </row>
    <row r="417" spans="2:65" s="1" customFormat="1" ht="48" customHeight="1">
      <c r="B417" s="33"/>
      <c r="C417" s="234" t="s">
        <v>450</v>
      </c>
      <c r="D417" s="234" t="s">
        <v>426</v>
      </c>
      <c r="E417" s="235" t="s">
        <v>451</v>
      </c>
      <c r="F417" s="236" t="s">
        <v>452</v>
      </c>
      <c r="G417" s="237" t="s">
        <v>293</v>
      </c>
      <c r="H417" s="238">
        <v>2</v>
      </c>
      <c r="I417" s="239"/>
      <c r="J417" s="240">
        <f>ROUND(I417*H417,2)</f>
        <v>0</v>
      </c>
      <c r="K417" s="236" t="s">
        <v>1</v>
      </c>
      <c r="L417" s="241"/>
      <c r="M417" s="242" t="s">
        <v>1</v>
      </c>
      <c r="N417" s="243" t="s">
        <v>46</v>
      </c>
      <c r="O417" s="65"/>
      <c r="P417" s="196">
        <f>O417*H417</f>
        <v>0</v>
      </c>
      <c r="Q417" s="196">
        <v>0.061</v>
      </c>
      <c r="R417" s="196">
        <f>Q417*H417</f>
        <v>0.122</v>
      </c>
      <c r="S417" s="196">
        <v>0</v>
      </c>
      <c r="T417" s="197">
        <f>S417*H417</f>
        <v>0</v>
      </c>
      <c r="AR417" s="198" t="s">
        <v>415</v>
      </c>
      <c r="AT417" s="198" t="s">
        <v>426</v>
      </c>
      <c r="AU417" s="198" t="s">
        <v>90</v>
      </c>
      <c r="AY417" s="16" t="s">
        <v>133</v>
      </c>
      <c r="BE417" s="199">
        <f>IF(N417="základní",J417,0)</f>
        <v>0</v>
      </c>
      <c r="BF417" s="199">
        <f>IF(N417="snížená",J417,0)</f>
        <v>0</v>
      </c>
      <c r="BG417" s="199">
        <f>IF(N417="zákl. přenesená",J417,0)</f>
        <v>0</v>
      </c>
      <c r="BH417" s="199">
        <f>IF(N417="sníž. přenesená",J417,0)</f>
        <v>0</v>
      </c>
      <c r="BI417" s="199">
        <f>IF(N417="nulová",J417,0)</f>
        <v>0</v>
      </c>
      <c r="BJ417" s="16" t="s">
        <v>21</v>
      </c>
      <c r="BK417" s="199">
        <f>ROUND(I417*H417,2)</f>
        <v>0</v>
      </c>
      <c r="BL417" s="16" t="s">
        <v>290</v>
      </c>
      <c r="BM417" s="198" t="s">
        <v>453</v>
      </c>
    </row>
    <row r="418" spans="2:51" s="14" customFormat="1" ht="12">
      <c r="B418" s="223"/>
      <c r="C418" s="224"/>
      <c r="D418" s="202" t="s">
        <v>142</v>
      </c>
      <c r="E418" s="225" t="s">
        <v>1</v>
      </c>
      <c r="F418" s="226" t="s">
        <v>243</v>
      </c>
      <c r="G418" s="224"/>
      <c r="H418" s="225" t="s">
        <v>1</v>
      </c>
      <c r="I418" s="227"/>
      <c r="J418" s="224"/>
      <c r="K418" s="224"/>
      <c r="L418" s="228"/>
      <c r="M418" s="229"/>
      <c r="N418" s="230"/>
      <c r="O418" s="230"/>
      <c r="P418" s="230"/>
      <c r="Q418" s="230"/>
      <c r="R418" s="230"/>
      <c r="S418" s="230"/>
      <c r="T418" s="231"/>
      <c r="AT418" s="232" t="s">
        <v>142</v>
      </c>
      <c r="AU418" s="232" t="s">
        <v>90</v>
      </c>
      <c r="AV418" s="14" t="s">
        <v>21</v>
      </c>
      <c r="AW418" s="14" t="s">
        <v>36</v>
      </c>
      <c r="AX418" s="14" t="s">
        <v>81</v>
      </c>
      <c r="AY418" s="232" t="s">
        <v>133</v>
      </c>
    </row>
    <row r="419" spans="2:51" s="12" customFormat="1" ht="12">
      <c r="B419" s="200"/>
      <c r="C419" s="201"/>
      <c r="D419" s="202" t="s">
        <v>142</v>
      </c>
      <c r="E419" s="203" t="s">
        <v>1</v>
      </c>
      <c r="F419" s="204" t="s">
        <v>90</v>
      </c>
      <c r="G419" s="201"/>
      <c r="H419" s="205">
        <v>2</v>
      </c>
      <c r="I419" s="206"/>
      <c r="J419" s="201"/>
      <c r="K419" s="201"/>
      <c r="L419" s="207"/>
      <c r="M419" s="208"/>
      <c r="N419" s="209"/>
      <c r="O419" s="209"/>
      <c r="P419" s="209"/>
      <c r="Q419" s="209"/>
      <c r="R419" s="209"/>
      <c r="S419" s="209"/>
      <c r="T419" s="210"/>
      <c r="AT419" s="211" t="s">
        <v>142</v>
      </c>
      <c r="AU419" s="211" t="s">
        <v>90</v>
      </c>
      <c r="AV419" s="12" t="s">
        <v>90</v>
      </c>
      <c r="AW419" s="12" t="s">
        <v>36</v>
      </c>
      <c r="AX419" s="12" t="s">
        <v>21</v>
      </c>
      <c r="AY419" s="211" t="s">
        <v>133</v>
      </c>
    </row>
    <row r="420" spans="2:65" s="1" customFormat="1" ht="48" customHeight="1">
      <c r="B420" s="33"/>
      <c r="C420" s="234" t="s">
        <v>454</v>
      </c>
      <c r="D420" s="234" t="s">
        <v>426</v>
      </c>
      <c r="E420" s="235" t="s">
        <v>455</v>
      </c>
      <c r="F420" s="236" t="s">
        <v>456</v>
      </c>
      <c r="G420" s="237" t="s">
        <v>293</v>
      </c>
      <c r="H420" s="238">
        <v>5</v>
      </c>
      <c r="I420" s="239"/>
      <c r="J420" s="240">
        <f>ROUND(I420*H420,2)</f>
        <v>0</v>
      </c>
      <c r="K420" s="236" t="s">
        <v>1</v>
      </c>
      <c r="L420" s="241"/>
      <c r="M420" s="242" t="s">
        <v>1</v>
      </c>
      <c r="N420" s="243" t="s">
        <v>46</v>
      </c>
      <c r="O420" s="65"/>
      <c r="P420" s="196">
        <f>O420*H420</f>
        <v>0</v>
      </c>
      <c r="Q420" s="196">
        <v>0.061</v>
      </c>
      <c r="R420" s="196">
        <f>Q420*H420</f>
        <v>0.305</v>
      </c>
      <c r="S420" s="196">
        <v>0</v>
      </c>
      <c r="T420" s="197">
        <f>S420*H420</f>
        <v>0</v>
      </c>
      <c r="AR420" s="198" t="s">
        <v>415</v>
      </c>
      <c r="AT420" s="198" t="s">
        <v>426</v>
      </c>
      <c r="AU420" s="198" t="s">
        <v>90</v>
      </c>
      <c r="AY420" s="16" t="s">
        <v>133</v>
      </c>
      <c r="BE420" s="199">
        <f>IF(N420="základní",J420,0)</f>
        <v>0</v>
      </c>
      <c r="BF420" s="199">
        <f>IF(N420="snížená",J420,0)</f>
        <v>0</v>
      </c>
      <c r="BG420" s="199">
        <f>IF(N420="zákl. přenesená",J420,0)</f>
        <v>0</v>
      </c>
      <c r="BH420" s="199">
        <f>IF(N420="sníž. přenesená",J420,0)</f>
        <v>0</v>
      </c>
      <c r="BI420" s="199">
        <f>IF(N420="nulová",J420,0)</f>
        <v>0</v>
      </c>
      <c r="BJ420" s="16" t="s">
        <v>21</v>
      </c>
      <c r="BK420" s="199">
        <f>ROUND(I420*H420,2)</f>
        <v>0</v>
      </c>
      <c r="BL420" s="16" t="s">
        <v>290</v>
      </c>
      <c r="BM420" s="198" t="s">
        <v>457</v>
      </c>
    </row>
    <row r="421" spans="2:51" s="14" customFormat="1" ht="12">
      <c r="B421" s="223"/>
      <c r="C421" s="224"/>
      <c r="D421" s="202" t="s">
        <v>142</v>
      </c>
      <c r="E421" s="225" t="s">
        <v>1</v>
      </c>
      <c r="F421" s="226" t="s">
        <v>241</v>
      </c>
      <c r="G421" s="224"/>
      <c r="H421" s="225" t="s">
        <v>1</v>
      </c>
      <c r="I421" s="227"/>
      <c r="J421" s="224"/>
      <c r="K421" s="224"/>
      <c r="L421" s="228"/>
      <c r="M421" s="229"/>
      <c r="N421" s="230"/>
      <c r="O421" s="230"/>
      <c r="P421" s="230"/>
      <c r="Q421" s="230"/>
      <c r="R421" s="230"/>
      <c r="S421" s="230"/>
      <c r="T421" s="231"/>
      <c r="AT421" s="232" t="s">
        <v>142</v>
      </c>
      <c r="AU421" s="232" t="s">
        <v>90</v>
      </c>
      <c r="AV421" s="14" t="s">
        <v>21</v>
      </c>
      <c r="AW421" s="14" t="s">
        <v>36</v>
      </c>
      <c r="AX421" s="14" t="s">
        <v>81</v>
      </c>
      <c r="AY421" s="232" t="s">
        <v>133</v>
      </c>
    </row>
    <row r="422" spans="2:51" s="12" customFormat="1" ht="12">
      <c r="B422" s="200"/>
      <c r="C422" s="201"/>
      <c r="D422" s="202" t="s">
        <v>142</v>
      </c>
      <c r="E422" s="203" t="s">
        <v>1</v>
      </c>
      <c r="F422" s="204" t="s">
        <v>21</v>
      </c>
      <c r="G422" s="201"/>
      <c r="H422" s="205">
        <v>1</v>
      </c>
      <c r="I422" s="206"/>
      <c r="J422" s="201"/>
      <c r="K422" s="201"/>
      <c r="L422" s="207"/>
      <c r="M422" s="208"/>
      <c r="N422" s="209"/>
      <c r="O422" s="209"/>
      <c r="P422" s="209"/>
      <c r="Q422" s="209"/>
      <c r="R422" s="209"/>
      <c r="S422" s="209"/>
      <c r="T422" s="210"/>
      <c r="AT422" s="211" t="s">
        <v>142</v>
      </c>
      <c r="AU422" s="211" t="s">
        <v>90</v>
      </c>
      <c r="AV422" s="12" t="s">
        <v>90</v>
      </c>
      <c r="AW422" s="12" t="s">
        <v>36</v>
      </c>
      <c r="AX422" s="12" t="s">
        <v>81</v>
      </c>
      <c r="AY422" s="211" t="s">
        <v>133</v>
      </c>
    </row>
    <row r="423" spans="2:51" s="14" customFormat="1" ht="12">
      <c r="B423" s="223"/>
      <c r="C423" s="224"/>
      <c r="D423" s="202" t="s">
        <v>142</v>
      </c>
      <c r="E423" s="225" t="s">
        <v>1</v>
      </c>
      <c r="F423" s="226" t="s">
        <v>243</v>
      </c>
      <c r="G423" s="224"/>
      <c r="H423" s="225" t="s">
        <v>1</v>
      </c>
      <c r="I423" s="227"/>
      <c r="J423" s="224"/>
      <c r="K423" s="224"/>
      <c r="L423" s="228"/>
      <c r="M423" s="229"/>
      <c r="N423" s="230"/>
      <c r="O423" s="230"/>
      <c r="P423" s="230"/>
      <c r="Q423" s="230"/>
      <c r="R423" s="230"/>
      <c r="S423" s="230"/>
      <c r="T423" s="231"/>
      <c r="AT423" s="232" t="s">
        <v>142</v>
      </c>
      <c r="AU423" s="232" t="s">
        <v>90</v>
      </c>
      <c r="AV423" s="14" t="s">
        <v>21</v>
      </c>
      <c r="AW423" s="14" t="s">
        <v>36</v>
      </c>
      <c r="AX423" s="14" t="s">
        <v>81</v>
      </c>
      <c r="AY423" s="232" t="s">
        <v>133</v>
      </c>
    </row>
    <row r="424" spans="2:51" s="12" customFormat="1" ht="12">
      <c r="B424" s="200"/>
      <c r="C424" s="201"/>
      <c r="D424" s="202" t="s">
        <v>142</v>
      </c>
      <c r="E424" s="203" t="s">
        <v>1</v>
      </c>
      <c r="F424" s="204" t="s">
        <v>140</v>
      </c>
      <c r="G424" s="201"/>
      <c r="H424" s="205">
        <v>4</v>
      </c>
      <c r="I424" s="206"/>
      <c r="J424" s="201"/>
      <c r="K424" s="201"/>
      <c r="L424" s="207"/>
      <c r="M424" s="208"/>
      <c r="N424" s="209"/>
      <c r="O424" s="209"/>
      <c r="P424" s="209"/>
      <c r="Q424" s="209"/>
      <c r="R424" s="209"/>
      <c r="S424" s="209"/>
      <c r="T424" s="210"/>
      <c r="AT424" s="211" t="s">
        <v>142</v>
      </c>
      <c r="AU424" s="211" t="s">
        <v>90</v>
      </c>
      <c r="AV424" s="12" t="s">
        <v>90</v>
      </c>
      <c r="AW424" s="12" t="s">
        <v>36</v>
      </c>
      <c r="AX424" s="12" t="s">
        <v>81</v>
      </c>
      <c r="AY424" s="211" t="s">
        <v>133</v>
      </c>
    </row>
    <row r="425" spans="2:51" s="13" customFormat="1" ht="12">
      <c r="B425" s="212"/>
      <c r="C425" s="213"/>
      <c r="D425" s="202" t="s">
        <v>142</v>
      </c>
      <c r="E425" s="214" t="s">
        <v>1</v>
      </c>
      <c r="F425" s="215" t="s">
        <v>169</v>
      </c>
      <c r="G425" s="213"/>
      <c r="H425" s="216">
        <v>5</v>
      </c>
      <c r="I425" s="217"/>
      <c r="J425" s="213"/>
      <c r="K425" s="213"/>
      <c r="L425" s="218"/>
      <c r="M425" s="219"/>
      <c r="N425" s="220"/>
      <c r="O425" s="220"/>
      <c r="P425" s="220"/>
      <c r="Q425" s="220"/>
      <c r="R425" s="220"/>
      <c r="S425" s="220"/>
      <c r="T425" s="221"/>
      <c r="AT425" s="222" t="s">
        <v>142</v>
      </c>
      <c r="AU425" s="222" t="s">
        <v>90</v>
      </c>
      <c r="AV425" s="13" t="s">
        <v>140</v>
      </c>
      <c r="AW425" s="13" t="s">
        <v>36</v>
      </c>
      <c r="AX425" s="13" t="s">
        <v>21</v>
      </c>
      <c r="AY425" s="222" t="s">
        <v>133</v>
      </c>
    </row>
    <row r="426" spans="2:65" s="1" customFormat="1" ht="48" customHeight="1">
      <c r="B426" s="33"/>
      <c r="C426" s="234" t="s">
        <v>458</v>
      </c>
      <c r="D426" s="234" t="s">
        <v>426</v>
      </c>
      <c r="E426" s="235" t="s">
        <v>459</v>
      </c>
      <c r="F426" s="236" t="s">
        <v>460</v>
      </c>
      <c r="G426" s="237" t="s">
        <v>293</v>
      </c>
      <c r="H426" s="238">
        <v>4</v>
      </c>
      <c r="I426" s="239"/>
      <c r="J426" s="240">
        <f>ROUND(I426*H426,2)</f>
        <v>0</v>
      </c>
      <c r="K426" s="236" t="s">
        <v>1</v>
      </c>
      <c r="L426" s="241"/>
      <c r="M426" s="242" t="s">
        <v>1</v>
      </c>
      <c r="N426" s="243" t="s">
        <v>46</v>
      </c>
      <c r="O426" s="65"/>
      <c r="P426" s="196">
        <f>O426*H426</f>
        <v>0</v>
      </c>
      <c r="Q426" s="196">
        <v>0.061</v>
      </c>
      <c r="R426" s="196">
        <f>Q426*H426</f>
        <v>0.244</v>
      </c>
      <c r="S426" s="196">
        <v>0</v>
      </c>
      <c r="T426" s="197">
        <f>S426*H426</f>
        <v>0</v>
      </c>
      <c r="AR426" s="198" t="s">
        <v>415</v>
      </c>
      <c r="AT426" s="198" t="s">
        <v>426</v>
      </c>
      <c r="AU426" s="198" t="s">
        <v>90</v>
      </c>
      <c r="AY426" s="16" t="s">
        <v>133</v>
      </c>
      <c r="BE426" s="199">
        <f>IF(N426="základní",J426,0)</f>
        <v>0</v>
      </c>
      <c r="BF426" s="199">
        <f>IF(N426="snížená",J426,0)</f>
        <v>0</v>
      </c>
      <c r="BG426" s="199">
        <f>IF(N426="zákl. přenesená",J426,0)</f>
        <v>0</v>
      </c>
      <c r="BH426" s="199">
        <f>IF(N426="sníž. přenesená",J426,0)</f>
        <v>0</v>
      </c>
      <c r="BI426" s="199">
        <f>IF(N426="nulová",J426,0)</f>
        <v>0</v>
      </c>
      <c r="BJ426" s="16" t="s">
        <v>21</v>
      </c>
      <c r="BK426" s="199">
        <f>ROUND(I426*H426,2)</f>
        <v>0</v>
      </c>
      <c r="BL426" s="16" t="s">
        <v>290</v>
      </c>
      <c r="BM426" s="198" t="s">
        <v>461</v>
      </c>
    </row>
    <row r="427" spans="2:51" s="14" customFormat="1" ht="12">
      <c r="B427" s="223"/>
      <c r="C427" s="224"/>
      <c r="D427" s="202" t="s">
        <v>142</v>
      </c>
      <c r="E427" s="225" t="s">
        <v>1</v>
      </c>
      <c r="F427" s="226" t="s">
        <v>243</v>
      </c>
      <c r="G427" s="224"/>
      <c r="H427" s="225" t="s">
        <v>1</v>
      </c>
      <c r="I427" s="227"/>
      <c r="J427" s="224"/>
      <c r="K427" s="224"/>
      <c r="L427" s="228"/>
      <c r="M427" s="229"/>
      <c r="N427" s="230"/>
      <c r="O427" s="230"/>
      <c r="P427" s="230"/>
      <c r="Q427" s="230"/>
      <c r="R427" s="230"/>
      <c r="S427" s="230"/>
      <c r="T427" s="231"/>
      <c r="AT427" s="232" t="s">
        <v>142</v>
      </c>
      <c r="AU427" s="232" t="s">
        <v>90</v>
      </c>
      <c r="AV427" s="14" t="s">
        <v>21</v>
      </c>
      <c r="AW427" s="14" t="s">
        <v>36</v>
      </c>
      <c r="AX427" s="14" t="s">
        <v>81</v>
      </c>
      <c r="AY427" s="232" t="s">
        <v>133</v>
      </c>
    </row>
    <row r="428" spans="2:51" s="12" customFormat="1" ht="12">
      <c r="B428" s="200"/>
      <c r="C428" s="201"/>
      <c r="D428" s="202" t="s">
        <v>142</v>
      </c>
      <c r="E428" s="203" t="s">
        <v>1</v>
      </c>
      <c r="F428" s="204" t="s">
        <v>140</v>
      </c>
      <c r="G428" s="201"/>
      <c r="H428" s="205">
        <v>4</v>
      </c>
      <c r="I428" s="206"/>
      <c r="J428" s="201"/>
      <c r="K428" s="201"/>
      <c r="L428" s="207"/>
      <c r="M428" s="208"/>
      <c r="N428" s="209"/>
      <c r="O428" s="209"/>
      <c r="P428" s="209"/>
      <c r="Q428" s="209"/>
      <c r="R428" s="209"/>
      <c r="S428" s="209"/>
      <c r="T428" s="210"/>
      <c r="AT428" s="211" t="s">
        <v>142</v>
      </c>
      <c r="AU428" s="211" t="s">
        <v>90</v>
      </c>
      <c r="AV428" s="12" t="s">
        <v>90</v>
      </c>
      <c r="AW428" s="12" t="s">
        <v>36</v>
      </c>
      <c r="AX428" s="12" t="s">
        <v>81</v>
      </c>
      <c r="AY428" s="211" t="s">
        <v>133</v>
      </c>
    </row>
    <row r="429" spans="2:51" s="13" customFormat="1" ht="12">
      <c r="B429" s="212"/>
      <c r="C429" s="213"/>
      <c r="D429" s="202" t="s">
        <v>142</v>
      </c>
      <c r="E429" s="214" t="s">
        <v>1</v>
      </c>
      <c r="F429" s="215" t="s">
        <v>169</v>
      </c>
      <c r="G429" s="213"/>
      <c r="H429" s="216">
        <v>4</v>
      </c>
      <c r="I429" s="217"/>
      <c r="J429" s="213"/>
      <c r="K429" s="213"/>
      <c r="L429" s="218"/>
      <c r="M429" s="219"/>
      <c r="N429" s="220"/>
      <c r="O429" s="220"/>
      <c r="P429" s="220"/>
      <c r="Q429" s="220"/>
      <c r="R429" s="220"/>
      <c r="S429" s="220"/>
      <c r="T429" s="221"/>
      <c r="AT429" s="222" t="s">
        <v>142</v>
      </c>
      <c r="AU429" s="222" t="s">
        <v>90</v>
      </c>
      <c r="AV429" s="13" t="s">
        <v>140</v>
      </c>
      <c r="AW429" s="13" t="s">
        <v>36</v>
      </c>
      <c r="AX429" s="13" t="s">
        <v>21</v>
      </c>
      <c r="AY429" s="222" t="s">
        <v>133</v>
      </c>
    </row>
    <row r="430" spans="2:65" s="1" customFormat="1" ht="48" customHeight="1">
      <c r="B430" s="33"/>
      <c r="C430" s="234" t="s">
        <v>462</v>
      </c>
      <c r="D430" s="234" t="s">
        <v>426</v>
      </c>
      <c r="E430" s="235" t="s">
        <v>463</v>
      </c>
      <c r="F430" s="236" t="s">
        <v>464</v>
      </c>
      <c r="G430" s="237" t="s">
        <v>293</v>
      </c>
      <c r="H430" s="238">
        <v>2</v>
      </c>
      <c r="I430" s="239"/>
      <c r="J430" s="240">
        <f>ROUND(I430*H430,2)</f>
        <v>0</v>
      </c>
      <c r="K430" s="236" t="s">
        <v>1</v>
      </c>
      <c r="L430" s="241"/>
      <c r="M430" s="242" t="s">
        <v>1</v>
      </c>
      <c r="N430" s="243" t="s">
        <v>46</v>
      </c>
      <c r="O430" s="65"/>
      <c r="P430" s="196">
        <f>O430*H430</f>
        <v>0</v>
      </c>
      <c r="Q430" s="196">
        <v>0.061</v>
      </c>
      <c r="R430" s="196">
        <f>Q430*H430</f>
        <v>0.122</v>
      </c>
      <c r="S430" s="196">
        <v>0</v>
      </c>
      <c r="T430" s="197">
        <f>S430*H430</f>
        <v>0</v>
      </c>
      <c r="AR430" s="198" t="s">
        <v>415</v>
      </c>
      <c r="AT430" s="198" t="s">
        <v>426</v>
      </c>
      <c r="AU430" s="198" t="s">
        <v>90</v>
      </c>
      <c r="AY430" s="16" t="s">
        <v>133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16" t="s">
        <v>21</v>
      </c>
      <c r="BK430" s="199">
        <f>ROUND(I430*H430,2)</f>
        <v>0</v>
      </c>
      <c r="BL430" s="16" t="s">
        <v>290</v>
      </c>
      <c r="BM430" s="198" t="s">
        <v>465</v>
      </c>
    </row>
    <row r="431" spans="2:51" s="14" customFormat="1" ht="12">
      <c r="B431" s="223"/>
      <c r="C431" s="224"/>
      <c r="D431" s="202" t="s">
        <v>142</v>
      </c>
      <c r="E431" s="225" t="s">
        <v>1</v>
      </c>
      <c r="F431" s="226" t="s">
        <v>243</v>
      </c>
      <c r="G431" s="224"/>
      <c r="H431" s="225" t="s">
        <v>1</v>
      </c>
      <c r="I431" s="227"/>
      <c r="J431" s="224"/>
      <c r="K431" s="224"/>
      <c r="L431" s="228"/>
      <c r="M431" s="229"/>
      <c r="N431" s="230"/>
      <c r="O431" s="230"/>
      <c r="P431" s="230"/>
      <c r="Q431" s="230"/>
      <c r="R431" s="230"/>
      <c r="S431" s="230"/>
      <c r="T431" s="231"/>
      <c r="AT431" s="232" t="s">
        <v>142</v>
      </c>
      <c r="AU431" s="232" t="s">
        <v>90</v>
      </c>
      <c r="AV431" s="14" t="s">
        <v>21</v>
      </c>
      <c r="AW431" s="14" t="s">
        <v>36</v>
      </c>
      <c r="AX431" s="14" t="s">
        <v>81</v>
      </c>
      <c r="AY431" s="232" t="s">
        <v>133</v>
      </c>
    </row>
    <row r="432" spans="2:51" s="12" customFormat="1" ht="12">
      <c r="B432" s="200"/>
      <c r="C432" s="201"/>
      <c r="D432" s="202" t="s">
        <v>142</v>
      </c>
      <c r="E432" s="203" t="s">
        <v>1</v>
      </c>
      <c r="F432" s="204" t="s">
        <v>90</v>
      </c>
      <c r="G432" s="201"/>
      <c r="H432" s="205">
        <v>2</v>
      </c>
      <c r="I432" s="206"/>
      <c r="J432" s="201"/>
      <c r="K432" s="201"/>
      <c r="L432" s="207"/>
      <c r="M432" s="208"/>
      <c r="N432" s="209"/>
      <c r="O432" s="209"/>
      <c r="P432" s="209"/>
      <c r="Q432" s="209"/>
      <c r="R432" s="209"/>
      <c r="S432" s="209"/>
      <c r="T432" s="210"/>
      <c r="AT432" s="211" t="s">
        <v>142</v>
      </c>
      <c r="AU432" s="211" t="s">
        <v>90</v>
      </c>
      <c r="AV432" s="12" t="s">
        <v>90</v>
      </c>
      <c r="AW432" s="12" t="s">
        <v>36</v>
      </c>
      <c r="AX432" s="12" t="s">
        <v>81</v>
      </c>
      <c r="AY432" s="211" t="s">
        <v>133</v>
      </c>
    </row>
    <row r="433" spans="2:51" s="13" customFormat="1" ht="12">
      <c r="B433" s="212"/>
      <c r="C433" s="213"/>
      <c r="D433" s="202" t="s">
        <v>142</v>
      </c>
      <c r="E433" s="214" t="s">
        <v>1</v>
      </c>
      <c r="F433" s="215" t="s">
        <v>169</v>
      </c>
      <c r="G433" s="213"/>
      <c r="H433" s="216">
        <v>2</v>
      </c>
      <c r="I433" s="217"/>
      <c r="J433" s="213"/>
      <c r="K433" s="213"/>
      <c r="L433" s="218"/>
      <c r="M433" s="219"/>
      <c r="N433" s="220"/>
      <c r="O433" s="220"/>
      <c r="P433" s="220"/>
      <c r="Q433" s="220"/>
      <c r="R433" s="220"/>
      <c r="S433" s="220"/>
      <c r="T433" s="221"/>
      <c r="AT433" s="222" t="s">
        <v>142</v>
      </c>
      <c r="AU433" s="222" t="s">
        <v>90</v>
      </c>
      <c r="AV433" s="13" t="s">
        <v>140</v>
      </c>
      <c r="AW433" s="13" t="s">
        <v>36</v>
      </c>
      <c r="AX433" s="13" t="s">
        <v>21</v>
      </c>
      <c r="AY433" s="222" t="s">
        <v>133</v>
      </c>
    </row>
    <row r="434" spans="2:65" s="1" customFormat="1" ht="48" customHeight="1">
      <c r="B434" s="33"/>
      <c r="C434" s="234" t="s">
        <v>466</v>
      </c>
      <c r="D434" s="234" t="s">
        <v>426</v>
      </c>
      <c r="E434" s="235" t="s">
        <v>467</v>
      </c>
      <c r="F434" s="236" t="s">
        <v>468</v>
      </c>
      <c r="G434" s="237" t="s">
        <v>293</v>
      </c>
      <c r="H434" s="238">
        <v>3</v>
      </c>
      <c r="I434" s="239"/>
      <c r="J434" s="240">
        <f>ROUND(I434*H434,2)</f>
        <v>0</v>
      </c>
      <c r="K434" s="236" t="s">
        <v>1</v>
      </c>
      <c r="L434" s="241"/>
      <c r="M434" s="242" t="s">
        <v>1</v>
      </c>
      <c r="N434" s="243" t="s">
        <v>46</v>
      </c>
      <c r="O434" s="65"/>
      <c r="P434" s="196">
        <f>O434*H434</f>
        <v>0</v>
      </c>
      <c r="Q434" s="196">
        <v>0.061</v>
      </c>
      <c r="R434" s="196">
        <f>Q434*H434</f>
        <v>0.183</v>
      </c>
      <c r="S434" s="196">
        <v>0</v>
      </c>
      <c r="T434" s="197">
        <f>S434*H434</f>
        <v>0</v>
      </c>
      <c r="AR434" s="198" t="s">
        <v>415</v>
      </c>
      <c r="AT434" s="198" t="s">
        <v>426</v>
      </c>
      <c r="AU434" s="198" t="s">
        <v>90</v>
      </c>
      <c r="AY434" s="16" t="s">
        <v>133</v>
      </c>
      <c r="BE434" s="199">
        <f>IF(N434="základní",J434,0)</f>
        <v>0</v>
      </c>
      <c r="BF434" s="199">
        <f>IF(N434="snížená",J434,0)</f>
        <v>0</v>
      </c>
      <c r="BG434" s="199">
        <f>IF(N434="zákl. přenesená",J434,0)</f>
        <v>0</v>
      </c>
      <c r="BH434" s="199">
        <f>IF(N434="sníž. přenesená",J434,0)</f>
        <v>0</v>
      </c>
      <c r="BI434" s="199">
        <f>IF(N434="nulová",J434,0)</f>
        <v>0</v>
      </c>
      <c r="BJ434" s="16" t="s">
        <v>21</v>
      </c>
      <c r="BK434" s="199">
        <f>ROUND(I434*H434,2)</f>
        <v>0</v>
      </c>
      <c r="BL434" s="16" t="s">
        <v>290</v>
      </c>
      <c r="BM434" s="198" t="s">
        <v>469</v>
      </c>
    </row>
    <row r="435" spans="2:51" s="14" customFormat="1" ht="12">
      <c r="B435" s="223"/>
      <c r="C435" s="224"/>
      <c r="D435" s="202" t="s">
        <v>142</v>
      </c>
      <c r="E435" s="225" t="s">
        <v>1</v>
      </c>
      <c r="F435" s="226" t="s">
        <v>241</v>
      </c>
      <c r="G435" s="224"/>
      <c r="H435" s="225" t="s">
        <v>1</v>
      </c>
      <c r="I435" s="227"/>
      <c r="J435" s="224"/>
      <c r="K435" s="224"/>
      <c r="L435" s="228"/>
      <c r="M435" s="229"/>
      <c r="N435" s="230"/>
      <c r="O435" s="230"/>
      <c r="P435" s="230"/>
      <c r="Q435" s="230"/>
      <c r="R435" s="230"/>
      <c r="S435" s="230"/>
      <c r="T435" s="231"/>
      <c r="AT435" s="232" t="s">
        <v>142</v>
      </c>
      <c r="AU435" s="232" t="s">
        <v>90</v>
      </c>
      <c r="AV435" s="14" t="s">
        <v>21</v>
      </c>
      <c r="AW435" s="14" t="s">
        <v>36</v>
      </c>
      <c r="AX435" s="14" t="s">
        <v>81</v>
      </c>
      <c r="AY435" s="232" t="s">
        <v>133</v>
      </c>
    </row>
    <row r="436" spans="2:51" s="12" customFormat="1" ht="12">
      <c r="B436" s="200"/>
      <c r="C436" s="201"/>
      <c r="D436" s="202" t="s">
        <v>142</v>
      </c>
      <c r="E436" s="203" t="s">
        <v>1</v>
      </c>
      <c r="F436" s="204" t="s">
        <v>176</v>
      </c>
      <c r="G436" s="201"/>
      <c r="H436" s="205">
        <v>3</v>
      </c>
      <c r="I436" s="206"/>
      <c r="J436" s="201"/>
      <c r="K436" s="201"/>
      <c r="L436" s="207"/>
      <c r="M436" s="208"/>
      <c r="N436" s="209"/>
      <c r="O436" s="209"/>
      <c r="P436" s="209"/>
      <c r="Q436" s="209"/>
      <c r="R436" s="209"/>
      <c r="S436" s="209"/>
      <c r="T436" s="210"/>
      <c r="AT436" s="211" t="s">
        <v>142</v>
      </c>
      <c r="AU436" s="211" t="s">
        <v>90</v>
      </c>
      <c r="AV436" s="12" t="s">
        <v>90</v>
      </c>
      <c r="AW436" s="12" t="s">
        <v>36</v>
      </c>
      <c r="AX436" s="12" t="s">
        <v>81</v>
      </c>
      <c r="AY436" s="211" t="s">
        <v>133</v>
      </c>
    </row>
    <row r="437" spans="2:51" s="13" customFormat="1" ht="12">
      <c r="B437" s="212"/>
      <c r="C437" s="213"/>
      <c r="D437" s="202" t="s">
        <v>142</v>
      </c>
      <c r="E437" s="214" t="s">
        <v>1</v>
      </c>
      <c r="F437" s="215" t="s">
        <v>169</v>
      </c>
      <c r="G437" s="213"/>
      <c r="H437" s="216">
        <v>3</v>
      </c>
      <c r="I437" s="217"/>
      <c r="J437" s="213"/>
      <c r="K437" s="213"/>
      <c r="L437" s="218"/>
      <c r="M437" s="219"/>
      <c r="N437" s="220"/>
      <c r="O437" s="220"/>
      <c r="P437" s="220"/>
      <c r="Q437" s="220"/>
      <c r="R437" s="220"/>
      <c r="S437" s="220"/>
      <c r="T437" s="221"/>
      <c r="AT437" s="222" t="s">
        <v>142</v>
      </c>
      <c r="AU437" s="222" t="s">
        <v>90</v>
      </c>
      <c r="AV437" s="13" t="s">
        <v>140</v>
      </c>
      <c r="AW437" s="13" t="s">
        <v>36</v>
      </c>
      <c r="AX437" s="13" t="s">
        <v>21</v>
      </c>
      <c r="AY437" s="222" t="s">
        <v>133</v>
      </c>
    </row>
    <row r="438" spans="2:65" s="1" customFormat="1" ht="48" customHeight="1">
      <c r="B438" s="33"/>
      <c r="C438" s="234" t="s">
        <v>470</v>
      </c>
      <c r="D438" s="234" t="s">
        <v>426</v>
      </c>
      <c r="E438" s="235" t="s">
        <v>471</v>
      </c>
      <c r="F438" s="236" t="s">
        <v>472</v>
      </c>
      <c r="G438" s="237" t="s">
        <v>293</v>
      </c>
      <c r="H438" s="238">
        <v>3</v>
      </c>
      <c r="I438" s="239"/>
      <c r="J438" s="240">
        <f>ROUND(I438*H438,2)</f>
        <v>0</v>
      </c>
      <c r="K438" s="236" t="s">
        <v>1</v>
      </c>
      <c r="L438" s="241"/>
      <c r="M438" s="242" t="s">
        <v>1</v>
      </c>
      <c r="N438" s="243" t="s">
        <v>46</v>
      </c>
      <c r="O438" s="65"/>
      <c r="P438" s="196">
        <f>O438*H438</f>
        <v>0</v>
      </c>
      <c r="Q438" s="196">
        <v>0.061</v>
      </c>
      <c r="R438" s="196">
        <f>Q438*H438</f>
        <v>0.183</v>
      </c>
      <c r="S438" s="196">
        <v>0</v>
      </c>
      <c r="T438" s="197">
        <f>S438*H438</f>
        <v>0</v>
      </c>
      <c r="AR438" s="198" t="s">
        <v>415</v>
      </c>
      <c r="AT438" s="198" t="s">
        <v>426</v>
      </c>
      <c r="AU438" s="198" t="s">
        <v>90</v>
      </c>
      <c r="AY438" s="16" t="s">
        <v>133</v>
      </c>
      <c r="BE438" s="199">
        <f>IF(N438="základní",J438,0)</f>
        <v>0</v>
      </c>
      <c r="BF438" s="199">
        <f>IF(N438="snížená",J438,0)</f>
        <v>0</v>
      </c>
      <c r="BG438" s="199">
        <f>IF(N438="zákl. přenesená",J438,0)</f>
        <v>0</v>
      </c>
      <c r="BH438" s="199">
        <f>IF(N438="sníž. přenesená",J438,0)</f>
        <v>0</v>
      </c>
      <c r="BI438" s="199">
        <f>IF(N438="nulová",J438,0)</f>
        <v>0</v>
      </c>
      <c r="BJ438" s="16" t="s">
        <v>21</v>
      </c>
      <c r="BK438" s="199">
        <f>ROUND(I438*H438,2)</f>
        <v>0</v>
      </c>
      <c r="BL438" s="16" t="s">
        <v>290</v>
      </c>
      <c r="BM438" s="198" t="s">
        <v>473</v>
      </c>
    </row>
    <row r="439" spans="2:51" s="14" customFormat="1" ht="12">
      <c r="B439" s="223"/>
      <c r="C439" s="224"/>
      <c r="D439" s="202" t="s">
        <v>142</v>
      </c>
      <c r="E439" s="225" t="s">
        <v>1</v>
      </c>
      <c r="F439" s="226" t="s">
        <v>243</v>
      </c>
      <c r="G439" s="224"/>
      <c r="H439" s="225" t="s">
        <v>1</v>
      </c>
      <c r="I439" s="227"/>
      <c r="J439" s="224"/>
      <c r="K439" s="224"/>
      <c r="L439" s="228"/>
      <c r="M439" s="229"/>
      <c r="N439" s="230"/>
      <c r="O439" s="230"/>
      <c r="P439" s="230"/>
      <c r="Q439" s="230"/>
      <c r="R439" s="230"/>
      <c r="S439" s="230"/>
      <c r="T439" s="231"/>
      <c r="AT439" s="232" t="s">
        <v>142</v>
      </c>
      <c r="AU439" s="232" t="s">
        <v>90</v>
      </c>
      <c r="AV439" s="14" t="s">
        <v>21</v>
      </c>
      <c r="AW439" s="14" t="s">
        <v>36</v>
      </c>
      <c r="AX439" s="14" t="s">
        <v>81</v>
      </c>
      <c r="AY439" s="232" t="s">
        <v>133</v>
      </c>
    </row>
    <row r="440" spans="2:51" s="12" customFormat="1" ht="12">
      <c r="B440" s="200"/>
      <c r="C440" s="201"/>
      <c r="D440" s="202" t="s">
        <v>142</v>
      </c>
      <c r="E440" s="203" t="s">
        <v>1</v>
      </c>
      <c r="F440" s="204" t="s">
        <v>176</v>
      </c>
      <c r="G440" s="201"/>
      <c r="H440" s="205">
        <v>3</v>
      </c>
      <c r="I440" s="206"/>
      <c r="J440" s="201"/>
      <c r="K440" s="201"/>
      <c r="L440" s="207"/>
      <c r="M440" s="208"/>
      <c r="N440" s="209"/>
      <c r="O440" s="209"/>
      <c r="P440" s="209"/>
      <c r="Q440" s="209"/>
      <c r="R440" s="209"/>
      <c r="S440" s="209"/>
      <c r="T440" s="210"/>
      <c r="AT440" s="211" t="s">
        <v>142</v>
      </c>
      <c r="AU440" s="211" t="s">
        <v>90</v>
      </c>
      <c r="AV440" s="12" t="s">
        <v>90</v>
      </c>
      <c r="AW440" s="12" t="s">
        <v>36</v>
      </c>
      <c r="AX440" s="12" t="s">
        <v>81</v>
      </c>
      <c r="AY440" s="211" t="s">
        <v>133</v>
      </c>
    </row>
    <row r="441" spans="2:51" s="13" customFormat="1" ht="12">
      <c r="B441" s="212"/>
      <c r="C441" s="213"/>
      <c r="D441" s="202" t="s">
        <v>142</v>
      </c>
      <c r="E441" s="214" t="s">
        <v>1</v>
      </c>
      <c r="F441" s="215" t="s">
        <v>169</v>
      </c>
      <c r="G441" s="213"/>
      <c r="H441" s="216">
        <v>3</v>
      </c>
      <c r="I441" s="217"/>
      <c r="J441" s="213"/>
      <c r="K441" s="213"/>
      <c r="L441" s="218"/>
      <c r="M441" s="219"/>
      <c r="N441" s="220"/>
      <c r="O441" s="220"/>
      <c r="P441" s="220"/>
      <c r="Q441" s="220"/>
      <c r="R441" s="220"/>
      <c r="S441" s="220"/>
      <c r="T441" s="221"/>
      <c r="AT441" s="222" t="s">
        <v>142</v>
      </c>
      <c r="AU441" s="222" t="s">
        <v>90</v>
      </c>
      <c r="AV441" s="13" t="s">
        <v>140</v>
      </c>
      <c r="AW441" s="13" t="s">
        <v>36</v>
      </c>
      <c r="AX441" s="13" t="s">
        <v>21</v>
      </c>
      <c r="AY441" s="222" t="s">
        <v>133</v>
      </c>
    </row>
    <row r="442" spans="2:65" s="1" customFormat="1" ht="48" customHeight="1">
      <c r="B442" s="33"/>
      <c r="C442" s="234" t="s">
        <v>474</v>
      </c>
      <c r="D442" s="234" t="s">
        <v>426</v>
      </c>
      <c r="E442" s="235" t="s">
        <v>475</v>
      </c>
      <c r="F442" s="236" t="s">
        <v>476</v>
      </c>
      <c r="G442" s="237" t="s">
        <v>293</v>
      </c>
      <c r="H442" s="238">
        <v>3</v>
      </c>
      <c r="I442" s="239"/>
      <c r="J442" s="240">
        <f>ROUND(I442*H442,2)</f>
        <v>0</v>
      </c>
      <c r="K442" s="236" t="s">
        <v>1</v>
      </c>
      <c r="L442" s="241"/>
      <c r="M442" s="242" t="s">
        <v>1</v>
      </c>
      <c r="N442" s="243" t="s">
        <v>46</v>
      </c>
      <c r="O442" s="65"/>
      <c r="P442" s="196">
        <f>O442*H442</f>
        <v>0</v>
      </c>
      <c r="Q442" s="196">
        <v>0.061</v>
      </c>
      <c r="R442" s="196">
        <f>Q442*H442</f>
        <v>0.183</v>
      </c>
      <c r="S442" s="196">
        <v>0</v>
      </c>
      <c r="T442" s="197">
        <f>S442*H442</f>
        <v>0</v>
      </c>
      <c r="AR442" s="198" t="s">
        <v>415</v>
      </c>
      <c r="AT442" s="198" t="s">
        <v>426</v>
      </c>
      <c r="AU442" s="198" t="s">
        <v>90</v>
      </c>
      <c r="AY442" s="16" t="s">
        <v>133</v>
      </c>
      <c r="BE442" s="199">
        <f>IF(N442="základní",J442,0)</f>
        <v>0</v>
      </c>
      <c r="BF442" s="199">
        <f>IF(N442="snížená",J442,0)</f>
        <v>0</v>
      </c>
      <c r="BG442" s="199">
        <f>IF(N442="zákl. přenesená",J442,0)</f>
        <v>0</v>
      </c>
      <c r="BH442" s="199">
        <f>IF(N442="sníž. přenesená",J442,0)</f>
        <v>0</v>
      </c>
      <c r="BI442" s="199">
        <f>IF(N442="nulová",J442,0)</f>
        <v>0</v>
      </c>
      <c r="BJ442" s="16" t="s">
        <v>21</v>
      </c>
      <c r="BK442" s="199">
        <f>ROUND(I442*H442,2)</f>
        <v>0</v>
      </c>
      <c r="BL442" s="16" t="s">
        <v>290</v>
      </c>
      <c r="BM442" s="198" t="s">
        <v>477</v>
      </c>
    </row>
    <row r="443" spans="2:51" s="14" customFormat="1" ht="12">
      <c r="B443" s="223"/>
      <c r="C443" s="224"/>
      <c r="D443" s="202" t="s">
        <v>142</v>
      </c>
      <c r="E443" s="225" t="s">
        <v>1</v>
      </c>
      <c r="F443" s="226" t="s">
        <v>241</v>
      </c>
      <c r="G443" s="224"/>
      <c r="H443" s="225" t="s">
        <v>1</v>
      </c>
      <c r="I443" s="227"/>
      <c r="J443" s="224"/>
      <c r="K443" s="224"/>
      <c r="L443" s="228"/>
      <c r="M443" s="229"/>
      <c r="N443" s="230"/>
      <c r="O443" s="230"/>
      <c r="P443" s="230"/>
      <c r="Q443" s="230"/>
      <c r="R443" s="230"/>
      <c r="S443" s="230"/>
      <c r="T443" s="231"/>
      <c r="AT443" s="232" t="s">
        <v>142</v>
      </c>
      <c r="AU443" s="232" t="s">
        <v>90</v>
      </c>
      <c r="AV443" s="14" t="s">
        <v>21</v>
      </c>
      <c r="AW443" s="14" t="s">
        <v>36</v>
      </c>
      <c r="AX443" s="14" t="s">
        <v>81</v>
      </c>
      <c r="AY443" s="232" t="s">
        <v>133</v>
      </c>
    </row>
    <row r="444" spans="2:51" s="12" customFormat="1" ht="12">
      <c r="B444" s="200"/>
      <c r="C444" s="201"/>
      <c r="D444" s="202" t="s">
        <v>142</v>
      </c>
      <c r="E444" s="203" t="s">
        <v>1</v>
      </c>
      <c r="F444" s="204" t="s">
        <v>176</v>
      </c>
      <c r="G444" s="201"/>
      <c r="H444" s="205">
        <v>3</v>
      </c>
      <c r="I444" s="206"/>
      <c r="J444" s="201"/>
      <c r="K444" s="201"/>
      <c r="L444" s="207"/>
      <c r="M444" s="208"/>
      <c r="N444" s="209"/>
      <c r="O444" s="209"/>
      <c r="P444" s="209"/>
      <c r="Q444" s="209"/>
      <c r="R444" s="209"/>
      <c r="S444" s="209"/>
      <c r="T444" s="210"/>
      <c r="AT444" s="211" t="s">
        <v>142</v>
      </c>
      <c r="AU444" s="211" t="s">
        <v>90</v>
      </c>
      <c r="AV444" s="12" t="s">
        <v>90</v>
      </c>
      <c r="AW444" s="12" t="s">
        <v>36</v>
      </c>
      <c r="AX444" s="12" t="s">
        <v>81</v>
      </c>
      <c r="AY444" s="211" t="s">
        <v>133</v>
      </c>
    </row>
    <row r="445" spans="2:51" s="13" customFormat="1" ht="12">
      <c r="B445" s="212"/>
      <c r="C445" s="213"/>
      <c r="D445" s="202" t="s">
        <v>142</v>
      </c>
      <c r="E445" s="214" t="s">
        <v>1</v>
      </c>
      <c r="F445" s="215" t="s">
        <v>169</v>
      </c>
      <c r="G445" s="213"/>
      <c r="H445" s="216">
        <v>3</v>
      </c>
      <c r="I445" s="217"/>
      <c r="J445" s="213"/>
      <c r="K445" s="213"/>
      <c r="L445" s="218"/>
      <c r="M445" s="219"/>
      <c r="N445" s="220"/>
      <c r="O445" s="220"/>
      <c r="P445" s="220"/>
      <c r="Q445" s="220"/>
      <c r="R445" s="220"/>
      <c r="S445" s="220"/>
      <c r="T445" s="221"/>
      <c r="AT445" s="222" t="s">
        <v>142</v>
      </c>
      <c r="AU445" s="222" t="s">
        <v>90</v>
      </c>
      <c r="AV445" s="13" t="s">
        <v>140</v>
      </c>
      <c r="AW445" s="13" t="s">
        <v>36</v>
      </c>
      <c r="AX445" s="13" t="s">
        <v>21</v>
      </c>
      <c r="AY445" s="222" t="s">
        <v>133</v>
      </c>
    </row>
    <row r="446" spans="2:65" s="1" customFormat="1" ht="48" customHeight="1">
      <c r="B446" s="33"/>
      <c r="C446" s="234" t="s">
        <v>478</v>
      </c>
      <c r="D446" s="234" t="s">
        <v>426</v>
      </c>
      <c r="E446" s="235" t="s">
        <v>479</v>
      </c>
      <c r="F446" s="236" t="s">
        <v>480</v>
      </c>
      <c r="G446" s="237" t="s">
        <v>293</v>
      </c>
      <c r="H446" s="238">
        <v>1</v>
      </c>
      <c r="I446" s="239"/>
      <c r="J446" s="240">
        <f>ROUND(I446*H446,2)</f>
        <v>0</v>
      </c>
      <c r="K446" s="236" t="s">
        <v>1</v>
      </c>
      <c r="L446" s="241"/>
      <c r="M446" s="242" t="s">
        <v>1</v>
      </c>
      <c r="N446" s="243" t="s">
        <v>46</v>
      </c>
      <c r="O446" s="65"/>
      <c r="P446" s="196">
        <f>O446*H446</f>
        <v>0</v>
      </c>
      <c r="Q446" s="196">
        <v>0.061</v>
      </c>
      <c r="R446" s="196">
        <f>Q446*H446</f>
        <v>0.061</v>
      </c>
      <c r="S446" s="196">
        <v>0</v>
      </c>
      <c r="T446" s="197">
        <f>S446*H446</f>
        <v>0</v>
      </c>
      <c r="AR446" s="198" t="s">
        <v>415</v>
      </c>
      <c r="AT446" s="198" t="s">
        <v>426</v>
      </c>
      <c r="AU446" s="198" t="s">
        <v>90</v>
      </c>
      <c r="AY446" s="16" t="s">
        <v>133</v>
      </c>
      <c r="BE446" s="199">
        <f>IF(N446="základní",J446,0)</f>
        <v>0</v>
      </c>
      <c r="BF446" s="199">
        <f>IF(N446="snížená",J446,0)</f>
        <v>0</v>
      </c>
      <c r="BG446" s="199">
        <f>IF(N446="zákl. přenesená",J446,0)</f>
        <v>0</v>
      </c>
      <c r="BH446" s="199">
        <f>IF(N446="sníž. přenesená",J446,0)</f>
        <v>0</v>
      </c>
      <c r="BI446" s="199">
        <f>IF(N446="nulová",J446,0)</f>
        <v>0</v>
      </c>
      <c r="BJ446" s="16" t="s">
        <v>21</v>
      </c>
      <c r="BK446" s="199">
        <f>ROUND(I446*H446,2)</f>
        <v>0</v>
      </c>
      <c r="BL446" s="16" t="s">
        <v>290</v>
      </c>
      <c r="BM446" s="198" t="s">
        <v>481</v>
      </c>
    </row>
    <row r="447" spans="2:51" s="14" customFormat="1" ht="12">
      <c r="B447" s="223"/>
      <c r="C447" s="224"/>
      <c r="D447" s="202" t="s">
        <v>142</v>
      </c>
      <c r="E447" s="225" t="s">
        <v>1</v>
      </c>
      <c r="F447" s="226" t="s">
        <v>243</v>
      </c>
      <c r="G447" s="224"/>
      <c r="H447" s="225" t="s">
        <v>1</v>
      </c>
      <c r="I447" s="227"/>
      <c r="J447" s="224"/>
      <c r="K447" s="224"/>
      <c r="L447" s="228"/>
      <c r="M447" s="229"/>
      <c r="N447" s="230"/>
      <c r="O447" s="230"/>
      <c r="P447" s="230"/>
      <c r="Q447" s="230"/>
      <c r="R447" s="230"/>
      <c r="S447" s="230"/>
      <c r="T447" s="231"/>
      <c r="AT447" s="232" t="s">
        <v>142</v>
      </c>
      <c r="AU447" s="232" t="s">
        <v>90</v>
      </c>
      <c r="AV447" s="14" t="s">
        <v>21</v>
      </c>
      <c r="AW447" s="14" t="s">
        <v>36</v>
      </c>
      <c r="AX447" s="14" t="s">
        <v>81</v>
      </c>
      <c r="AY447" s="232" t="s">
        <v>133</v>
      </c>
    </row>
    <row r="448" spans="2:51" s="12" customFormat="1" ht="12">
      <c r="B448" s="200"/>
      <c r="C448" s="201"/>
      <c r="D448" s="202" t="s">
        <v>142</v>
      </c>
      <c r="E448" s="203" t="s">
        <v>1</v>
      </c>
      <c r="F448" s="204" t="s">
        <v>21</v>
      </c>
      <c r="G448" s="201"/>
      <c r="H448" s="205">
        <v>1</v>
      </c>
      <c r="I448" s="206"/>
      <c r="J448" s="201"/>
      <c r="K448" s="201"/>
      <c r="L448" s="207"/>
      <c r="M448" s="208"/>
      <c r="N448" s="209"/>
      <c r="O448" s="209"/>
      <c r="P448" s="209"/>
      <c r="Q448" s="209"/>
      <c r="R448" s="209"/>
      <c r="S448" s="209"/>
      <c r="T448" s="210"/>
      <c r="AT448" s="211" t="s">
        <v>142</v>
      </c>
      <c r="AU448" s="211" t="s">
        <v>90</v>
      </c>
      <c r="AV448" s="12" t="s">
        <v>90</v>
      </c>
      <c r="AW448" s="12" t="s">
        <v>36</v>
      </c>
      <c r="AX448" s="12" t="s">
        <v>81</v>
      </c>
      <c r="AY448" s="211" t="s">
        <v>133</v>
      </c>
    </row>
    <row r="449" spans="2:51" s="13" customFormat="1" ht="12">
      <c r="B449" s="212"/>
      <c r="C449" s="213"/>
      <c r="D449" s="202" t="s">
        <v>142</v>
      </c>
      <c r="E449" s="214" t="s">
        <v>1</v>
      </c>
      <c r="F449" s="215" t="s">
        <v>169</v>
      </c>
      <c r="G449" s="213"/>
      <c r="H449" s="216">
        <v>1</v>
      </c>
      <c r="I449" s="217"/>
      <c r="J449" s="213"/>
      <c r="K449" s="213"/>
      <c r="L449" s="218"/>
      <c r="M449" s="219"/>
      <c r="N449" s="220"/>
      <c r="O449" s="220"/>
      <c r="P449" s="220"/>
      <c r="Q449" s="220"/>
      <c r="R449" s="220"/>
      <c r="S449" s="220"/>
      <c r="T449" s="221"/>
      <c r="AT449" s="222" t="s">
        <v>142</v>
      </c>
      <c r="AU449" s="222" t="s">
        <v>90</v>
      </c>
      <c r="AV449" s="13" t="s">
        <v>140</v>
      </c>
      <c r="AW449" s="13" t="s">
        <v>36</v>
      </c>
      <c r="AX449" s="13" t="s">
        <v>21</v>
      </c>
      <c r="AY449" s="222" t="s">
        <v>133</v>
      </c>
    </row>
    <row r="450" spans="2:65" s="1" customFormat="1" ht="48" customHeight="1">
      <c r="B450" s="33"/>
      <c r="C450" s="234" t="s">
        <v>482</v>
      </c>
      <c r="D450" s="234" t="s">
        <v>426</v>
      </c>
      <c r="E450" s="235" t="s">
        <v>483</v>
      </c>
      <c r="F450" s="236" t="s">
        <v>484</v>
      </c>
      <c r="G450" s="237" t="s">
        <v>293</v>
      </c>
      <c r="H450" s="238">
        <v>2</v>
      </c>
      <c r="I450" s="239"/>
      <c r="J450" s="240">
        <f>ROUND(I450*H450,2)</f>
        <v>0</v>
      </c>
      <c r="K450" s="236" t="s">
        <v>1</v>
      </c>
      <c r="L450" s="241"/>
      <c r="M450" s="242" t="s">
        <v>1</v>
      </c>
      <c r="N450" s="243" t="s">
        <v>46</v>
      </c>
      <c r="O450" s="65"/>
      <c r="P450" s="196">
        <f>O450*H450</f>
        <v>0</v>
      </c>
      <c r="Q450" s="196">
        <v>0.061</v>
      </c>
      <c r="R450" s="196">
        <f>Q450*H450</f>
        <v>0.122</v>
      </c>
      <c r="S450" s="196">
        <v>0</v>
      </c>
      <c r="T450" s="197">
        <f>S450*H450</f>
        <v>0</v>
      </c>
      <c r="AR450" s="198" t="s">
        <v>415</v>
      </c>
      <c r="AT450" s="198" t="s">
        <v>426</v>
      </c>
      <c r="AU450" s="198" t="s">
        <v>90</v>
      </c>
      <c r="AY450" s="16" t="s">
        <v>133</v>
      </c>
      <c r="BE450" s="199">
        <f>IF(N450="základní",J450,0)</f>
        <v>0</v>
      </c>
      <c r="BF450" s="199">
        <f>IF(N450="snížená",J450,0)</f>
        <v>0</v>
      </c>
      <c r="BG450" s="199">
        <f>IF(N450="zákl. přenesená",J450,0)</f>
        <v>0</v>
      </c>
      <c r="BH450" s="199">
        <f>IF(N450="sníž. přenesená",J450,0)</f>
        <v>0</v>
      </c>
      <c r="BI450" s="199">
        <f>IF(N450="nulová",J450,0)</f>
        <v>0</v>
      </c>
      <c r="BJ450" s="16" t="s">
        <v>21</v>
      </c>
      <c r="BK450" s="199">
        <f>ROUND(I450*H450,2)</f>
        <v>0</v>
      </c>
      <c r="BL450" s="16" t="s">
        <v>290</v>
      </c>
      <c r="BM450" s="198" t="s">
        <v>485</v>
      </c>
    </row>
    <row r="451" spans="2:51" s="14" customFormat="1" ht="12">
      <c r="B451" s="223"/>
      <c r="C451" s="224"/>
      <c r="D451" s="202" t="s">
        <v>142</v>
      </c>
      <c r="E451" s="225" t="s">
        <v>1</v>
      </c>
      <c r="F451" s="226" t="s">
        <v>243</v>
      </c>
      <c r="G451" s="224"/>
      <c r="H451" s="225" t="s">
        <v>1</v>
      </c>
      <c r="I451" s="227"/>
      <c r="J451" s="224"/>
      <c r="K451" s="224"/>
      <c r="L451" s="228"/>
      <c r="M451" s="229"/>
      <c r="N451" s="230"/>
      <c r="O451" s="230"/>
      <c r="P451" s="230"/>
      <c r="Q451" s="230"/>
      <c r="R451" s="230"/>
      <c r="S451" s="230"/>
      <c r="T451" s="231"/>
      <c r="AT451" s="232" t="s">
        <v>142</v>
      </c>
      <c r="AU451" s="232" t="s">
        <v>90</v>
      </c>
      <c r="AV451" s="14" t="s">
        <v>21</v>
      </c>
      <c r="AW451" s="14" t="s">
        <v>36</v>
      </c>
      <c r="AX451" s="14" t="s">
        <v>81</v>
      </c>
      <c r="AY451" s="232" t="s">
        <v>133</v>
      </c>
    </row>
    <row r="452" spans="2:51" s="12" customFormat="1" ht="12">
      <c r="B452" s="200"/>
      <c r="C452" s="201"/>
      <c r="D452" s="202" t="s">
        <v>142</v>
      </c>
      <c r="E452" s="203" t="s">
        <v>1</v>
      </c>
      <c r="F452" s="204" t="s">
        <v>90</v>
      </c>
      <c r="G452" s="201"/>
      <c r="H452" s="205">
        <v>2</v>
      </c>
      <c r="I452" s="206"/>
      <c r="J452" s="201"/>
      <c r="K452" s="201"/>
      <c r="L452" s="207"/>
      <c r="M452" s="208"/>
      <c r="N452" s="209"/>
      <c r="O452" s="209"/>
      <c r="P452" s="209"/>
      <c r="Q452" s="209"/>
      <c r="R452" s="209"/>
      <c r="S452" s="209"/>
      <c r="T452" s="210"/>
      <c r="AT452" s="211" t="s">
        <v>142</v>
      </c>
      <c r="AU452" s="211" t="s">
        <v>90</v>
      </c>
      <c r="AV452" s="12" t="s">
        <v>90</v>
      </c>
      <c r="AW452" s="12" t="s">
        <v>36</v>
      </c>
      <c r="AX452" s="12" t="s">
        <v>81</v>
      </c>
      <c r="AY452" s="211" t="s">
        <v>133</v>
      </c>
    </row>
    <row r="453" spans="2:51" s="13" customFormat="1" ht="12">
      <c r="B453" s="212"/>
      <c r="C453" s="213"/>
      <c r="D453" s="202" t="s">
        <v>142</v>
      </c>
      <c r="E453" s="214" t="s">
        <v>1</v>
      </c>
      <c r="F453" s="215" t="s">
        <v>169</v>
      </c>
      <c r="G453" s="213"/>
      <c r="H453" s="216">
        <v>2</v>
      </c>
      <c r="I453" s="217"/>
      <c r="J453" s="213"/>
      <c r="K453" s="213"/>
      <c r="L453" s="218"/>
      <c r="M453" s="219"/>
      <c r="N453" s="220"/>
      <c r="O453" s="220"/>
      <c r="P453" s="220"/>
      <c r="Q453" s="220"/>
      <c r="R453" s="220"/>
      <c r="S453" s="220"/>
      <c r="T453" s="221"/>
      <c r="AT453" s="222" t="s">
        <v>142</v>
      </c>
      <c r="AU453" s="222" t="s">
        <v>90</v>
      </c>
      <c r="AV453" s="13" t="s">
        <v>140</v>
      </c>
      <c r="AW453" s="13" t="s">
        <v>36</v>
      </c>
      <c r="AX453" s="13" t="s">
        <v>21</v>
      </c>
      <c r="AY453" s="222" t="s">
        <v>133</v>
      </c>
    </row>
    <row r="454" spans="2:65" s="1" customFormat="1" ht="48" customHeight="1">
      <c r="B454" s="33"/>
      <c r="C454" s="234" t="s">
        <v>486</v>
      </c>
      <c r="D454" s="234" t="s">
        <v>426</v>
      </c>
      <c r="E454" s="235" t="s">
        <v>487</v>
      </c>
      <c r="F454" s="236" t="s">
        <v>488</v>
      </c>
      <c r="G454" s="237" t="s">
        <v>293</v>
      </c>
      <c r="H454" s="238">
        <v>3</v>
      </c>
      <c r="I454" s="239"/>
      <c r="J454" s="240">
        <f>ROUND(I454*H454,2)</f>
        <v>0</v>
      </c>
      <c r="K454" s="236" t="s">
        <v>1</v>
      </c>
      <c r="L454" s="241"/>
      <c r="M454" s="242" t="s">
        <v>1</v>
      </c>
      <c r="N454" s="243" t="s">
        <v>46</v>
      </c>
      <c r="O454" s="65"/>
      <c r="P454" s="196">
        <f>O454*H454</f>
        <v>0</v>
      </c>
      <c r="Q454" s="196">
        <v>0.061</v>
      </c>
      <c r="R454" s="196">
        <f>Q454*H454</f>
        <v>0.183</v>
      </c>
      <c r="S454" s="196">
        <v>0</v>
      </c>
      <c r="T454" s="197">
        <f>S454*H454</f>
        <v>0</v>
      </c>
      <c r="AR454" s="198" t="s">
        <v>415</v>
      </c>
      <c r="AT454" s="198" t="s">
        <v>426</v>
      </c>
      <c r="AU454" s="198" t="s">
        <v>90</v>
      </c>
      <c r="AY454" s="16" t="s">
        <v>133</v>
      </c>
      <c r="BE454" s="199">
        <f>IF(N454="základní",J454,0)</f>
        <v>0</v>
      </c>
      <c r="BF454" s="199">
        <f>IF(N454="snížená",J454,0)</f>
        <v>0</v>
      </c>
      <c r="BG454" s="199">
        <f>IF(N454="zákl. přenesená",J454,0)</f>
        <v>0</v>
      </c>
      <c r="BH454" s="199">
        <f>IF(N454="sníž. přenesená",J454,0)</f>
        <v>0</v>
      </c>
      <c r="BI454" s="199">
        <f>IF(N454="nulová",J454,0)</f>
        <v>0</v>
      </c>
      <c r="BJ454" s="16" t="s">
        <v>21</v>
      </c>
      <c r="BK454" s="199">
        <f>ROUND(I454*H454,2)</f>
        <v>0</v>
      </c>
      <c r="BL454" s="16" t="s">
        <v>290</v>
      </c>
      <c r="BM454" s="198" t="s">
        <v>489</v>
      </c>
    </row>
    <row r="455" spans="2:51" s="14" customFormat="1" ht="12">
      <c r="B455" s="223"/>
      <c r="C455" s="224"/>
      <c r="D455" s="202" t="s">
        <v>142</v>
      </c>
      <c r="E455" s="225" t="s">
        <v>1</v>
      </c>
      <c r="F455" s="226" t="s">
        <v>243</v>
      </c>
      <c r="G455" s="224"/>
      <c r="H455" s="225" t="s">
        <v>1</v>
      </c>
      <c r="I455" s="227"/>
      <c r="J455" s="224"/>
      <c r="K455" s="224"/>
      <c r="L455" s="228"/>
      <c r="M455" s="229"/>
      <c r="N455" s="230"/>
      <c r="O455" s="230"/>
      <c r="P455" s="230"/>
      <c r="Q455" s="230"/>
      <c r="R455" s="230"/>
      <c r="S455" s="230"/>
      <c r="T455" s="231"/>
      <c r="AT455" s="232" t="s">
        <v>142</v>
      </c>
      <c r="AU455" s="232" t="s">
        <v>90</v>
      </c>
      <c r="AV455" s="14" t="s">
        <v>21</v>
      </c>
      <c r="AW455" s="14" t="s">
        <v>36</v>
      </c>
      <c r="AX455" s="14" t="s">
        <v>81</v>
      </c>
      <c r="AY455" s="232" t="s">
        <v>133</v>
      </c>
    </row>
    <row r="456" spans="2:51" s="12" customFormat="1" ht="12">
      <c r="B456" s="200"/>
      <c r="C456" s="201"/>
      <c r="D456" s="202" t="s">
        <v>142</v>
      </c>
      <c r="E456" s="203" t="s">
        <v>1</v>
      </c>
      <c r="F456" s="204" t="s">
        <v>176</v>
      </c>
      <c r="G456" s="201"/>
      <c r="H456" s="205">
        <v>3</v>
      </c>
      <c r="I456" s="206"/>
      <c r="J456" s="201"/>
      <c r="K456" s="201"/>
      <c r="L456" s="207"/>
      <c r="M456" s="208"/>
      <c r="N456" s="209"/>
      <c r="O456" s="209"/>
      <c r="P456" s="209"/>
      <c r="Q456" s="209"/>
      <c r="R456" s="209"/>
      <c r="S456" s="209"/>
      <c r="T456" s="210"/>
      <c r="AT456" s="211" t="s">
        <v>142</v>
      </c>
      <c r="AU456" s="211" t="s">
        <v>90</v>
      </c>
      <c r="AV456" s="12" t="s">
        <v>90</v>
      </c>
      <c r="AW456" s="12" t="s">
        <v>36</v>
      </c>
      <c r="AX456" s="12" t="s">
        <v>81</v>
      </c>
      <c r="AY456" s="211" t="s">
        <v>133</v>
      </c>
    </row>
    <row r="457" spans="2:51" s="13" customFormat="1" ht="12">
      <c r="B457" s="212"/>
      <c r="C457" s="213"/>
      <c r="D457" s="202" t="s">
        <v>142</v>
      </c>
      <c r="E457" s="214" t="s">
        <v>1</v>
      </c>
      <c r="F457" s="215" t="s">
        <v>169</v>
      </c>
      <c r="G457" s="213"/>
      <c r="H457" s="216">
        <v>3</v>
      </c>
      <c r="I457" s="217"/>
      <c r="J457" s="213"/>
      <c r="K457" s="213"/>
      <c r="L457" s="218"/>
      <c r="M457" s="219"/>
      <c r="N457" s="220"/>
      <c r="O457" s="220"/>
      <c r="P457" s="220"/>
      <c r="Q457" s="220"/>
      <c r="R457" s="220"/>
      <c r="S457" s="220"/>
      <c r="T457" s="221"/>
      <c r="AT457" s="222" t="s">
        <v>142</v>
      </c>
      <c r="AU457" s="222" t="s">
        <v>90</v>
      </c>
      <c r="AV457" s="13" t="s">
        <v>140</v>
      </c>
      <c r="AW457" s="13" t="s">
        <v>36</v>
      </c>
      <c r="AX457" s="13" t="s">
        <v>21</v>
      </c>
      <c r="AY457" s="222" t="s">
        <v>133</v>
      </c>
    </row>
    <row r="458" spans="2:65" s="1" customFormat="1" ht="48" customHeight="1">
      <c r="B458" s="33"/>
      <c r="C458" s="234" t="s">
        <v>490</v>
      </c>
      <c r="D458" s="234" t="s">
        <v>426</v>
      </c>
      <c r="E458" s="235" t="s">
        <v>491</v>
      </c>
      <c r="F458" s="236" t="s">
        <v>492</v>
      </c>
      <c r="G458" s="237" t="s">
        <v>293</v>
      </c>
      <c r="H458" s="238">
        <v>2</v>
      </c>
      <c r="I458" s="239"/>
      <c r="J458" s="240">
        <f>ROUND(I458*H458,2)</f>
        <v>0</v>
      </c>
      <c r="K458" s="236" t="s">
        <v>1</v>
      </c>
      <c r="L458" s="241"/>
      <c r="M458" s="242" t="s">
        <v>1</v>
      </c>
      <c r="N458" s="243" t="s">
        <v>46</v>
      </c>
      <c r="O458" s="65"/>
      <c r="P458" s="196">
        <f>O458*H458</f>
        <v>0</v>
      </c>
      <c r="Q458" s="196">
        <v>0.061</v>
      </c>
      <c r="R458" s="196">
        <f>Q458*H458</f>
        <v>0.122</v>
      </c>
      <c r="S458" s="196">
        <v>0</v>
      </c>
      <c r="T458" s="197">
        <f>S458*H458</f>
        <v>0</v>
      </c>
      <c r="AR458" s="198" t="s">
        <v>415</v>
      </c>
      <c r="AT458" s="198" t="s">
        <v>426</v>
      </c>
      <c r="AU458" s="198" t="s">
        <v>90</v>
      </c>
      <c r="AY458" s="16" t="s">
        <v>133</v>
      </c>
      <c r="BE458" s="199">
        <f>IF(N458="základní",J458,0)</f>
        <v>0</v>
      </c>
      <c r="BF458" s="199">
        <f>IF(N458="snížená",J458,0)</f>
        <v>0</v>
      </c>
      <c r="BG458" s="199">
        <f>IF(N458="zákl. přenesená",J458,0)</f>
        <v>0</v>
      </c>
      <c r="BH458" s="199">
        <f>IF(N458="sníž. přenesená",J458,0)</f>
        <v>0</v>
      </c>
      <c r="BI458" s="199">
        <f>IF(N458="nulová",J458,0)</f>
        <v>0</v>
      </c>
      <c r="BJ458" s="16" t="s">
        <v>21</v>
      </c>
      <c r="BK458" s="199">
        <f>ROUND(I458*H458,2)</f>
        <v>0</v>
      </c>
      <c r="BL458" s="16" t="s">
        <v>290</v>
      </c>
      <c r="BM458" s="198" t="s">
        <v>493</v>
      </c>
    </row>
    <row r="459" spans="2:51" s="14" customFormat="1" ht="12">
      <c r="B459" s="223"/>
      <c r="C459" s="224"/>
      <c r="D459" s="202" t="s">
        <v>142</v>
      </c>
      <c r="E459" s="225" t="s">
        <v>1</v>
      </c>
      <c r="F459" s="226" t="s">
        <v>243</v>
      </c>
      <c r="G459" s="224"/>
      <c r="H459" s="225" t="s">
        <v>1</v>
      </c>
      <c r="I459" s="227"/>
      <c r="J459" s="224"/>
      <c r="K459" s="224"/>
      <c r="L459" s="228"/>
      <c r="M459" s="229"/>
      <c r="N459" s="230"/>
      <c r="O459" s="230"/>
      <c r="P459" s="230"/>
      <c r="Q459" s="230"/>
      <c r="R459" s="230"/>
      <c r="S459" s="230"/>
      <c r="T459" s="231"/>
      <c r="AT459" s="232" t="s">
        <v>142</v>
      </c>
      <c r="AU459" s="232" t="s">
        <v>90</v>
      </c>
      <c r="AV459" s="14" t="s">
        <v>21</v>
      </c>
      <c r="AW459" s="14" t="s">
        <v>36</v>
      </c>
      <c r="AX459" s="14" t="s">
        <v>81</v>
      </c>
      <c r="AY459" s="232" t="s">
        <v>133</v>
      </c>
    </row>
    <row r="460" spans="2:51" s="12" customFormat="1" ht="12">
      <c r="B460" s="200"/>
      <c r="C460" s="201"/>
      <c r="D460" s="202" t="s">
        <v>142</v>
      </c>
      <c r="E460" s="203" t="s">
        <v>1</v>
      </c>
      <c r="F460" s="204" t="s">
        <v>90</v>
      </c>
      <c r="G460" s="201"/>
      <c r="H460" s="205">
        <v>2</v>
      </c>
      <c r="I460" s="206"/>
      <c r="J460" s="201"/>
      <c r="K460" s="201"/>
      <c r="L460" s="207"/>
      <c r="M460" s="208"/>
      <c r="N460" s="209"/>
      <c r="O460" s="209"/>
      <c r="P460" s="209"/>
      <c r="Q460" s="209"/>
      <c r="R460" s="209"/>
      <c r="S460" s="209"/>
      <c r="T460" s="210"/>
      <c r="AT460" s="211" t="s">
        <v>142</v>
      </c>
      <c r="AU460" s="211" t="s">
        <v>90</v>
      </c>
      <c r="AV460" s="12" t="s">
        <v>90</v>
      </c>
      <c r="AW460" s="12" t="s">
        <v>36</v>
      </c>
      <c r="AX460" s="12" t="s">
        <v>81</v>
      </c>
      <c r="AY460" s="211" t="s">
        <v>133</v>
      </c>
    </row>
    <row r="461" spans="2:51" s="13" customFormat="1" ht="12">
      <c r="B461" s="212"/>
      <c r="C461" s="213"/>
      <c r="D461" s="202" t="s">
        <v>142</v>
      </c>
      <c r="E461" s="214" t="s">
        <v>1</v>
      </c>
      <c r="F461" s="215" t="s">
        <v>169</v>
      </c>
      <c r="G461" s="213"/>
      <c r="H461" s="216">
        <v>2</v>
      </c>
      <c r="I461" s="217"/>
      <c r="J461" s="213"/>
      <c r="K461" s="213"/>
      <c r="L461" s="218"/>
      <c r="M461" s="219"/>
      <c r="N461" s="220"/>
      <c r="O461" s="220"/>
      <c r="P461" s="220"/>
      <c r="Q461" s="220"/>
      <c r="R461" s="220"/>
      <c r="S461" s="220"/>
      <c r="T461" s="221"/>
      <c r="AT461" s="222" t="s">
        <v>142</v>
      </c>
      <c r="AU461" s="222" t="s">
        <v>90</v>
      </c>
      <c r="AV461" s="13" t="s">
        <v>140</v>
      </c>
      <c r="AW461" s="13" t="s">
        <v>36</v>
      </c>
      <c r="AX461" s="13" t="s">
        <v>21</v>
      </c>
      <c r="AY461" s="222" t="s">
        <v>133</v>
      </c>
    </row>
    <row r="462" spans="2:65" s="1" customFormat="1" ht="36" customHeight="1">
      <c r="B462" s="33"/>
      <c r="C462" s="234" t="s">
        <v>494</v>
      </c>
      <c r="D462" s="234" t="s">
        <v>426</v>
      </c>
      <c r="E462" s="235" t="s">
        <v>495</v>
      </c>
      <c r="F462" s="236" t="s">
        <v>496</v>
      </c>
      <c r="G462" s="237" t="s">
        <v>293</v>
      </c>
      <c r="H462" s="238">
        <v>2</v>
      </c>
      <c r="I462" s="239"/>
      <c r="J462" s="240">
        <f>ROUND(I462*H462,2)</f>
        <v>0</v>
      </c>
      <c r="K462" s="236" t="s">
        <v>1</v>
      </c>
      <c r="L462" s="241"/>
      <c r="M462" s="242" t="s">
        <v>1</v>
      </c>
      <c r="N462" s="243" t="s">
        <v>46</v>
      </c>
      <c r="O462" s="65"/>
      <c r="P462" s="196">
        <f>O462*H462</f>
        <v>0</v>
      </c>
      <c r="Q462" s="196">
        <v>0.061</v>
      </c>
      <c r="R462" s="196">
        <f>Q462*H462</f>
        <v>0.122</v>
      </c>
      <c r="S462" s="196">
        <v>0</v>
      </c>
      <c r="T462" s="197">
        <f>S462*H462</f>
        <v>0</v>
      </c>
      <c r="AR462" s="198" t="s">
        <v>415</v>
      </c>
      <c r="AT462" s="198" t="s">
        <v>426</v>
      </c>
      <c r="AU462" s="198" t="s">
        <v>90</v>
      </c>
      <c r="AY462" s="16" t="s">
        <v>133</v>
      </c>
      <c r="BE462" s="199">
        <f>IF(N462="základní",J462,0)</f>
        <v>0</v>
      </c>
      <c r="BF462" s="199">
        <f>IF(N462="snížená",J462,0)</f>
        <v>0</v>
      </c>
      <c r="BG462" s="199">
        <f>IF(N462="zákl. přenesená",J462,0)</f>
        <v>0</v>
      </c>
      <c r="BH462" s="199">
        <f>IF(N462="sníž. přenesená",J462,0)</f>
        <v>0</v>
      </c>
      <c r="BI462" s="199">
        <f>IF(N462="nulová",J462,0)</f>
        <v>0</v>
      </c>
      <c r="BJ462" s="16" t="s">
        <v>21</v>
      </c>
      <c r="BK462" s="199">
        <f>ROUND(I462*H462,2)</f>
        <v>0</v>
      </c>
      <c r="BL462" s="16" t="s">
        <v>290</v>
      </c>
      <c r="BM462" s="198" t="s">
        <v>497</v>
      </c>
    </row>
    <row r="463" spans="2:51" s="14" customFormat="1" ht="12">
      <c r="B463" s="223"/>
      <c r="C463" s="224"/>
      <c r="D463" s="202" t="s">
        <v>142</v>
      </c>
      <c r="E463" s="225" t="s">
        <v>1</v>
      </c>
      <c r="F463" s="226" t="s">
        <v>243</v>
      </c>
      <c r="G463" s="224"/>
      <c r="H463" s="225" t="s">
        <v>1</v>
      </c>
      <c r="I463" s="227"/>
      <c r="J463" s="224"/>
      <c r="K463" s="224"/>
      <c r="L463" s="228"/>
      <c r="M463" s="229"/>
      <c r="N463" s="230"/>
      <c r="O463" s="230"/>
      <c r="P463" s="230"/>
      <c r="Q463" s="230"/>
      <c r="R463" s="230"/>
      <c r="S463" s="230"/>
      <c r="T463" s="231"/>
      <c r="AT463" s="232" t="s">
        <v>142</v>
      </c>
      <c r="AU463" s="232" t="s">
        <v>90</v>
      </c>
      <c r="AV463" s="14" t="s">
        <v>21</v>
      </c>
      <c r="AW463" s="14" t="s">
        <v>36</v>
      </c>
      <c r="AX463" s="14" t="s">
        <v>81</v>
      </c>
      <c r="AY463" s="232" t="s">
        <v>133</v>
      </c>
    </row>
    <row r="464" spans="2:51" s="12" customFormat="1" ht="12">
      <c r="B464" s="200"/>
      <c r="C464" s="201"/>
      <c r="D464" s="202" t="s">
        <v>142</v>
      </c>
      <c r="E464" s="203" t="s">
        <v>1</v>
      </c>
      <c r="F464" s="204" t="s">
        <v>90</v>
      </c>
      <c r="G464" s="201"/>
      <c r="H464" s="205">
        <v>2</v>
      </c>
      <c r="I464" s="206"/>
      <c r="J464" s="201"/>
      <c r="K464" s="201"/>
      <c r="L464" s="207"/>
      <c r="M464" s="208"/>
      <c r="N464" s="209"/>
      <c r="O464" s="209"/>
      <c r="P464" s="209"/>
      <c r="Q464" s="209"/>
      <c r="R464" s="209"/>
      <c r="S464" s="209"/>
      <c r="T464" s="210"/>
      <c r="AT464" s="211" t="s">
        <v>142</v>
      </c>
      <c r="AU464" s="211" t="s">
        <v>90</v>
      </c>
      <c r="AV464" s="12" t="s">
        <v>90</v>
      </c>
      <c r="AW464" s="12" t="s">
        <v>36</v>
      </c>
      <c r="AX464" s="12" t="s">
        <v>81</v>
      </c>
      <c r="AY464" s="211" t="s">
        <v>133</v>
      </c>
    </row>
    <row r="465" spans="2:51" s="13" customFormat="1" ht="12">
      <c r="B465" s="212"/>
      <c r="C465" s="213"/>
      <c r="D465" s="202" t="s">
        <v>142</v>
      </c>
      <c r="E465" s="214" t="s">
        <v>1</v>
      </c>
      <c r="F465" s="215" t="s">
        <v>169</v>
      </c>
      <c r="G465" s="213"/>
      <c r="H465" s="216">
        <v>2</v>
      </c>
      <c r="I465" s="217"/>
      <c r="J465" s="213"/>
      <c r="K465" s="213"/>
      <c r="L465" s="218"/>
      <c r="M465" s="219"/>
      <c r="N465" s="220"/>
      <c r="O465" s="220"/>
      <c r="P465" s="220"/>
      <c r="Q465" s="220"/>
      <c r="R465" s="220"/>
      <c r="S465" s="220"/>
      <c r="T465" s="221"/>
      <c r="AT465" s="222" t="s">
        <v>142</v>
      </c>
      <c r="AU465" s="222" t="s">
        <v>90</v>
      </c>
      <c r="AV465" s="13" t="s">
        <v>140</v>
      </c>
      <c r="AW465" s="13" t="s">
        <v>36</v>
      </c>
      <c r="AX465" s="13" t="s">
        <v>21</v>
      </c>
      <c r="AY465" s="222" t="s">
        <v>133</v>
      </c>
    </row>
    <row r="466" spans="2:65" s="1" customFormat="1" ht="48" customHeight="1">
      <c r="B466" s="33"/>
      <c r="C466" s="234" t="s">
        <v>498</v>
      </c>
      <c r="D466" s="234" t="s">
        <v>426</v>
      </c>
      <c r="E466" s="235" t="s">
        <v>499</v>
      </c>
      <c r="F466" s="236" t="s">
        <v>500</v>
      </c>
      <c r="G466" s="237" t="s">
        <v>293</v>
      </c>
      <c r="H466" s="238">
        <v>22</v>
      </c>
      <c r="I466" s="239"/>
      <c r="J466" s="240">
        <f>ROUND(I466*H466,2)</f>
        <v>0</v>
      </c>
      <c r="K466" s="236" t="s">
        <v>1</v>
      </c>
      <c r="L466" s="241"/>
      <c r="M466" s="242" t="s">
        <v>1</v>
      </c>
      <c r="N466" s="243" t="s">
        <v>46</v>
      </c>
      <c r="O466" s="65"/>
      <c r="P466" s="196">
        <f>O466*H466</f>
        <v>0</v>
      </c>
      <c r="Q466" s="196">
        <v>0.061</v>
      </c>
      <c r="R466" s="196">
        <f>Q466*H466</f>
        <v>1.342</v>
      </c>
      <c r="S466" s="196">
        <v>0</v>
      </c>
      <c r="T466" s="197">
        <f>S466*H466</f>
        <v>0</v>
      </c>
      <c r="AR466" s="198" t="s">
        <v>415</v>
      </c>
      <c r="AT466" s="198" t="s">
        <v>426</v>
      </c>
      <c r="AU466" s="198" t="s">
        <v>90</v>
      </c>
      <c r="AY466" s="16" t="s">
        <v>133</v>
      </c>
      <c r="BE466" s="199">
        <f>IF(N466="základní",J466,0)</f>
        <v>0</v>
      </c>
      <c r="BF466" s="199">
        <f>IF(N466="snížená",J466,0)</f>
        <v>0</v>
      </c>
      <c r="BG466" s="199">
        <f>IF(N466="zákl. přenesená",J466,0)</f>
        <v>0</v>
      </c>
      <c r="BH466" s="199">
        <f>IF(N466="sníž. přenesená",J466,0)</f>
        <v>0</v>
      </c>
      <c r="BI466" s="199">
        <f>IF(N466="nulová",J466,0)</f>
        <v>0</v>
      </c>
      <c r="BJ466" s="16" t="s">
        <v>21</v>
      </c>
      <c r="BK466" s="199">
        <f>ROUND(I466*H466,2)</f>
        <v>0</v>
      </c>
      <c r="BL466" s="16" t="s">
        <v>290</v>
      </c>
      <c r="BM466" s="198" t="s">
        <v>501</v>
      </c>
    </row>
    <row r="467" spans="2:51" s="14" customFormat="1" ht="12">
      <c r="B467" s="223"/>
      <c r="C467" s="224"/>
      <c r="D467" s="202" t="s">
        <v>142</v>
      </c>
      <c r="E467" s="225" t="s">
        <v>1</v>
      </c>
      <c r="F467" s="226" t="s">
        <v>241</v>
      </c>
      <c r="G467" s="224"/>
      <c r="H467" s="225" t="s">
        <v>1</v>
      </c>
      <c r="I467" s="227"/>
      <c r="J467" s="224"/>
      <c r="K467" s="224"/>
      <c r="L467" s="228"/>
      <c r="M467" s="229"/>
      <c r="N467" s="230"/>
      <c r="O467" s="230"/>
      <c r="P467" s="230"/>
      <c r="Q467" s="230"/>
      <c r="R467" s="230"/>
      <c r="S467" s="230"/>
      <c r="T467" s="231"/>
      <c r="AT467" s="232" t="s">
        <v>142</v>
      </c>
      <c r="AU467" s="232" t="s">
        <v>90</v>
      </c>
      <c r="AV467" s="14" t="s">
        <v>21</v>
      </c>
      <c r="AW467" s="14" t="s">
        <v>36</v>
      </c>
      <c r="AX467" s="14" t="s">
        <v>81</v>
      </c>
      <c r="AY467" s="232" t="s">
        <v>133</v>
      </c>
    </row>
    <row r="468" spans="2:51" s="12" customFormat="1" ht="12">
      <c r="B468" s="200"/>
      <c r="C468" s="201"/>
      <c r="D468" s="202" t="s">
        <v>142</v>
      </c>
      <c r="E468" s="203" t="s">
        <v>1</v>
      </c>
      <c r="F468" s="204" t="s">
        <v>296</v>
      </c>
      <c r="G468" s="201"/>
      <c r="H468" s="205">
        <v>17</v>
      </c>
      <c r="I468" s="206"/>
      <c r="J468" s="201"/>
      <c r="K468" s="201"/>
      <c r="L468" s="207"/>
      <c r="M468" s="208"/>
      <c r="N468" s="209"/>
      <c r="O468" s="209"/>
      <c r="P468" s="209"/>
      <c r="Q468" s="209"/>
      <c r="R468" s="209"/>
      <c r="S468" s="209"/>
      <c r="T468" s="210"/>
      <c r="AT468" s="211" t="s">
        <v>142</v>
      </c>
      <c r="AU468" s="211" t="s">
        <v>90</v>
      </c>
      <c r="AV468" s="12" t="s">
        <v>90</v>
      </c>
      <c r="AW468" s="12" t="s">
        <v>36</v>
      </c>
      <c r="AX468" s="12" t="s">
        <v>81</v>
      </c>
      <c r="AY468" s="211" t="s">
        <v>133</v>
      </c>
    </row>
    <row r="469" spans="2:51" s="14" customFormat="1" ht="12">
      <c r="B469" s="223"/>
      <c r="C469" s="224"/>
      <c r="D469" s="202" t="s">
        <v>142</v>
      </c>
      <c r="E469" s="225" t="s">
        <v>1</v>
      </c>
      <c r="F469" s="226" t="s">
        <v>243</v>
      </c>
      <c r="G469" s="224"/>
      <c r="H469" s="225" t="s">
        <v>1</v>
      </c>
      <c r="I469" s="227"/>
      <c r="J469" s="224"/>
      <c r="K469" s="224"/>
      <c r="L469" s="228"/>
      <c r="M469" s="229"/>
      <c r="N469" s="230"/>
      <c r="O469" s="230"/>
      <c r="P469" s="230"/>
      <c r="Q469" s="230"/>
      <c r="R469" s="230"/>
      <c r="S469" s="230"/>
      <c r="T469" s="231"/>
      <c r="AT469" s="232" t="s">
        <v>142</v>
      </c>
      <c r="AU469" s="232" t="s">
        <v>90</v>
      </c>
      <c r="AV469" s="14" t="s">
        <v>21</v>
      </c>
      <c r="AW469" s="14" t="s">
        <v>36</v>
      </c>
      <c r="AX469" s="14" t="s">
        <v>81</v>
      </c>
      <c r="AY469" s="232" t="s">
        <v>133</v>
      </c>
    </row>
    <row r="470" spans="2:51" s="12" customFormat="1" ht="12">
      <c r="B470" s="200"/>
      <c r="C470" s="201"/>
      <c r="D470" s="202" t="s">
        <v>142</v>
      </c>
      <c r="E470" s="203" t="s">
        <v>1</v>
      </c>
      <c r="F470" s="204" t="s">
        <v>212</v>
      </c>
      <c r="G470" s="201"/>
      <c r="H470" s="205">
        <v>5</v>
      </c>
      <c r="I470" s="206"/>
      <c r="J470" s="201"/>
      <c r="K470" s="201"/>
      <c r="L470" s="207"/>
      <c r="M470" s="208"/>
      <c r="N470" s="209"/>
      <c r="O470" s="209"/>
      <c r="P470" s="209"/>
      <c r="Q470" s="209"/>
      <c r="R470" s="209"/>
      <c r="S470" s="209"/>
      <c r="T470" s="210"/>
      <c r="AT470" s="211" t="s">
        <v>142</v>
      </c>
      <c r="AU470" s="211" t="s">
        <v>90</v>
      </c>
      <c r="AV470" s="12" t="s">
        <v>90</v>
      </c>
      <c r="AW470" s="12" t="s">
        <v>36</v>
      </c>
      <c r="AX470" s="12" t="s">
        <v>81</v>
      </c>
      <c r="AY470" s="211" t="s">
        <v>133</v>
      </c>
    </row>
    <row r="471" spans="2:51" s="13" customFormat="1" ht="12">
      <c r="B471" s="212"/>
      <c r="C471" s="213"/>
      <c r="D471" s="202" t="s">
        <v>142</v>
      </c>
      <c r="E471" s="214" t="s">
        <v>1</v>
      </c>
      <c r="F471" s="215" t="s">
        <v>169</v>
      </c>
      <c r="G471" s="213"/>
      <c r="H471" s="216">
        <v>22</v>
      </c>
      <c r="I471" s="217"/>
      <c r="J471" s="213"/>
      <c r="K471" s="213"/>
      <c r="L471" s="218"/>
      <c r="M471" s="219"/>
      <c r="N471" s="220"/>
      <c r="O471" s="220"/>
      <c r="P471" s="220"/>
      <c r="Q471" s="220"/>
      <c r="R471" s="220"/>
      <c r="S471" s="220"/>
      <c r="T471" s="221"/>
      <c r="AT471" s="222" t="s">
        <v>142</v>
      </c>
      <c r="AU471" s="222" t="s">
        <v>90</v>
      </c>
      <c r="AV471" s="13" t="s">
        <v>140</v>
      </c>
      <c r="AW471" s="13" t="s">
        <v>36</v>
      </c>
      <c r="AX471" s="13" t="s">
        <v>21</v>
      </c>
      <c r="AY471" s="222" t="s">
        <v>133</v>
      </c>
    </row>
    <row r="472" spans="2:65" s="1" customFormat="1" ht="48" customHeight="1">
      <c r="B472" s="33"/>
      <c r="C472" s="234" t="s">
        <v>502</v>
      </c>
      <c r="D472" s="234" t="s">
        <v>426</v>
      </c>
      <c r="E472" s="235" t="s">
        <v>503</v>
      </c>
      <c r="F472" s="236" t="s">
        <v>504</v>
      </c>
      <c r="G472" s="237" t="s">
        <v>293</v>
      </c>
      <c r="H472" s="238">
        <v>3</v>
      </c>
      <c r="I472" s="239"/>
      <c r="J472" s="240">
        <f>ROUND(I472*H472,2)</f>
        <v>0</v>
      </c>
      <c r="K472" s="236" t="s">
        <v>1</v>
      </c>
      <c r="L472" s="241"/>
      <c r="M472" s="242" t="s">
        <v>1</v>
      </c>
      <c r="N472" s="243" t="s">
        <v>46</v>
      </c>
      <c r="O472" s="65"/>
      <c r="P472" s="196">
        <f>O472*H472</f>
        <v>0</v>
      </c>
      <c r="Q472" s="196">
        <v>0.061</v>
      </c>
      <c r="R472" s="196">
        <f>Q472*H472</f>
        <v>0.183</v>
      </c>
      <c r="S472" s="196">
        <v>0</v>
      </c>
      <c r="T472" s="197">
        <f>S472*H472</f>
        <v>0</v>
      </c>
      <c r="AR472" s="198" t="s">
        <v>415</v>
      </c>
      <c r="AT472" s="198" t="s">
        <v>426</v>
      </c>
      <c r="AU472" s="198" t="s">
        <v>90</v>
      </c>
      <c r="AY472" s="16" t="s">
        <v>133</v>
      </c>
      <c r="BE472" s="199">
        <f>IF(N472="základní",J472,0)</f>
        <v>0</v>
      </c>
      <c r="BF472" s="199">
        <f>IF(N472="snížená",J472,0)</f>
        <v>0</v>
      </c>
      <c r="BG472" s="199">
        <f>IF(N472="zákl. přenesená",J472,0)</f>
        <v>0</v>
      </c>
      <c r="BH472" s="199">
        <f>IF(N472="sníž. přenesená",J472,0)</f>
        <v>0</v>
      </c>
      <c r="BI472" s="199">
        <f>IF(N472="nulová",J472,0)</f>
        <v>0</v>
      </c>
      <c r="BJ472" s="16" t="s">
        <v>21</v>
      </c>
      <c r="BK472" s="199">
        <f>ROUND(I472*H472,2)</f>
        <v>0</v>
      </c>
      <c r="BL472" s="16" t="s">
        <v>290</v>
      </c>
      <c r="BM472" s="198" t="s">
        <v>505</v>
      </c>
    </row>
    <row r="473" spans="2:51" s="14" customFormat="1" ht="12">
      <c r="B473" s="223"/>
      <c r="C473" s="224"/>
      <c r="D473" s="202" t="s">
        <v>142</v>
      </c>
      <c r="E473" s="225" t="s">
        <v>1</v>
      </c>
      <c r="F473" s="226" t="s">
        <v>243</v>
      </c>
      <c r="G473" s="224"/>
      <c r="H473" s="225" t="s">
        <v>1</v>
      </c>
      <c r="I473" s="227"/>
      <c r="J473" s="224"/>
      <c r="K473" s="224"/>
      <c r="L473" s="228"/>
      <c r="M473" s="229"/>
      <c r="N473" s="230"/>
      <c r="O473" s="230"/>
      <c r="P473" s="230"/>
      <c r="Q473" s="230"/>
      <c r="R473" s="230"/>
      <c r="S473" s="230"/>
      <c r="T473" s="231"/>
      <c r="AT473" s="232" t="s">
        <v>142</v>
      </c>
      <c r="AU473" s="232" t="s">
        <v>90</v>
      </c>
      <c r="AV473" s="14" t="s">
        <v>21</v>
      </c>
      <c r="AW473" s="14" t="s">
        <v>36</v>
      </c>
      <c r="AX473" s="14" t="s">
        <v>81</v>
      </c>
      <c r="AY473" s="232" t="s">
        <v>133</v>
      </c>
    </row>
    <row r="474" spans="2:51" s="12" customFormat="1" ht="12">
      <c r="B474" s="200"/>
      <c r="C474" s="201"/>
      <c r="D474" s="202" t="s">
        <v>142</v>
      </c>
      <c r="E474" s="203" t="s">
        <v>1</v>
      </c>
      <c r="F474" s="204" t="s">
        <v>176</v>
      </c>
      <c r="G474" s="201"/>
      <c r="H474" s="205">
        <v>3</v>
      </c>
      <c r="I474" s="206"/>
      <c r="J474" s="201"/>
      <c r="K474" s="201"/>
      <c r="L474" s="207"/>
      <c r="M474" s="208"/>
      <c r="N474" s="209"/>
      <c r="O474" s="209"/>
      <c r="P474" s="209"/>
      <c r="Q474" s="209"/>
      <c r="R474" s="209"/>
      <c r="S474" s="209"/>
      <c r="T474" s="210"/>
      <c r="AT474" s="211" t="s">
        <v>142</v>
      </c>
      <c r="AU474" s="211" t="s">
        <v>90</v>
      </c>
      <c r="AV474" s="12" t="s">
        <v>90</v>
      </c>
      <c r="AW474" s="12" t="s">
        <v>36</v>
      </c>
      <c r="AX474" s="12" t="s">
        <v>81</v>
      </c>
      <c r="AY474" s="211" t="s">
        <v>133</v>
      </c>
    </row>
    <row r="475" spans="2:51" s="13" customFormat="1" ht="12">
      <c r="B475" s="212"/>
      <c r="C475" s="213"/>
      <c r="D475" s="202" t="s">
        <v>142</v>
      </c>
      <c r="E475" s="214" t="s">
        <v>1</v>
      </c>
      <c r="F475" s="215" t="s">
        <v>169</v>
      </c>
      <c r="G475" s="213"/>
      <c r="H475" s="216">
        <v>3</v>
      </c>
      <c r="I475" s="217"/>
      <c r="J475" s="213"/>
      <c r="K475" s="213"/>
      <c r="L475" s="218"/>
      <c r="M475" s="219"/>
      <c r="N475" s="220"/>
      <c r="O475" s="220"/>
      <c r="P475" s="220"/>
      <c r="Q475" s="220"/>
      <c r="R475" s="220"/>
      <c r="S475" s="220"/>
      <c r="T475" s="221"/>
      <c r="AT475" s="222" t="s">
        <v>142</v>
      </c>
      <c r="AU475" s="222" t="s">
        <v>90</v>
      </c>
      <c r="AV475" s="13" t="s">
        <v>140</v>
      </c>
      <c r="AW475" s="13" t="s">
        <v>36</v>
      </c>
      <c r="AX475" s="13" t="s">
        <v>21</v>
      </c>
      <c r="AY475" s="222" t="s">
        <v>133</v>
      </c>
    </row>
    <row r="476" spans="2:65" s="1" customFormat="1" ht="48" customHeight="1">
      <c r="B476" s="33"/>
      <c r="C476" s="234" t="s">
        <v>506</v>
      </c>
      <c r="D476" s="234" t="s">
        <v>426</v>
      </c>
      <c r="E476" s="235" t="s">
        <v>507</v>
      </c>
      <c r="F476" s="236" t="s">
        <v>508</v>
      </c>
      <c r="G476" s="237" t="s">
        <v>293</v>
      </c>
      <c r="H476" s="238">
        <v>8</v>
      </c>
      <c r="I476" s="239"/>
      <c r="J476" s="240">
        <f>ROUND(I476*H476,2)</f>
        <v>0</v>
      </c>
      <c r="K476" s="236" t="s">
        <v>1</v>
      </c>
      <c r="L476" s="241"/>
      <c r="M476" s="242" t="s">
        <v>1</v>
      </c>
      <c r="N476" s="243" t="s">
        <v>46</v>
      </c>
      <c r="O476" s="65"/>
      <c r="P476" s="196">
        <f>O476*H476</f>
        <v>0</v>
      </c>
      <c r="Q476" s="196">
        <v>0.061</v>
      </c>
      <c r="R476" s="196">
        <f>Q476*H476</f>
        <v>0.488</v>
      </c>
      <c r="S476" s="196">
        <v>0</v>
      </c>
      <c r="T476" s="197">
        <f>S476*H476</f>
        <v>0</v>
      </c>
      <c r="AR476" s="198" t="s">
        <v>415</v>
      </c>
      <c r="AT476" s="198" t="s">
        <v>426</v>
      </c>
      <c r="AU476" s="198" t="s">
        <v>90</v>
      </c>
      <c r="AY476" s="16" t="s">
        <v>133</v>
      </c>
      <c r="BE476" s="199">
        <f>IF(N476="základní",J476,0)</f>
        <v>0</v>
      </c>
      <c r="BF476" s="199">
        <f>IF(N476="snížená",J476,0)</f>
        <v>0</v>
      </c>
      <c r="BG476" s="199">
        <f>IF(N476="zákl. přenesená",J476,0)</f>
        <v>0</v>
      </c>
      <c r="BH476" s="199">
        <f>IF(N476="sníž. přenesená",J476,0)</f>
        <v>0</v>
      </c>
      <c r="BI476" s="199">
        <f>IF(N476="nulová",J476,0)</f>
        <v>0</v>
      </c>
      <c r="BJ476" s="16" t="s">
        <v>21</v>
      </c>
      <c r="BK476" s="199">
        <f>ROUND(I476*H476,2)</f>
        <v>0</v>
      </c>
      <c r="BL476" s="16" t="s">
        <v>290</v>
      </c>
      <c r="BM476" s="198" t="s">
        <v>509</v>
      </c>
    </row>
    <row r="477" spans="2:51" s="14" customFormat="1" ht="12">
      <c r="B477" s="223"/>
      <c r="C477" s="224"/>
      <c r="D477" s="202" t="s">
        <v>142</v>
      </c>
      <c r="E477" s="225" t="s">
        <v>1</v>
      </c>
      <c r="F477" s="226" t="s">
        <v>243</v>
      </c>
      <c r="G477" s="224"/>
      <c r="H477" s="225" t="s">
        <v>1</v>
      </c>
      <c r="I477" s="227"/>
      <c r="J477" s="224"/>
      <c r="K477" s="224"/>
      <c r="L477" s="228"/>
      <c r="M477" s="229"/>
      <c r="N477" s="230"/>
      <c r="O477" s="230"/>
      <c r="P477" s="230"/>
      <c r="Q477" s="230"/>
      <c r="R477" s="230"/>
      <c r="S477" s="230"/>
      <c r="T477" s="231"/>
      <c r="AT477" s="232" t="s">
        <v>142</v>
      </c>
      <c r="AU477" s="232" t="s">
        <v>90</v>
      </c>
      <c r="AV477" s="14" t="s">
        <v>21</v>
      </c>
      <c r="AW477" s="14" t="s">
        <v>36</v>
      </c>
      <c r="AX477" s="14" t="s">
        <v>81</v>
      </c>
      <c r="AY477" s="232" t="s">
        <v>133</v>
      </c>
    </row>
    <row r="478" spans="2:51" s="12" customFormat="1" ht="12">
      <c r="B478" s="200"/>
      <c r="C478" s="201"/>
      <c r="D478" s="202" t="s">
        <v>142</v>
      </c>
      <c r="E478" s="203" t="s">
        <v>1</v>
      </c>
      <c r="F478" s="204" t="s">
        <v>230</v>
      </c>
      <c r="G478" s="201"/>
      <c r="H478" s="205">
        <v>8</v>
      </c>
      <c r="I478" s="206"/>
      <c r="J478" s="201"/>
      <c r="K478" s="201"/>
      <c r="L478" s="207"/>
      <c r="M478" s="208"/>
      <c r="N478" s="209"/>
      <c r="O478" s="209"/>
      <c r="P478" s="209"/>
      <c r="Q478" s="209"/>
      <c r="R478" s="209"/>
      <c r="S478" s="209"/>
      <c r="T478" s="210"/>
      <c r="AT478" s="211" t="s">
        <v>142</v>
      </c>
      <c r="AU478" s="211" t="s">
        <v>90</v>
      </c>
      <c r="AV478" s="12" t="s">
        <v>90</v>
      </c>
      <c r="AW478" s="12" t="s">
        <v>36</v>
      </c>
      <c r="AX478" s="12" t="s">
        <v>81</v>
      </c>
      <c r="AY478" s="211" t="s">
        <v>133</v>
      </c>
    </row>
    <row r="479" spans="2:51" s="13" customFormat="1" ht="12">
      <c r="B479" s="212"/>
      <c r="C479" s="213"/>
      <c r="D479" s="202" t="s">
        <v>142</v>
      </c>
      <c r="E479" s="214" t="s">
        <v>1</v>
      </c>
      <c r="F479" s="215" t="s">
        <v>169</v>
      </c>
      <c r="G479" s="213"/>
      <c r="H479" s="216">
        <v>8</v>
      </c>
      <c r="I479" s="217"/>
      <c r="J479" s="213"/>
      <c r="K479" s="213"/>
      <c r="L479" s="218"/>
      <c r="M479" s="219"/>
      <c r="N479" s="220"/>
      <c r="O479" s="220"/>
      <c r="P479" s="220"/>
      <c r="Q479" s="220"/>
      <c r="R479" s="220"/>
      <c r="S479" s="220"/>
      <c r="T479" s="221"/>
      <c r="AT479" s="222" t="s">
        <v>142</v>
      </c>
      <c r="AU479" s="222" t="s">
        <v>90</v>
      </c>
      <c r="AV479" s="13" t="s">
        <v>140</v>
      </c>
      <c r="AW479" s="13" t="s">
        <v>36</v>
      </c>
      <c r="AX479" s="13" t="s">
        <v>21</v>
      </c>
      <c r="AY479" s="222" t="s">
        <v>133</v>
      </c>
    </row>
    <row r="480" spans="2:65" s="1" customFormat="1" ht="48" customHeight="1">
      <c r="B480" s="33"/>
      <c r="C480" s="234" t="s">
        <v>510</v>
      </c>
      <c r="D480" s="234" t="s">
        <v>426</v>
      </c>
      <c r="E480" s="235" t="s">
        <v>511</v>
      </c>
      <c r="F480" s="236" t="s">
        <v>512</v>
      </c>
      <c r="G480" s="237" t="s">
        <v>293</v>
      </c>
      <c r="H480" s="238">
        <v>3</v>
      </c>
      <c r="I480" s="239"/>
      <c r="J480" s="240">
        <f>ROUND(I480*H480,2)</f>
        <v>0</v>
      </c>
      <c r="K480" s="236" t="s">
        <v>1</v>
      </c>
      <c r="L480" s="241"/>
      <c r="M480" s="242" t="s">
        <v>1</v>
      </c>
      <c r="N480" s="243" t="s">
        <v>46</v>
      </c>
      <c r="O480" s="65"/>
      <c r="P480" s="196">
        <f>O480*H480</f>
        <v>0</v>
      </c>
      <c r="Q480" s="196">
        <v>0.061</v>
      </c>
      <c r="R480" s="196">
        <f>Q480*H480</f>
        <v>0.183</v>
      </c>
      <c r="S480" s="196">
        <v>0</v>
      </c>
      <c r="T480" s="197">
        <f>S480*H480</f>
        <v>0</v>
      </c>
      <c r="AR480" s="198" t="s">
        <v>415</v>
      </c>
      <c r="AT480" s="198" t="s">
        <v>426</v>
      </c>
      <c r="AU480" s="198" t="s">
        <v>90</v>
      </c>
      <c r="AY480" s="16" t="s">
        <v>133</v>
      </c>
      <c r="BE480" s="199">
        <f>IF(N480="základní",J480,0)</f>
        <v>0</v>
      </c>
      <c r="BF480" s="199">
        <f>IF(N480="snížená",J480,0)</f>
        <v>0</v>
      </c>
      <c r="BG480" s="199">
        <f>IF(N480="zákl. přenesená",J480,0)</f>
        <v>0</v>
      </c>
      <c r="BH480" s="199">
        <f>IF(N480="sníž. přenesená",J480,0)</f>
        <v>0</v>
      </c>
      <c r="BI480" s="199">
        <f>IF(N480="nulová",J480,0)</f>
        <v>0</v>
      </c>
      <c r="BJ480" s="16" t="s">
        <v>21</v>
      </c>
      <c r="BK480" s="199">
        <f>ROUND(I480*H480,2)</f>
        <v>0</v>
      </c>
      <c r="BL480" s="16" t="s">
        <v>290</v>
      </c>
      <c r="BM480" s="198" t="s">
        <v>513</v>
      </c>
    </row>
    <row r="481" spans="2:51" s="14" customFormat="1" ht="12">
      <c r="B481" s="223"/>
      <c r="C481" s="224"/>
      <c r="D481" s="202" t="s">
        <v>142</v>
      </c>
      <c r="E481" s="225" t="s">
        <v>1</v>
      </c>
      <c r="F481" s="226" t="s">
        <v>243</v>
      </c>
      <c r="G481" s="224"/>
      <c r="H481" s="225" t="s">
        <v>1</v>
      </c>
      <c r="I481" s="227"/>
      <c r="J481" s="224"/>
      <c r="K481" s="224"/>
      <c r="L481" s="228"/>
      <c r="M481" s="229"/>
      <c r="N481" s="230"/>
      <c r="O481" s="230"/>
      <c r="P481" s="230"/>
      <c r="Q481" s="230"/>
      <c r="R481" s="230"/>
      <c r="S481" s="230"/>
      <c r="T481" s="231"/>
      <c r="AT481" s="232" t="s">
        <v>142</v>
      </c>
      <c r="AU481" s="232" t="s">
        <v>90</v>
      </c>
      <c r="AV481" s="14" t="s">
        <v>21</v>
      </c>
      <c r="AW481" s="14" t="s">
        <v>36</v>
      </c>
      <c r="AX481" s="14" t="s">
        <v>81</v>
      </c>
      <c r="AY481" s="232" t="s">
        <v>133</v>
      </c>
    </row>
    <row r="482" spans="2:51" s="12" customFormat="1" ht="12">
      <c r="B482" s="200"/>
      <c r="C482" s="201"/>
      <c r="D482" s="202" t="s">
        <v>142</v>
      </c>
      <c r="E482" s="203" t="s">
        <v>1</v>
      </c>
      <c r="F482" s="204" t="s">
        <v>176</v>
      </c>
      <c r="G482" s="201"/>
      <c r="H482" s="205">
        <v>3</v>
      </c>
      <c r="I482" s="206"/>
      <c r="J482" s="201"/>
      <c r="K482" s="201"/>
      <c r="L482" s="207"/>
      <c r="M482" s="208"/>
      <c r="N482" s="209"/>
      <c r="O482" s="209"/>
      <c r="P482" s="209"/>
      <c r="Q482" s="209"/>
      <c r="R482" s="209"/>
      <c r="S482" s="209"/>
      <c r="T482" s="210"/>
      <c r="AT482" s="211" t="s">
        <v>142</v>
      </c>
      <c r="AU482" s="211" t="s">
        <v>90</v>
      </c>
      <c r="AV482" s="12" t="s">
        <v>90</v>
      </c>
      <c r="AW482" s="12" t="s">
        <v>36</v>
      </c>
      <c r="AX482" s="12" t="s">
        <v>81</v>
      </c>
      <c r="AY482" s="211" t="s">
        <v>133</v>
      </c>
    </row>
    <row r="483" spans="2:51" s="13" customFormat="1" ht="12">
      <c r="B483" s="212"/>
      <c r="C483" s="213"/>
      <c r="D483" s="202" t="s">
        <v>142</v>
      </c>
      <c r="E483" s="214" t="s">
        <v>1</v>
      </c>
      <c r="F483" s="215" t="s">
        <v>169</v>
      </c>
      <c r="G483" s="213"/>
      <c r="H483" s="216">
        <v>3</v>
      </c>
      <c r="I483" s="217"/>
      <c r="J483" s="213"/>
      <c r="K483" s="213"/>
      <c r="L483" s="218"/>
      <c r="M483" s="219"/>
      <c r="N483" s="220"/>
      <c r="O483" s="220"/>
      <c r="P483" s="220"/>
      <c r="Q483" s="220"/>
      <c r="R483" s="220"/>
      <c r="S483" s="220"/>
      <c r="T483" s="221"/>
      <c r="AT483" s="222" t="s">
        <v>142</v>
      </c>
      <c r="AU483" s="222" t="s">
        <v>90</v>
      </c>
      <c r="AV483" s="13" t="s">
        <v>140</v>
      </c>
      <c r="AW483" s="13" t="s">
        <v>36</v>
      </c>
      <c r="AX483" s="13" t="s">
        <v>21</v>
      </c>
      <c r="AY483" s="222" t="s">
        <v>133</v>
      </c>
    </row>
    <row r="484" spans="2:65" s="1" customFormat="1" ht="36" customHeight="1">
      <c r="B484" s="33"/>
      <c r="C484" s="234" t="s">
        <v>514</v>
      </c>
      <c r="D484" s="234" t="s">
        <v>426</v>
      </c>
      <c r="E484" s="235" t="s">
        <v>515</v>
      </c>
      <c r="F484" s="236" t="s">
        <v>516</v>
      </c>
      <c r="G484" s="237" t="s">
        <v>293</v>
      </c>
      <c r="H484" s="238">
        <v>1</v>
      </c>
      <c r="I484" s="239"/>
      <c r="J484" s="240">
        <f>ROUND(I484*H484,2)</f>
        <v>0</v>
      </c>
      <c r="K484" s="236" t="s">
        <v>1</v>
      </c>
      <c r="L484" s="241"/>
      <c r="M484" s="242" t="s">
        <v>1</v>
      </c>
      <c r="N484" s="243" t="s">
        <v>46</v>
      </c>
      <c r="O484" s="65"/>
      <c r="P484" s="196">
        <f>O484*H484</f>
        <v>0</v>
      </c>
      <c r="Q484" s="196">
        <v>0.061</v>
      </c>
      <c r="R484" s="196">
        <f>Q484*H484</f>
        <v>0.061</v>
      </c>
      <c r="S484" s="196">
        <v>0</v>
      </c>
      <c r="T484" s="197">
        <f>S484*H484</f>
        <v>0</v>
      </c>
      <c r="AR484" s="198" t="s">
        <v>415</v>
      </c>
      <c r="AT484" s="198" t="s">
        <v>426</v>
      </c>
      <c r="AU484" s="198" t="s">
        <v>90</v>
      </c>
      <c r="AY484" s="16" t="s">
        <v>133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6" t="s">
        <v>21</v>
      </c>
      <c r="BK484" s="199">
        <f>ROUND(I484*H484,2)</f>
        <v>0</v>
      </c>
      <c r="BL484" s="16" t="s">
        <v>290</v>
      </c>
      <c r="BM484" s="198" t="s">
        <v>517</v>
      </c>
    </row>
    <row r="485" spans="2:51" s="14" customFormat="1" ht="12">
      <c r="B485" s="223"/>
      <c r="C485" s="224"/>
      <c r="D485" s="202" t="s">
        <v>142</v>
      </c>
      <c r="E485" s="225" t="s">
        <v>1</v>
      </c>
      <c r="F485" s="226" t="s">
        <v>243</v>
      </c>
      <c r="G485" s="224"/>
      <c r="H485" s="225" t="s">
        <v>1</v>
      </c>
      <c r="I485" s="227"/>
      <c r="J485" s="224"/>
      <c r="K485" s="224"/>
      <c r="L485" s="228"/>
      <c r="M485" s="229"/>
      <c r="N485" s="230"/>
      <c r="O485" s="230"/>
      <c r="P485" s="230"/>
      <c r="Q485" s="230"/>
      <c r="R485" s="230"/>
      <c r="S485" s="230"/>
      <c r="T485" s="231"/>
      <c r="AT485" s="232" t="s">
        <v>142</v>
      </c>
      <c r="AU485" s="232" t="s">
        <v>90</v>
      </c>
      <c r="AV485" s="14" t="s">
        <v>21</v>
      </c>
      <c r="AW485" s="14" t="s">
        <v>36</v>
      </c>
      <c r="AX485" s="14" t="s">
        <v>81</v>
      </c>
      <c r="AY485" s="232" t="s">
        <v>133</v>
      </c>
    </row>
    <row r="486" spans="2:51" s="12" customFormat="1" ht="12">
      <c r="B486" s="200"/>
      <c r="C486" s="201"/>
      <c r="D486" s="202" t="s">
        <v>142</v>
      </c>
      <c r="E486" s="203" t="s">
        <v>1</v>
      </c>
      <c r="F486" s="204" t="s">
        <v>21</v>
      </c>
      <c r="G486" s="201"/>
      <c r="H486" s="205">
        <v>1</v>
      </c>
      <c r="I486" s="206"/>
      <c r="J486" s="201"/>
      <c r="K486" s="201"/>
      <c r="L486" s="207"/>
      <c r="M486" s="208"/>
      <c r="N486" s="209"/>
      <c r="O486" s="209"/>
      <c r="P486" s="209"/>
      <c r="Q486" s="209"/>
      <c r="R486" s="209"/>
      <c r="S486" s="209"/>
      <c r="T486" s="210"/>
      <c r="AT486" s="211" t="s">
        <v>142</v>
      </c>
      <c r="AU486" s="211" t="s">
        <v>90</v>
      </c>
      <c r="AV486" s="12" t="s">
        <v>90</v>
      </c>
      <c r="AW486" s="12" t="s">
        <v>36</v>
      </c>
      <c r="AX486" s="12" t="s">
        <v>81</v>
      </c>
      <c r="AY486" s="211" t="s">
        <v>133</v>
      </c>
    </row>
    <row r="487" spans="2:51" s="13" customFormat="1" ht="12">
      <c r="B487" s="212"/>
      <c r="C487" s="213"/>
      <c r="D487" s="202" t="s">
        <v>142</v>
      </c>
      <c r="E487" s="214" t="s">
        <v>1</v>
      </c>
      <c r="F487" s="215" t="s">
        <v>169</v>
      </c>
      <c r="G487" s="213"/>
      <c r="H487" s="216">
        <v>1</v>
      </c>
      <c r="I487" s="217"/>
      <c r="J487" s="213"/>
      <c r="K487" s="213"/>
      <c r="L487" s="218"/>
      <c r="M487" s="219"/>
      <c r="N487" s="220"/>
      <c r="O487" s="220"/>
      <c r="P487" s="220"/>
      <c r="Q487" s="220"/>
      <c r="R487" s="220"/>
      <c r="S487" s="220"/>
      <c r="T487" s="221"/>
      <c r="AT487" s="222" t="s">
        <v>142</v>
      </c>
      <c r="AU487" s="222" t="s">
        <v>90</v>
      </c>
      <c r="AV487" s="13" t="s">
        <v>140</v>
      </c>
      <c r="AW487" s="13" t="s">
        <v>36</v>
      </c>
      <c r="AX487" s="13" t="s">
        <v>21</v>
      </c>
      <c r="AY487" s="222" t="s">
        <v>133</v>
      </c>
    </row>
    <row r="488" spans="2:65" s="1" customFormat="1" ht="36" customHeight="1">
      <c r="B488" s="33"/>
      <c r="C488" s="234" t="s">
        <v>518</v>
      </c>
      <c r="D488" s="234" t="s">
        <v>426</v>
      </c>
      <c r="E488" s="235" t="s">
        <v>519</v>
      </c>
      <c r="F488" s="236" t="s">
        <v>520</v>
      </c>
      <c r="G488" s="237" t="s">
        <v>293</v>
      </c>
      <c r="H488" s="238">
        <v>2</v>
      </c>
      <c r="I488" s="239"/>
      <c r="J488" s="240">
        <f>ROUND(I488*H488,2)</f>
        <v>0</v>
      </c>
      <c r="K488" s="236" t="s">
        <v>1</v>
      </c>
      <c r="L488" s="241"/>
      <c r="M488" s="242" t="s">
        <v>1</v>
      </c>
      <c r="N488" s="243" t="s">
        <v>46</v>
      </c>
      <c r="O488" s="65"/>
      <c r="P488" s="196">
        <f>O488*H488</f>
        <v>0</v>
      </c>
      <c r="Q488" s="196">
        <v>0.061</v>
      </c>
      <c r="R488" s="196">
        <f>Q488*H488</f>
        <v>0.122</v>
      </c>
      <c r="S488" s="196">
        <v>0</v>
      </c>
      <c r="T488" s="197">
        <f>S488*H488</f>
        <v>0</v>
      </c>
      <c r="AR488" s="198" t="s">
        <v>415</v>
      </c>
      <c r="AT488" s="198" t="s">
        <v>426</v>
      </c>
      <c r="AU488" s="198" t="s">
        <v>90</v>
      </c>
      <c r="AY488" s="16" t="s">
        <v>133</v>
      </c>
      <c r="BE488" s="199">
        <f>IF(N488="základní",J488,0)</f>
        <v>0</v>
      </c>
      <c r="BF488" s="199">
        <f>IF(N488="snížená",J488,0)</f>
        <v>0</v>
      </c>
      <c r="BG488" s="199">
        <f>IF(N488="zákl. přenesená",J488,0)</f>
        <v>0</v>
      </c>
      <c r="BH488" s="199">
        <f>IF(N488="sníž. přenesená",J488,0)</f>
        <v>0</v>
      </c>
      <c r="BI488" s="199">
        <f>IF(N488="nulová",J488,0)</f>
        <v>0</v>
      </c>
      <c r="BJ488" s="16" t="s">
        <v>21</v>
      </c>
      <c r="BK488" s="199">
        <f>ROUND(I488*H488,2)</f>
        <v>0</v>
      </c>
      <c r="BL488" s="16" t="s">
        <v>290</v>
      </c>
      <c r="BM488" s="198" t="s">
        <v>521</v>
      </c>
    </row>
    <row r="489" spans="2:51" s="14" customFormat="1" ht="12">
      <c r="B489" s="223"/>
      <c r="C489" s="224"/>
      <c r="D489" s="202" t="s">
        <v>142</v>
      </c>
      <c r="E489" s="225" t="s">
        <v>1</v>
      </c>
      <c r="F489" s="226" t="s">
        <v>243</v>
      </c>
      <c r="G489" s="224"/>
      <c r="H489" s="225" t="s">
        <v>1</v>
      </c>
      <c r="I489" s="227"/>
      <c r="J489" s="224"/>
      <c r="K489" s="224"/>
      <c r="L489" s="228"/>
      <c r="M489" s="229"/>
      <c r="N489" s="230"/>
      <c r="O489" s="230"/>
      <c r="P489" s="230"/>
      <c r="Q489" s="230"/>
      <c r="R489" s="230"/>
      <c r="S489" s="230"/>
      <c r="T489" s="231"/>
      <c r="AT489" s="232" t="s">
        <v>142</v>
      </c>
      <c r="AU489" s="232" t="s">
        <v>90</v>
      </c>
      <c r="AV489" s="14" t="s">
        <v>21</v>
      </c>
      <c r="AW489" s="14" t="s">
        <v>36</v>
      </c>
      <c r="AX489" s="14" t="s">
        <v>81</v>
      </c>
      <c r="AY489" s="232" t="s">
        <v>133</v>
      </c>
    </row>
    <row r="490" spans="2:51" s="12" customFormat="1" ht="12">
      <c r="B490" s="200"/>
      <c r="C490" s="201"/>
      <c r="D490" s="202" t="s">
        <v>142</v>
      </c>
      <c r="E490" s="203" t="s">
        <v>1</v>
      </c>
      <c r="F490" s="204" t="s">
        <v>90</v>
      </c>
      <c r="G490" s="201"/>
      <c r="H490" s="205">
        <v>2</v>
      </c>
      <c r="I490" s="206"/>
      <c r="J490" s="201"/>
      <c r="K490" s="201"/>
      <c r="L490" s="207"/>
      <c r="M490" s="208"/>
      <c r="N490" s="209"/>
      <c r="O490" s="209"/>
      <c r="P490" s="209"/>
      <c r="Q490" s="209"/>
      <c r="R490" s="209"/>
      <c r="S490" s="209"/>
      <c r="T490" s="210"/>
      <c r="AT490" s="211" t="s">
        <v>142</v>
      </c>
      <c r="AU490" s="211" t="s">
        <v>90</v>
      </c>
      <c r="AV490" s="12" t="s">
        <v>90</v>
      </c>
      <c r="AW490" s="12" t="s">
        <v>36</v>
      </c>
      <c r="AX490" s="12" t="s">
        <v>81</v>
      </c>
      <c r="AY490" s="211" t="s">
        <v>133</v>
      </c>
    </row>
    <row r="491" spans="2:51" s="13" customFormat="1" ht="12">
      <c r="B491" s="212"/>
      <c r="C491" s="213"/>
      <c r="D491" s="202" t="s">
        <v>142</v>
      </c>
      <c r="E491" s="214" t="s">
        <v>1</v>
      </c>
      <c r="F491" s="215" t="s">
        <v>169</v>
      </c>
      <c r="G491" s="213"/>
      <c r="H491" s="216">
        <v>2</v>
      </c>
      <c r="I491" s="217"/>
      <c r="J491" s="213"/>
      <c r="K491" s="213"/>
      <c r="L491" s="218"/>
      <c r="M491" s="219"/>
      <c r="N491" s="220"/>
      <c r="O491" s="220"/>
      <c r="P491" s="220"/>
      <c r="Q491" s="220"/>
      <c r="R491" s="220"/>
      <c r="S491" s="220"/>
      <c r="T491" s="221"/>
      <c r="AT491" s="222" t="s">
        <v>142</v>
      </c>
      <c r="AU491" s="222" t="s">
        <v>90</v>
      </c>
      <c r="AV491" s="13" t="s">
        <v>140</v>
      </c>
      <c r="AW491" s="13" t="s">
        <v>36</v>
      </c>
      <c r="AX491" s="13" t="s">
        <v>21</v>
      </c>
      <c r="AY491" s="222" t="s">
        <v>133</v>
      </c>
    </row>
    <row r="492" spans="2:65" s="1" customFormat="1" ht="36" customHeight="1">
      <c r="B492" s="33"/>
      <c r="C492" s="234" t="s">
        <v>522</v>
      </c>
      <c r="D492" s="234" t="s">
        <v>426</v>
      </c>
      <c r="E492" s="235" t="s">
        <v>523</v>
      </c>
      <c r="F492" s="236" t="s">
        <v>524</v>
      </c>
      <c r="G492" s="237" t="s">
        <v>293</v>
      </c>
      <c r="H492" s="238">
        <v>1</v>
      </c>
      <c r="I492" s="239"/>
      <c r="J492" s="240">
        <f>ROUND(I492*H492,2)</f>
        <v>0</v>
      </c>
      <c r="K492" s="236" t="s">
        <v>1</v>
      </c>
      <c r="L492" s="241"/>
      <c r="M492" s="242" t="s">
        <v>1</v>
      </c>
      <c r="N492" s="243" t="s">
        <v>46</v>
      </c>
      <c r="O492" s="65"/>
      <c r="P492" s="196">
        <f>O492*H492</f>
        <v>0</v>
      </c>
      <c r="Q492" s="196">
        <v>0.061</v>
      </c>
      <c r="R492" s="196">
        <f>Q492*H492</f>
        <v>0.061</v>
      </c>
      <c r="S492" s="196">
        <v>0</v>
      </c>
      <c r="T492" s="197">
        <f>S492*H492</f>
        <v>0</v>
      </c>
      <c r="AR492" s="198" t="s">
        <v>415</v>
      </c>
      <c r="AT492" s="198" t="s">
        <v>426</v>
      </c>
      <c r="AU492" s="198" t="s">
        <v>90</v>
      </c>
      <c r="AY492" s="16" t="s">
        <v>133</v>
      </c>
      <c r="BE492" s="199">
        <f>IF(N492="základní",J492,0)</f>
        <v>0</v>
      </c>
      <c r="BF492" s="199">
        <f>IF(N492="snížená",J492,0)</f>
        <v>0</v>
      </c>
      <c r="BG492" s="199">
        <f>IF(N492="zákl. přenesená",J492,0)</f>
        <v>0</v>
      </c>
      <c r="BH492" s="199">
        <f>IF(N492="sníž. přenesená",J492,0)</f>
        <v>0</v>
      </c>
      <c r="BI492" s="199">
        <f>IF(N492="nulová",J492,0)</f>
        <v>0</v>
      </c>
      <c r="BJ492" s="16" t="s">
        <v>21</v>
      </c>
      <c r="BK492" s="199">
        <f>ROUND(I492*H492,2)</f>
        <v>0</v>
      </c>
      <c r="BL492" s="16" t="s">
        <v>290</v>
      </c>
      <c r="BM492" s="198" t="s">
        <v>525</v>
      </c>
    </row>
    <row r="493" spans="2:51" s="14" customFormat="1" ht="12">
      <c r="B493" s="223"/>
      <c r="C493" s="224"/>
      <c r="D493" s="202" t="s">
        <v>142</v>
      </c>
      <c r="E493" s="225" t="s">
        <v>1</v>
      </c>
      <c r="F493" s="226" t="s">
        <v>243</v>
      </c>
      <c r="G493" s="224"/>
      <c r="H493" s="225" t="s">
        <v>1</v>
      </c>
      <c r="I493" s="227"/>
      <c r="J493" s="224"/>
      <c r="K493" s="224"/>
      <c r="L493" s="228"/>
      <c r="M493" s="229"/>
      <c r="N493" s="230"/>
      <c r="O493" s="230"/>
      <c r="P493" s="230"/>
      <c r="Q493" s="230"/>
      <c r="R493" s="230"/>
      <c r="S493" s="230"/>
      <c r="T493" s="231"/>
      <c r="AT493" s="232" t="s">
        <v>142</v>
      </c>
      <c r="AU493" s="232" t="s">
        <v>90</v>
      </c>
      <c r="AV493" s="14" t="s">
        <v>21</v>
      </c>
      <c r="AW493" s="14" t="s">
        <v>36</v>
      </c>
      <c r="AX493" s="14" t="s">
        <v>81</v>
      </c>
      <c r="AY493" s="232" t="s">
        <v>133</v>
      </c>
    </row>
    <row r="494" spans="2:51" s="12" customFormat="1" ht="12">
      <c r="B494" s="200"/>
      <c r="C494" s="201"/>
      <c r="D494" s="202" t="s">
        <v>142</v>
      </c>
      <c r="E494" s="203" t="s">
        <v>1</v>
      </c>
      <c r="F494" s="204" t="s">
        <v>21</v>
      </c>
      <c r="G494" s="201"/>
      <c r="H494" s="205">
        <v>1</v>
      </c>
      <c r="I494" s="206"/>
      <c r="J494" s="201"/>
      <c r="K494" s="201"/>
      <c r="L494" s="207"/>
      <c r="M494" s="208"/>
      <c r="N494" s="209"/>
      <c r="O494" s="209"/>
      <c r="P494" s="209"/>
      <c r="Q494" s="209"/>
      <c r="R494" s="209"/>
      <c r="S494" s="209"/>
      <c r="T494" s="210"/>
      <c r="AT494" s="211" t="s">
        <v>142</v>
      </c>
      <c r="AU494" s="211" t="s">
        <v>90</v>
      </c>
      <c r="AV494" s="12" t="s">
        <v>90</v>
      </c>
      <c r="AW494" s="12" t="s">
        <v>36</v>
      </c>
      <c r="AX494" s="12" t="s">
        <v>81</v>
      </c>
      <c r="AY494" s="211" t="s">
        <v>133</v>
      </c>
    </row>
    <row r="495" spans="2:51" s="13" customFormat="1" ht="12">
      <c r="B495" s="212"/>
      <c r="C495" s="213"/>
      <c r="D495" s="202" t="s">
        <v>142</v>
      </c>
      <c r="E495" s="214" t="s">
        <v>1</v>
      </c>
      <c r="F495" s="215" t="s">
        <v>169</v>
      </c>
      <c r="G495" s="213"/>
      <c r="H495" s="216">
        <v>1</v>
      </c>
      <c r="I495" s="217"/>
      <c r="J495" s="213"/>
      <c r="K495" s="213"/>
      <c r="L495" s="218"/>
      <c r="M495" s="219"/>
      <c r="N495" s="220"/>
      <c r="O495" s="220"/>
      <c r="P495" s="220"/>
      <c r="Q495" s="220"/>
      <c r="R495" s="220"/>
      <c r="S495" s="220"/>
      <c r="T495" s="221"/>
      <c r="AT495" s="222" t="s">
        <v>142</v>
      </c>
      <c r="AU495" s="222" t="s">
        <v>90</v>
      </c>
      <c r="AV495" s="13" t="s">
        <v>140</v>
      </c>
      <c r="AW495" s="13" t="s">
        <v>36</v>
      </c>
      <c r="AX495" s="13" t="s">
        <v>21</v>
      </c>
      <c r="AY495" s="222" t="s">
        <v>133</v>
      </c>
    </row>
    <row r="496" spans="2:65" s="1" customFormat="1" ht="48" customHeight="1">
      <c r="B496" s="33"/>
      <c r="C496" s="234" t="s">
        <v>526</v>
      </c>
      <c r="D496" s="234" t="s">
        <v>426</v>
      </c>
      <c r="E496" s="235" t="s">
        <v>527</v>
      </c>
      <c r="F496" s="236" t="s">
        <v>528</v>
      </c>
      <c r="G496" s="237" t="s">
        <v>293</v>
      </c>
      <c r="H496" s="238">
        <v>4</v>
      </c>
      <c r="I496" s="239"/>
      <c r="J496" s="240">
        <f>ROUND(I496*H496,2)</f>
        <v>0</v>
      </c>
      <c r="K496" s="236" t="s">
        <v>1</v>
      </c>
      <c r="L496" s="241"/>
      <c r="M496" s="242" t="s">
        <v>1</v>
      </c>
      <c r="N496" s="243" t="s">
        <v>46</v>
      </c>
      <c r="O496" s="65"/>
      <c r="P496" s="196">
        <f>O496*H496</f>
        <v>0</v>
      </c>
      <c r="Q496" s="196">
        <v>0.061</v>
      </c>
      <c r="R496" s="196">
        <f>Q496*H496</f>
        <v>0.244</v>
      </c>
      <c r="S496" s="196">
        <v>0</v>
      </c>
      <c r="T496" s="197">
        <f>S496*H496</f>
        <v>0</v>
      </c>
      <c r="AR496" s="198" t="s">
        <v>415</v>
      </c>
      <c r="AT496" s="198" t="s">
        <v>426</v>
      </c>
      <c r="AU496" s="198" t="s">
        <v>90</v>
      </c>
      <c r="AY496" s="16" t="s">
        <v>133</v>
      </c>
      <c r="BE496" s="199">
        <f>IF(N496="základní",J496,0)</f>
        <v>0</v>
      </c>
      <c r="BF496" s="199">
        <f>IF(N496="snížená",J496,0)</f>
        <v>0</v>
      </c>
      <c r="BG496" s="199">
        <f>IF(N496="zákl. přenesená",J496,0)</f>
        <v>0</v>
      </c>
      <c r="BH496" s="199">
        <f>IF(N496="sníž. přenesená",J496,0)</f>
        <v>0</v>
      </c>
      <c r="BI496" s="199">
        <f>IF(N496="nulová",J496,0)</f>
        <v>0</v>
      </c>
      <c r="BJ496" s="16" t="s">
        <v>21</v>
      </c>
      <c r="BK496" s="199">
        <f>ROUND(I496*H496,2)</f>
        <v>0</v>
      </c>
      <c r="BL496" s="16" t="s">
        <v>290</v>
      </c>
      <c r="BM496" s="198" t="s">
        <v>529</v>
      </c>
    </row>
    <row r="497" spans="2:51" s="14" customFormat="1" ht="12">
      <c r="B497" s="223"/>
      <c r="C497" s="224"/>
      <c r="D497" s="202" t="s">
        <v>142</v>
      </c>
      <c r="E497" s="225" t="s">
        <v>1</v>
      </c>
      <c r="F497" s="226" t="s">
        <v>241</v>
      </c>
      <c r="G497" s="224"/>
      <c r="H497" s="225" t="s">
        <v>1</v>
      </c>
      <c r="I497" s="227"/>
      <c r="J497" s="224"/>
      <c r="K497" s="224"/>
      <c r="L497" s="228"/>
      <c r="M497" s="229"/>
      <c r="N497" s="230"/>
      <c r="O497" s="230"/>
      <c r="P497" s="230"/>
      <c r="Q497" s="230"/>
      <c r="R497" s="230"/>
      <c r="S497" s="230"/>
      <c r="T497" s="231"/>
      <c r="AT497" s="232" t="s">
        <v>142</v>
      </c>
      <c r="AU497" s="232" t="s">
        <v>90</v>
      </c>
      <c r="AV497" s="14" t="s">
        <v>21</v>
      </c>
      <c r="AW497" s="14" t="s">
        <v>36</v>
      </c>
      <c r="AX497" s="14" t="s">
        <v>81</v>
      </c>
      <c r="AY497" s="232" t="s">
        <v>133</v>
      </c>
    </row>
    <row r="498" spans="2:51" s="12" customFormat="1" ht="12">
      <c r="B498" s="200"/>
      <c r="C498" s="201"/>
      <c r="D498" s="202" t="s">
        <v>142</v>
      </c>
      <c r="E498" s="203" t="s">
        <v>1</v>
      </c>
      <c r="F498" s="204" t="s">
        <v>140</v>
      </c>
      <c r="G498" s="201"/>
      <c r="H498" s="205">
        <v>4</v>
      </c>
      <c r="I498" s="206"/>
      <c r="J498" s="201"/>
      <c r="K498" s="201"/>
      <c r="L498" s="207"/>
      <c r="M498" s="208"/>
      <c r="N498" s="209"/>
      <c r="O498" s="209"/>
      <c r="P498" s="209"/>
      <c r="Q498" s="209"/>
      <c r="R498" s="209"/>
      <c r="S498" s="209"/>
      <c r="T498" s="210"/>
      <c r="AT498" s="211" t="s">
        <v>142</v>
      </c>
      <c r="AU498" s="211" t="s">
        <v>90</v>
      </c>
      <c r="AV498" s="12" t="s">
        <v>90</v>
      </c>
      <c r="AW498" s="12" t="s">
        <v>36</v>
      </c>
      <c r="AX498" s="12" t="s">
        <v>81</v>
      </c>
      <c r="AY498" s="211" t="s">
        <v>133</v>
      </c>
    </row>
    <row r="499" spans="2:51" s="13" customFormat="1" ht="12">
      <c r="B499" s="212"/>
      <c r="C499" s="213"/>
      <c r="D499" s="202" t="s">
        <v>142</v>
      </c>
      <c r="E499" s="214" t="s">
        <v>1</v>
      </c>
      <c r="F499" s="215" t="s">
        <v>169</v>
      </c>
      <c r="G499" s="213"/>
      <c r="H499" s="216">
        <v>4</v>
      </c>
      <c r="I499" s="217"/>
      <c r="J499" s="213"/>
      <c r="K499" s="213"/>
      <c r="L499" s="218"/>
      <c r="M499" s="219"/>
      <c r="N499" s="220"/>
      <c r="O499" s="220"/>
      <c r="P499" s="220"/>
      <c r="Q499" s="220"/>
      <c r="R499" s="220"/>
      <c r="S499" s="220"/>
      <c r="T499" s="221"/>
      <c r="AT499" s="222" t="s">
        <v>142</v>
      </c>
      <c r="AU499" s="222" t="s">
        <v>90</v>
      </c>
      <c r="AV499" s="13" t="s">
        <v>140</v>
      </c>
      <c r="AW499" s="13" t="s">
        <v>36</v>
      </c>
      <c r="AX499" s="13" t="s">
        <v>21</v>
      </c>
      <c r="AY499" s="222" t="s">
        <v>133</v>
      </c>
    </row>
    <row r="500" spans="2:65" s="1" customFormat="1" ht="48" customHeight="1">
      <c r="B500" s="33"/>
      <c r="C500" s="234" t="s">
        <v>530</v>
      </c>
      <c r="D500" s="234" t="s">
        <v>426</v>
      </c>
      <c r="E500" s="235" t="s">
        <v>531</v>
      </c>
      <c r="F500" s="236" t="s">
        <v>532</v>
      </c>
      <c r="G500" s="237" t="s">
        <v>293</v>
      </c>
      <c r="H500" s="238">
        <v>4</v>
      </c>
      <c r="I500" s="239"/>
      <c r="J500" s="240">
        <f>ROUND(I500*H500,2)</f>
        <v>0</v>
      </c>
      <c r="K500" s="236" t="s">
        <v>1</v>
      </c>
      <c r="L500" s="241"/>
      <c r="M500" s="242" t="s">
        <v>1</v>
      </c>
      <c r="N500" s="243" t="s">
        <v>46</v>
      </c>
      <c r="O500" s="65"/>
      <c r="P500" s="196">
        <f>O500*H500</f>
        <v>0</v>
      </c>
      <c r="Q500" s="196">
        <v>0.061</v>
      </c>
      <c r="R500" s="196">
        <f>Q500*H500</f>
        <v>0.244</v>
      </c>
      <c r="S500" s="196">
        <v>0</v>
      </c>
      <c r="T500" s="197">
        <f>S500*H500</f>
        <v>0</v>
      </c>
      <c r="AR500" s="198" t="s">
        <v>415</v>
      </c>
      <c r="AT500" s="198" t="s">
        <v>426</v>
      </c>
      <c r="AU500" s="198" t="s">
        <v>90</v>
      </c>
      <c r="AY500" s="16" t="s">
        <v>133</v>
      </c>
      <c r="BE500" s="199">
        <f>IF(N500="základní",J500,0)</f>
        <v>0</v>
      </c>
      <c r="BF500" s="199">
        <f>IF(N500="snížená",J500,0)</f>
        <v>0</v>
      </c>
      <c r="BG500" s="199">
        <f>IF(N500="zákl. přenesená",J500,0)</f>
        <v>0</v>
      </c>
      <c r="BH500" s="199">
        <f>IF(N500="sníž. přenesená",J500,0)</f>
        <v>0</v>
      </c>
      <c r="BI500" s="199">
        <f>IF(N500="nulová",J500,0)</f>
        <v>0</v>
      </c>
      <c r="BJ500" s="16" t="s">
        <v>21</v>
      </c>
      <c r="BK500" s="199">
        <f>ROUND(I500*H500,2)</f>
        <v>0</v>
      </c>
      <c r="BL500" s="16" t="s">
        <v>290</v>
      </c>
      <c r="BM500" s="198" t="s">
        <v>533</v>
      </c>
    </row>
    <row r="501" spans="2:51" s="14" customFormat="1" ht="12">
      <c r="B501" s="223"/>
      <c r="C501" s="224"/>
      <c r="D501" s="202" t="s">
        <v>142</v>
      </c>
      <c r="E501" s="225" t="s">
        <v>1</v>
      </c>
      <c r="F501" s="226" t="s">
        <v>241</v>
      </c>
      <c r="G501" s="224"/>
      <c r="H501" s="225" t="s">
        <v>1</v>
      </c>
      <c r="I501" s="227"/>
      <c r="J501" s="224"/>
      <c r="K501" s="224"/>
      <c r="L501" s="228"/>
      <c r="M501" s="229"/>
      <c r="N501" s="230"/>
      <c r="O501" s="230"/>
      <c r="P501" s="230"/>
      <c r="Q501" s="230"/>
      <c r="R501" s="230"/>
      <c r="S501" s="230"/>
      <c r="T501" s="231"/>
      <c r="AT501" s="232" t="s">
        <v>142</v>
      </c>
      <c r="AU501" s="232" t="s">
        <v>90</v>
      </c>
      <c r="AV501" s="14" t="s">
        <v>21</v>
      </c>
      <c r="AW501" s="14" t="s">
        <v>36</v>
      </c>
      <c r="AX501" s="14" t="s">
        <v>81</v>
      </c>
      <c r="AY501" s="232" t="s">
        <v>133</v>
      </c>
    </row>
    <row r="502" spans="2:51" s="12" customFormat="1" ht="12">
      <c r="B502" s="200"/>
      <c r="C502" s="201"/>
      <c r="D502" s="202" t="s">
        <v>142</v>
      </c>
      <c r="E502" s="203" t="s">
        <v>1</v>
      </c>
      <c r="F502" s="204" t="s">
        <v>140</v>
      </c>
      <c r="G502" s="201"/>
      <c r="H502" s="205">
        <v>4</v>
      </c>
      <c r="I502" s="206"/>
      <c r="J502" s="201"/>
      <c r="K502" s="201"/>
      <c r="L502" s="207"/>
      <c r="M502" s="208"/>
      <c r="N502" s="209"/>
      <c r="O502" s="209"/>
      <c r="P502" s="209"/>
      <c r="Q502" s="209"/>
      <c r="R502" s="209"/>
      <c r="S502" s="209"/>
      <c r="T502" s="210"/>
      <c r="AT502" s="211" t="s">
        <v>142</v>
      </c>
      <c r="AU502" s="211" t="s">
        <v>90</v>
      </c>
      <c r="AV502" s="12" t="s">
        <v>90</v>
      </c>
      <c r="AW502" s="12" t="s">
        <v>36</v>
      </c>
      <c r="AX502" s="12" t="s">
        <v>81</v>
      </c>
      <c r="AY502" s="211" t="s">
        <v>133</v>
      </c>
    </row>
    <row r="503" spans="2:51" s="13" customFormat="1" ht="12">
      <c r="B503" s="212"/>
      <c r="C503" s="213"/>
      <c r="D503" s="202" t="s">
        <v>142</v>
      </c>
      <c r="E503" s="214" t="s">
        <v>1</v>
      </c>
      <c r="F503" s="215" t="s">
        <v>169</v>
      </c>
      <c r="G503" s="213"/>
      <c r="H503" s="216">
        <v>4</v>
      </c>
      <c r="I503" s="217"/>
      <c r="J503" s="213"/>
      <c r="K503" s="213"/>
      <c r="L503" s="218"/>
      <c r="M503" s="219"/>
      <c r="N503" s="220"/>
      <c r="O503" s="220"/>
      <c r="P503" s="220"/>
      <c r="Q503" s="220"/>
      <c r="R503" s="220"/>
      <c r="S503" s="220"/>
      <c r="T503" s="221"/>
      <c r="AT503" s="222" t="s">
        <v>142</v>
      </c>
      <c r="AU503" s="222" t="s">
        <v>90</v>
      </c>
      <c r="AV503" s="13" t="s">
        <v>140</v>
      </c>
      <c r="AW503" s="13" t="s">
        <v>36</v>
      </c>
      <c r="AX503" s="13" t="s">
        <v>21</v>
      </c>
      <c r="AY503" s="222" t="s">
        <v>133</v>
      </c>
    </row>
    <row r="504" spans="2:65" s="1" customFormat="1" ht="48" customHeight="1">
      <c r="B504" s="33"/>
      <c r="C504" s="234" t="s">
        <v>534</v>
      </c>
      <c r="D504" s="234" t="s">
        <v>426</v>
      </c>
      <c r="E504" s="235" t="s">
        <v>535</v>
      </c>
      <c r="F504" s="236" t="s">
        <v>536</v>
      </c>
      <c r="G504" s="237" t="s">
        <v>293</v>
      </c>
      <c r="H504" s="238">
        <v>4</v>
      </c>
      <c r="I504" s="239"/>
      <c r="J504" s="240">
        <f>ROUND(I504*H504,2)</f>
        <v>0</v>
      </c>
      <c r="K504" s="236" t="s">
        <v>1</v>
      </c>
      <c r="L504" s="241"/>
      <c r="M504" s="242" t="s">
        <v>1</v>
      </c>
      <c r="N504" s="243" t="s">
        <v>46</v>
      </c>
      <c r="O504" s="65"/>
      <c r="P504" s="196">
        <f>O504*H504</f>
        <v>0</v>
      </c>
      <c r="Q504" s="196">
        <v>0.061</v>
      </c>
      <c r="R504" s="196">
        <f>Q504*H504</f>
        <v>0.244</v>
      </c>
      <c r="S504" s="196">
        <v>0</v>
      </c>
      <c r="T504" s="197">
        <f>S504*H504</f>
        <v>0</v>
      </c>
      <c r="AR504" s="198" t="s">
        <v>415</v>
      </c>
      <c r="AT504" s="198" t="s">
        <v>426</v>
      </c>
      <c r="AU504" s="198" t="s">
        <v>90</v>
      </c>
      <c r="AY504" s="16" t="s">
        <v>133</v>
      </c>
      <c r="BE504" s="199">
        <f>IF(N504="základní",J504,0)</f>
        <v>0</v>
      </c>
      <c r="BF504" s="199">
        <f>IF(N504="snížená",J504,0)</f>
        <v>0</v>
      </c>
      <c r="BG504" s="199">
        <f>IF(N504="zákl. přenesená",J504,0)</f>
        <v>0</v>
      </c>
      <c r="BH504" s="199">
        <f>IF(N504="sníž. přenesená",J504,0)</f>
        <v>0</v>
      </c>
      <c r="BI504" s="199">
        <f>IF(N504="nulová",J504,0)</f>
        <v>0</v>
      </c>
      <c r="BJ504" s="16" t="s">
        <v>21</v>
      </c>
      <c r="BK504" s="199">
        <f>ROUND(I504*H504,2)</f>
        <v>0</v>
      </c>
      <c r="BL504" s="16" t="s">
        <v>290</v>
      </c>
      <c r="BM504" s="198" t="s">
        <v>537</v>
      </c>
    </row>
    <row r="505" spans="2:51" s="14" customFormat="1" ht="12">
      <c r="B505" s="223"/>
      <c r="C505" s="224"/>
      <c r="D505" s="202" t="s">
        <v>142</v>
      </c>
      <c r="E505" s="225" t="s">
        <v>1</v>
      </c>
      <c r="F505" s="226" t="s">
        <v>241</v>
      </c>
      <c r="G505" s="224"/>
      <c r="H505" s="225" t="s">
        <v>1</v>
      </c>
      <c r="I505" s="227"/>
      <c r="J505" s="224"/>
      <c r="K505" s="224"/>
      <c r="L505" s="228"/>
      <c r="M505" s="229"/>
      <c r="N505" s="230"/>
      <c r="O505" s="230"/>
      <c r="P505" s="230"/>
      <c r="Q505" s="230"/>
      <c r="R505" s="230"/>
      <c r="S505" s="230"/>
      <c r="T505" s="231"/>
      <c r="AT505" s="232" t="s">
        <v>142</v>
      </c>
      <c r="AU505" s="232" t="s">
        <v>90</v>
      </c>
      <c r="AV505" s="14" t="s">
        <v>21</v>
      </c>
      <c r="AW505" s="14" t="s">
        <v>36</v>
      </c>
      <c r="AX505" s="14" t="s">
        <v>81</v>
      </c>
      <c r="AY505" s="232" t="s">
        <v>133</v>
      </c>
    </row>
    <row r="506" spans="2:51" s="12" customFormat="1" ht="12">
      <c r="B506" s="200"/>
      <c r="C506" s="201"/>
      <c r="D506" s="202" t="s">
        <v>142</v>
      </c>
      <c r="E506" s="203" t="s">
        <v>1</v>
      </c>
      <c r="F506" s="204" t="s">
        <v>140</v>
      </c>
      <c r="G506" s="201"/>
      <c r="H506" s="205">
        <v>4</v>
      </c>
      <c r="I506" s="206"/>
      <c r="J506" s="201"/>
      <c r="K506" s="201"/>
      <c r="L506" s="207"/>
      <c r="M506" s="208"/>
      <c r="N506" s="209"/>
      <c r="O506" s="209"/>
      <c r="P506" s="209"/>
      <c r="Q506" s="209"/>
      <c r="R506" s="209"/>
      <c r="S506" s="209"/>
      <c r="T506" s="210"/>
      <c r="AT506" s="211" t="s">
        <v>142</v>
      </c>
      <c r="AU506" s="211" t="s">
        <v>90</v>
      </c>
      <c r="AV506" s="12" t="s">
        <v>90</v>
      </c>
      <c r="AW506" s="12" t="s">
        <v>36</v>
      </c>
      <c r="AX506" s="12" t="s">
        <v>81</v>
      </c>
      <c r="AY506" s="211" t="s">
        <v>133</v>
      </c>
    </row>
    <row r="507" spans="2:51" s="13" customFormat="1" ht="12">
      <c r="B507" s="212"/>
      <c r="C507" s="213"/>
      <c r="D507" s="202" t="s">
        <v>142</v>
      </c>
      <c r="E507" s="214" t="s">
        <v>1</v>
      </c>
      <c r="F507" s="215" t="s">
        <v>169</v>
      </c>
      <c r="G507" s="213"/>
      <c r="H507" s="216">
        <v>4</v>
      </c>
      <c r="I507" s="217"/>
      <c r="J507" s="213"/>
      <c r="K507" s="213"/>
      <c r="L507" s="218"/>
      <c r="M507" s="219"/>
      <c r="N507" s="220"/>
      <c r="O507" s="220"/>
      <c r="P507" s="220"/>
      <c r="Q507" s="220"/>
      <c r="R507" s="220"/>
      <c r="S507" s="220"/>
      <c r="T507" s="221"/>
      <c r="AT507" s="222" t="s">
        <v>142</v>
      </c>
      <c r="AU507" s="222" t="s">
        <v>90</v>
      </c>
      <c r="AV507" s="13" t="s">
        <v>140</v>
      </c>
      <c r="AW507" s="13" t="s">
        <v>36</v>
      </c>
      <c r="AX507" s="13" t="s">
        <v>21</v>
      </c>
      <c r="AY507" s="222" t="s">
        <v>133</v>
      </c>
    </row>
    <row r="508" spans="2:65" s="1" customFormat="1" ht="48" customHeight="1">
      <c r="B508" s="33"/>
      <c r="C508" s="234" t="s">
        <v>538</v>
      </c>
      <c r="D508" s="234" t="s">
        <v>426</v>
      </c>
      <c r="E508" s="235" t="s">
        <v>539</v>
      </c>
      <c r="F508" s="236" t="s">
        <v>540</v>
      </c>
      <c r="G508" s="237" t="s">
        <v>293</v>
      </c>
      <c r="H508" s="238">
        <v>4</v>
      </c>
      <c r="I508" s="239"/>
      <c r="J508" s="240">
        <f>ROUND(I508*H508,2)</f>
        <v>0</v>
      </c>
      <c r="K508" s="236" t="s">
        <v>1</v>
      </c>
      <c r="L508" s="241"/>
      <c r="M508" s="242" t="s">
        <v>1</v>
      </c>
      <c r="N508" s="243" t="s">
        <v>46</v>
      </c>
      <c r="O508" s="65"/>
      <c r="P508" s="196">
        <f>O508*H508</f>
        <v>0</v>
      </c>
      <c r="Q508" s="196">
        <v>0.061</v>
      </c>
      <c r="R508" s="196">
        <f>Q508*H508</f>
        <v>0.244</v>
      </c>
      <c r="S508" s="196">
        <v>0</v>
      </c>
      <c r="T508" s="197">
        <f>S508*H508</f>
        <v>0</v>
      </c>
      <c r="AR508" s="198" t="s">
        <v>415</v>
      </c>
      <c r="AT508" s="198" t="s">
        <v>426</v>
      </c>
      <c r="AU508" s="198" t="s">
        <v>90</v>
      </c>
      <c r="AY508" s="16" t="s">
        <v>133</v>
      </c>
      <c r="BE508" s="199">
        <f>IF(N508="základní",J508,0)</f>
        <v>0</v>
      </c>
      <c r="BF508" s="199">
        <f>IF(N508="snížená",J508,0)</f>
        <v>0</v>
      </c>
      <c r="BG508" s="199">
        <f>IF(N508="zákl. přenesená",J508,0)</f>
        <v>0</v>
      </c>
      <c r="BH508" s="199">
        <f>IF(N508="sníž. přenesená",J508,0)</f>
        <v>0</v>
      </c>
      <c r="BI508" s="199">
        <f>IF(N508="nulová",J508,0)</f>
        <v>0</v>
      </c>
      <c r="BJ508" s="16" t="s">
        <v>21</v>
      </c>
      <c r="BK508" s="199">
        <f>ROUND(I508*H508,2)</f>
        <v>0</v>
      </c>
      <c r="BL508" s="16" t="s">
        <v>290</v>
      </c>
      <c r="BM508" s="198" t="s">
        <v>541</v>
      </c>
    </row>
    <row r="509" spans="2:51" s="14" customFormat="1" ht="12">
      <c r="B509" s="223"/>
      <c r="C509" s="224"/>
      <c r="D509" s="202" t="s">
        <v>142</v>
      </c>
      <c r="E509" s="225" t="s">
        <v>1</v>
      </c>
      <c r="F509" s="226" t="s">
        <v>241</v>
      </c>
      <c r="G509" s="224"/>
      <c r="H509" s="225" t="s">
        <v>1</v>
      </c>
      <c r="I509" s="227"/>
      <c r="J509" s="224"/>
      <c r="K509" s="224"/>
      <c r="L509" s="228"/>
      <c r="M509" s="229"/>
      <c r="N509" s="230"/>
      <c r="O509" s="230"/>
      <c r="P509" s="230"/>
      <c r="Q509" s="230"/>
      <c r="R509" s="230"/>
      <c r="S509" s="230"/>
      <c r="T509" s="231"/>
      <c r="AT509" s="232" t="s">
        <v>142</v>
      </c>
      <c r="AU509" s="232" t="s">
        <v>90</v>
      </c>
      <c r="AV509" s="14" t="s">
        <v>21</v>
      </c>
      <c r="AW509" s="14" t="s">
        <v>36</v>
      </c>
      <c r="AX509" s="14" t="s">
        <v>81</v>
      </c>
      <c r="AY509" s="232" t="s">
        <v>133</v>
      </c>
    </row>
    <row r="510" spans="2:51" s="12" customFormat="1" ht="12">
      <c r="B510" s="200"/>
      <c r="C510" s="201"/>
      <c r="D510" s="202" t="s">
        <v>142</v>
      </c>
      <c r="E510" s="203" t="s">
        <v>1</v>
      </c>
      <c r="F510" s="204" t="s">
        <v>140</v>
      </c>
      <c r="G510" s="201"/>
      <c r="H510" s="205">
        <v>4</v>
      </c>
      <c r="I510" s="206"/>
      <c r="J510" s="201"/>
      <c r="K510" s="201"/>
      <c r="L510" s="207"/>
      <c r="M510" s="208"/>
      <c r="N510" s="209"/>
      <c r="O510" s="209"/>
      <c r="P510" s="209"/>
      <c r="Q510" s="209"/>
      <c r="R510" s="209"/>
      <c r="S510" s="209"/>
      <c r="T510" s="210"/>
      <c r="AT510" s="211" t="s">
        <v>142</v>
      </c>
      <c r="AU510" s="211" t="s">
        <v>90</v>
      </c>
      <c r="AV510" s="12" t="s">
        <v>90</v>
      </c>
      <c r="AW510" s="12" t="s">
        <v>36</v>
      </c>
      <c r="AX510" s="12" t="s">
        <v>81</v>
      </c>
      <c r="AY510" s="211" t="s">
        <v>133</v>
      </c>
    </row>
    <row r="511" spans="2:51" s="13" customFormat="1" ht="12">
      <c r="B511" s="212"/>
      <c r="C511" s="213"/>
      <c r="D511" s="202" t="s">
        <v>142</v>
      </c>
      <c r="E511" s="214" t="s">
        <v>1</v>
      </c>
      <c r="F511" s="215" t="s">
        <v>169</v>
      </c>
      <c r="G511" s="213"/>
      <c r="H511" s="216">
        <v>4</v>
      </c>
      <c r="I511" s="217"/>
      <c r="J511" s="213"/>
      <c r="K511" s="213"/>
      <c r="L511" s="218"/>
      <c r="M511" s="219"/>
      <c r="N511" s="220"/>
      <c r="O511" s="220"/>
      <c r="P511" s="220"/>
      <c r="Q511" s="220"/>
      <c r="R511" s="220"/>
      <c r="S511" s="220"/>
      <c r="T511" s="221"/>
      <c r="AT511" s="222" t="s">
        <v>142</v>
      </c>
      <c r="AU511" s="222" t="s">
        <v>90</v>
      </c>
      <c r="AV511" s="13" t="s">
        <v>140</v>
      </c>
      <c r="AW511" s="13" t="s">
        <v>36</v>
      </c>
      <c r="AX511" s="13" t="s">
        <v>21</v>
      </c>
      <c r="AY511" s="222" t="s">
        <v>133</v>
      </c>
    </row>
    <row r="512" spans="2:65" s="1" customFormat="1" ht="36" customHeight="1">
      <c r="B512" s="33"/>
      <c r="C512" s="234" t="s">
        <v>542</v>
      </c>
      <c r="D512" s="234" t="s">
        <v>426</v>
      </c>
      <c r="E512" s="235" t="s">
        <v>543</v>
      </c>
      <c r="F512" s="236" t="s">
        <v>544</v>
      </c>
      <c r="G512" s="237" t="s">
        <v>293</v>
      </c>
      <c r="H512" s="238">
        <v>2</v>
      </c>
      <c r="I512" s="239"/>
      <c r="J512" s="240">
        <f>ROUND(I512*H512,2)</f>
        <v>0</v>
      </c>
      <c r="K512" s="236" t="s">
        <v>1</v>
      </c>
      <c r="L512" s="241"/>
      <c r="M512" s="242" t="s">
        <v>1</v>
      </c>
      <c r="N512" s="243" t="s">
        <v>46</v>
      </c>
      <c r="O512" s="65"/>
      <c r="P512" s="196">
        <f>O512*H512</f>
        <v>0</v>
      </c>
      <c r="Q512" s="196">
        <v>0.061</v>
      </c>
      <c r="R512" s="196">
        <f>Q512*H512</f>
        <v>0.122</v>
      </c>
      <c r="S512" s="196">
        <v>0</v>
      </c>
      <c r="T512" s="197">
        <f>S512*H512</f>
        <v>0</v>
      </c>
      <c r="AR512" s="198" t="s">
        <v>415</v>
      </c>
      <c r="AT512" s="198" t="s">
        <v>426</v>
      </c>
      <c r="AU512" s="198" t="s">
        <v>90</v>
      </c>
      <c r="AY512" s="16" t="s">
        <v>133</v>
      </c>
      <c r="BE512" s="199">
        <f>IF(N512="základní",J512,0)</f>
        <v>0</v>
      </c>
      <c r="BF512" s="199">
        <f>IF(N512="snížená",J512,0)</f>
        <v>0</v>
      </c>
      <c r="BG512" s="199">
        <f>IF(N512="zákl. přenesená",J512,0)</f>
        <v>0</v>
      </c>
      <c r="BH512" s="199">
        <f>IF(N512="sníž. přenesená",J512,0)</f>
        <v>0</v>
      </c>
      <c r="BI512" s="199">
        <f>IF(N512="nulová",J512,0)</f>
        <v>0</v>
      </c>
      <c r="BJ512" s="16" t="s">
        <v>21</v>
      </c>
      <c r="BK512" s="199">
        <f>ROUND(I512*H512,2)</f>
        <v>0</v>
      </c>
      <c r="BL512" s="16" t="s">
        <v>290</v>
      </c>
      <c r="BM512" s="198" t="s">
        <v>545</v>
      </c>
    </row>
    <row r="513" spans="2:51" s="14" customFormat="1" ht="12">
      <c r="B513" s="223"/>
      <c r="C513" s="224"/>
      <c r="D513" s="202" t="s">
        <v>142</v>
      </c>
      <c r="E513" s="225" t="s">
        <v>1</v>
      </c>
      <c r="F513" s="226" t="s">
        <v>241</v>
      </c>
      <c r="G513" s="224"/>
      <c r="H513" s="225" t="s">
        <v>1</v>
      </c>
      <c r="I513" s="227"/>
      <c r="J513" s="224"/>
      <c r="K513" s="224"/>
      <c r="L513" s="228"/>
      <c r="M513" s="229"/>
      <c r="N513" s="230"/>
      <c r="O513" s="230"/>
      <c r="P513" s="230"/>
      <c r="Q513" s="230"/>
      <c r="R513" s="230"/>
      <c r="S513" s="230"/>
      <c r="T513" s="231"/>
      <c r="AT513" s="232" t="s">
        <v>142</v>
      </c>
      <c r="AU513" s="232" t="s">
        <v>90</v>
      </c>
      <c r="AV513" s="14" t="s">
        <v>21</v>
      </c>
      <c r="AW513" s="14" t="s">
        <v>36</v>
      </c>
      <c r="AX513" s="14" t="s">
        <v>81</v>
      </c>
      <c r="AY513" s="232" t="s">
        <v>133</v>
      </c>
    </row>
    <row r="514" spans="2:51" s="12" customFormat="1" ht="12">
      <c r="B514" s="200"/>
      <c r="C514" s="201"/>
      <c r="D514" s="202" t="s">
        <v>142</v>
      </c>
      <c r="E514" s="203" t="s">
        <v>1</v>
      </c>
      <c r="F514" s="204" t="s">
        <v>90</v>
      </c>
      <c r="G514" s="201"/>
      <c r="H514" s="205">
        <v>2</v>
      </c>
      <c r="I514" s="206"/>
      <c r="J514" s="201"/>
      <c r="K514" s="201"/>
      <c r="L514" s="207"/>
      <c r="M514" s="208"/>
      <c r="N514" s="209"/>
      <c r="O514" s="209"/>
      <c r="P514" s="209"/>
      <c r="Q514" s="209"/>
      <c r="R514" s="209"/>
      <c r="S514" s="209"/>
      <c r="T514" s="210"/>
      <c r="AT514" s="211" t="s">
        <v>142</v>
      </c>
      <c r="AU514" s="211" t="s">
        <v>90</v>
      </c>
      <c r="AV514" s="12" t="s">
        <v>90</v>
      </c>
      <c r="AW514" s="12" t="s">
        <v>36</v>
      </c>
      <c r="AX514" s="12" t="s">
        <v>81</v>
      </c>
      <c r="AY514" s="211" t="s">
        <v>133</v>
      </c>
    </row>
    <row r="515" spans="2:51" s="13" customFormat="1" ht="12">
      <c r="B515" s="212"/>
      <c r="C515" s="213"/>
      <c r="D515" s="202" t="s">
        <v>142</v>
      </c>
      <c r="E515" s="214" t="s">
        <v>1</v>
      </c>
      <c r="F515" s="215" t="s">
        <v>169</v>
      </c>
      <c r="G515" s="213"/>
      <c r="H515" s="216">
        <v>2</v>
      </c>
      <c r="I515" s="217"/>
      <c r="J515" s="213"/>
      <c r="K515" s="213"/>
      <c r="L515" s="218"/>
      <c r="M515" s="219"/>
      <c r="N515" s="220"/>
      <c r="O515" s="220"/>
      <c r="P515" s="220"/>
      <c r="Q515" s="220"/>
      <c r="R515" s="220"/>
      <c r="S515" s="220"/>
      <c r="T515" s="221"/>
      <c r="AT515" s="222" t="s">
        <v>142</v>
      </c>
      <c r="AU515" s="222" t="s">
        <v>90</v>
      </c>
      <c r="AV515" s="13" t="s">
        <v>140</v>
      </c>
      <c r="AW515" s="13" t="s">
        <v>36</v>
      </c>
      <c r="AX515" s="13" t="s">
        <v>21</v>
      </c>
      <c r="AY515" s="222" t="s">
        <v>133</v>
      </c>
    </row>
    <row r="516" spans="2:65" s="1" customFormat="1" ht="48" customHeight="1">
      <c r="B516" s="33"/>
      <c r="C516" s="234" t="s">
        <v>546</v>
      </c>
      <c r="D516" s="234" t="s">
        <v>426</v>
      </c>
      <c r="E516" s="235" t="s">
        <v>547</v>
      </c>
      <c r="F516" s="236" t="s">
        <v>548</v>
      </c>
      <c r="G516" s="237" t="s">
        <v>293</v>
      </c>
      <c r="H516" s="238">
        <v>3</v>
      </c>
      <c r="I516" s="239"/>
      <c r="J516" s="240">
        <f>ROUND(I516*H516,2)</f>
        <v>0</v>
      </c>
      <c r="K516" s="236" t="s">
        <v>1</v>
      </c>
      <c r="L516" s="241"/>
      <c r="M516" s="242" t="s">
        <v>1</v>
      </c>
      <c r="N516" s="243" t="s">
        <v>46</v>
      </c>
      <c r="O516" s="65"/>
      <c r="P516" s="196">
        <f>O516*H516</f>
        <v>0</v>
      </c>
      <c r="Q516" s="196">
        <v>0.061</v>
      </c>
      <c r="R516" s="196">
        <f>Q516*H516</f>
        <v>0.183</v>
      </c>
      <c r="S516" s="196">
        <v>0</v>
      </c>
      <c r="T516" s="197">
        <f>S516*H516</f>
        <v>0</v>
      </c>
      <c r="AR516" s="198" t="s">
        <v>415</v>
      </c>
      <c r="AT516" s="198" t="s">
        <v>426</v>
      </c>
      <c r="AU516" s="198" t="s">
        <v>90</v>
      </c>
      <c r="AY516" s="16" t="s">
        <v>133</v>
      </c>
      <c r="BE516" s="199">
        <f>IF(N516="základní",J516,0)</f>
        <v>0</v>
      </c>
      <c r="BF516" s="199">
        <f>IF(N516="snížená",J516,0)</f>
        <v>0</v>
      </c>
      <c r="BG516" s="199">
        <f>IF(N516="zákl. přenesená",J516,0)</f>
        <v>0</v>
      </c>
      <c r="BH516" s="199">
        <f>IF(N516="sníž. přenesená",J516,0)</f>
        <v>0</v>
      </c>
      <c r="BI516" s="199">
        <f>IF(N516="nulová",J516,0)</f>
        <v>0</v>
      </c>
      <c r="BJ516" s="16" t="s">
        <v>21</v>
      </c>
      <c r="BK516" s="199">
        <f>ROUND(I516*H516,2)</f>
        <v>0</v>
      </c>
      <c r="BL516" s="16" t="s">
        <v>290</v>
      </c>
      <c r="BM516" s="198" t="s">
        <v>549</v>
      </c>
    </row>
    <row r="517" spans="2:51" s="14" customFormat="1" ht="12">
      <c r="B517" s="223"/>
      <c r="C517" s="224"/>
      <c r="D517" s="202" t="s">
        <v>142</v>
      </c>
      <c r="E517" s="225" t="s">
        <v>1</v>
      </c>
      <c r="F517" s="226" t="s">
        <v>241</v>
      </c>
      <c r="G517" s="224"/>
      <c r="H517" s="225" t="s">
        <v>1</v>
      </c>
      <c r="I517" s="227"/>
      <c r="J517" s="224"/>
      <c r="K517" s="224"/>
      <c r="L517" s="228"/>
      <c r="M517" s="229"/>
      <c r="N517" s="230"/>
      <c r="O517" s="230"/>
      <c r="P517" s="230"/>
      <c r="Q517" s="230"/>
      <c r="R517" s="230"/>
      <c r="S517" s="230"/>
      <c r="T517" s="231"/>
      <c r="AT517" s="232" t="s">
        <v>142</v>
      </c>
      <c r="AU517" s="232" t="s">
        <v>90</v>
      </c>
      <c r="AV517" s="14" t="s">
        <v>21</v>
      </c>
      <c r="AW517" s="14" t="s">
        <v>36</v>
      </c>
      <c r="AX517" s="14" t="s">
        <v>81</v>
      </c>
      <c r="AY517" s="232" t="s">
        <v>133</v>
      </c>
    </row>
    <row r="518" spans="2:51" s="12" customFormat="1" ht="12">
      <c r="B518" s="200"/>
      <c r="C518" s="201"/>
      <c r="D518" s="202" t="s">
        <v>142</v>
      </c>
      <c r="E518" s="203" t="s">
        <v>1</v>
      </c>
      <c r="F518" s="204" t="s">
        <v>176</v>
      </c>
      <c r="G518" s="201"/>
      <c r="H518" s="205">
        <v>3</v>
      </c>
      <c r="I518" s="206"/>
      <c r="J518" s="201"/>
      <c r="K518" s="201"/>
      <c r="L518" s="207"/>
      <c r="M518" s="208"/>
      <c r="N518" s="209"/>
      <c r="O518" s="209"/>
      <c r="P518" s="209"/>
      <c r="Q518" s="209"/>
      <c r="R518" s="209"/>
      <c r="S518" s="209"/>
      <c r="T518" s="210"/>
      <c r="AT518" s="211" t="s">
        <v>142</v>
      </c>
      <c r="AU518" s="211" t="s">
        <v>90</v>
      </c>
      <c r="AV518" s="12" t="s">
        <v>90</v>
      </c>
      <c r="AW518" s="12" t="s">
        <v>36</v>
      </c>
      <c r="AX518" s="12" t="s">
        <v>81</v>
      </c>
      <c r="AY518" s="211" t="s">
        <v>133</v>
      </c>
    </row>
    <row r="519" spans="2:51" s="13" customFormat="1" ht="12">
      <c r="B519" s="212"/>
      <c r="C519" s="213"/>
      <c r="D519" s="202" t="s">
        <v>142</v>
      </c>
      <c r="E519" s="214" t="s">
        <v>1</v>
      </c>
      <c r="F519" s="215" t="s">
        <v>169</v>
      </c>
      <c r="G519" s="213"/>
      <c r="H519" s="216">
        <v>3</v>
      </c>
      <c r="I519" s="217"/>
      <c r="J519" s="213"/>
      <c r="K519" s="213"/>
      <c r="L519" s="218"/>
      <c r="M519" s="219"/>
      <c r="N519" s="220"/>
      <c r="O519" s="220"/>
      <c r="P519" s="220"/>
      <c r="Q519" s="220"/>
      <c r="R519" s="220"/>
      <c r="S519" s="220"/>
      <c r="T519" s="221"/>
      <c r="AT519" s="222" t="s">
        <v>142</v>
      </c>
      <c r="AU519" s="222" t="s">
        <v>90</v>
      </c>
      <c r="AV519" s="13" t="s">
        <v>140</v>
      </c>
      <c r="AW519" s="13" t="s">
        <v>36</v>
      </c>
      <c r="AX519" s="13" t="s">
        <v>21</v>
      </c>
      <c r="AY519" s="222" t="s">
        <v>133</v>
      </c>
    </row>
    <row r="520" spans="2:65" s="1" customFormat="1" ht="24" customHeight="1">
      <c r="B520" s="33"/>
      <c r="C520" s="187" t="s">
        <v>550</v>
      </c>
      <c r="D520" s="187" t="s">
        <v>136</v>
      </c>
      <c r="E520" s="188" t="s">
        <v>551</v>
      </c>
      <c r="F520" s="189" t="s">
        <v>552</v>
      </c>
      <c r="G520" s="190" t="s">
        <v>338</v>
      </c>
      <c r="H520" s="233"/>
      <c r="I520" s="192"/>
      <c r="J520" s="193">
        <f>ROUND(I520*H520,2)</f>
        <v>0</v>
      </c>
      <c r="K520" s="189" t="s">
        <v>1</v>
      </c>
      <c r="L520" s="37"/>
      <c r="M520" s="194" t="s">
        <v>1</v>
      </c>
      <c r="N520" s="195" t="s">
        <v>46</v>
      </c>
      <c r="O520" s="65"/>
      <c r="P520" s="196">
        <f>O520*H520</f>
        <v>0</v>
      </c>
      <c r="Q520" s="196">
        <v>0</v>
      </c>
      <c r="R520" s="196">
        <f>Q520*H520</f>
        <v>0</v>
      </c>
      <c r="S520" s="196">
        <v>0</v>
      </c>
      <c r="T520" s="197">
        <f>S520*H520</f>
        <v>0</v>
      </c>
      <c r="AR520" s="198" t="s">
        <v>290</v>
      </c>
      <c r="AT520" s="198" t="s">
        <v>136</v>
      </c>
      <c r="AU520" s="198" t="s">
        <v>90</v>
      </c>
      <c r="AY520" s="16" t="s">
        <v>133</v>
      </c>
      <c r="BE520" s="199">
        <f>IF(N520="základní",J520,0)</f>
        <v>0</v>
      </c>
      <c r="BF520" s="199">
        <f>IF(N520="snížená",J520,0)</f>
        <v>0</v>
      </c>
      <c r="BG520" s="199">
        <f>IF(N520="zákl. přenesená",J520,0)</f>
        <v>0</v>
      </c>
      <c r="BH520" s="199">
        <f>IF(N520="sníž. přenesená",J520,0)</f>
        <v>0</v>
      </c>
      <c r="BI520" s="199">
        <f>IF(N520="nulová",J520,0)</f>
        <v>0</v>
      </c>
      <c r="BJ520" s="16" t="s">
        <v>21</v>
      </c>
      <c r="BK520" s="199">
        <f>ROUND(I520*H520,2)</f>
        <v>0</v>
      </c>
      <c r="BL520" s="16" t="s">
        <v>290</v>
      </c>
      <c r="BM520" s="198" t="s">
        <v>553</v>
      </c>
    </row>
    <row r="521" spans="2:63" s="11" customFormat="1" ht="22.9" customHeight="1">
      <c r="B521" s="171"/>
      <c r="C521" s="172"/>
      <c r="D521" s="173" t="s">
        <v>80</v>
      </c>
      <c r="E521" s="185" t="s">
        <v>554</v>
      </c>
      <c r="F521" s="185" t="s">
        <v>555</v>
      </c>
      <c r="G521" s="172"/>
      <c r="H521" s="172"/>
      <c r="I521" s="175"/>
      <c r="J521" s="186">
        <f>BK521</f>
        <v>0</v>
      </c>
      <c r="K521" s="172"/>
      <c r="L521" s="177"/>
      <c r="M521" s="178"/>
      <c r="N521" s="179"/>
      <c r="O521" s="179"/>
      <c r="P521" s="180">
        <f>SUM(P522:P523)</f>
        <v>0</v>
      </c>
      <c r="Q521" s="179"/>
      <c r="R521" s="180">
        <f>SUM(R522:R523)</f>
        <v>8E-05</v>
      </c>
      <c r="S521" s="179"/>
      <c r="T521" s="181">
        <f>SUM(T522:T523)</f>
        <v>0</v>
      </c>
      <c r="AR521" s="182" t="s">
        <v>90</v>
      </c>
      <c r="AT521" s="183" t="s">
        <v>80</v>
      </c>
      <c r="AU521" s="183" t="s">
        <v>21</v>
      </c>
      <c r="AY521" s="182" t="s">
        <v>133</v>
      </c>
      <c r="BK521" s="184">
        <f>SUM(BK522:BK523)</f>
        <v>0</v>
      </c>
    </row>
    <row r="522" spans="2:65" s="1" customFormat="1" ht="36" customHeight="1">
      <c r="B522" s="33"/>
      <c r="C522" s="187" t="s">
        <v>556</v>
      </c>
      <c r="D522" s="187" t="s">
        <v>136</v>
      </c>
      <c r="E522" s="188" t="s">
        <v>557</v>
      </c>
      <c r="F522" s="189" t="s">
        <v>558</v>
      </c>
      <c r="G522" s="190" t="s">
        <v>333</v>
      </c>
      <c r="H522" s="191">
        <v>8</v>
      </c>
      <c r="I522" s="192"/>
      <c r="J522" s="193">
        <f>ROUND(I522*H522,2)</f>
        <v>0</v>
      </c>
      <c r="K522" s="189" t="s">
        <v>1</v>
      </c>
      <c r="L522" s="37"/>
      <c r="M522" s="194" t="s">
        <v>1</v>
      </c>
      <c r="N522" s="195" t="s">
        <v>46</v>
      </c>
      <c r="O522" s="65"/>
      <c r="P522" s="196">
        <f>O522*H522</f>
        <v>0</v>
      </c>
      <c r="Q522" s="196">
        <v>1E-05</v>
      </c>
      <c r="R522" s="196">
        <f>Q522*H522</f>
        <v>8E-05</v>
      </c>
      <c r="S522" s="196">
        <v>0</v>
      </c>
      <c r="T522" s="197">
        <f>S522*H522</f>
        <v>0</v>
      </c>
      <c r="AR522" s="198" t="s">
        <v>290</v>
      </c>
      <c r="AT522" s="198" t="s">
        <v>136</v>
      </c>
      <c r="AU522" s="198" t="s">
        <v>90</v>
      </c>
      <c r="AY522" s="16" t="s">
        <v>133</v>
      </c>
      <c r="BE522" s="199">
        <f>IF(N522="základní",J522,0)</f>
        <v>0</v>
      </c>
      <c r="BF522" s="199">
        <f>IF(N522="snížená",J522,0)</f>
        <v>0</v>
      </c>
      <c r="BG522" s="199">
        <f>IF(N522="zákl. přenesená",J522,0)</f>
        <v>0</v>
      </c>
      <c r="BH522" s="199">
        <f>IF(N522="sníž. přenesená",J522,0)</f>
        <v>0</v>
      </c>
      <c r="BI522" s="199">
        <f>IF(N522="nulová",J522,0)</f>
        <v>0</v>
      </c>
      <c r="BJ522" s="16" t="s">
        <v>21</v>
      </c>
      <c r="BK522" s="199">
        <f>ROUND(I522*H522,2)</f>
        <v>0</v>
      </c>
      <c r="BL522" s="16" t="s">
        <v>290</v>
      </c>
      <c r="BM522" s="198" t="s">
        <v>559</v>
      </c>
    </row>
    <row r="523" spans="2:65" s="1" customFormat="1" ht="24" customHeight="1">
      <c r="B523" s="33"/>
      <c r="C523" s="187" t="s">
        <v>560</v>
      </c>
      <c r="D523" s="187" t="s">
        <v>136</v>
      </c>
      <c r="E523" s="188" t="s">
        <v>561</v>
      </c>
      <c r="F523" s="189" t="s">
        <v>562</v>
      </c>
      <c r="G523" s="190" t="s">
        <v>338</v>
      </c>
      <c r="H523" s="233"/>
      <c r="I523" s="192"/>
      <c r="J523" s="193">
        <f>ROUND(I523*H523,2)</f>
        <v>0</v>
      </c>
      <c r="K523" s="189" t="s">
        <v>1</v>
      </c>
      <c r="L523" s="37"/>
      <c r="M523" s="194" t="s">
        <v>1</v>
      </c>
      <c r="N523" s="195" t="s">
        <v>46</v>
      </c>
      <c r="O523" s="65"/>
      <c r="P523" s="196">
        <f>O523*H523</f>
        <v>0</v>
      </c>
      <c r="Q523" s="196">
        <v>0</v>
      </c>
      <c r="R523" s="196">
        <f>Q523*H523</f>
        <v>0</v>
      </c>
      <c r="S523" s="196">
        <v>0</v>
      </c>
      <c r="T523" s="197">
        <f>S523*H523</f>
        <v>0</v>
      </c>
      <c r="AR523" s="198" t="s">
        <v>290</v>
      </c>
      <c r="AT523" s="198" t="s">
        <v>136</v>
      </c>
      <c r="AU523" s="198" t="s">
        <v>90</v>
      </c>
      <c r="AY523" s="16" t="s">
        <v>133</v>
      </c>
      <c r="BE523" s="199">
        <f>IF(N523="základní",J523,0)</f>
        <v>0</v>
      </c>
      <c r="BF523" s="199">
        <f>IF(N523="snížená",J523,0)</f>
        <v>0</v>
      </c>
      <c r="BG523" s="199">
        <f>IF(N523="zákl. přenesená",J523,0)</f>
        <v>0</v>
      </c>
      <c r="BH523" s="199">
        <f>IF(N523="sníž. přenesená",J523,0)</f>
        <v>0</v>
      </c>
      <c r="BI523" s="199">
        <f>IF(N523="nulová",J523,0)</f>
        <v>0</v>
      </c>
      <c r="BJ523" s="16" t="s">
        <v>21</v>
      </c>
      <c r="BK523" s="199">
        <f>ROUND(I523*H523,2)</f>
        <v>0</v>
      </c>
      <c r="BL523" s="16" t="s">
        <v>290</v>
      </c>
      <c r="BM523" s="198" t="s">
        <v>563</v>
      </c>
    </row>
    <row r="524" spans="2:63" s="11" customFormat="1" ht="22.9" customHeight="1">
      <c r="B524" s="171"/>
      <c r="C524" s="172"/>
      <c r="D524" s="173" t="s">
        <v>80</v>
      </c>
      <c r="E524" s="185" t="s">
        <v>564</v>
      </c>
      <c r="F524" s="185" t="s">
        <v>565</v>
      </c>
      <c r="G524" s="172"/>
      <c r="H524" s="172"/>
      <c r="I524" s="175"/>
      <c r="J524" s="186">
        <f>BK524</f>
        <v>0</v>
      </c>
      <c r="K524" s="172"/>
      <c r="L524" s="177"/>
      <c r="M524" s="178"/>
      <c r="N524" s="179"/>
      <c r="O524" s="179"/>
      <c r="P524" s="180">
        <f>SUM(P525:P541)</f>
        <v>0</v>
      </c>
      <c r="Q524" s="179"/>
      <c r="R524" s="180">
        <f>SUM(R525:R541)</f>
        <v>1.31663952</v>
      </c>
      <c r="S524" s="179"/>
      <c r="T524" s="181">
        <f>SUM(T525:T541)</f>
        <v>0.3715719</v>
      </c>
      <c r="AR524" s="182" t="s">
        <v>90</v>
      </c>
      <c r="AT524" s="183" t="s">
        <v>80</v>
      </c>
      <c r="AU524" s="183" t="s">
        <v>21</v>
      </c>
      <c r="AY524" s="182" t="s">
        <v>133</v>
      </c>
      <c r="BK524" s="184">
        <f>SUM(BK525:BK541)</f>
        <v>0</v>
      </c>
    </row>
    <row r="525" spans="2:65" s="1" customFormat="1" ht="24" customHeight="1">
      <c r="B525" s="33"/>
      <c r="C525" s="187" t="s">
        <v>566</v>
      </c>
      <c r="D525" s="187" t="s">
        <v>136</v>
      </c>
      <c r="E525" s="188" t="s">
        <v>567</v>
      </c>
      <c r="F525" s="189" t="s">
        <v>568</v>
      </c>
      <c r="G525" s="190" t="s">
        <v>139</v>
      </c>
      <c r="H525" s="191">
        <v>23.667</v>
      </c>
      <c r="I525" s="192"/>
      <c r="J525" s="193">
        <f>ROUND(I525*H525,2)</f>
        <v>0</v>
      </c>
      <c r="K525" s="189" t="s">
        <v>1</v>
      </c>
      <c r="L525" s="37"/>
      <c r="M525" s="194" t="s">
        <v>1</v>
      </c>
      <c r="N525" s="195" t="s">
        <v>46</v>
      </c>
      <c r="O525" s="65"/>
      <c r="P525" s="196">
        <f>O525*H525</f>
        <v>0</v>
      </c>
      <c r="Q525" s="196">
        <v>0</v>
      </c>
      <c r="R525" s="196">
        <f>Q525*H525</f>
        <v>0</v>
      </c>
      <c r="S525" s="196">
        <v>0.0157</v>
      </c>
      <c r="T525" s="197">
        <f>S525*H525</f>
        <v>0.3715719</v>
      </c>
      <c r="AR525" s="198" t="s">
        <v>290</v>
      </c>
      <c r="AT525" s="198" t="s">
        <v>136</v>
      </c>
      <c r="AU525" s="198" t="s">
        <v>90</v>
      </c>
      <c r="AY525" s="16" t="s">
        <v>133</v>
      </c>
      <c r="BE525" s="199">
        <f>IF(N525="základní",J525,0)</f>
        <v>0</v>
      </c>
      <c r="BF525" s="199">
        <f>IF(N525="snížená",J525,0)</f>
        <v>0</v>
      </c>
      <c r="BG525" s="199">
        <f>IF(N525="zákl. přenesená",J525,0)</f>
        <v>0</v>
      </c>
      <c r="BH525" s="199">
        <f>IF(N525="sníž. přenesená",J525,0)</f>
        <v>0</v>
      </c>
      <c r="BI525" s="199">
        <f>IF(N525="nulová",J525,0)</f>
        <v>0</v>
      </c>
      <c r="BJ525" s="16" t="s">
        <v>21</v>
      </c>
      <c r="BK525" s="199">
        <f>ROUND(I525*H525,2)</f>
        <v>0</v>
      </c>
      <c r="BL525" s="16" t="s">
        <v>290</v>
      </c>
      <c r="BM525" s="198" t="s">
        <v>569</v>
      </c>
    </row>
    <row r="526" spans="2:51" s="14" customFormat="1" ht="12">
      <c r="B526" s="223"/>
      <c r="C526" s="224"/>
      <c r="D526" s="202" t="s">
        <v>142</v>
      </c>
      <c r="E526" s="225" t="s">
        <v>1</v>
      </c>
      <c r="F526" s="226" t="s">
        <v>570</v>
      </c>
      <c r="G526" s="224"/>
      <c r="H526" s="225" t="s">
        <v>1</v>
      </c>
      <c r="I526" s="227"/>
      <c r="J526" s="224"/>
      <c r="K526" s="224"/>
      <c r="L526" s="228"/>
      <c r="M526" s="229"/>
      <c r="N526" s="230"/>
      <c r="O526" s="230"/>
      <c r="P526" s="230"/>
      <c r="Q526" s="230"/>
      <c r="R526" s="230"/>
      <c r="S526" s="230"/>
      <c r="T526" s="231"/>
      <c r="AT526" s="232" t="s">
        <v>142</v>
      </c>
      <c r="AU526" s="232" t="s">
        <v>90</v>
      </c>
      <c r="AV526" s="14" t="s">
        <v>21</v>
      </c>
      <c r="AW526" s="14" t="s">
        <v>36</v>
      </c>
      <c r="AX526" s="14" t="s">
        <v>81</v>
      </c>
      <c r="AY526" s="232" t="s">
        <v>133</v>
      </c>
    </row>
    <row r="527" spans="2:51" s="12" customFormat="1" ht="12">
      <c r="B527" s="200"/>
      <c r="C527" s="201"/>
      <c r="D527" s="202" t="s">
        <v>142</v>
      </c>
      <c r="E527" s="203" t="s">
        <v>1</v>
      </c>
      <c r="F527" s="204" t="s">
        <v>571</v>
      </c>
      <c r="G527" s="201"/>
      <c r="H527" s="205">
        <v>7.368</v>
      </c>
      <c r="I527" s="206"/>
      <c r="J527" s="201"/>
      <c r="K527" s="201"/>
      <c r="L527" s="207"/>
      <c r="M527" s="208"/>
      <c r="N527" s="209"/>
      <c r="O527" s="209"/>
      <c r="P527" s="209"/>
      <c r="Q527" s="209"/>
      <c r="R527" s="209"/>
      <c r="S527" s="209"/>
      <c r="T527" s="210"/>
      <c r="AT527" s="211" t="s">
        <v>142</v>
      </c>
      <c r="AU527" s="211" t="s">
        <v>90</v>
      </c>
      <c r="AV527" s="12" t="s">
        <v>90</v>
      </c>
      <c r="AW527" s="12" t="s">
        <v>36</v>
      </c>
      <c r="AX527" s="12" t="s">
        <v>81</v>
      </c>
      <c r="AY527" s="211" t="s">
        <v>133</v>
      </c>
    </row>
    <row r="528" spans="2:51" s="14" customFormat="1" ht="12">
      <c r="B528" s="223"/>
      <c r="C528" s="224"/>
      <c r="D528" s="202" t="s">
        <v>142</v>
      </c>
      <c r="E528" s="225" t="s">
        <v>1</v>
      </c>
      <c r="F528" s="226" t="s">
        <v>572</v>
      </c>
      <c r="G528" s="224"/>
      <c r="H528" s="225" t="s">
        <v>1</v>
      </c>
      <c r="I528" s="227"/>
      <c r="J528" s="224"/>
      <c r="K528" s="224"/>
      <c r="L528" s="228"/>
      <c r="M528" s="229"/>
      <c r="N528" s="230"/>
      <c r="O528" s="230"/>
      <c r="P528" s="230"/>
      <c r="Q528" s="230"/>
      <c r="R528" s="230"/>
      <c r="S528" s="230"/>
      <c r="T528" s="231"/>
      <c r="AT528" s="232" t="s">
        <v>142</v>
      </c>
      <c r="AU528" s="232" t="s">
        <v>90</v>
      </c>
      <c r="AV528" s="14" t="s">
        <v>21</v>
      </c>
      <c r="AW528" s="14" t="s">
        <v>36</v>
      </c>
      <c r="AX528" s="14" t="s">
        <v>81</v>
      </c>
      <c r="AY528" s="232" t="s">
        <v>133</v>
      </c>
    </row>
    <row r="529" spans="2:51" s="12" customFormat="1" ht="12">
      <c r="B529" s="200"/>
      <c r="C529" s="201"/>
      <c r="D529" s="202" t="s">
        <v>142</v>
      </c>
      <c r="E529" s="203" t="s">
        <v>1</v>
      </c>
      <c r="F529" s="204" t="s">
        <v>573</v>
      </c>
      <c r="G529" s="201"/>
      <c r="H529" s="205">
        <v>4.527</v>
      </c>
      <c r="I529" s="206"/>
      <c r="J529" s="201"/>
      <c r="K529" s="201"/>
      <c r="L529" s="207"/>
      <c r="M529" s="208"/>
      <c r="N529" s="209"/>
      <c r="O529" s="209"/>
      <c r="P529" s="209"/>
      <c r="Q529" s="209"/>
      <c r="R529" s="209"/>
      <c r="S529" s="209"/>
      <c r="T529" s="210"/>
      <c r="AT529" s="211" t="s">
        <v>142</v>
      </c>
      <c r="AU529" s="211" t="s">
        <v>90</v>
      </c>
      <c r="AV529" s="12" t="s">
        <v>90</v>
      </c>
      <c r="AW529" s="12" t="s">
        <v>36</v>
      </c>
      <c r="AX529" s="12" t="s">
        <v>81</v>
      </c>
      <c r="AY529" s="211" t="s">
        <v>133</v>
      </c>
    </row>
    <row r="530" spans="2:51" s="14" customFormat="1" ht="12">
      <c r="B530" s="223"/>
      <c r="C530" s="224"/>
      <c r="D530" s="202" t="s">
        <v>142</v>
      </c>
      <c r="E530" s="225" t="s">
        <v>1</v>
      </c>
      <c r="F530" s="226" t="s">
        <v>574</v>
      </c>
      <c r="G530" s="224"/>
      <c r="H530" s="225" t="s">
        <v>1</v>
      </c>
      <c r="I530" s="227"/>
      <c r="J530" s="224"/>
      <c r="K530" s="224"/>
      <c r="L530" s="228"/>
      <c r="M530" s="229"/>
      <c r="N530" s="230"/>
      <c r="O530" s="230"/>
      <c r="P530" s="230"/>
      <c r="Q530" s="230"/>
      <c r="R530" s="230"/>
      <c r="S530" s="230"/>
      <c r="T530" s="231"/>
      <c r="AT530" s="232" t="s">
        <v>142</v>
      </c>
      <c r="AU530" s="232" t="s">
        <v>90</v>
      </c>
      <c r="AV530" s="14" t="s">
        <v>21</v>
      </c>
      <c r="AW530" s="14" t="s">
        <v>36</v>
      </c>
      <c r="AX530" s="14" t="s">
        <v>81</v>
      </c>
      <c r="AY530" s="232" t="s">
        <v>133</v>
      </c>
    </row>
    <row r="531" spans="2:51" s="12" customFormat="1" ht="12">
      <c r="B531" s="200"/>
      <c r="C531" s="201"/>
      <c r="D531" s="202" t="s">
        <v>142</v>
      </c>
      <c r="E531" s="203" t="s">
        <v>1</v>
      </c>
      <c r="F531" s="204" t="s">
        <v>575</v>
      </c>
      <c r="G531" s="201"/>
      <c r="H531" s="205">
        <v>5.535</v>
      </c>
      <c r="I531" s="206"/>
      <c r="J531" s="201"/>
      <c r="K531" s="201"/>
      <c r="L531" s="207"/>
      <c r="M531" s="208"/>
      <c r="N531" s="209"/>
      <c r="O531" s="209"/>
      <c r="P531" s="209"/>
      <c r="Q531" s="209"/>
      <c r="R531" s="209"/>
      <c r="S531" s="209"/>
      <c r="T531" s="210"/>
      <c r="AT531" s="211" t="s">
        <v>142</v>
      </c>
      <c r="AU531" s="211" t="s">
        <v>90</v>
      </c>
      <c r="AV531" s="12" t="s">
        <v>90</v>
      </c>
      <c r="AW531" s="12" t="s">
        <v>36</v>
      </c>
      <c r="AX531" s="12" t="s">
        <v>81</v>
      </c>
      <c r="AY531" s="211" t="s">
        <v>133</v>
      </c>
    </row>
    <row r="532" spans="2:51" s="14" customFormat="1" ht="12">
      <c r="B532" s="223"/>
      <c r="C532" s="224"/>
      <c r="D532" s="202" t="s">
        <v>142</v>
      </c>
      <c r="E532" s="225" t="s">
        <v>1</v>
      </c>
      <c r="F532" s="226" t="s">
        <v>576</v>
      </c>
      <c r="G532" s="224"/>
      <c r="H532" s="225" t="s">
        <v>1</v>
      </c>
      <c r="I532" s="227"/>
      <c r="J532" s="224"/>
      <c r="K532" s="224"/>
      <c r="L532" s="228"/>
      <c r="M532" s="229"/>
      <c r="N532" s="230"/>
      <c r="O532" s="230"/>
      <c r="P532" s="230"/>
      <c r="Q532" s="230"/>
      <c r="R532" s="230"/>
      <c r="S532" s="230"/>
      <c r="T532" s="231"/>
      <c r="AT532" s="232" t="s">
        <v>142</v>
      </c>
      <c r="AU532" s="232" t="s">
        <v>90</v>
      </c>
      <c r="AV532" s="14" t="s">
        <v>21</v>
      </c>
      <c r="AW532" s="14" t="s">
        <v>36</v>
      </c>
      <c r="AX532" s="14" t="s">
        <v>81</v>
      </c>
      <c r="AY532" s="232" t="s">
        <v>133</v>
      </c>
    </row>
    <row r="533" spans="2:51" s="12" customFormat="1" ht="12">
      <c r="B533" s="200"/>
      <c r="C533" s="201"/>
      <c r="D533" s="202" t="s">
        <v>142</v>
      </c>
      <c r="E533" s="203" t="s">
        <v>1</v>
      </c>
      <c r="F533" s="204" t="s">
        <v>577</v>
      </c>
      <c r="G533" s="201"/>
      <c r="H533" s="205">
        <v>1.809</v>
      </c>
      <c r="I533" s="206"/>
      <c r="J533" s="201"/>
      <c r="K533" s="201"/>
      <c r="L533" s="207"/>
      <c r="M533" s="208"/>
      <c r="N533" s="209"/>
      <c r="O533" s="209"/>
      <c r="P533" s="209"/>
      <c r="Q533" s="209"/>
      <c r="R533" s="209"/>
      <c r="S533" s="209"/>
      <c r="T533" s="210"/>
      <c r="AT533" s="211" t="s">
        <v>142</v>
      </c>
      <c r="AU533" s="211" t="s">
        <v>90</v>
      </c>
      <c r="AV533" s="12" t="s">
        <v>90</v>
      </c>
      <c r="AW533" s="12" t="s">
        <v>36</v>
      </c>
      <c r="AX533" s="12" t="s">
        <v>81</v>
      </c>
      <c r="AY533" s="211" t="s">
        <v>133</v>
      </c>
    </row>
    <row r="534" spans="2:51" s="14" customFormat="1" ht="12">
      <c r="B534" s="223"/>
      <c r="C534" s="224"/>
      <c r="D534" s="202" t="s">
        <v>142</v>
      </c>
      <c r="E534" s="225" t="s">
        <v>1</v>
      </c>
      <c r="F534" s="226" t="s">
        <v>578</v>
      </c>
      <c r="G534" s="224"/>
      <c r="H534" s="225" t="s">
        <v>1</v>
      </c>
      <c r="I534" s="227"/>
      <c r="J534" s="224"/>
      <c r="K534" s="224"/>
      <c r="L534" s="228"/>
      <c r="M534" s="229"/>
      <c r="N534" s="230"/>
      <c r="O534" s="230"/>
      <c r="P534" s="230"/>
      <c r="Q534" s="230"/>
      <c r="R534" s="230"/>
      <c r="S534" s="230"/>
      <c r="T534" s="231"/>
      <c r="AT534" s="232" t="s">
        <v>142</v>
      </c>
      <c r="AU534" s="232" t="s">
        <v>90</v>
      </c>
      <c r="AV534" s="14" t="s">
        <v>21</v>
      </c>
      <c r="AW534" s="14" t="s">
        <v>36</v>
      </c>
      <c r="AX534" s="14" t="s">
        <v>81</v>
      </c>
      <c r="AY534" s="232" t="s">
        <v>133</v>
      </c>
    </row>
    <row r="535" spans="2:51" s="12" customFormat="1" ht="12">
      <c r="B535" s="200"/>
      <c r="C535" s="201"/>
      <c r="D535" s="202" t="s">
        <v>142</v>
      </c>
      <c r="E535" s="203" t="s">
        <v>1</v>
      </c>
      <c r="F535" s="204" t="s">
        <v>579</v>
      </c>
      <c r="G535" s="201"/>
      <c r="H535" s="205">
        <v>4.428</v>
      </c>
      <c r="I535" s="206"/>
      <c r="J535" s="201"/>
      <c r="K535" s="201"/>
      <c r="L535" s="207"/>
      <c r="M535" s="208"/>
      <c r="N535" s="209"/>
      <c r="O535" s="209"/>
      <c r="P535" s="209"/>
      <c r="Q535" s="209"/>
      <c r="R535" s="209"/>
      <c r="S535" s="209"/>
      <c r="T535" s="210"/>
      <c r="AT535" s="211" t="s">
        <v>142</v>
      </c>
      <c r="AU535" s="211" t="s">
        <v>90</v>
      </c>
      <c r="AV535" s="12" t="s">
        <v>90</v>
      </c>
      <c r="AW535" s="12" t="s">
        <v>36</v>
      </c>
      <c r="AX535" s="12" t="s">
        <v>81</v>
      </c>
      <c r="AY535" s="211" t="s">
        <v>133</v>
      </c>
    </row>
    <row r="536" spans="2:51" s="13" customFormat="1" ht="12">
      <c r="B536" s="212"/>
      <c r="C536" s="213"/>
      <c r="D536" s="202" t="s">
        <v>142</v>
      </c>
      <c r="E536" s="214" t="s">
        <v>1</v>
      </c>
      <c r="F536" s="215" t="s">
        <v>169</v>
      </c>
      <c r="G536" s="213"/>
      <c r="H536" s="216">
        <v>23.667</v>
      </c>
      <c r="I536" s="217"/>
      <c r="J536" s="213"/>
      <c r="K536" s="213"/>
      <c r="L536" s="218"/>
      <c r="M536" s="219"/>
      <c r="N536" s="220"/>
      <c r="O536" s="220"/>
      <c r="P536" s="220"/>
      <c r="Q536" s="220"/>
      <c r="R536" s="220"/>
      <c r="S536" s="220"/>
      <c r="T536" s="221"/>
      <c r="AT536" s="222" t="s">
        <v>142</v>
      </c>
      <c r="AU536" s="222" t="s">
        <v>90</v>
      </c>
      <c r="AV536" s="13" t="s">
        <v>140</v>
      </c>
      <c r="AW536" s="13" t="s">
        <v>36</v>
      </c>
      <c r="AX536" s="13" t="s">
        <v>21</v>
      </c>
      <c r="AY536" s="222" t="s">
        <v>133</v>
      </c>
    </row>
    <row r="537" spans="2:65" s="1" customFormat="1" ht="24" customHeight="1">
      <c r="B537" s="33"/>
      <c r="C537" s="187" t="s">
        <v>580</v>
      </c>
      <c r="D537" s="187" t="s">
        <v>136</v>
      </c>
      <c r="E537" s="188" t="s">
        <v>581</v>
      </c>
      <c r="F537" s="189" t="s">
        <v>582</v>
      </c>
      <c r="G537" s="190" t="s">
        <v>139</v>
      </c>
      <c r="H537" s="191">
        <v>23.667</v>
      </c>
      <c r="I537" s="192"/>
      <c r="J537" s="193">
        <f>ROUND(I537*H537,2)</f>
        <v>0</v>
      </c>
      <c r="K537" s="189" t="s">
        <v>1</v>
      </c>
      <c r="L537" s="37"/>
      <c r="M537" s="194" t="s">
        <v>1</v>
      </c>
      <c r="N537" s="195" t="s">
        <v>46</v>
      </c>
      <c r="O537" s="65"/>
      <c r="P537" s="196">
        <f>O537*H537</f>
        <v>0</v>
      </c>
      <c r="Q537" s="196">
        <v>0.03756</v>
      </c>
      <c r="R537" s="196">
        <f>Q537*H537</f>
        <v>0.8889325200000001</v>
      </c>
      <c r="S537" s="196">
        <v>0</v>
      </c>
      <c r="T537" s="197">
        <f>S537*H537</f>
        <v>0</v>
      </c>
      <c r="AR537" s="198" t="s">
        <v>290</v>
      </c>
      <c r="AT537" s="198" t="s">
        <v>136</v>
      </c>
      <c r="AU537" s="198" t="s">
        <v>90</v>
      </c>
      <c r="AY537" s="16" t="s">
        <v>133</v>
      </c>
      <c r="BE537" s="199">
        <f>IF(N537="základní",J537,0)</f>
        <v>0</v>
      </c>
      <c r="BF537" s="199">
        <f>IF(N537="snížená",J537,0)</f>
        <v>0</v>
      </c>
      <c r="BG537" s="199">
        <f>IF(N537="zákl. přenesená",J537,0)</f>
        <v>0</v>
      </c>
      <c r="BH537" s="199">
        <f>IF(N537="sníž. přenesená",J537,0)</f>
        <v>0</v>
      </c>
      <c r="BI537" s="199">
        <f>IF(N537="nulová",J537,0)</f>
        <v>0</v>
      </c>
      <c r="BJ537" s="16" t="s">
        <v>21</v>
      </c>
      <c r="BK537" s="199">
        <f>ROUND(I537*H537,2)</f>
        <v>0</v>
      </c>
      <c r="BL537" s="16" t="s">
        <v>290</v>
      </c>
      <c r="BM537" s="198" t="s">
        <v>583</v>
      </c>
    </row>
    <row r="538" spans="2:65" s="1" customFormat="1" ht="16.5" customHeight="1">
      <c r="B538" s="33"/>
      <c r="C538" s="234" t="s">
        <v>584</v>
      </c>
      <c r="D538" s="234" t="s">
        <v>426</v>
      </c>
      <c r="E538" s="235" t="s">
        <v>585</v>
      </c>
      <c r="F538" s="236" t="s">
        <v>586</v>
      </c>
      <c r="G538" s="237" t="s">
        <v>139</v>
      </c>
      <c r="H538" s="238">
        <v>26.034</v>
      </c>
      <c r="I538" s="239"/>
      <c r="J538" s="240">
        <f>ROUND(I538*H538,2)</f>
        <v>0</v>
      </c>
      <c r="K538" s="236" t="s">
        <v>1</v>
      </c>
      <c r="L538" s="241"/>
      <c r="M538" s="242" t="s">
        <v>1</v>
      </c>
      <c r="N538" s="243" t="s">
        <v>46</v>
      </c>
      <c r="O538" s="65"/>
      <c r="P538" s="196">
        <f>O538*H538</f>
        <v>0</v>
      </c>
      <c r="Q538" s="196">
        <v>0.0155</v>
      </c>
      <c r="R538" s="196">
        <f>Q538*H538</f>
        <v>0.40352699999999997</v>
      </c>
      <c r="S538" s="196">
        <v>0</v>
      </c>
      <c r="T538" s="197">
        <f>S538*H538</f>
        <v>0</v>
      </c>
      <c r="AR538" s="198" t="s">
        <v>415</v>
      </c>
      <c r="AT538" s="198" t="s">
        <v>426</v>
      </c>
      <c r="AU538" s="198" t="s">
        <v>90</v>
      </c>
      <c r="AY538" s="16" t="s">
        <v>133</v>
      </c>
      <c r="BE538" s="199">
        <f>IF(N538="základní",J538,0)</f>
        <v>0</v>
      </c>
      <c r="BF538" s="199">
        <f>IF(N538="snížená",J538,0)</f>
        <v>0</v>
      </c>
      <c r="BG538" s="199">
        <f>IF(N538="zákl. přenesená",J538,0)</f>
        <v>0</v>
      </c>
      <c r="BH538" s="199">
        <f>IF(N538="sníž. přenesená",J538,0)</f>
        <v>0</v>
      </c>
      <c r="BI538" s="199">
        <f>IF(N538="nulová",J538,0)</f>
        <v>0</v>
      </c>
      <c r="BJ538" s="16" t="s">
        <v>21</v>
      </c>
      <c r="BK538" s="199">
        <f>ROUND(I538*H538,2)</f>
        <v>0</v>
      </c>
      <c r="BL538" s="16" t="s">
        <v>290</v>
      </c>
      <c r="BM538" s="198" t="s">
        <v>587</v>
      </c>
    </row>
    <row r="539" spans="2:51" s="12" customFormat="1" ht="12">
      <c r="B539" s="200"/>
      <c r="C539" s="201"/>
      <c r="D539" s="202" t="s">
        <v>142</v>
      </c>
      <c r="E539" s="201"/>
      <c r="F539" s="204" t="s">
        <v>588</v>
      </c>
      <c r="G539" s="201"/>
      <c r="H539" s="205">
        <v>26.034</v>
      </c>
      <c r="I539" s="206"/>
      <c r="J539" s="201"/>
      <c r="K539" s="201"/>
      <c r="L539" s="207"/>
      <c r="M539" s="208"/>
      <c r="N539" s="209"/>
      <c r="O539" s="209"/>
      <c r="P539" s="209"/>
      <c r="Q539" s="209"/>
      <c r="R539" s="209"/>
      <c r="S539" s="209"/>
      <c r="T539" s="210"/>
      <c r="AT539" s="211" t="s">
        <v>142</v>
      </c>
      <c r="AU539" s="211" t="s">
        <v>90</v>
      </c>
      <c r="AV539" s="12" t="s">
        <v>90</v>
      </c>
      <c r="AW539" s="12" t="s">
        <v>4</v>
      </c>
      <c r="AX539" s="12" t="s">
        <v>21</v>
      </c>
      <c r="AY539" s="211" t="s">
        <v>133</v>
      </c>
    </row>
    <row r="540" spans="2:65" s="1" customFormat="1" ht="16.5" customHeight="1">
      <c r="B540" s="33"/>
      <c r="C540" s="187" t="s">
        <v>589</v>
      </c>
      <c r="D540" s="187" t="s">
        <v>136</v>
      </c>
      <c r="E540" s="188" t="s">
        <v>590</v>
      </c>
      <c r="F540" s="189" t="s">
        <v>591</v>
      </c>
      <c r="G540" s="190" t="s">
        <v>184</v>
      </c>
      <c r="H540" s="191">
        <v>78</v>
      </c>
      <c r="I540" s="192"/>
      <c r="J540" s="193">
        <f>ROUND(I540*H540,2)</f>
        <v>0</v>
      </c>
      <c r="K540" s="189" t="s">
        <v>1</v>
      </c>
      <c r="L540" s="37"/>
      <c r="M540" s="194" t="s">
        <v>1</v>
      </c>
      <c r="N540" s="195" t="s">
        <v>46</v>
      </c>
      <c r="O540" s="65"/>
      <c r="P540" s="196">
        <f>O540*H540</f>
        <v>0</v>
      </c>
      <c r="Q540" s="196">
        <v>0.00031</v>
      </c>
      <c r="R540" s="196">
        <f>Q540*H540</f>
        <v>0.02418</v>
      </c>
      <c r="S540" s="196">
        <v>0</v>
      </c>
      <c r="T540" s="197">
        <f>S540*H540</f>
        <v>0</v>
      </c>
      <c r="AR540" s="198" t="s">
        <v>290</v>
      </c>
      <c r="AT540" s="198" t="s">
        <v>136</v>
      </c>
      <c r="AU540" s="198" t="s">
        <v>90</v>
      </c>
      <c r="AY540" s="16" t="s">
        <v>133</v>
      </c>
      <c r="BE540" s="199">
        <f>IF(N540="základní",J540,0)</f>
        <v>0</v>
      </c>
      <c r="BF540" s="199">
        <f>IF(N540="snížená",J540,0)</f>
        <v>0</v>
      </c>
      <c r="BG540" s="199">
        <f>IF(N540="zákl. přenesená",J540,0)</f>
        <v>0</v>
      </c>
      <c r="BH540" s="199">
        <f>IF(N540="sníž. přenesená",J540,0)</f>
        <v>0</v>
      </c>
      <c r="BI540" s="199">
        <f>IF(N540="nulová",J540,0)</f>
        <v>0</v>
      </c>
      <c r="BJ540" s="16" t="s">
        <v>21</v>
      </c>
      <c r="BK540" s="199">
        <f>ROUND(I540*H540,2)</f>
        <v>0</v>
      </c>
      <c r="BL540" s="16" t="s">
        <v>290</v>
      </c>
      <c r="BM540" s="198" t="s">
        <v>592</v>
      </c>
    </row>
    <row r="541" spans="2:65" s="1" customFormat="1" ht="24" customHeight="1">
      <c r="B541" s="33"/>
      <c r="C541" s="187" t="s">
        <v>593</v>
      </c>
      <c r="D541" s="187" t="s">
        <v>136</v>
      </c>
      <c r="E541" s="188" t="s">
        <v>594</v>
      </c>
      <c r="F541" s="189" t="s">
        <v>595</v>
      </c>
      <c r="G541" s="190" t="s">
        <v>338</v>
      </c>
      <c r="H541" s="233"/>
      <c r="I541" s="192"/>
      <c r="J541" s="193">
        <f>ROUND(I541*H541,2)</f>
        <v>0</v>
      </c>
      <c r="K541" s="189" t="s">
        <v>1</v>
      </c>
      <c r="L541" s="37"/>
      <c r="M541" s="194" t="s">
        <v>1</v>
      </c>
      <c r="N541" s="195" t="s">
        <v>46</v>
      </c>
      <c r="O541" s="65"/>
      <c r="P541" s="196">
        <f>O541*H541</f>
        <v>0</v>
      </c>
      <c r="Q541" s="196">
        <v>0</v>
      </c>
      <c r="R541" s="196">
        <f>Q541*H541</f>
        <v>0</v>
      </c>
      <c r="S541" s="196">
        <v>0</v>
      </c>
      <c r="T541" s="197">
        <f>S541*H541</f>
        <v>0</v>
      </c>
      <c r="AR541" s="198" t="s">
        <v>290</v>
      </c>
      <c r="AT541" s="198" t="s">
        <v>136</v>
      </c>
      <c r="AU541" s="198" t="s">
        <v>90</v>
      </c>
      <c r="AY541" s="16" t="s">
        <v>133</v>
      </c>
      <c r="BE541" s="199">
        <f>IF(N541="základní",J541,0)</f>
        <v>0</v>
      </c>
      <c r="BF541" s="199">
        <f>IF(N541="snížená",J541,0)</f>
        <v>0</v>
      </c>
      <c r="BG541" s="199">
        <f>IF(N541="zákl. přenesená",J541,0)</f>
        <v>0</v>
      </c>
      <c r="BH541" s="199">
        <f>IF(N541="sníž. přenesená",J541,0)</f>
        <v>0</v>
      </c>
      <c r="BI541" s="199">
        <f>IF(N541="nulová",J541,0)</f>
        <v>0</v>
      </c>
      <c r="BJ541" s="16" t="s">
        <v>21</v>
      </c>
      <c r="BK541" s="199">
        <f>ROUND(I541*H541,2)</f>
        <v>0</v>
      </c>
      <c r="BL541" s="16" t="s">
        <v>290</v>
      </c>
      <c r="BM541" s="198" t="s">
        <v>596</v>
      </c>
    </row>
    <row r="542" spans="2:63" s="11" customFormat="1" ht="22.9" customHeight="1">
      <c r="B542" s="171"/>
      <c r="C542" s="172"/>
      <c r="D542" s="173" t="s">
        <v>80</v>
      </c>
      <c r="E542" s="185" t="s">
        <v>597</v>
      </c>
      <c r="F542" s="185" t="s">
        <v>598</v>
      </c>
      <c r="G542" s="172"/>
      <c r="H542" s="172"/>
      <c r="I542" s="175"/>
      <c r="J542" s="186">
        <f>BK542</f>
        <v>0</v>
      </c>
      <c r="K542" s="172"/>
      <c r="L542" s="177"/>
      <c r="M542" s="178"/>
      <c r="N542" s="179"/>
      <c r="O542" s="179"/>
      <c r="P542" s="180">
        <f>SUM(P543:P547)</f>
        <v>0</v>
      </c>
      <c r="Q542" s="179"/>
      <c r="R542" s="180">
        <f>SUM(R543:R547)</f>
        <v>0.12752792</v>
      </c>
      <c r="S542" s="179"/>
      <c r="T542" s="181">
        <f>SUM(T543:T547)</f>
        <v>0</v>
      </c>
      <c r="AR542" s="182" t="s">
        <v>90</v>
      </c>
      <c r="AT542" s="183" t="s">
        <v>80</v>
      </c>
      <c r="AU542" s="183" t="s">
        <v>21</v>
      </c>
      <c r="AY542" s="182" t="s">
        <v>133</v>
      </c>
      <c r="BK542" s="184">
        <f>SUM(BK543:BK547)</f>
        <v>0</v>
      </c>
    </row>
    <row r="543" spans="2:65" s="1" customFormat="1" ht="24" customHeight="1">
      <c r="B543" s="33"/>
      <c r="C543" s="187" t="s">
        <v>599</v>
      </c>
      <c r="D543" s="187" t="s">
        <v>136</v>
      </c>
      <c r="E543" s="188" t="s">
        <v>600</v>
      </c>
      <c r="F543" s="189" t="s">
        <v>601</v>
      </c>
      <c r="G543" s="190" t="s">
        <v>139</v>
      </c>
      <c r="H543" s="191">
        <v>135.668</v>
      </c>
      <c r="I543" s="192"/>
      <c r="J543" s="193">
        <f>ROUND(I543*H543,2)</f>
        <v>0</v>
      </c>
      <c r="K543" s="189" t="s">
        <v>1</v>
      </c>
      <c r="L543" s="37"/>
      <c r="M543" s="194" t="s">
        <v>1</v>
      </c>
      <c r="N543" s="195" t="s">
        <v>46</v>
      </c>
      <c r="O543" s="65"/>
      <c r="P543" s="196">
        <f>O543*H543</f>
        <v>0</v>
      </c>
      <c r="Q543" s="196">
        <v>0.00011</v>
      </c>
      <c r="R543" s="196">
        <f>Q543*H543</f>
        <v>0.014923480000000001</v>
      </c>
      <c r="S543" s="196">
        <v>0</v>
      </c>
      <c r="T543" s="197">
        <f>S543*H543</f>
        <v>0</v>
      </c>
      <c r="AR543" s="198" t="s">
        <v>290</v>
      </c>
      <c r="AT543" s="198" t="s">
        <v>136</v>
      </c>
      <c r="AU543" s="198" t="s">
        <v>90</v>
      </c>
      <c r="AY543" s="16" t="s">
        <v>133</v>
      </c>
      <c r="BE543" s="199">
        <f>IF(N543="základní",J543,0)</f>
        <v>0</v>
      </c>
      <c r="BF543" s="199">
        <f>IF(N543="snížená",J543,0)</f>
        <v>0</v>
      </c>
      <c r="BG543" s="199">
        <f>IF(N543="zákl. přenesená",J543,0)</f>
        <v>0</v>
      </c>
      <c r="BH543" s="199">
        <f>IF(N543="sníž. přenesená",J543,0)</f>
        <v>0</v>
      </c>
      <c r="BI543" s="199">
        <f>IF(N543="nulová",J543,0)</f>
        <v>0</v>
      </c>
      <c r="BJ543" s="16" t="s">
        <v>21</v>
      </c>
      <c r="BK543" s="199">
        <f>ROUND(I543*H543,2)</f>
        <v>0</v>
      </c>
      <c r="BL543" s="16" t="s">
        <v>290</v>
      </c>
      <c r="BM543" s="198" t="s">
        <v>602</v>
      </c>
    </row>
    <row r="544" spans="2:51" s="12" customFormat="1" ht="12">
      <c r="B544" s="200"/>
      <c r="C544" s="201"/>
      <c r="D544" s="202" t="s">
        <v>142</v>
      </c>
      <c r="E544" s="203" t="s">
        <v>1</v>
      </c>
      <c r="F544" s="204" t="s">
        <v>216</v>
      </c>
      <c r="G544" s="201"/>
      <c r="H544" s="205">
        <v>135.668</v>
      </c>
      <c r="I544" s="206"/>
      <c r="J544" s="201"/>
      <c r="K544" s="201"/>
      <c r="L544" s="207"/>
      <c r="M544" s="208"/>
      <c r="N544" s="209"/>
      <c r="O544" s="209"/>
      <c r="P544" s="209"/>
      <c r="Q544" s="209"/>
      <c r="R544" s="209"/>
      <c r="S544" s="209"/>
      <c r="T544" s="210"/>
      <c r="AT544" s="211" t="s">
        <v>142</v>
      </c>
      <c r="AU544" s="211" t="s">
        <v>90</v>
      </c>
      <c r="AV544" s="12" t="s">
        <v>90</v>
      </c>
      <c r="AW544" s="12" t="s">
        <v>36</v>
      </c>
      <c r="AX544" s="12" t="s">
        <v>21</v>
      </c>
      <c r="AY544" s="211" t="s">
        <v>133</v>
      </c>
    </row>
    <row r="545" spans="2:65" s="1" customFormat="1" ht="24" customHeight="1">
      <c r="B545" s="33"/>
      <c r="C545" s="187" t="s">
        <v>603</v>
      </c>
      <c r="D545" s="187" t="s">
        <v>136</v>
      </c>
      <c r="E545" s="188" t="s">
        <v>604</v>
      </c>
      <c r="F545" s="189" t="s">
        <v>605</v>
      </c>
      <c r="G545" s="190" t="s">
        <v>139</v>
      </c>
      <c r="H545" s="191">
        <v>135.668</v>
      </c>
      <c r="I545" s="192"/>
      <c r="J545" s="193">
        <f>ROUND(I545*H545,2)</f>
        <v>0</v>
      </c>
      <c r="K545" s="189" t="s">
        <v>1</v>
      </c>
      <c r="L545" s="37"/>
      <c r="M545" s="194" t="s">
        <v>1</v>
      </c>
      <c r="N545" s="195" t="s">
        <v>46</v>
      </c>
      <c r="O545" s="65"/>
      <c r="P545" s="196">
        <f>O545*H545</f>
        <v>0</v>
      </c>
      <c r="Q545" s="196">
        <v>0.00083</v>
      </c>
      <c r="R545" s="196">
        <f>Q545*H545</f>
        <v>0.11260444</v>
      </c>
      <c r="S545" s="196">
        <v>0</v>
      </c>
      <c r="T545" s="197">
        <f>S545*H545</f>
        <v>0</v>
      </c>
      <c r="AR545" s="198" t="s">
        <v>290</v>
      </c>
      <c r="AT545" s="198" t="s">
        <v>136</v>
      </c>
      <c r="AU545" s="198" t="s">
        <v>90</v>
      </c>
      <c r="AY545" s="16" t="s">
        <v>133</v>
      </c>
      <c r="BE545" s="199">
        <f>IF(N545="základní",J545,0)</f>
        <v>0</v>
      </c>
      <c r="BF545" s="199">
        <f>IF(N545="snížená",J545,0)</f>
        <v>0</v>
      </c>
      <c r="BG545" s="199">
        <f>IF(N545="zákl. přenesená",J545,0)</f>
        <v>0</v>
      </c>
      <c r="BH545" s="199">
        <f>IF(N545="sníž. přenesená",J545,0)</f>
        <v>0</v>
      </c>
      <c r="BI545" s="199">
        <f>IF(N545="nulová",J545,0)</f>
        <v>0</v>
      </c>
      <c r="BJ545" s="16" t="s">
        <v>21</v>
      </c>
      <c r="BK545" s="199">
        <f>ROUND(I545*H545,2)</f>
        <v>0</v>
      </c>
      <c r="BL545" s="16" t="s">
        <v>290</v>
      </c>
      <c r="BM545" s="198" t="s">
        <v>606</v>
      </c>
    </row>
    <row r="546" spans="2:51" s="12" customFormat="1" ht="12">
      <c r="B546" s="200"/>
      <c r="C546" s="201"/>
      <c r="D546" s="202" t="s">
        <v>142</v>
      </c>
      <c r="E546" s="203" t="s">
        <v>1</v>
      </c>
      <c r="F546" s="204" t="s">
        <v>216</v>
      </c>
      <c r="G546" s="201"/>
      <c r="H546" s="205">
        <v>135.668</v>
      </c>
      <c r="I546" s="206"/>
      <c r="J546" s="201"/>
      <c r="K546" s="201"/>
      <c r="L546" s="207"/>
      <c r="M546" s="208"/>
      <c r="N546" s="209"/>
      <c r="O546" s="209"/>
      <c r="P546" s="209"/>
      <c r="Q546" s="209"/>
      <c r="R546" s="209"/>
      <c r="S546" s="209"/>
      <c r="T546" s="210"/>
      <c r="AT546" s="211" t="s">
        <v>142</v>
      </c>
      <c r="AU546" s="211" t="s">
        <v>90</v>
      </c>
      <c r="AV546" s="12" t="s">
        <v>90</v>
      </c>
      <c r="AW546" s="12" t="s">
        <v>36</v>
      </c>
      <c r="AX546" s="12" t="s">
        <v>81</v>
      </c>
      <c r="AY546" s="211" t="s">
        <v>133</v>
      </c>
    </row>
    <row r="547" spans="2:51" s="13" customFormat="1" ht="12">
      <c r="B547" s="212"/>
      <c r="C547" s="213"/>
      <c r="D547" s="202" t="s">
        <v>142</v>
      </c>
      <c r="E547" s="214" t="s">
        <v>1</v>
      </c>
      <c r="F547" s="215" t="s">
        <v>169</v>
      </c>
      <c r="G547" s="213"/>
      <c r="H547" s="216">
        <v>135.668</v>
      </c>
      <c r="I547" s="217"/>
      <c r="J547" s="213"/>
      <c r="K547" s="213"/>
      <c r="L547" s="218"/>
      <c r="M547" s="219"/>
      <c r="N547" s="220"/>
      <c r="O547" s="220"/>
      <c r="P547" s="220"/>
      <c r="Q547" s="220"/>
      <c r="R547" s="220"/>
      <c r="S547" s="220"/>
      <c r="T547" s="221"/>
      <c r="AT547" s="222" t="s">
        <v>142</v>
      </c>
      <c r="AU547" s="222" t="s">
        <v>90</v>
      </c>
      <c r="AV547" s="13" t="s">
        <v>140</v>
      </c>
      <c r="AW547" s="13" t="s">
        <v>36</v>
      </c>
      <c r="AX547" s="13" t="s">
        <v>21</v>
      </c>
      <c r="AY547" s="222" t="s">
        <v>133</v>
      </c>
    </row>
    <row r="548" spans="2:63" s="11" customFormat="1" ht="22.9" customHeight="1">
      <c r="B548" s="171"/>
      <c r="C548" s="172"/>
      <c r="D548" s="173" t="s">
        <v>80</v>
      </c>
      <c r="E548" s="185" t="s">
        <v>607</v>
      </c>
      <c r="F548" s="185" t="s">
        <v>608</v>
      </c>
      <c r="G548" s="172"/>
      <c r="H548" s="172"/>
      <c r="I548" s="175"/>
      <c r="J548" s="186">
        <f>BK548</f>
        <v>0</v>
      </c>
      <c r="K548" s="172"/>
      <c r="L548" s="177"/>
      <c r="M548" s="178"/>
      <c r="N548" s="179"/>
      <c r="O548" s="179"/>
      <c r="P548" s="180">
        <f>SUM(P549:P562)</f>
        <v>0</v>
      </c>
      <c r="Q548" s="179"/>
      <c r="R548" s="180">
        <f>SUM(R549:R562)</f>
        <v>0.08488441</v>
      </c>
      <c r="S548" s="179"/>
      <c r="T548" s="181">
        <f>SUM(T549:T562)</f>
        <v>0</v>
      </c>
      <c r="AR548" s="182" t="s">
        <v>90</v>
      </c>
      <c r="AT548" s="183" t="s">
        <v>80</v>
      </c>
      <c r="AU548" s="183" t="s">
        <v>21</v>
      </c>
      <c r="AY548" s="182" t="s">
        <v>133</v>
      </c>
      <c r="BK548" s="184">
        <f>SUM(BK549:BK562)</f>
        <v>0</v>
      </c>
    </row>
    <row r="549" spans="2:65" s="1" customFormat="1" ht="24" customHeight="1">
      <c r="B549" s="33"/>
      <c r="C549" s="187" t="s">
        <v>609</v>
      </c>
      <c r="D549" s="187" t="s">
        <v>136</v>
      </c>
      <c r="E549" s="188" t="s">
        <v>610</v>
      </c>
      <c r="F549" s="189" t="s">
        <v>611</v>
      </c>
      <c r="G549" s="190" t="s">
        <v>139</v>
      </c>
      <c r="H549" s="191">
        <v>179.081</v>
      </c>
      <c r="I549" s="192"/>
      <c r="J549" s="193">
        <f>ROUND(I549*H549,2)</f>
        <v>0</v>
      </c>
      <c r="K549" s="189" t="s">
        <v>1</v>
      </c>
      <c r="L549" s="37"/>
      <c r="M549" s="194" t="s">
        <v>1</v>
      </c>
      <c r="N549" s="195" t="s">
        <v>46</v>
      </c>
      <c r="O549" s="65"/>
      <c r="P549" s="196">
        <f>O549*H549</f>
        <v>0</v>
      </c>
      <c r="Q549" s="196">
        <v>0.0002</v>
      </c>
      <c r="R549" s="196">
        <f>Q549*H549</f>
        <v>0.0358162</v>
      </c>
      <c r="S549" s="196">
        <v>0</v>
      </c>
      <c r="T549" s="197">
        <f>S549*H549</f>
        <v>0</v>
      </c>
      <c r="AR549" s="198" t="s">
        <v>290</v>
      </c>
      <c r="AT549" s="198" t="s">
        <v>136</v>
      </c>
      <c r="AU549" s="198" t="s">
        <v>90</v>
      </c>
      <c r="AY549" s="16" t="s">
        <v>133</v>
      </c>
      <c r="BE549" s="199">
        <f>IF(N549="základní",J549,0)</f>
        <v>0</v>
      </c>
      <c r="BF549" s="199">
        <f>IF(N549="snížená",J549,0)</f>
        <v>0</v>
      </c>
      <c r="BG549" s="199">
        <f>IF(N549="zákl. přenesená",J549,0)</f>
        <v>0</v>
      </c>
      <c r="BH549" s="199">
        <f>IF(N549="sníž. přenesená",J549,0)</f>
        <v>0</v>
      </c>
      <c r="BI549" s="199">
        <f>IF(N549="nulová",J549,0)</f>
        <v>0</v>
      </c>
      <c r="BJ549" s="16" t="s">
        <v>21</v>
      </c>
      <c r="BK549" s="199">
        <f>ROUND(I549*H549,2)</f>
        <v>0</v>
      </c>
      <c r="BL549" s="16" t="s">
        <v>290</v>
      </c>
      <c r="BM549" s="198" t="s">
        <v>612</v>
      </c>
    </row>
    <row r="550" spans="2:51" s="12" customFormat="1" ht="12">
      <c r="B550" s="200"/>
      <c r="C550" s="201"/>
      <c r="D550" s="202" t="s">
        <v>142</v>
      </c>
      <c r="E550" s="203" t="s">
        <v>1</v>
      </c>
      <c r="F550" s="204" t="s">
        <v>170</v>
      </c>
      <c r="G550" s="201"/>
      <c r="H550" s="205">
        <v>162.801</v>
      </c>
      <c r="I550" s="206"/>
      <c r="J550" s="201"/>
      <c r="K550" s="201"/>
      <c r="L550" s="207"/>
      <c r="M550" s="208"/>
      <c r="N550" s="209"/>
      <c r="O550" s="209"/>
      <c r="P550" s="209"/>
      <c r="Q550" s="209"/>
      <c r="R550" s="209"/>
      <c r="S550" s="209"/>
      <c r="T550" s="210"/>
      <c r="AT550" s="211" t="s">
        <v>142</v>
      </c>
      <c r="AU550" s="211" t="s">
        <v>90</v>
      </c>
      <c r="AV550" s="12" t="s">
        <v>90</v>
      </c>
      <c r="AW550" s="12" t="s">
        <v>36</v>
      </c>
      <c r="AX550" s="12" t="s">
        <v>81</v>
      </c>
      <c r="AY550" s="211" t="s">
        <v>133</v>
      </c>
    </row>
    <row r="551" spans="2:51" s="12" customFormat="1" ht="12">
      <c r="B551" s="200"/>
      <c r="C551" s="201"/>
      <c r="D551" s="202" t="s">
        <v>142</v>
      </c>
      <c r="E551" s="203" t="s">
        <v>1</v>
      </c>
      <c r="F551" s="204" t="s">
        <v>613</v>
      </c>
      <c r="G551" s="201"/>
      <c r="H551" s="205">
        <v>16.28</v>
      </c>
      <c r="I551" s="206"/>
      <c r="J551" s="201"/>
      <c r="K551" s="201"/>
      <c r="L551" s="207"/>
      <c r="M551" s="208"/>
      <c r="N551" s="209"/>
      <c r="O551" s="209"/>
      <c r="P551" s="209"/>
      <c r="Q551" s="209"/>
      <c r="R551" s="209"/>
      <c r="S551" s="209"/>
      <c r="T551" s="210"/>
      <c r="AT551" s="211" t="s">
        <v>142</v>
      </c>
      <c r="AU551" s="211" t="s">
        <v>90</v>
      </c>
      <c r="AV551" s="12" t="s">
        <v>90</v>
      </c>
      <c r="AW551" s="12" t="s">
        <v>36</v>
      </c>
      <c r="AX551" s="12" t="s">
        <v>81</v>
      </c>
      <c r="AY551" s="211" t="s">
        <v>133</v>
      </c>
    </row>
    <row r="552" spans="2:51" s="13" customFormat="1" ht="12">
      <c r="B552" s="212"/>
      <c r="C552" s="213"/>
      <c r="D552" s="202" t="s">
        <v>142</v>
      </c>
      <c r="E552" s="214" t="s">
        <v>1</v>
      </c>
      <c r="F552" s="215" t="s">
        <v>169</v>
      </c>
      <c r="G552" s="213"/>
      <c r="H552" s="216">
        <v>179.081</v>
      </c>
      <c r="I552" s="217"/>
      <c r="J552" s="213"/>
      <c r="K552" s="213"/>
      <c r="L552" s="218"/>
      <c r="M552" s="219"/>
      <c r="N552" s="220"/>
      <c r="O552" s="220"/>
      <c r="P552" s="220"/>
      <c r="Q552" s="220"/>
      <c r="R552" s="220"/>
      <c r="S552" s="220"/>
      <c r="T552" s="221"/>
      <c r="AT552" s="222" t="s">
        <v>142</v>
      </c>
      <c r="AU552" s="222" t="s">
        <v>90</v>
      </c>
      <c r="AV552" s="13" t="s">
        <v>140</v>
      </c>
      <c r="AW552" s="13" t="s">
        <v>36</v>
      </c>
      <c r="AX552" s="13" t="s">
        <v>21</v>
      </c>
      <c r="AY552" s="222" t="s">
        <v>133</v>
      </c>
    </row>
    <row r="553" spans="2:65" s="1" customFormat="1" ht="24" customHeight="1">
      <c r="B553" s="33"/>
      <c r="C553" s="187" t="s">
        <v>614</v>
      </c>
      <c r="D553" s="187" t="s">
        <v>136</v>
      </c>
      <c r="E553" s="188" t="s">
        <v>615</v>
      </c>
      <c r="F553" s="189" t="s">
        <v>616</v>
      </c>
      <c r="G553" s="190" t="s">
        <v>139</v>
      </c>
      <c r="H553" s="191">
        <v>107.449</v>
      </c>
      <c r="I553" s="192"/>
      <c r="J553" s="193">
        <f>ROUND(I553*H553,2)</f>
        <v>0</v>
      </c>
      <c r="K553" s="189" t="s">
        <v>1</v>
      </c>
      <c r="L553" s="37"/>
      <c r="M553" s="194" t="s">
        <v>1</v>
      </c>
      <c r="N553" s="195" t="s">
        <v>46</v>
      </c>
      <c r="O553" s="65"/>
      <c r="P553" s="196">
        <f>O553*H553</f>
        <v>0</v>
      </c>
      <c r="Q553" s="196">
        <v>0.00029</v>
      </c>
      <c r="R553" s="196">
        <f>Q553*H553</f>
        <v>0.03116021</v>
      </c>
      <c r="S553" s="196">
        <v>0</v>
      </c>
      <c r="T553" s="197">
        <f>S553*H553</f>
        <v>0</v>
      </c>
      <c r="AR553" s="198" t="s">
        <v>290</v>
      </c>
      <c r="AT553" s="198" t="s">
        <v>136</v>
      </c>
      <c r="AU553" s="198" t="s">
        <v>90</v>
      </c>
      <c r="AY553" s="16" t="s">
        <v>133</v>
      </c>
      <c r="BE553" s="199">
        <f>IF(N553="základní",J553,0)</f>
        <v>0</v>
      </c>
      <c r="BF553" s="199">
        <f>IF(N553="snížená",J553,0)</f>
        <v>0</v>
      </c>
      <c r="BG553" s="199">
        <f>IF(N553="zákl. přenesená",J553,0)</f>
        <v>0</v>
      </c>
      <c r="BH553" s="199">
        <f>IF(N553="sníž. přenesená",J553,0)</f>
        <v>0</v>
      </c>
      <c r="BI553" s="199">
        <f>IF(N553="nulová",J553,0)</f>
        <v>0</v>
      </c>
      <c r="BJ553" s="16" t="s">
        <v>21</v>
      </c>
      <c r="BK553" s="199">
        <f>ROUND(I553*H553,2)</f>
        <v>0</v>
      </c>
      <c r="BL553" s="16" t="s">
        <v>290</v>
      </c>
      <c r="BM553" s="198" t="s">
        <v>617</v>
      </c>
    </row>
    <row r="554" spans="2:51" s="14" customFormat="1" ht="12">
      <c r="B554" s="223"/>
      <c r="C554" s="224"/>
      <c r="D554" s="202" t="s">
        <v>142</v>
      </c>
      <c r="E554" s="225" t="s">
        <v>1</v>
      </c>
      <c r="F554" s="226" t="s">
        <v>618</v>
      </c>
      <c r="G554" s="224"/>
      <c r="H554" s="225" t="s">
        <v>1</v>
      </c>
      <c r="I554" s="227"/>
      <c r="J554" s="224"/>
      <c r="K554" s="224"/>
      <c r="L554" s="228"/>
      <c r="M554" s="229"/>
      <c r="N554" s="230"/>
      <c r="O554" s="230"/>
      <c r="P554" s="230"/>
      <c r="Q554" s="230"/>
      <c r="R554" s="230"/>
      <c r="S554" s="230"/>
      <c r="T554" s="231"/>
      <c r="AT554" s="232" t="s">
        <v>142</v>
      </c>
      <c r="AU554" s="232" t="s">
        <v>90</v>
      </c>
      <c r="AV554" s="14" t="s">
        <v>21</v>
      </c>
      <c r="AW554" s="14" t="s">
        <v>36</v>
      </c>
      <c r="AX554" s="14" t="s">
        <v>81</v>
      </c>
      <c r="AY554" s="232" t="s">
        <v>133</v>
      </c>
    </row>
    <row r="555" spans="2:51" s="14" customFormat="1" ht="12">
      <c r="B555" s="223"/>
      <c r="C555" s="224"/>
      <c r="D555" s="202" t="s">
        <v>142</v>
      </c>
      <c r="E555" s="225" t="s">
        <v>1</v>
      </c>
      <c r="F555" s="226" t="s">
        <v>619</v>
      </c>
      <c r="G555" s="224"/>
      <c r="H555" s="225" t="s">
        <v>1</v>
      </c>
      <c r="I555" s="227"/>
      <c r="J555" s="224"/>
      <c r="K555" s="224"/>
      <c r="L555" s="228"/>
      <c r="M555" s="229"/>
      <c r="N555" s="230"/>
      <c r="O555" s="230"/>
      <c r="P555" s="230"/>
      <c r="Q555" s="230"/>
      <c r="R555" s="230"/>
      <c r="S555" s="230"/>
      <c r="T555" s="231"/>
      <c r="AT555" s="232" t="s">
        <v>142</v>
      </c>
      <c r="AU555" s="232" t="s">
        <v>90</v>
      </c>
      <c r="AV555" s="14" t="s">
        <v>21</v>
      </c>
      <c r="AW555" s="14" t="s">
        <v>36</v>
      </c>
      <c r="AX555" s="14" t="s">
        <v>81</v>
      </c>
      <c r="AY555" s="232" t="s">
        <v>133</v>
      </c>
    </row>
    <row r="556" spans="2:51" s="14" customFormat="1" ht="12">
      <c r="B556" s="223"/>
      <c r="C556" s="224"/>
      <c r="D556" s="202" t="s">
        <v>142</v>
      </c>
      <c r="E556" s="225" t="s">
        <v>1</v>
      </c>
      <c r="F556" s="226" t="s">
        <v>620</v>
      </c>
      <c r="G556" s="224"/>
      <c r="H556" s="225" t="s">
        <v>1</v>
      </c>
      <c r="I556" s="227"/>
      <c r="J556" s="224"/>
      <c r="K556" s="224"/>
      <c r="L556" s="228"/>
      <c r="M556" s="229"/>
      <c r="N556" s="230"/>
      <c r="O556" s="230"/>
      <c r="P556" s="230"/>
      <c r="Q556" s="230"/>
      <c r="R556" s="230"/>
      <c r="S556" s="230"/>
      <c r="T556" s="231"/>
      <c r="AT556" s="232" t="s">
        <v>142</v>
      </c>
      <c r="AU556" s="232" t="s">
        <v>90</v>
      </c>
      <c r="AV556" s="14" t="s">
        <v>21</v>
      </c>
      <c r="AW556" s="14" t="s">
        <v>36</v>
      </c>
      <c r="AX556" s="14" t="s">
        <v>81</v>
      </c>
      <c r="AY556" s="232" t="s">
        <v>133</v>
      </c>
    </row>
    <row r="557" spans="2:51" s="12" customFormat="1" ht="12">
      <c r="B557" s="200"/>
      <c r="C557" s="201"/>
      <c r="D557" s="202" t="s">
        <v>142</v>
      </c>
      <c r="E557" s="203" t="s">
        <v>1</v>
      </c>
      <c r="F557" s="204" t="s">
        <v>621</v>
      </c>
      <c r="G557" s="201"/>
      <c r="H557" s="205">
        <v>107.449</v>
      </c>
      <c r="I557" s="206"/>
      <c r="J557" s="201"/>
      <c r="K557" s="201"/>
      <c r="L557" s="207"/>
      <c r="M557" s="208"/>
      <c r="N557" s="209"/>
      <c r="O557" s="209"/>
      <c r="P557" s="209"/>
      <c r="Q557" s="209"/>
      <c r="R557" s="209"/>
      <c r="S557" s="209"/>
      <c r="T557" s="210"/>
      <c r="AT557" s="211" t="s">
        <v>142</v>
      </c>
      <c r="AU557" s="211" t="s">
        <v>90</v>
      </c>
      <c r="AV557" s="12" t="s">
        <v>90</v>
      </c>
      <c r="AW557" s="12" t="s">
        <v>36</v>
      </c>
      <c r="AX557" s="12" t="s">
        <v>21</v>
      </c>
      <c r="AY557" s="211" t="s">
        <v>133</v>
      </c>
    </row>
    <row r="558" spans="2:65" s="1" customFormat="1" ht="36" customHeight="1">
      <c r="B558" s="33"/>
      <c r="C558" s="187" t="s">
        <v>622</v>
      </c>
      <c r="D558" s="187" t="s">
        <v>136</v>
      </c>
      <c r="E558" s="188" t="s">
        <v>623</v>
      </c>
      <c r="F558" s="189" t="s">
        <v>624</v>
      </c>
      <c r="G558" s="190" t="s">
        <v>139</v>
      </c>
      <c r="H558" s="191">
        <v>71.632</v>
      </c>
      <c r="I558" s="192"/>
      <c r="J558" s="193">
        <f>ROUND(I558*H558,2)</f>
        <v>0</v>
      </c>
      <c r="K558" s="189" t="s">
        <v>1</v>
      </c>
      <c r="L558" s="37"/>
      <c r="M558" s="194" t="s">
        <v>1</v>
      </c>
      <c r="N558" s="195" t="s">
        <v>46</v>
      </c>
      <c r="O558" s="65"/>
      <c r="P558" s="196">
        <f>O558*H558</f>
        <v>0</v>
      </c>
      <c r="Q558" s="196">
        <v>0.00025</v>
      </c>
      <c r="R558" s="196">
        <f>Q558*H558</f>
        <v>0.017908</v>
      </c>
      <c r="S558" s="196">
        <v>0</v>
      </c>
      <c r="T558" s="197">
        <f>S558*H558</f>
        <v>0</v>
      </c>
      <c r="AR558" s="198" t="s">
        <v>290</v>
      </c>
      <c r="AT558" s="198" t="s">
        <v>136</v>
      </c>
      <c r="AU558" s="198" t="s">
        <v>90</v>
      </c>
      <c r="AY558" s="16" t="s">
        <v>133</v>
      </c>
      <c r="BE558" s="199">
        <f>IF(N558="základní",J558,0)</f>
        <v>0</v>
      </c>
      <c r="BF558" s="199">
        <f>IF(N558="snížená",J558,0)</f>
        <v>0</v>
      </c>
      <c r="BG558" s="199">
        <f>IF(N558="zákl. přenesená",J558,0)</f>
        <v>0</v>
      </c>
      <c r="BH558" s="199">
        <f>IF(N558="sníž. přenesená",J558,0)</f>
        <v>0</v>
      </c>
      <c r="BI558" s="199">
        <f>IF(N558="nulová",J558,0)</f>
        <v>0</v>
      </c>
      <c r="BJ558" s="16" t="s">
        <v>21</v>
      </c>
      <c r="BK558" s="199">
        <f>ROUND(I558*H558,2)</f>
        <v>0</v>
      </c>
      <c r="BL558" s="16" t="s">
        <v>290</v>
      </c>
      <c r="BM558" s="198" t="s">
        <v>625</v>
      </c>
    </row>
    <row r="559" spans="2:51" s="14" customFormat="1" ht="12">
      <c r="B559" s="223"/>
      <c r="C559" s="224"/>
      <c r="D559" s="202" t="s">
        <v>142</v>
      </c>
      <c r="E559" s="225" t="s">
        <v>1</v>
      </c>
      <c r="F559" s="226" t="s">
        <v>626</v>
      </c>
      <c r="G559" s="224"/>
      <c r="H559" s="225" t="s">
        <v>1</v>
      </c>
      <c r="I559" s="227"/>
      <c r="J559" s="224"/>
      <c r="K559" s="224"/>
      <c r="L559" s="228"/>
      <c r="M559" s="229"/>
      <c r="N559" s="230"/>
      <c r="O559" s="230"/>
      <c r="P559" s="230"/>
      <c r="Q559" s="230"/>
      <c r="R559" s="230"/>
      <c r="S559" s="230"/>
      <c r="T559" s="231"/>
      <c r="AT559" s="232" t="s">
        <v>142</v>
      </c>
      <c r="AU559" s="232" t="s">
        <v>90</v>
      </c>
      <c r="AV559" s="14" t="s">
        <v>21</v>
      </c>
      <c r="AW559" s="14" t="s">
        <v>36</v>
      </c>
      <c r="AX559" s="14" t="s">
        <v>81</v>
      </c>
      <c r="AY559" s="232" t="s">
        <v>133</v>
      </c>
    </row>
    <row r="560" spans="2:51" s="14" customFormat="1" ht="12">
      <c r="B560" s="223"/>
      <c r="C560" s="224"/>
      <c r="D560" s="202" t="s">
        <v>142</v>
      </c>
      <c r="E560" s="225" t="s">
        <v>1</v>
      </c>
      <c r="F560" s="226" t="s">
        <v>627</v>
      </c>
      <c r="G560" s="224"/>
      <c r="H560" s="225" t="s">
        <v>1</v>
      </c>
      <c r="I560" s="227"/>
      <c r="J560" s="224"/>
      <c r="K560" s="224"/>
      <c r="L560" s="228"/>
      <c r="M560" s="229"/>
      <c r="N560" s="230"/>
      <c r="O560" s="230"/>
      <c r="P560" s="230"/>
      <c r="Q560" s="230"/>
      <c r="R560" s="230"/>
      <c r="S560" s="230"/>
      <c r="T560" s="231"/>
      <c r="AT560" s="232" t="s">
        <v>142</v>
      </c>
      <c r="AU560" s="232" t="s">
        <v>90</v>
      </c>
      <c r="AV560" s="14" t="s">
        <v>21</v>
      </c>
      <c r="AW560" s="14" t="s">
        <v>36</v>
      </c>
      <c r="AX560" s="14" t="s">
        <v>81</v>
      </c>
      <c r="AY560" s="232" t="s">
        <v>133</v>
      </c>
    </row>
    <row r="561" spans="2:51" s="14" customFormat="1" ht="12">
      <c r="B561" s="223"/>
      <c r="C561" s="224"/>
      <c r="D561" s="202" t="s">
        <v>142</v>
      </c>
      <c r="E561" s="225" t="s">
        <v>1</v>
      </c>
      <c r="F561" s="226" t="s">
        <v>620</v>
      </c>
      <c r="G561" s="224"/>
      <c r="H561" s="225" t="s">
        <v>1</v>
      </c>
      <c r="I561" s="227"/>
      <c r="J561" s="224"/>
      <c r="K561" s="224"/>
      <c r="L561" s="228"/>
      <c r="M561" s="229"/>
      <c r="N561" s="230"/>
      <c r="O561" s="230"/>
      <c r="P561" s="230"/>
      <c r="Q561" s="230"/>
      <c r="R561" s="230"/>
      <c r="S561" s="230"/>
      <c r="T561" s="231"/>
      <c r="AT561" s="232" t="s">
        <v>142</v>
      </c>
      <c r="AU561" s="232" t="s">
        <v>90</v>
      </c>
      <c r="AV561" s="14" t="s">
        <v>21</v>
      </c>
      <c r="AW561" s="14" t="s">
        <v>36</v>
      </c>
      <c r="AX561" s="14" t="s">
        <v>81</v>
      </c>
      <c r="AY561" s="232" t="s">
        <v>133</v>
      </c>
    </row>
    <row r="562" spans="2:51" s="12" customFormat="1" ht="12">
      <c r="B562" s="200"/>
      <c r="C562" s="201"/>
      <c r="D562" s="202" t="s">
        <v>142</v>
      </c>
      <c r="E562" s="203" t="s">
        <v>1</v>
      </c>
      <c r="F562" s="204" t="s">
        <v>628</v>
      </c>
      <c r="G562" s="201"/>
      <c r="H562" s="205">
        <v>71.632</v>
      </c>
      <c r="I562" s="206"/>
      <c r="J562" s="201"/>
      <c r="K562" s="201"/>
      <c r="L562" s="207"/>
      <c r="M562" s="208"/>
      <c r="N562" s="209"/>
      <c r="O562" s="209"/>
      <c r="P562" s="209"/>
      <c r="Q562" s="209"/>
      <c r="R562" s="209"/>
      <c r="S562" s="209"/>
      <c r="T562" s="210"/>
      <c r="AT562" s="211" t="s">
        <v>142</v>
      </c>
      <c r="AU562" s="211" t="s">
        <v>90</v>
      </c>
      <c r="AV562" s="12" t="s">
        <v>90</v>
      </c>
      <c r="AW562" s="12" t="s">
        <v>36</v>
      </c>
      <c r="AX562" s="12" t="s">
        <v>21</v>
      </c>
      <c r="AY562" s="211" t="s">
        <v>133</v>
      </c>
    </row>
    <row r="563" spans="2:63" s="11" customFormat="1" ht="22.9" customHeight="1">
      <c r="B563" s="171"/>
      <c r="C563" s="172"/>
      <c r="D563" s="173" t="s">
        <v>80</v>
      </c>
      <c r="E563" s="185" t="s">
        <v>629</v>
      </c>
      <c r="F563" s="185" t="s">
        <v>630</v>
      </c>
      <c r="G563" s="172"/>
      <c r="H563" s="172"/>
      <c r="I563" s="175"/>
      <c r="J563" s="186">
        <f>BK563</f>
        <v>0</v>
      </c>
      <c r="K563" s="172"/>
      <c r="L563" s="177"/>
      <c r="M563" s="178"/>
      <c r="N563" s="179"/>
      <c r="O563" s="179"/>
      <c r="P563" s="180">
        <f>SUM(P564:P566)</f>
        <v>0</v>
      </c>
      <c r="Q563" s="179"/>
      <c r="R563" s="180">
        <f>SUM(R564:R566)</f>
        <v>0</v>
      </c>
      <c r="S563" s="179"/>
      <c r="T563" s="181">
        <f>SUM(T564:T566)</f>
        <v>0</v>
      </c>
      <c r="AR563" s="182" t="s">
        <v>90</v>
      </c>
      <c r="AT563" s="183" t="s">
        <v>80</v>
      </c>
      <c r="AU563" s="183" t="s">
        <v>21</v>
      </c>
      <c r="AY563" s="182" t="s">
        <v>133</v>
      </c>
      <c r="BK563" s="184">
        <f>SUM(BK564:BK566)</f>
        <v>0</v>
      </c>
    </row>
    <row r="564" spans="2:65" s="1" customFormat="1" ht="16.5" customHeight="1">
      <c r="B564" s="33"/>
      <c r="C564" s="187" t="s">
        <v>631</v>
      </c>
      <c r="D564" s="187" t="s">
        <v>136</v>
      </c>
      <c r="E564" s="188" t="s">
        <v>632</v>
      </c>
      <c r="F564" s="189" t="s">
        <v>633</v>
      </c>
      <c r="G564" s="190" t="s">
        <v>333</v>
      </c>
      <c r="H564" s="191">
        <v>16</v>
      </c>
      <c r="I564" s="192"/>
      <c r="J564" s="193">
        <f>ROUND(I564*H564,2)</f>
        <v>0</v>
      </c>
      <c r="K564" s="189" t="s">
        <v>1</v>
      </c>
      <c r="L564" s="37"/>
      <c r="M564" s="194" t="s">
        <v>1</v>
      </c>
      <c r="N564" s="195" t="s">
        <v>46</v>
      </c>
      <c r="O564" s="65"/>
      <c r="P564" s="196">
        <f>O564*H564</f>
        <v>0</v>
      </c>
      <c r="Q564" s="196">
        <v>0</v>
      </c>
      <c r="R564" s="196">
        <f>Q564*H564</f>
        <v>0</v>
      </c>
      <c r="S564" s="196">
        <v>0</v>
      </c>
      <c r="T564" s="197">
        <f>S564*H564</f>
        <v>0</v>
      </c>
      <c r="AR564" s="198" t="s">
        <v>290</v>
      </c>
      <c r="AT564" s="198" t="s">
        <v>136</v>
      </c>
      <c r="AU564" s="198" t="s">
        <v>90</v>
      </c>
      <c r="AY564" s="16" t="s">
        <v>133</v>
      </c>
      <c r="BE564" s="199">
        <f>IF(N564="základní",J564,0)</f>
        <v>0</v>
      </c>
      <c r="BF564" s="199">
        <f>IF(N564="snížená",J564,0)</f>
        <v>0</v>
      </c>
      <c r="BG564" s="199">
        <f>IF(N564="zákl. přenesená",J564,0)</f>
        <v>0</v>
      </c>
      <c r="BH564" s="199">
        <f>IF(N564="sníž. přenesená",J564,0)</f>
        <v>0</v>
      </c>
      <c r="BI564" s="199">
        <f>IF(N564="nulová",J564,0)</f>
        <v>0</v>
      </c>
      <c r="BJ564" s="16" t="s">
        <v>21</v>
      </c>
      <c r="BK564" s="199">
        <f>ROUND(I564*H564,2)</f>
        <v>0</v>
      </c>
      <c r="BL564" s="16" t="s">
        <v>290</v>
      </c>
      <c r="BM564" s="198" t="s">
        <v>634</v>
      </c>
    </row>
    <row r="565" spans="2:51" s="14" customFormat="1" ht="12">
      <c r="B565" s="223"/>
      <c r="C565" s="224"/>
      <c r="D565" s="202" t="s">
        <v>142</v>
      </c>
      <c r="E565" s="225" t="s">
        <v>1</v>
      </c>
      <c r="F565" s="226" t="s">
        <v>635</v>
      </c>
      <c r="G565" s="224"/>
      <c r="H565" s="225" t="s">
        <v>1</v>
      </c>
      <c r="I565" s="227"/>
      <c r="J565" s="224"/>
      <c r="K565" s="224"/>
      <c r="L565" s="228"/>
      <c r="M565" s="229"/>
      <c r="N565" s="230"/>
      <c r="O565" s="230"/>
      <c r="P565" s="230"/>
      <c r="Q565" s="230"/>
      <c r="R565" s="230"/>
      <c r="S565" s="230"/>
      <c r="T565" s="231"/>
      <c r="AT565" s="232" t="s">
        <v>142</v>
      </c>
      <c r="AU565" s="232" t="s">
        <v>90</v>
      </c>
      <c r="AV565" s="14" t="s">
        <v>21</v>
      </c>
      <c r="AW565" s="14" t="s">
        <v>36</v>
      </c>
      <c r="AX565" s="14" t="s">
        <v>81</v>
      </c>
      <c r="AY565" s="232" t="s">
        <v>133</v>
      </c>
    </row>
    <row r="566" spans="2:51" s="12" customFormat="1" ht="12">
      <c r="B566" s="200"/>
      <c r="C566" s="201"/>
      <c r="D566" s="202" t="s">
        <v>142</v>
      </c>
      <c r="E566" s="203" t="s">
        <v>1</v>
      </c>
      <c r="F566" s="204" t="s">
        <v>636</v>
      </c>
      <c r="G566" s="201"/>
      <c r="H566" s="205">
        <v>16</v>
      </c>
      <c r="I566" s="206"/>
      <c r="J566" s="201"/>
      <c r="K566" s="201"/>
      <c r="L566" s="207"/>
      <c r="M566" s="208"/>
      <c r="N566" s="209"/>
      <c r="O566" s="209"/>
      <c r="P566" s="209"/>
      <c r="Q566" s="209"/>
      <c r="R566" s="209"/>
      <c r="S566" s="209"/>
      <c r="T566" s="210"/>
      <c r="AT566" s="211" t="s">
        <v>142</v>
      </c>
      <c r="AU566" s="211" t="s">
        <v>90</v>
      </c>
      <c r="AV566" s="12" t="s">
        <v>90</v>
      </c>
      <c r="AW566" s="12" t="s">
        <v>36</v>
      </c>
      <c r="AX566" s="12" t="s">
        <v>21</v>
      </c>
      <c r="AY566" s="211" t="s">
        <v>133</v>
      </c>
    </row>
    <row r="567" spans="2:63" s="11" customFormat="1" ht="25.9" customHeight="1">
      <c r="B567" s="171"/>
      <c r="C567" s="172"/>
      <c r="D567" s="173" t="s">
        <v>80</v>
      </c>
      <c r="E567" s="174" t="s">
        <v>637</v>
      </c>
      <c r="F567" s="174" t="s">
        <v>638</v>
      </c>
      <c r="G567" s="172"/>
      <c r="H567" s="172"/>
      <c r="I567" s="175"/>
      <c r="J567" s="176">
        <f>BK567</f>
        <v>0</v>
      </c>
      <c r="K567" s="172"/>
      <c r="L567" s="177"/>
      <c r="M567" s="178"/>
      <c r="N567" s="179"/>
      <c r="O567" s="179"/>
      <c r="P567" s="180">
        <f>P568</f>
        <v>0</v>
      </c>
      <c r="Q567" s="179"/>
      <c r="R567" s="180">
        <f>R568</f>
        <v>0</v>
      </c>
      <c r="S567" s="179"/>
      <c r="T567" s="181">
        <f>T568</f>
        <v>0</v>
      </c>
      <c r="AR567" s="182" t="s">
        <v>140</v>
      </c>
      <c r="AT567" s="183" t="s">
        <v>80</v>
      </c>
      <c r="AU567" s="183" t="s">
        <v>81</v>
      </c>
      <c r="AY567" s="182" t="s">
        <v>133</v>
      </c>
      <c r="BK567" s="184">
        <f>BK568</f>
        <v>0</v>
      </c>
    </row>
    <row r="568" spans="2:65" s="1" customFormat="1" ht="24" customHeight="1">
      <c r="B568" s="33"/>
      <c r="C568" s="187" t="s">
        <v>639</v>
      </c>
      <c r="D568" s="187" t="s">
        <v>136</v>
      </c>
      <c r="E568" s="188" t="s">
        <v>640</v>
      </c>
      <c r="F568" s="189" t="s">
        <v>641</v>
      </c>
      <c r="G568" s="190" t="s">
        <v>642</v>
      </c>
      <c r="H568" s="191">
        <v>60</v>
      </c>
      <c r="I568" s="192"/>
      <c r="J568" s="193">
        <f>ROUND(I568*H568,2)</f>
        <v>0</v>
      </c>
      <c r="K568" s="189" t="s">
        <v>1</v>
      </c>
      <c r="L568" s="37"/>
      <c r="M568" s="194" t="s">
        <v>1</v>
      </c>
      <c r="N568" s="195" t="s">
        <v>46</v>
      </c>
      <c r="O568" s="65"/>
      <c r="P568" s="196">
        <f>O568*H568</f>
        <v>0</v>
      </c>
      <c r="Q568" s="196">
        <v>0</v>
      </c>
      <c r="R568" s="196">
        <f>Q568*H568</f>
        <v>0</v>
      </c>
      <c r="S568" s="196">
        <v>0</v>
      </c>
      <c r="T568" s="197">
        <f>S568*H568</f>
        <v>0</v>
      </c>
      <c r="AR568" s="198" t="s">
        <v>643</v>
      </c>
      <c r="AT568" s="198" t="s">
        <v>136</v>
      </c>
      <c r="AU568" s="198" t="s">
        <v>21</v>
      </c>
      <c r="AY568" s="16" t="s">
        <v>133</v>
      </c>
      <c r="BE568" s="199">
        <f>IF(N568="základní",J568,0)</f>
        <v>0</v>
      </c>
      <c r="BF568" s="199">
        <f>IF(N568="snížená",J568,0)</f>
        <v>0</v>
      </c>
      <c r="BG568" s="199">
        <f>IF(N568="zákl. přenesená",J568,0)</f>
        <v>0</v>
      </c>
      <c r="BH568" s="199">
        <f>IF(N568="sníž. přenesená",J568,0)</f>
        <v>0</v>
      </c>
      <c r="BI568" s="199">
        <f>IF(N568="nulová",J568,0)</f>
        <v>0</v>
      </c>
      <c r="BJ568" s="16" t="s">
        <v>21</v>
      </c>
      <c r="BK568" s="199">
        <f>ROUND(I568*H568,2)</f>
        <v>0</v>
      </c>
      <c r="BL568" s="16" t="s">
        <v>643</v>
      </c>
      <c r="BM568" s="198" t="s">
        <v>644</v>
      </c>
    </row>
    <row r="569" spans="2:63" s="11" customFormat="1" ht="25.9" customHeight="1">
      <c r="B569" s="171"/>
      <c r="C569" s="172"/>
      <c r="D569" s="173" t="s">
        <v>80</v>
      </c>
      <c r="E569" s="174" t="s">
        <v>645</v>
      </c>
      <c r="F569" s="174" t="s">
        <v>646</v>
      </c>
      <c r="G569" s="172"/>
      <c r="H569" s="172"/>
      <c r="I569" s="175"/>
      <c r="J569" s="176">
        <f>BK569</f>
        <v>0</v>
      </c>
      <c r="K569" s="172"/>
      <c r="L569" s="177"/>
      <c r="M569" s="178"/>
      <c r="N569" s="179"/>
      <c r="O569" s="179"/>
      <c r="P569" s="180">
        <f>P570+P572+P574+P576</f>
        <v>0</v>
      </c>
      <c r="Q569" s="179"/>
      <c r="R569" s="180">
        <f>R570+R572+R574+R576</f>
        <v>0</v>
      </c>
      <c r="S569" s="179"/>
      <c r="T569" s="181">
        <f>T570+T572+T574+T576</f>
        <v>0</v>
      </c>
      <c r="AR569" s="182" t="s">
        <v>212</v>
      </c>
      <c r="AT569" s="183" t="s">
        <v>80</v>
      </c>
      <c r="AU569" s="183" t="s">
        <v>81</v>
      </c>
      <c r="AY569" s="182" t="s">
        <v>133</v>
      </c>
      <c r="BK569" s="184">
        <f>BK570+BK572+BK574+BK576</f>
        <v>0</v>
      </c>
    </row>
    <row r="570" spans="2:63" s="11" customFormat="1" ht="22.9" customHeight="1">
      <c r="B570" s="171"/>
      <c r="C570" s="172"/>
      <c r="D570" s="173" t="s">
        <v>80</v>
      </c>
      <c r="E570" s="185" t="s">
        <v>647</v>
      </c>
      <c r="F570" s="185" t="s">
        <v>648</v>
      </c>
      <c r="G570" s="172"/>
      <c r="H570" s="172"/>
      <c r="I570" s="175"/>
      <c r="J570" s="186">
        <f>BK570</f>
        <v>0</v>
      </c>
      <c r="K570" s="172"/>
      <c r="L570" s="177"/>
      <c r="M570" s="178"/>
      <c r="N570" s="179"/>
      <c r="O570" s="179"/>
      <c r="P570" s="180">
        <f>P571</f>
        <v>0</v>
      </c>
      <c r="Q570" s="179"/>
      <c r="R570" s="180">
        <f>R571</f>
        <v>0</v>
      </c>
      <c r="S570" s="179"/>
      <c r="T570" s="181">
        <f>T571</f>
        <v>0</v>
      </c>
      <c r="AR570" s="182" t="s">
        <v>212</v>
      </c>
      <c r="AT570" s="183" t="s">
        <v>80</v>
      </c>
      <c r="AU570" s="183" t="s">
        <v>21</v>
      </c>
      <c r="AY570" s="182" t="s">
        <v>133</v>
      </c>
      <c r="BK570" s="184">
        <f>BK571</f>
        <v>0</v>
      </c>
    </row>
    <row r="571" spans="2:65" s="1" customFormat="1" ht="16.5" customHeight="1">
      <c r="B571" s="33"/>
      <c r="C571" s="187" t="s">
        <v>649</v>
      </c>
      <c r="D571" s="187" t="s">
        <v>136</v>
      </c>
      <c r="E571" s="188" t="s">
        <v>650</v>
      </c>
      <c r="F571" s="189" t="s">
        <v>651</v>
      </c>
      <c r="G571" s="190" t="s">
        <v>333</v>
      </c>
      <c r="H571" s="191">
        <v>1</v>
      </c>
      <c r="I571" s="192"/>
      <c r="J571" s="193">
        <f>ROUND(I571*H571,2)</f>
        <v>0</v>
      </c>
      <c r="K571" s="189" t="s">
        <v>1</v>
      </c>
      <c r="L571" s="37"/>
      <c r="M571" s="194" t="s">
        <v>1</v>
      </c>
      <c r="N571" s="195" t="s">
        <v>46</v>
      </c>
      <c r="O571" s="65"/>
      <c r="P571" s="196">
        <f>O571*H571</f>
        <v>0</v>
      </c>
      <c r="Q571" s="196">
        <v>0</v>
      </c>
      <c r="R571" s="196">
        <f>Q571*H571</f>
        <v>0</v>
      </c>
      <c r="S571" s="196">
        <v>0</v>
      </c>
      <c r="T571" s="197">
        <f>S571*H571</f>
        <v>0</v>
      </c>
      <c r="AR571" s="198" t="s">
        <v>652</v>
      </c>
      <c r="AT571" s="198" t="s">
        <v>136</v>
      </c>
      <c r="AU571" s="198" t="s">
        <v>90</v>
      </c>
      <c r="AY571" s="16" t="s">
        <v>133</v>
      </c>
      <c r="BE571" s="199">
        <f>IF(N571="základní",J571,0)</f>
        <v>0</v>
      </c>
      <c r="BF571" s="199">
        <f>IF(N571="snížená",J571,0)</f>
        <v>0</v>
      </c>
      <c r="BG571" s="199">
        <f>IF(N571="zákl. přenesená",J571,0)</f>
        <v>0</v>
      </c>
      <c r="BH571" s="199">
        <f>IF(N571="sníž. přenesená",J571,0)</f>
        <v>0</v>
      </c>
      <c r="BI571" s="199">
        <f>IF(N571="nulová",J571,0)</f>
        <v>0</v>
      </c>
      <c r="BJ571" s="16" t="s">
        <v>21</v>
      </c>
      <c r="BK571" s="199">
        <f>ROUND(I571*H571,2)</f>
        <v>0</v>
      </c>
      <c r="BL571" s="16" t="s">
        <v>652</v>
      </c>
      <c r="BM571" s="198" t="s">
        <v>653</v>
      </c>
    </row>
    <row r="572" spans="2:63" s="11" customFormat="1" ht="22.9" customHeight="1">
      <c r="B572" s="171"/>
      <c r="C572" s="172"/>
      <c r="D572" s="173" t="s">
        <v>80</v>
      </c>
      <c r="E572" s="185" t="s">
        <v>654</v>
      </c>
      <c r="F572" s="185" t="s">
        <v>655</v>
      </c>
      <c r="G572" s="172"/>
      <c r="H572" s="172"/>
      <c r="I572" s="175"/>
      <c r="J572" s="186">
        <f>BK572</f>
        <v>0</v>
      </c>
      <c r="K572" s="172"/>
      <c r="L572" s="177"/>
      <c r="M572" s="178"/>
      <c r="N572" s="179"/>
      <c r="O572" s="179"/>
      <c r="P572" s="180">
        <f>P573</f>
        <v>0</v>
      </c>
      <c r="Q572" s="179"/>
      <c r="R572" s="180">
        <f>R573</f>
        <v>0</v>
      </c>
      <c r="S572" s="179"/>
      <c r="T572" s="181">
        <f>T573</f>
        <v>0</v>
      </c>
      <c r="AR572" s="182" t="s">
        <v>212</v>
      </c>
      <c r="AT572" s="183" t="s">
        <v>80</v>
      </c>
      <c r="AU572" s="183" t="s">
        <v>21</v>
      </c>
      <c r="AY572" s="182" t="s">
        <v>133</v>
      </c>
      <c r="BK572" s="184">
        <f>BK573</f>
        <v>0</v>
      </c>
    </row>
    <row r="573" spans="2:65" s="1" customFormat="1" ht="16.5" customHeight="1">
      <c r="B573" s="33"/>
      <c r="C573" s="187" t="s">
        <v>656</v>
      </c>
      <c r="D573" s="187" t="s">
        <v>136</v>
      </c>
      <c r="E573" s="188" t="s">
        <v>657</v>
      </c>
      <c r="F573" s="189" t="s">
        <v>658</v>
      </c>
      <c r="G573" s="190" t="s">
        <v>299</v>
      </c>
      <c r="H573" s="191">
        <v>1</v>
      </c>
      <c r="I573" s="192"/>
      <c r="J573" s="193">
        <f>ROUND(I573*H573,2)</f>
        <v>0</v>
      </c>
      <c r="K573" s="189" t="s">
        <v>1</v>
      </c>
      <c r="L573" s="37"/>
      <c r="M573" s="194" t="s">
        <v>1</v>
      </c>
      <c r="N573" s="195" t="s">
        <v>46</v>
      </c>
      <c r="O573" s="65"/>
      <c r="P573" s="196">
        <f>O573*H573</f>
        <v>0</v>
      </c>
      <c r="Q573" s="196">
        <v>0</v>
      </c>
      <c r="R573" s="196">
        <f>Q573*H573</f>
        <v>0</v>
      </c>
      <c r="S573" s="196">
        <v>0</v>
      </c>
      <c r="T573" s="197">
        <f>S573*H573</f>
        <v>0</v>
      </c>
      <c r="AR573" s="198" t="s">
        <v>652</v>
      </c>
      <c r="AT573" s="198" t="s">
        <v>136</v>
      </c>
      <c r="AU573" s="198" t="s">
        <v>90</v>
      </c>
      <c r="AY573" s="16" t="s">
        <v>133</v>
      </c>
      <c r="BE573" s="199">
        <f>IF(N573="základní",J573,0)</f>
        <v>0</v>
      </c>
      <c r="BF573" s="199">
        <f>IF(N573="snížená",J573,0)</f>
        <v>0</v>
      </c>
      <c r="BG573" s="199">
        <f>IF(N573="zákl. přenesená",J573,0)</f>
        <v>0</v>
      </c>
      <c r="BH573" s="199">
        <f>IF(N573="sníž. přenesená",J573,0)</f>
        <v>0</v>
      </c>
      <c r="BI573" s="199">
        <f>IF(N573="nulová",J573,0)</f>
        <v>0</v>
      </c>
      <c r="BJ573" s="16" t="s">
        <v>21</v>
      </c>
      <c r="BK573" s="199">
        <f>ROUND(I573*H573,2)</f>
        <v>0</v>
      </c>
      <c r="BL573" s="16" t="s">
        <v>652</v>
      </c>
      <c r="BM573" s="198" t="s">
        <v>659</v>
      </c>
    </row>
    <row r="574" spans="2:63" s="11" customFormat="1" ht="22.9" customHeight="1">
      <c r="B574" s="171"/>
      <c r="C574" s="172"/>
      <c r="D574" s="173" t="s">
        <v>80</v>
      </c>
      <c r="E574" s="185" t="s">
        <v>660</v>
      </c>
      <c r="F574" s="185" t="s">
        <v>661</v>
      </c>
      <c r="G574" s="172"/>
      <c r="H574" s="172"/>
      <c r="I574" s="175"/>
      <c r="J574" s="186">
        <f>BK574</f>
        <v>0</v>
      </c>
      <c r="K574" s="172"/>
      <c r="L574" s="177"/>
      <c r="M574" s="178"/>
      <c r="N574" s="179"/>
      <c r="O574" s="179"/>
      <c r="P574" s="180">
        <f>P575</f>
        <v>0</v>
      </c>
      <c r="Q574" s="179"/>
      <c r="R574" s="180">
        <f>R575</f>
        <v>0</v>
      </c>
      <c r="S574" s="179"/>
      <c r="T574" s="181">
        <f>T575</f>
        <v>0</v>
      </c>
      <c r="AR574" s="182" t="s">
        <v>212</v>
      </c>
      <c r="AT574" s="183" t="s">
        <v>80</v>
      </c>
      <c r="AU574" s="183" t="s">
        <v>21</v>
      </c>
      <c r="AY574" s="182" t="s">
        <v>133</v>
      </c>
      <c r="BK574" s="184">
        <f>BK575</f>
        <v>0</v>
      </c>
    </row>
    <row r="575" spans="2:65" s="1" customFormat="1" ht="24" customHeight="1">
      <c r="B575" s="33"/>
      <c r="C575" s="187" t="s">
        <v>662</v>
      </c>
      <c r="D575" s="187" t="s">
        <v>136</v>
      </c>
      <c r="E575" s="188" t="s">
        <v>663</v>
      </c>
      <c r="F575" s="189" t="s">
        <v>664</v>
      </c>
      <c r="G575" s="190" t="s">
        <v>299</v>
      </c>
      <c r="H575" s="191">
        <v>1</v>
      </c>
      <c r="I575" s="192"/>
      <c r="J575" s="193">
        <f>ROUND(I575*H575,2)</f>
        <v>0</v>
      </c>
      <c r="K575" s="189" t="s">
        <v>1</v>
      </c>
      <c r="L575" s="37"/>
      <c r="M575" s="194" t="s">
        <v>1</v>
      </c>
      <c r="N575" s="195" t="s">
        <v>46</v>
      </c>
      <c r="O575" s="65"/>
      <c r="P575" s="196">
        <f>O575*H575</f>
        <v>0</v>
      </c>
      <c r="Q575" s="196">
        <v>0</v>
      </c>
      <c r="R575" s="196">
        <f>Q575*H575</f>
        <v>0</v>
      </c>
      <c r="S575" s="196">
        <v>0</v>
      </c>
      <c r="T575" s="197">
        <f>S575*H575</f>
        <v>0</v>
      </c>
      <c r="AR575" s="198" t="s">
        <v>652</v>
      </c>
      <c r="AT575" s="198" t="s">
        <v>136</v>
      </c>
      <c r="AU575" s="198" t="s">
        <v>90</v>
      </c>
      <c r="AY575" s="16" t="s">
        <v>133</v>
      </c>
      <c r="BE575" s="199">
        <f>IF(N575="základní",J575,0)</f>
        <v>0</v>
      </c>
      <c r="BF575" s="199">
        <f>IF(N575="snížená",J575,0)</f>
        <v>0</v>
      </c>
      <c r="BG575" s="199">
        <f>IF(N575="zákl. přenesená",J575,0)</f>
        <v>0</v>
      </c>
      <c r="BH575" s="199">
        <f>IF(N575="sníž. přenesená",J575,0)</f>
        <v>0</v>
      </c>
      <c r="BI575" s="199">
        <f>IF(N575="nulová",J575,0)</f>
        <v>0</v>
      </c>
      <c r="BJ575" s="16" t="s">
        <v>21</v>
      </c>
      <c r="BK575" s="199">
        <f>ROUND(I575*H575,2)</f>
        <v>0</v>
      </c>
      <c r="BL575" s="16" t="s">
        <v>652</v>
      </c>
      <c r="BM575" s="198" t="s">
        <v>665</v>
      </c>
    </row>
    <row r="576" spans="2:63" s="11" customFormat="1" ht="22.9" customHeight="1">
      <c r="B576" s="171"/>
      <c r="C576" s="172"/>
      <c r="D576" s="173" t="s">
        <v>80</v>
      </c>
      <c r="E576" s="185" t="s">
        <v>666</v>
      </c>
      <c r="F576" s="185" t="s">
        <v>667</v>
      </c>
      <c r="G576" s="172"/>
      <c r="H576" s="172"/>
      <c r="I576" s="175"/>
      <c r="J576" s="186">
        <f>BK576</f>
        <v>0</v>
      </c>
      <c r="K576" s="172"/>
      <c r="L576" s="177"/>
      <c r="M576" s="178"/>
      <c r="N576" s="179"/>
      <c r="O576" s="179"/>
      <c r="P576" s="180">
        <f>P577</f>
        <v>0</v>
      </c>
      <c r="Q576" s="179"/>
      <c r="R576" s="180">
        <f>R577</f>
        <v>0</v>
      </c>
      <c r="S576" s="179"/>
      <c r="T576" s="181">
        <f>T577</f>
        <v>0</v>
      </c>
      <c r="AR576" s="182" t="s">
        <v>212</v>
      </c>
      <c r="AT576" s="183" t="s">
        <v>80</v>
      </c>
      <c r="AU576" s="183" t="s">
        <v>21</v>
      </c>
      <c r="AY576" s="182" t="s">
        <v>133</v>
      </c>
      <c r="BK576" s="184">
        <f>BK577</f>
        <v>0</v>
      </c>
    </row>
    <row r="577" spans="2:65" s="1" customFormat="1" ht="36" customHeight="1">
      <c r="B577" s="33"/>
      <c r="C577" s="187" t="s">
        <v>668</v>
      </c>
      <c r="D577" s="187" t="s">
        <v>136</v>
      </c>
      <c r="E577" s="188" t="s">
        <v>669</v>
      </c>
      <c r="F577" s="189" t="s">
        <v>670</v>
      </c>
      <c r="G577" s="190" t="s">
        <v>299</v>
      </c>
      <c r="H577" s="191">
        <v>1</v>
      </c>
      <c r="I577" s="192"/>
      <c r="J577" s="193">
        <f>ROUND(I577*H577,2)</f>
        <v>0</v>
      </c>
      <c r="K577" s="189" t="s">
        <v>1</v>
      </c>
      <c r="L577" s="37"/>
      <c r="M577" s="244" t="s">
        <v>1</v>
      </c>
      <c r="N577" s="245" t="s">
        <v>46</v>
      </c>
      <c r="O577" s="246"/>
      <c r="P577" s="247">
        <f>O577*H577</f>
        <v>0</v>
      </c>
      <c r="Q577" s="247">
        <v>0</v>
      </c>
      <c r="R577" s="247">
        <f>Q577*H577</f>
        <v>0</v>
      </c>
      <c r="S577" s="247">
        <v>0</v>
      </c>
      <c r="T577" s="248">
        <f>S577*H577</f>
        <v>0</v>
      </c>
      <c r="AR577" s="198" t="s">
        <v>652</v>
      </c>
      <c r="AT577" s="198" t="s">
        <v>136</v>
      </c>
      <c r="AU577" s="198" t="s">
        <v>90</v>
      </c>
      <c r="AY577" s="16" t="s">
        <v>133</v>
      </c>
      <c r="BE577" s="199">
        <f>IF(N577="základní",J577,0)</f>
        <v>0</v>
      </c>
      <c r="BF577" s="199">
        <f>IF(N577="snížená",J577,0)</f>
        <v>0</v>
      </c>
      <c r="BG577" s="199">
        <f>IF(N577="zákl. přenesená",J577,0)</f>
        <v>0</v>
      </c>
      <c r="BH577" s="199">
        <f>IF(N577="sníž. přenesená",J577,0)</f>
        <v>0</v>
      </c>
      <c r="BI577" s="199">
        <f>IF(N577="nulová",J577,0)</f>
        <v>0</v>
      </c>
      <c r="BJ577" s="16" t="s">
        <v>21</v>
      </c>
      <c r="BK577" s="199">
        <f>ROUND(I577*H577,2)</f>
        <v>0</v>
      </c>
      <c r="BL577" s="16" t="s">
        <v>652</v>
      </c>
      <c r="BM577" s="198" t="s">
        <v>671</v>
      </c>
    </row>
    <row r="578" spans="2:12" s="1" customFormat="1" ht="6.95" customHeight="1">
      <c r="B578" s="48"/>
      <c r="C578" s="49"/>
      <c r="D578" s="49"/>
      <c r="E578" s="49"/>
      <c r="F578" s="49"/>
      <c r="G578" s="49"/>
      <c r="H578" s="49"/>
      <c r="I578" s="137"/>
      <c r="J578" s="49"/>
      <c r="K578" s="49"/>
      <c r="L578" s="37"/>
    </row>
  </sheetData>
  <sheetProtection algorithmName="SHA-512" hashValue="r2mdUkrDm99sVBoDRuCkSjVcSizQuy7Bj5/9Dzyo37HoYMDcbemCLQ8lkMWeDCzlrVieYkgbEbH/nQL6hKGo0g==" saltValue="y2I6+87vF8xFkdCvLWw+4PioZLCNTS7sYjRBePcafCVdCqW6pJwYxzbUGz3sBaQf6McM6YlCk8kmW3xZEbYqRg==" spinCount="100000" sheet="1" objects="1" scenarios="1" formatColumns="0" formatRows="0" autoFilter="0"/>
  <autoFilter ref="C134:K577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Kratochvílová</dc:creator>
  <cp:keywords/>
  <dc:description/>
  <cp:lastModifiedBy>Topič Petr, Ing.</cp:lastModifiedBy>
  <dcterms:created xsi:type="dcterms:W3CDTF">2019-06-05T16:46:44Z</dcterms:created>
  <dcterms:modified xsi:type="dcterms:W3CDTF">2019-06-27T09:02:49Z</dcterms:modified>
  <cp:category/>
  <cp:version/>
  <cp:contentType/>
  <cp:contentStatus/>
</cp:coreProperties>
</file>