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860" yWindow="0" windowWidth="18270" windowHeight="11760" tabRatio="916" activeTab="1"/>
  </bookViews>
  <sheets>
    <sheet name="CELKOVÁ REKAPITULACE" sheetId="1" r:id="rId1"/>
    <sheet name="SO01-STAVBA" sheetId="17" r:id="rId2"/>
    <sheet name="SO01-ZTI" sheetId="4" r:id="rId3"/>
    <sheet name="SO01-VZT" sheetId="6" r:id="rId4"/>
    <sheet name="SO01-ÚT" sheetId="5" r:id="rId5"/>
    <sheet name="SO01-EL.SILNOPROUD" sheetId="15" r:id="rId6"/>
    <sheet name="SO01-EL.SLABOPROUD" sheetId="16" r:id="rId7"/>
    <sheet name="SO02-OPLOCENÍ" sheetId="7" r:id="rId8"/>
    <sheet name="SO03-KANAL.PŘÍPOJKA" sheetId="8" r:id="rId9"/>
    <sheet name="SO04-VODOVOD.PŘÍPOJKA" sheetId="9" r:id="rId10"/>
    <sheet name="SO05-PLYN.PŘÍPOJKA" sheetId="10" r:id="rId11"/>
    <sheet name="SO06-EL.PŘÍPOJKA SILNOPROUD" sheetId="11" r:id="rId12"/>
    <sheet name="SO07-ŠTÍTOVÁ STĚNA" sheetId="12" r:id="rId13"/>
    <sheet name="SO08-VENKOVNÍ CHODNÍK" sheetId="13" r:id="rId14"/>
    <sheet name="SO09-EL.PŘÍPOJKA SLABOPROUD" sheetId="14" r:id="rId15"/>
  </sheets>
  <externalReferences>
    <externalReference r:id="rId18"/>
  </externalReferences>
  <definedNames/>
  <calcPr calcId="152511"/>
</workbook>
</file>

<file path=xl/comments14.xml><?xml version="1.0" encoding="utf-8"?>
<comments xmlns="http://schemas.openxmlformats.org/spreadsheetml/2006/main">
  <authors>
    <author>FN</author>
  </authors>
  <commentList>
    <comment ref="A49" authorId="0">
      <text>
        <r>
          <rPr>
            <b/>
            <sz val="8"/>
            <rFont val="Tahoma"/>
            <family val="2"/>
          </rPr>
          <t>FN: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2"/>
          </rPr>
          <t>FN: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<sst xmlns="http://schemas.openxmlformats.org/spreadsheetml/2006/main" count="4727" uniqueCount="2396">
  <si>
    <t>STAVEBNÍ ÚPRAVY STÁVAJÍCÍHO OBJEKTU</t>
  </si>
  <si>
    <t>CELKOVÁ REKAPITULACE</t>
  </si>
  <si>
    <t>JKSO</t>
  </si>
  <si>
    <t>801.3</t>
  </si>
  <si>
    <t xml:space="preserve"> </t>
  </si>
  <si>
    <t>SOUČET</t>
  </si>
  <si>
    <t>OSTATNÍ</t>
  </si>
  <si>
    <t>DPH</t>
  </si>
  <si>
    <t>VEDLEJŠÍ ROZPOČTOVÉ NÁKLADY</t>
  </si>
  <si>
    <t>nájem buňky, nájem za mobilní wc</t>
  </si>
  <si>
    <t>zřízení staveniště- doprava stav buňky a dočasné připojení vody a elektro</t>
  </si>
  <si>
    <t>zajištěni proti přístupu nepovolaných osob na staveniště</t>
  </si>
  <si>
    <t>úklid staveniště</t>
  </si>
  <si>
    <t>uvede zhotovitel beprodleně do původního stavu, náklady na zajištění opatření</t>
  </si>
  <si>
    <t>k dočasné ochraně vzrostlých dřevin</t>
  </si>
  <si>
    <t>OSTATNÍ NÁKLADY</t>
  </si>
  <si>
    <t>ZKOUŠKY A REVIZE</t>
  </si>
  <si>
    <t>náklady na zajištění všech nezbytných akoušek a atestů dle ČSN</t>
  </si>
  <si>
    <t>a případně jiných právních předpisů platných v době provádění díla</t>
  </si>
  <si>
    <t>kterými bude prokázáno dosažení předepsané kvality a předepsaných</t>
  </si>
  <si>
    <t>parametrů díla</t>
  </si>
  <si>
    <t>FOTODOKUMENTACE PROVÁDĚNÉHO DÍLA</t>
  </si>
  <si>
    <t>náklady na zajištění průběžné fotodokumentace provádění díla</t>
  </si>
  <si>
    <t>zhotovitel zajistí a předá objednateli průběžnou fotodokumentaci</t>
  </si>
  <si>
    <t>realizace díla v digitálním vyhotovení, zejména části stavby a konstrukce</t>
  </si>
  <si>
    <t>před jejich zakrytím</t>
  </si>
  <si>
    <t>KOORDINAČNÍ A KOMPLETAČNÍ ČINNOST</t>
  </si>
  <si>
    <t>náklady na zajištění koordinační činnost subdodavatelů zhotovitele</t>
  </si>
  <si>
    <t>zajištění a provedneí všech nezbytných opatření organizačního</t>
  </si>
  <si>
    <t>a stavebně technologického charakteru k řádnému provedení díla</t>
  </si>
  <si>
    <t>předání všech podkladů o dokončené stavbě</t>
  </si>
  <si>
    <t>ZAŘÍZENÍ STAVENIŠTĚ</t>
  </si>
  <si>
    <t>CELKOVÉ NÁKLADY ZA STAVBU</t>
  </si>
  <si>
    <t>KČ</t>
  </si>
  <si>
    <t>poplatky za stavební odběr elektřiny vodné a stočné</t>
  </si>
  <si>
    <t>odpojení od energií , naložení a odvoz stav buňky</t>
  </si>
  <si>
    <t>náklady na úpravu pozemků , jež nejsou součástí díla, ale budou stavbou dotčeny</t>
  </si>
  <si>
    <t>DOPRAVNÍ VLIVY</t>
  </si>
  <si>
    <t>PROVOZNÍ A ÚZEMNÍ VLIVY</t>
  </si>
  <si>
    <t>VYBUDOVÁNÍ,PROVOZ , ÚDRŽBA A ODSTRANĚNÍ ZAŘÍZENÍ STAVENIŠTĚ</t>
  </si>
  <si>
    <t>PROJEKT SKUTEČNÉHO PROVEDENÍ STAVBY</t>
  </si>
  <si>
    <t>A</t>
  </si>
  <si>
    <t>B</t>
  </si>
  <si>
    <t>C</t>
  </si>
  <si>
    <t xml:space="preserve">  </t>
  </si>
  <si>
    <t>E</t>
  </si>
  <si>
    <t>FAKULTNÍ ZÁKLADNÍ ŠKOLA</t>
  </si>
  <si>
    <t>FAKLUTNÍ ZÁKLADNÍ ŠKOLA</t>
  </si>
  <si>
    <t>Drtinova 3215/3a Praha 5 Smíchov</t>
  </si>
  <si>
    <t>OBJEKT SO 01  FZŠ  DRTINOVA</t>
  </si>
  <si>
    <t>OBJEKT SO  03  PŘÍPOJKA KANALIZACE</t>
  </si>
  <si>
    <t>OBJEKT SO  02  OPLOCENÍ</t>
  </si>
  <si>
    <t>OBJEKT SO  05  PŘÍPOJKA PLYNOVÁ</t>
  </si>
  <si>
    <t>OBJEKT SO  04  PŘÍPOJKA VODOVODNÍ</t>
  </si>
  <si>
    <t>OBJEKT SO  06  PŘÍPOJKA ELEKTRO</t>
  </si>
  <si>
    <t>OBJEKT SO  08  VENKOVNÍ CHODNÍK TERÉNNÍ ÚPRAVY</t>
  </si>
  <si>
    <t>OBJEKT SO  07  ŠTÍTOVÁ STĚNA - OHRADNÍ ZEĎ</t>
  </si>
  <si>
    <t>Drtinova  3215/3a  Praha 5 Smíchov</t>
  </si>
  <si>
    <t>stavební úpravy stávajícího objektu</t>
  </si>
  <si>
    <t>SO 01   FZŠ  Drtinova</t>
  </si>
  <si>
    <t>ZEMNÍ PRÁCE</t>
  </si>
  <si>
    <t>LEŠENÍ</t>
  </si>
  <si>
    <t>ZÁKLADY</t>
  </si>
  <si>
    <t>SVISLÉ KONSTRUKCE</t>
  </si>
  <si>
    <t>VODOROVNÉ KONSTRUKCE</t>
  </si>
  <si>
    <t>ÚPRAVY POVRCHŮ</t>
  </si>
  <si>
    <t>DOKONČUJÍCÍ PRÁCE</t>
  </si>
  <si>
    <t>PŘESUN HMOT</t>
  </si>
  <si>
    <t>BOURÁNÍ</t>
  </si>
  <si>
    <t>OPRAVA ÚDRŽBA</t>
  </si>
  <si>
    <t>IZOLACE PROTI ZEMNÍ VLHKOSTI</t>
  </si>
  <si>
    <t>POVLAKOVÉ KRYTINY</t>
  </si>
  <si>
    <t>IZOLACE TEPELNÉ</t>
  </si>
  <si>
    <t>IZOLACE AKUSTICKÉ</t>
  </si>
  <si>
    <t>ZDRAVOTNÍ TECHNIKA</t>
  </si>
  <si>
    <t>ÚSTŘEDNÍ VYTÁPĚNÍ</t>
  </si>
  <si>
    <t>KONSTRUKCE TESAŘSKÉ</t>
  </si>
  <si>
    <t>SÁDROKARTONY</t>
  </si>
  <si>
    <t>KONSTRUKCE KLEMPÍŘSKÉ</t>
  </si>
  <si>
    <t>KRYTINY TVRDÉ</t>
  </si>
  <si>
    <t>KONSTRUKCE TRUHLÁŘSKÉ</t>
  </si>
  <si>
    <t>STAVEBNÍ KOVOVÉ KONSTRUKCE</t>
  </si>
  <si>
    <t>KERAMICKÉ DLAŽBY</t>
  </si>
  <si>
    <t>PODLAHY TERACOVÉ</t>
  </si>
  <si>
    <t>PODLAHY VLYSOVÉ</t>
  </si>
  <si>
    <t>PODLAHY LITÉ</t>
  </si>
  <si>
    <t>KERAMICKÉ OBKLADY</t>
  </si>
  <si>
    <t>NÁTĚRY</t>
  </si>
  <si>
    <t>MALBY</t>
  </si>
  <si>
    <t>ŽALUZIE</t>
  </si>
  <si>
    <t>ELEKTROINSTALACE</t>
  </si>
  <si>
    <t>SLABOPROUD</t>
  </si>
  <si>
    <t>VZDUCHOTECHNIKA</t>
  </si>
  <si>
    <t>139711101</t>
  </si>
  <si>
    <t>VYKOP UZAVŘ PROSTOR TŘ. 1-4</t>
  </si>
  <si>
    <t>M3</t>
  </si>
  <si>
    <t>výtah</t>
  </si>
  <si>
    <t xml:space="preserve">3.2*3.2*(1.05+0.36) </t>
  </si>
  <si>
    <t xml:space="preserve">14.438 </t>
  </si>
  <si>
    <t>dodat izol</t>
  </si>
  <si>
    <t xml:space="preserve">0.55*0.965*(24.67-0.65*2)*2 </t>
  </si>
  <si>
    <t>24.807</t>
  </si>
  <si>
    <t xml:space="preserve">0.55*0.965*(16.45-0.8-0.65)*2 </t>
  </si>
  <si>
    <t>15.923</t>
  </si>
  <si>
    <t xml:space="preserve">0.965*4*3 </t>
  </si>
  <si>
    <t>kanalizace</t>
  </si>
  <si>
    <t xml:space="preserve">80*1*(1.5-0.2) </t>
  </si>
  <si>
    <t>151101101</t>
  </si>
  <si>
    <t>PAŽENÍ PŘÍLOŽNÉ HL.DO 2M RÝHY</t>
  </si>
  <si>
    <t>M2</t>
  </si>
  <si>
    <t>kanal</t>
  </si>
  <si>
    <t xml:space="preserve">80*1.5*2 </t>
  </si>
  <si>
    <t>151101111</t>
  </si>
  <si>
    <t>ODSTRANĚNÍ PAŽENÍ RÝH HL. 2M PŘÍL.</t>
  </si>
  <si>
    <t>162201211</t>
  </si>
  <si>
    <t>VODOR PŘEM KOLEČ TŘ 4 10M</t>
  </si>
  <si>
    <t>162201219</t>
  </si>
  <si>
    <t>PŘÍPL VODOR PŘEM KOLEČ TŘ 4 ZKD 10M</t>
  </si>
  <si>
    <t>90,748*5</t>
  </si>
  <si>
    <t>167101101</t>
  </si>
  <si>
    <t>NAKLÁDÁNÍ VÝKOPKU DO 100M3 TŘ. 4</t>
  </si>
  <si>
    <t>162701105</t>
  </si>
  <si>
    <t>VODOROVNÉ PŘEM.VÝK/SYP DO 10000M1-4</t>
  </si>
  <si>
    <t>izol</t>
  </si>
  <si>
    <t xml:space="preserve">66.748 </t>
  </si>
  <si>
    <t>162701109</t>
  </si>
  <si>
    <t>PŘÍPLATEK ZKD 1000M TŘ.1-4</t>
  </si>
  <si>
    <t>90,748*20</t>
  </si>
  <si>
    <t>171201201</t>
  </si>
  <si>
    <t>ULOŽENI SYPANINY NA SKLÁDKU</t>
  </si>
  <si>
    <t>171201211</t>
  </si>
  <si>
    <t>SKLÁDKOVNÉ ZEMINA</t>
  </si>
  <si>
    <t>T</t>
  </si>
  <si>
    <t xml:space="preserve">90.748*1.8 </t>
  </si>
  <si>
    <t>174101102</t>
  </si>
  <si>
    <t>ZÁSYP ZHUTNĚNÝ UZAVŘ.PROSTOR</t>
  </si>
  <si>
    <t xml:space="preserve">-2.59*2.59*1.41 </t>
  </si>
  <si>
    <t>104-24</t>
  </si>
  <si>
    <t>583336780</t>
  </si>
  <si>
    <t>STERK HR 16-32 D</t>
  </si>
  <si>
    <t xml:space="preserve">57.729*2 </t>
  </si>
  <si>
    <t>941111112</t>
  </si>
  <si>
    <t>MTŽ LEŠ ŘAD TRUB LEH+PODL Š0,9 V25M</t>
  </si>
  <si>
    <t>941111212</t>
  </si>
  <si>
    <t>PŘÍPL ZKD DEN LEŠENÍ K 94111-1112</t>
  </si>
  <si>
    <t>941955001</t>
  </si>
  <si>
    <t>LEŠ LEH POMOC H PODLAH 1,2M</t>
  </si>
  <si>
    <t xml:space="preserve">18.56+13.56+57.38+42.63+24.3+15.81 </t>
  </si>
  <si>
    <t xml:space="preserve">15.22+55.42+3.77+5.46+5.53+7.6+3.81 </t>
  </si>
  <si>
    <t xml:space="preserve">55.99+50.59+56.9+41.58+17.64+5.55 </t>
  </si>
  <si>
    <t xml:space="preserve">6.92+3.05+9.62+1.98 </t>
  </si>
  <si>
    <t xml:space="preserve">91.36+35.23+36.42+17.89+6.2+6.01 </t>
  </si>
  <si>
    <t xml:space="preserve">3.91+9.61+1.98 </t>
  </si>
  <si>
    <t xml:space="preserve">16.13+220.94+13.53 </t>
  </si>
  <si>
    <t>273321411</t>
  </si>
  <si>
    <t>ZÁKLADOVÁ DESKA ŽB C20/25</t>
  </si>
  <si>
    <t xml:space="preserve">0.2*2.71*2.71 </t>
  </si>
  <si>
    <t>273362021</t>
  </si>
  <si>
    <t>VÝZTUŽ ZÁKL DESEK SVAŘ SÍTĚ KARI</t>
  </si>
  <si>
    <t xml:space="preserve">2.71*2.71*7.85*0.001*1.1 </t>
  </si>
  <si>
    <t>DOBETONOVANI ZÁKLAD ZDIVA TŘ B25</t>
  </si>
  <si>
    <t>vIz vybourání dodat izolace</t>
  </si>
  <si>
    <t>342248122</t>
  </si>
  <si>
    <t>PŘÍČKY PTH AKU 30;MVC5;TL.14CM    cihelný blok</t>
  </si>
  <si>
    <t xml:space="preserve">(3.525+1.55)*4.1-0.9*1.97 </t>
  </si>
  <si>
    <t xml:space="preserve">(1.68+3.64-1.8)*(4.1+0.155)-0.7*1.97 </t>
  </si>
  <si>
    <t xml:space="preserve">(3.525+1.55)*(4.16+0.155)-0.9*1.97 </t>
  </si>
  <si>
    <t xml:space="preserve">2.95*(3.355+0.125*2+1.295)*0.5*2 </t>
  </si>
  <si>
    <t xml:space="preserve">(4.45+3.395+1.07+2.2+0.8)*(3.355+0.125) </t>
  </si>
  <si>
    <t xml:space="preserve">6.3*(3.55+0.125) </t>
  </si>
  <si>
    <t xml:space="preserve">2.5*(3.48+1.42)*0.5 </t>
  </si>
  <si>
    <t xml:space="preserve">-0.8*1.97*2 </t>
  </si>
  <si>
    <t>311238131</t>
  </si>
  <si>
    <t>ZEĎ NOS AKU 25 PTH AKU P15 MVC  broušený akustický blok</t>
  </si>
  <si>
    <t xml:space="preserve">1.1*4.25 </t>
  </si>
  <si>
    <t xml:space="preserve">7*(4.1+0.155) </t>
  </si>
  <si>
    <t xml:space="preserve">7*(4.16+0.155)*2 </t>
  </si>
  <si>
    <t xml:space="preserve">1.1*(4.16+0.155) </t>
  </si>
  <si>
    <t xml:space="preserve">-0.9*1.97 </t>
  </si>
  <si>
    <t xml:space="preserve">2.705*(3.355+0.125+1.295+0.125)*0.5 </t>
  </si>
  <si>
    <t xml:space="preserve">2.755*(3.355+0.125*2+1.295)*0.5 </t>
  </si>
  <si>
    <t>317168122</t>
  </si>
  <si>
    <t>PŘEKLAD KERAM PLOCHÝ Š 14,5 DL 125                    L01</t>
  </si>
  <si>
    <t>KUS</t>
  </si>
  <si>
    <t>342291122</t>
  </si>
  <si>
    <t>UKOTVENÍ PŘÍČKA TL 10CM- ZEĎ KOTVA</t>
  </si>
  <si>
    <t>M</t>
  </si>
  <si>
    <t xml:space="preserve">4.1*2 </t>
  </si>
  <si>
    <t xml:space="preserve">4*2 </t>
  </si>
  <si>
    <t>IZOL PŘIZDIVKA TVARNICE ZTRAC BEDNENI TL 100</t>
  </si>
  <si>
    <t>2.5*4*1.2</t>
  </si>
  <si>
    <t>346244382</t>
  </si>
  <si>
    <t>PLENT VÁLCOV NOSNÍK V 30CM CIHLA</t>
  </si>
  <si>
    <t>2+3</t>
  </si>
  <si>
    <t xml:space="preserve">7*0.26*2*3 </t>
  </si>
  <si>
    <t>310239211</t>
  </si>
  <si>
    <t>ZAZDÍVKA OTV 4M2 ZDIVO CI MVC</t>
  </si>
  <si>
    <t>mont otvory</t>
  </si>
  <si>
    <t>319201321</t>
  </si>
  <si>
    <t>dodat izol svislá izol</t>
  </si>
  <si>
    <t>317121251</t>
  </si>
  <si>
    <t>MTŽ PŘEKLADŮ PREF SV 180CM DO RÝH</t>
  </si>
  <si>
    <t>593211070</t>
  </si>
  <si>
    <t>PŘEKLAD ŽELEZOBETONOVÝ RZP 3/150-R8 149X14X21</t>
  </si>
  <si>
    <t>319201254</t>
  </si>
  <si>
    <t>DOD IZOL ZDIVO TL -80 NEREZ PLECH    HW-SYSTÉM  viz PD</t>
  </si>
  <si>
    <t xml:space="preserve">16.45*2 </t>
  </si>
  <si>
    <t xml:space="preserve">24.67-12 </t>
  </si>
  <si>
    <t xml:space="preserve">4+3.9 </t>
  </si>
  <si>
    <t>319201255</t>
  </si>
  <si>
    <t>DOD IZOL ZDIVO TL -100 NEREZ PLECH   HW SYSTÉM  viz PD</t>
  </si>
  <si>
    <t xml:space="preserve">1*24.67 </t>
  </si>
  <si>
    <t>310237251</t>
  </si>
  <si>
    <t>ZAZDÍVKA OTV 0,25M2 ZDIVO CI 45CM</t>
  </si>
  <si>
    <t>340239226</t>
  </si>
  <si>
    <t>ZAZDÍVKA -4M2 PŘÍČKY PTH P+D 14CM</t>
  </si>
  <si>
    <t xml:space="preserve">1*2.1*3 </t>
  </si>
  <si>
    <t>PODEZDENI HEB PROFILU STROPU</t>
  </si>
  <si>
    <t>4 np</t>
  </si>
  <si>
    <t xml:space="preserve">0.2*0.2*23.37*2 </t>
  </si>
  <si>
    <t>340239224</t>
  </si>
  <si>
    <t>ZAZDÍVKA -4M2 PŘÍČKY PTH P+D 24CM</t>
  </si>
  <si>
    <t>1 až 3</t>
  </si>
  <si>
    <t>1*2.1 *3</t>
  </si>
  <si>
    <t>411354203</t>
  </si>
  <si>
    <t>BEDNĚNÍ STROP PLECH LESK 40/0,55MM</t>
  </si>
  <si>
    <t xml:space="preserve">23.37*(4.42+1.855+0.875+0.65+2.95) </t>
  </si>
  <si>
    <t xml:space="preserve">11.05*(1.91+1.855+1.135) </t>
  </si>
  <si>
    <t>komíny</t>
  </si>
  <si>
    <t xml:space="preserve">-0.65*(2.01+0.62+1.72+1.7+1.5) </t>
  </si>
  <si>
    <t>schod</t>
  </si>
  <si>
    <t xml:space="preserve">-(1.15*5.033+1.35*1.85+0.45*1.3) </t>
  </si>
  <si>
    <t>411321515</t>
  </si>
  <si>
    <t>STROP DESKOVÝ BETON C20/25</t>
  </si>
  <si>
    <t xml:space="preserve">291.595*0.04*0.5 </t>
  </si>
  <si>
    <t xml:space="preserve">291.595*0.04 </t>
  </si>
  <si>
    <t>413941125</t>
  </si>
  <si>
    <t>OSAZOVANI NOSNÍK Č 24- STROP</t>
  </si>
  <si>
    <t>I26</t>
  </si>
  <si>
    <t xml:space="preserve">7.55*2*41.9*0.001 </t>
  </si>
  <si>
    <t xml:space="preserve">7.55*4*41.9*0.001 </t>
  </si>
  <si>
    <t>134809300</t>
  </si>
  <si>
    <t>TYC OCEL I S 235 JR OZNAC 260</t>
  </si>
  <si>
    <t>413941123</t>
  </si>
  <si>
    <t>OSAZOVANI NOSNÍK Č 22 STROP</t>
  </si>
  <si>
    <t>HEB16</t>
  </si>
  <si>
    <t xml:space="preserve">(7.15+0.65+2.95)*18*42.6*0.001 </t>
  </si>
  <si>
    <t xml:space="preserve">4.8*2*42.6*0.001 </t>
  </si>
  <si>
    <t>I16</t>
  </si>
  <si>
    <t xml:space="preserve">(7.15+0.65+2.95)*14*17.9*0.001 </t>
  </si>
  <si>
    <t>4,8*8*17,9*0,001</t>
  </si>
  <si>
    <t>TYC OCEL  I 160</t>
  </si>
  <si>
    <t xml:space="preserve">2.694+0.687 </t>
  </si>
  <si>
    <t>133884400</t>
  </si>
  <si>
    <t>TYC OCEL HEB S 235 JR OZNAC 160</t>
  </si>
  <si>
    <t xml:space="preserve">8.243+0.409 </t>
  </si>
  <si>
    <t>413232221</t>
  </si>
  <si>
    <t>ZAZD HLAV VÁLC NOSNÍKŮ H30CM</t>
  </si>
  <si>
    <t xml:space="preserve">42*2 </t>
  </si>
  <si>
    <t xml:space="preserve">4+8 </t>
  </si>
  <si>
    <t>612451121</t>
  </si>
  <si>
    <t>VNI OMÍTKA ZDÍ CEMENT HLADKÁ  keram obklady</t>
  </si>
  <si>
    <t>viz keramické obklady</t>
  </si>
  <si>
    <t>VNI OMÍTKA ZDI SMS HLADKÁ</t>
  </si>
  <si>
    <t xml:space="preserve">1*2 </t>
  </si>
  <si>
    <t xml:space="preserve">(4.1-2)*(1.1+3.425) </t>
  </si>
  <si>
    <t xml:space="preserve">2.1*(3.525+1.55) </t>
  </si>
  <si>
    <t xml:space="preserve">2.1*(0.9+0.05+1.85) </t>
  </si>
  <si>
    <t xml:space="preserve">(2.8+3.7)*(4.1-2) </t>
  </si>
  <si>
    <t xml:space="preserve">(2.8+1.8)*(4.1-2) </t>
  </si>
  <si>
    <t xml:space="preserve">7*4.1*2 </t>
  </si>
  <si>
    <t xml:space="preserve">(3.425+1.1)*(4.16-2) </t>
  </si>
  <si>
    <t xml:space="preserve">(1.85+0.05+0.9)*2.16 </t>
  </si>
  <si>
    <t xml:space="preserve">(3.525+1.55)*2.16 </t>
  </si>
  <si>
    <t xml:space="preserve">7*4.16*4 </t>
  </si>
  <si>
    <t xml:space="preserve">(3.395+4.45)*2*3.355-0.9*1.97 </t>
  </si>
  <si>
    <t xml:space="preserve">4.75*3.355+2.85*(3.355+1.295)*0.5 </t>
  </si>
  <si>
    <t xml:space="preserve">-0.8*1.97 </t>
  </si>
  <si>
    <t xml:space="preserve">2.95*(3.355+1.295)*0.5*2 </t>
  </si>
  <si>
    <t xml:space="preserve">3.355*(0.695+0.6+1.42+2.755) </t>
  </si>
  <si>
    <t>nové om</t>
  </si>
  <si>
    <t>odd714</t>
  </si>
  <si>
    <t xml:space="preserve">-231.28 </t>
  </si>
  <si>
    <t>1 np</t>
  </si>
  <si>
    <t>620991121</t>
  </si>
  <si>
    <t>ZAKRÝVÁNÍ VÝPLŇ VNĚ OTVORŮ LEŠENÍ</t>
  </si>
  <si>
    <t>622476015</t>
  </si>
  <si>
    <t xml:space="preserve">(1.12-0.4+0.9)*(24.67+16.45*2+6.335*2) </t>
  </si>
  <si>
    <t xml:space="preserve">-1.8 </t>
  </si>
  <si>
    <t>631312611</t>
  </si>
  <si>
    <t>MAZANINA -8CM BETON C16/20  +dilatace od zdi</t>
  </si>
  <si>
    <t>f01</t>
  </si>
  <si>
    <t>f02</t>
  </si>
  <si>
    <t xml:space="preserve">90.13 </t>
  </si>
  <si>
    <t>f03</t>
  </si>
  <si>
    <t xml:space="preserve">26.17 </t>
  </si>
  <si>
    <t>631319171</t>
  </si>
  <si>
    <t>PŘÍPL MAZANINA 8 STRŽENÝ POVRCH</t>
  </si>
  <si>
    <t>631362021</t>
  </si>
  <si>
    <t>VÝZTUŽ MAZANINA SVAŘ SÍTĚ KARI</t>
  </si>
  <si>
    <t xml:space="preserve">0.358/0.1*7.95*1.1*0.001 </t>
  </si>
  <si>
    <t>631313811</t>
  </si>
  <si>
    <t>MAZANINA -12CM BETON C20/25   dodat izol</t>
  </si>
  <si>
    <t xml:space="preserve">0.55*(24.67-0.65*2)*0.1*2 </t>
  </si>
  <si>
    <t xml:space="preserve">0.55*(16.45-0.8-0.65)*0.1*2 </t>
  </si>
  <si>
    <t xml:space="preserve">4*3.9*0.1 </t>
  </si>
  <si>
    <t xml:space="preserve">2.5*2.5*0.1 </t>
  </si>
  <si>
    <t>631315811</t>
  </si>
  <si>
    <t>MAZANINA -24CM BETON C20/25</t>
  </si>
  <si>
    <t xml:space="preserve">0.8*0.155*(8.005+1.83+2.11+11.7+7.725)*2 </t>
  </si>
  <si>
    <t xml:space="preserve">0.8*0.155*(4+2.8)*2 </t>
  </si>
  <si>
    <t xml:space="preserve">0.8*0.155*(3.9+4)*2 </t>
  </si>
  <si>
    <t>632450124</t>
  </si>
  <si>
    <t>VYROV CEM POTĚR 5CM SUCH SMĚS PÁS</t>
  </si>
  <si>
    <t>parapety</t>
  </si>
  <si>
    <t xml:space="preserve">0.3*(1.5*26+1.225*6+1.4*15+0.9*5+0.6*2) </t>
  </si>
  <si>
    <t xml:space="preserve">0.25*(87.9+1.72) </t>
  </si>
  <si>
    <t>MAZANINA -12CM BETON C20/25</t>
  </si>
  <si>
    <t xml:space="preserve">3.58*0.1 </t>
  </si>
  <si>
    <t>dod izol</t>
  </si>
  <si>
    <t xml:space="preserve">0.1*0.55*(8.005+1.83+2.5+2.11+7.725)*2 </t>
  </si>
  <si>
    <t xml:space="preserve">0.1*0.55*(7+2.8)*2 </t>
  </si>
  <si>
    <t xml:space="preserve">0.1*0.55*(3.9+4)*2 </t>
  </si>
  <si>
    <t>631319173</t>
  </si>
  <si>
    <t>PŘÍPL MAZANINA 12 STRŽENÝ POVRCH</t>
  </si>
  <si>
    <t>642942611</t>
  </si>
  <si>
    <t>OSAZ DVEŘ ZÁRUBNĚ KOV -2,5M2 PĚNA</t>
  </si>
  <si>
    <t>d06</t>
  </si>
  <si>
    <t>80/197</t>
  </si>
  <si>
    <t>d07</t>
  </si>
  <si>
    <t>553311560</t>
  </si>
  <si>
    <t>ZÁRUBEŇ OCELOVÁ PRO BĚŽNÉ ZDĚNÍ H 160 800 L/P</t>
  </si>
  <si>
    <t>952901111</t>
  </si>
  <si>
    <t>VYČIŠTĚNÍ BUDOV PODLAŽÍ V -4M</t>
  </si>
  <si>
    <t xml:space="preserve">(24.67*11.9+12*4.55)*4 </t>
  </si>
  <si>
    <t>998017003</t>
  </si>
  <si>
    <t>PŘESUN OMEZEN MECHANIZ BUDOVA V-24M</t>
  </si>
  <si>
    <t>965043441</t>
  </si>
  <si>
    <t>BOUR PODKLAD B POTĚR TL15CM &gt;4M2</t>
  </si>
  <si>
    <t xml:space="preserve">11.425 </t>
  </si>
  <si>
    <t xml:space="preserve">2.71*2.71*0.155 </t>
  </si>
  <si>
    <t xml:space="preserve">294.595*0.15 </t>
  </si>
  <si>
    <t xml:space="preserve">80*1*0.2 </t>
  </si>
  <si>
    <t>965046119</t>
  </si>
  <si>
    <t>PŘÍPLATEK K BROUŠENÍ STÁVAJÍCÍCH BETONOVÝCH PODLAH</t>
  </si>
  <si>
    <t>teraco 1+2</t>
  </si>
  <si>
    <t>65,88+66,6</t>
  </si>
  <si>
    <t>vlys  1+2</t>
  </si>
  <si>
    <t>181,1+180,9</t>
  </si>
  <si>
    <t>965082933</t>
  </si>
  <si>
    <t>ODSTR NÁSYP PODL TL 20CM &gt;2M2</t>
  </si>
  <si>
    <t>dodizol</t>
  </si>
  <si>
    <t xml:space="preserve">4.221 </t>
  </si>
  <si>
    <t xml:space="preserve">2.61*2.61*0.1 </t>
  </si>
  <si>
    <t xml:space="preserve">294.255*(0.365-0.15) </t>
  </si>
  <si>
    <t>968061125</t>
  </si>
  <si>
    <t>VYVĚŠENÍ DŘ KŘÍD DVEŘI 2M2</t>
  </si>
  <si>
    <t xml:space="preserve">0.6*1.97*3 </t>
  </si>
  <si>
    <t xml:space="preserve">0.8*1.97*2 </t>
  </si>
  <si>
    <t xml:space="preserve">0.9*1.97*29 </t>
  </si>
  <si>
    <t>962031132</t>
  </si>
  <si>
    <t>BOUR PŘÍČEK CI MVC TL1OCM</t>
  </si>
  <si>
    <t xml:space="preserve">1.315*1.95 </t>
  </si>
  <si>
    <t xml:space="preserve">1.3*2.15 </t>
  </si>
  <si>
    <t xml:space="preserve">(1.315+1.3)*2.15-0.6*1.97 </t>
  </si>
  <si>
    <t>962031133</t>
  </si>
  <si>
    <t>BOUR PŘÍČEK CI MVC TL15CM</t>
  </si>
  <si>
    <t xml:space="preserve">(1.55+2.9)*4.2-0.9*1.97 </t>
  </si>
  <si>
    <t xml:space="preserve">1.83*4.2-0.9*1.97 </t>
  </si>
  <si>
    <t xml:space="preserve">1.47*4.2-0.9*1.97 </t>
  </si>
  <si>
    <t xml:space="preserve">(7+0.25)*4.2-0.9*1.97 </t>
  </si>
  <si>
    <t xml:space="preserve">(2.8+2+1.7)*4.2-0.9*1.97 </t>
  </si>
  <si>
    <t xml:space="preserve">(7*2+0.2)*4.2+(3.27+2+1.08)*2.5-0.8*1.97 </t>
  </si>
  <si>
    <t xml:space="preserve">1.4*1.95-0.9*1.97 </t>
  </si>
  <si>
    <t xml:space="preserve">7*4.26-2.09*3.08 </t>
  </si>
  <si>
    <t xml:space="preserve">(7+0.2)*4.26 </t>
  </si>
  <si>
    <t xml:space="preserve">(7+0.15)*4.26 </t>
  </si>
  <si>
    <t xml:space="preserve">(2.8*2+1.75+1.8)*4.26-0.9*1.97*3 </t>
  </si>
  <si>
    <t xml:space="preserve">1.47*4.26-0.9*1.97 </t>
  </si>
  <si>
    <t xml:space="preserve">2.93*4.26-0.8*1.97 </t>
  </si>
  <si>
    <t xml:space="preserve">5*4.1 </t>
  </si>
  <si>
    <t>BOUR STROP ŽB DESKOVÉ TL 8CM schodiště</t>
  </si>
  <si>
    <t xml:space="preserve">1.65*(0.51+1.34)*0.475 </t>
  </si>
  <si>
    <t>BOUR SCHOD RAMEN ŽB SAMONOSNÁ</t>
  </si>
  <si>
    <t xml:space="preserve">1.46*(4.27+1.85+0.5)*0.15 </t>
  </si>
  <si>
    <t>BOUR ZDIVA CI PÁL MV,MVC</t>
  </si>
  <si>
    <t xml:space="preserve">0.65*1.5*2.5*2 </t>
  </si>
  <si>
    <t xml:space="preserve">0.25*1.1*4.16 </t>
  </si>
  <si>
    <t xml:space="preserve">1.144 </t>
  </si>
  <si>
    <t xml:space="preserve">0.3*2.705*4.6*0.5*2 </t>
  </si>
  <si>
    <t>964061341</t>
  </si>
  <si>
    <t>UVOL ZHLAVÍ TRÁMŮ ZDI CI F &gt;500CM2</t>
  </si>
  <si>
    <t>vaz trám</t>
  </si>
  <si>
    <t>VYB SCHODIŠŤOVÉ STUPNĚ BETON</t>
  </si>
  <si>
    <t xml:space="preserve">1.05*23 </t>
  </si>
  <si>
    <t>965042141</t>
  </si>
  <si>
    <t>BOUR PODKLAD B TL 10CM &gt;4M2 odbourání 50 mm</t>
  </si>
  <si>
    <t xml:space="preserve">157.09 </t>
  </si>
  <si>
    <t xml:space="preserve">-273.39 </t>
  </si>
  <si>
    <t xml:space="preserve">273.39*0.05 </t>
  </si>
  <si>
    <t>977311112</t>
  </si>
  <si>
    <t>ŘEZÁNÍ STÁVAJÍCÍCH BETONOVÝCH MAZANIN NEVYZTU</t>
  </si>
  <si>
    <t xml:space="preserve">79.528/0.865 </t>
  </si>
  <si>
    <t xml:space="preserve">2.71*4 </t>
  </si>
  <si>
    <t>výztuha</t>
  </si>
  <si>
    <t xml:space="preserve">7*2 </t>
  </si>
  <si>
    <t xml:space="preserve">7*4 </t>
  </si>
  <si>
    <t xml:space="preserve">80*2 </t>
  </si>
  <si>
    <t>971042551</t>
  </si>
  <si>
    <t>VYB OTV 1M2 ZDI B základy</t>
  </si>
  <si>
    <t xml:space="preserve">0.55*0.865*0.6*6 </t>
  </si>
  <si>
    <t xml:space="preserve">0.55*0.865*0.3*2 </t>
  </si>
  <si>
    <t>973031325</t>
  </si>
  <si>
    <t>VYB KAP ZDÍ CI MVC PL 0,10M2 HL30CM</t>
  </si>
  <si>
    <t>pro zhlaví I 4 np</t>
  </si>
  <si>
    <t>974031666</t>
  </si>
  <si>
    <t>SEK RÝH ZDI CI VTAH NOS HL15CMH25CM</t>
  </si>
  <si>
    <t xml:space="preserve">1.5*3 </t>
  </si>
  <si>
    <t>974042577</t>
  </si>
  <si>
    <t>SEK RÝH DLAŽBA B MONOL HL 20CMŠ30CM</t>
  </si>
  <si>
    <t>pro založení příček</t>
  </si>
  <si>
    <t>973031151</t>
  </si>
  <si>
    <t>VYB VÝKLENKŮ ZDÍ CI MV,MVCPL&gt;0,25M2</t>
  </si>
  <si>
    <t>niky</t>
  </si>
  <si>
    <t xml:space="preserve">0.7*1.15*0.3 </t>
  </si>
  <si>
    <t>976071111</t>
  </si>
  <si>
    <t>VYBOUR ZÁBRADLÍ, MADLA KOVOVÁ</t>
  </si>
  <si>
    <t>976085311</t>
  </si>
  <si>
    <t>VYBOUR KANAL RÁMŮ,POKLOPŮ -0,6M2</t>
  </si>
  <si>
    <t>971035471</t>
  </si>
  <si>
    <t>VYB OTV 0,25M2 ZDI CI PÁL TL75CM</t>
  </si>
  <si>
    <t>komíny HEB</t>
  </si>
  <si>
    <t>971035661</t>
  </si>
  <si>
    <t>VYB OTV 4M2 ZDI CI PÁL TL60CM</t>
  </si>
  <si>
    <t xml:space="preserve">1.1*2.07*0.45 </t>
  </si>
  <si>
    <t>973031813</t>
  </si>
  <si>
    <t>VYB KAPES ZDÍ CI ZAVÁZ PŘÍČKY 15CM</t>
  </si>
  <si>
    <t xml:space="preserve">2*2+4.1*2 </t>
  </si>
  <si>
    <t>973031824</t>
  </si>
  <si>
    <t>VYB KAPES CI MV,ZAVÁZ ZDI TL 30CM</t>
  </si>
  <si>
    <t xml:space="preserve">4.16*5 </t>
  </si>
  <si>
    <t>978013191</t>
  </si>
  <si>
    <t>OTLUČ OMÍT VNITŘ STĚN MV,MVC 100%</t>
  </si>
  <si>
    <t xml:space="preserve"> viz sanační</t>
  </si>
  <si>
    <t>978015391</t>
  </si>
  <si>
    <t>OTLUČ OMÍTKY VEN MV,MVC  100%</t>
  </si>
  <si>
    <t>viz sanační</t>
  </si>
  <si>
    <t>971033681</t>
  </si>
  <si>
    <t>VYB OTV 4M2 ZDI CI TL90CM</t>
  </si>
  <si>
    <t>mont otv</t>
  </si>
  <si>
    <t xml:space="preserve">0.65*1.5*2.5*3 </t>
  </si>
  <si>
    <t>976074121</t>
  </si>
  <si>
    <t>VYBOUR KOTEV ŽELEZA ZDI CI včetně okenní mříž</t>
  </si>
  <si>
    <t xml:space="preserve">16*6 </t>
  </si>
  <si>
    <t>997013115</t>
  </si>
  <si>
    <t>DOPRAVA SUŤ BUDOVA V-18M S MECHANIZ</t>
  </si>
  <si>
    <t>997013501</t>
  </si>
  <si>
    <t>ODVOZ SUTI NA SKLÁDKU -1KM</t>
  </si>
  <si>
    <t>997013509</t>
  </si>
  <si>
    <t>PŘÍPL ODVOZ SUTI NA SKLÁDKU ZKD 1KM</t>
  </si>
  <si>
    <t>997013831</t>
  </si>
  <si>
    <t>SKLÁDKOVNÉ SMĚSNÝ ODPAD</t>
  </si>
  <si>
    <t>997013312</t>
  </si>
  <si>
    <t>MTŽ+DMTŽ SHOZ SUTI V -20M</t>
  </si>
  <si>
    <t>LABORATORNI ROZBOR SUTI</t>
  </si>
  <si>
    <t>KPL</t>
  </si>
  <si>
    <t>975021211</t>
  </si>
  <si>
    <t>PODCHYC NADZÁKL ZDI P STROP TL 45CM</t>
  </si>
  <si>
    <t>OPRAVA A ÚDRŽBA</t>
  </si>
  <si>
    <t>612423621</t>
  </si>
  <si>
    <t>OMÍT RÝH STĚN Š30CM VÁP HLAD po vyb příčkách</t>
  </si>
  <si>
    <t xml:space="preserve">0.15*4.1*5 </t>
  </si>
  <si>
    <t xml:space="preserve">0.15*4.1*7 </t>
  </si>
  <si>
    <t xml:space="preserve">0.15*4.16*10 </t>
  </si>
  <si>
    <t>631312141</t>
  </si>
  <si>
    <t>DOPLNĚNÍ MAZANINY B RÝHY po vyb příčkách</t>
  </si>
  <si>
    <t>451573111</t>
  </si>
  <si>
    <t>LOŽE VÝKOPU ZE ŠTĚRKOPÍSKU  kanalizace</t>
  </si>
  <si>
    <t xml:space="preserve">80*1*0.3 </t>
  </si>
  <si>
    <t>711111001</t>
  </si>
  <si>
    <t>IZOLACE V STUDENÁ PENETR NÁTĚR  2*</t>
  </si>
  <si>
    <t xml:space="preserve">0.7*(24.67-0.65*2)*2*2 </t>
  </si>
  <si>
    <t xml:space="preserve">0.7*(16.45-0.8-0.65)*2*2 </t>
  </si>
  <si>
    <t xml:space="preserve">4*3.9*2 </t>
  </si>
  <si>
    <t xml:space="preserve">2.7*2.7*2 </t>
  </si>
  <si>
    <t>711141559</t>
  </si>
  <si>
    <t>IZOLACE V PÁSY PŘITAVENÉ NAIP 2*</t>
  </si>
  <si>
    <t>711112001</t>
  </si>
  <si>
    <t>IZOLACE S STUDENÁ PENETR NÁTĚR  2*</t>
  </si>
  <si>
    <t xml:space="preserve">79.258/0.865*(0.865+0.255)*2 </t>
  </si>
  <si>
    <t xml:space="preserve">2.41*4*1.3*2 </t>
  </si>
  <si>
    <t>711142559</t>
  </si>
  <si>
    <t>IZOLACE S PÁSY PŘITAVENÉ NAIP 2*</t>
  </si>
  <si>
    <t>F03</t>
  </si>
  <si>
    <t>3,77+5,46+5,53+7,6+3,81</t>
  </si>
  <si>
    <t>F06</t>
  </si>
  <si>
    <t>5,55+6,92+3,05+9,62+1,98</t>
  </si>
  <si>
    <t>6,2+6,01+3,91+9,61+1,98</t>
  </si>
  <si>
    <t>PÁS ASFALTOVANÝ MODIFIKOVANÝ</t>
  </si>
  <si>
    <t>153.226*1.2+230.31*1.15</t>
  </si>
  <si>
    <t>NAPOJENI VODOROVNE HYDROIZOLACE NA STAVAJICI</t>
  </si>
  <si>
    <t>111631500</t>
  </si>
  <si>
    <t>998711203</t>
  </si>
  <si>
    <t>PŘESUN % IZOLACE VODA OBJEKT V -60M</t>
  </si>
  <si>
    <t>ZAJISTENI ROZKRYTE STRECHY PROTI DESTI</t>
  </si>
  <si>
    <t>998712203</t>
  </si>
  <si>
    <t>PŘESUN % POVL KRYTINA OBJEKT V -24M</t>
  </si>
  <si>
    <t>713121111</t>
  </si>
  <si>
    <t>IZOLACE TEP PODLAH VOLNĚ 1VRSTVA</t>
  </si>
  <si>
    <t>f08</t>
  </si>
  <si>
    <t xml:space="preserve">234.47 </t>
  </si>
  <si>
    <t>f09</t>
  </si>
  <si>
    <t xml:space="preserve">19.55 </t>
  </si>
  <si>
    <t>283750000</t>
  </si>
  <si>
    <t>EXPANDOVANÝ POLYSTYREN tl 50 mm   podlahový</t>
  </si>
  <si>
    <t>IZOL TEP STĚN A ZÁKL LEPENÍM PLOŠNĚ dodat izolace</t>
  </si>
  <si>
    <t xml:space="preserve">0.865*(24.67-0.65*2)*2 </t>
  </si>
  <si>
    <t xml:space="preserve">0.865*(11.9+4.55-0.8-0.65)*2 </t>
  </si>
  <si>
    <t xml:space="preserve">0.865*(4+3.6)*2 </t>
  </si>
  <si>
    <t>713151111</t>
  </si>
  <si>
    <t>IZOL TEP STŘECH ŠIK VOLNĚ MEZI KROKVE</t>
  </si>
  <si>
    <t>R01</t>
  </si>
  <si>
    <t xml:space="preserve">(4.5+3.62+4.5)*7 </t>
  </si>
  <si>
    <t xml:space="preserve">10.5*7*0.5*4 </t>
  </si>
  <si>
    <t xml:space="preserve">6.8*7*2 </t>
  </si>
  <si>
    <t xml:space="preserve">5.5*7*0.5*2 </t>
  </si>
  <si>
    <t xml:space="preserve">5.8*7*2 </t>
  </si>
  <si>
    <t>713151121</t>
  </si>
  <si>
    <t>IZOL TEP STŘECH ŠIK VOLNĚ POD KROK</t>
  </si>
  <si>
    <t>2*  (100+40)</t>
  </si>
  <si>
    <t>998713203</t>
  </si>
  <si>
    <t>PŘESUN % TEP IZOLACE OBJEKT V -24M</t>
  </si>
  <si>
    <t>AKUSTICKY PODHLED LEPENY NA STROP</t>
  </si>
  <si>
    <t>PODH2</t>
  </si>
  <si>
    <t>např  stropní podhled ECOPHON MASTER B</t>
  </si>
  <si>
    <t xml:space="preserve">57.38+55.42 </t>
  </si>
  <si>
    <t xml:space="preserve">55.99+50.59+56.9 </t>
  </si>
  <si>
    <t xml:space="preserve">91.36+35.23+36.42 </t>
  </si>
  <si>
    <t>např   ECOPHON AKUSTO WALL C</t>
  </si>
  <si>
    <t>2.01-03.</t>
  </si>
  <si>
    <t xml:space="preserve">7*4.1*4 </t>
  </si>
  <si>
    <t>3.01-03.</t>
  </si>
  <si>
    <t>998714203</t>
  </si>
  <si>
    <t>PŘESUN % AKUS IZOLACE OBJEKT V -24M</t>
  </si>
  <si>
    <t>721000000</t>
  </si>
  <si>
    <t>ZDRAVOTNI TECHNIKA viz příloha</t>
  </si>
  <si>
    <t>731000000</t>
  </si>
  <si>
    <t>USTREDNI VYTAPENI viz příloha</t>
  </si>
  <si>
    <t>762331921</t>
  </si>
  <si>
    <t>VYŘEZÁNÍ STŘEŠ VAZBY -224CM2 DL -3M</t>
  </si>
  <si>
    <t xml:space="preserve">KROKEV 10/16 </t>
  </si>
  <si>
    <t xml:space="preserve">2.4*22 </t>
  </si>
  <si>
    <t>762331913</t>
  </si>
  <si>
    <t>VYŘEZÁNÍ STŘEŠ VAZBY -120CM2 DL -8M</t>
  </si>
  <si>
    <t>KLEŠT</t>
  </si>
  <si>
    <t xml:space="preserve">8*8 </t>
  </si>
  <si>
    <t>762331931</t>
  </si>
  <si>
    <t>VYŘEZÁNÍ STŘEŠ VAZBY -288CM2 DL -3M</t>
  </si>
  <si>
    <t>SLOUP</t>
  </si>
  <si>
    <t xml:space="preserve">1.9*4 </t>
  </si>
  <si>
    <t>762331954</t>
  </si>
  <si>
    <t>VYŘEZÁNÍ STŘEŠ VAZBY 450CM2- DL 8M-</t>
  </si>
  <si>
    <t>VAZ TRÁM</t>
  </si>
  <si>
    <t>762341913</t>
  </si>
  <si>
    <t>VÝŘEZ LAŤOVÁNÍ -25CM2 OTVOR -4M2</t>
  </si>
  <si>
    <t xml:space="preserve">w10 </t>
  </si>
  <si>
    <t xml:space="preserve">1.855*1.765*7 </t>
  </si>
  <si>
    <t xml:space="preserve">22.919 </t>
  </si>
  <si>
    <t xml:space="preserve">w11 </t>
  </si>
  <si>
    <t xml:space="preserve">1.255*1.765*2 </t>
  </si>
  <si>
    <t xml:space="preserve">4.430 </t>
  </si>
  <si>
    <t>762341911</t>
  </si>
  <si>
    <t>VÝŘEZ LAŤOVÁNÍ -25CM2 OTVOR -1M2</t>
  </si>
  <si>
    <t>W09</t>
  </si>
  <si>
    <t xml:space="preserve">0.6*0.6*11 </t>
  </si>
  <si>
    <t>762332932</t>
  </si>
  <si>
    <t>MTŽ DOPL STŘEŠ VAZBY HRANOL -224CM2</t>
  </si>
  <si>
    <t xml:space="preserve">w09 </t>
  </si>
  <si>
    <t xml:space="preserve">(1.8+0.9)*2*11 </t>
  </si>
  <si>
    <t xml:space="preserve">59.400 </t>
  </si>
  <si>
    <t xml:space="preserve">(3.5+2.2)*2*7 </t>
  </si>
  <si>
    <t xml:space="preserve">79.800 </t>
  </si>
  <si>
    <t xml:space="preserve">(1.9+2.2)*2*2 </t>
  </si>
  <si>
    <t xml:space="preserve">16.400 </t>
  </si>
  <si>
    <t>605121300</t>
  </si>
  <si>
    <t>W09-W10</t>
  </si>
  <si>
    <t xml:space="preserve">   výmněny  0,1*0,16*(59,4+79,8+16,4)</t>
  </si>
  <si>
    <t>kleštiny</t>
  </si>
  <si>
    <t xml:space="preserve">sloupky 16/16 </t>
  </si>
  <si>
    <t>762332933</t>
  </si>
  <si>
    <t>MTŽ DOPL STŘEŠ VAZBY HRANOL -288CM2</t>
  </si>
  <si>
    <t xml:space="preserve">2.5*4 </t>
  </si>
  <si>
    <t>762332931</t>
  </si>
  <si>
    <t>MTŽ DOPL STŘEŠ VAZBY HRANOL -120CM2</t>
  </si>
  <si>
    <t xml:space="preserve">kleçt 7/16 </t>
  </si>
  <si>
    <t xml:space="preserve">5.6*8 </t>
  </si>
  <si>
    <t>VYMENA PRO OSAZENI ATELIER OKNA L 100/100/9</t>
  </si>
  <si>
    <t>KG</t>
  </si>
  <si>
    <t>L</t>
  </si>
  <si>
    <t xml:space="preserve">15.04*(0.16*8)*(11+7+2) </t>
  </si>
  <si>
    <t>NASTAVENI SLOUPKU KROVU NA HEB P8/160/180</t>
  </si>
  <si>
    <t>P8</t>
  </si>
  <si>
    <t xml:space="preserve">6.28*(0.18+0.16)*4*9 </t>
  </si>
  <si>
    <t>DOPLNENY OCELOVY SLOUPEK 120/120</t>
  </si>
  <si>
    <t xml:space="preserve">JEKL 120/120/5 </t>
  </si>
  <si>
    <t xml:space="preserve">2.5*115.2 </t>
  </si>
  <si>
    <t>762342911</t>
  </si>
  <si>
    <t>LAŤOVÁNÍ STŘECH PO-22CM OTVOR -1M2</t>
  </si>
  <si>
    <t xml:space="preserve">3.96*0.3 </t>
  </si>
  <si>
    <t>LAŤOVÁNÍ STŘECH PO-22CM OTVOR -4M2</t>
  </si>
  <si>
    <t xml:space="preserve">27.439*0.3 </t>
  </si>
  <si>
    <t>ŘEZIVO STAVEBNÍ STŘEŠNÍ LATĚ IMPREGNOVANÉ</t>
  </si>
  <si>
    <t>31,933*0,06+0,04</t>
  </si>
  <si>
    <t>998762203</t>
  </si>
  <si>
    <t>PŘESUN % TESAŘSKÉ KCE OBJEKT V -24M</t>
  </si>
  <si>
    <t>763251111</t>
  </si>
  <si>
    <t>CELOPLOŠNĚ SLEPENÉ SÁDROVLÁKNITÉ PODLAHOVÉ DESKY 2*10 MM</t>
  </si>
  <si>
    <t>SDK PREDSTĚNA 2X SDK 12,5 + AKUSTICKA IZOL 100</t>
  </si>
  <si>
    <t>A9</t>
  </si>
  <si>
    <t xml:space="preserve">1.295*(22.5+9.9*2+5.7*2) </t>
  </si>
  <si>
    <t>763132310</t>
  </si>
  <si>
    <t>SDK PODHLED ZAV 2XCD D112 GKBI 12,5</t>
  </si>
  <si>
    <t>soc zar  1</t>
  </si>
  <si>
    <t xml:space="preserve">2.8*(1.76+0.05+2.13) </t>
  </si>
  <si>
    <t xml:space="preserve">1.1*3.425 </t>
  </si>
  <si>
    <t xml:space="preserve">3.525*1.55 </t>
  </si>
  <si>
    <t xml:space="preserve">1.975*(1.85+0.05+0.9) </t>
  </si>
  <si>
    <t xml:space="preserve">11.032 </t>
  </si>
  <si>
    <t xml:space="preserve">5.55+6.92+3.05 </t>
  </si>
  <si>
    <t xml:space="preserve">9.61+1.98 </t>
  </si>
  <si>
    <t xml:space="preserve">6.2+6.01+3.91 </t>
  </si>
  <si>
    <t>763161421</t>
  </si>
  <si>
    <t>SDK PODKR ŠIKM 2XCD K311 GKF 12,5</t>
  </si>
  <si>
    <t>4  np</t>
  </si>
  <si>
    <t xml:space="preserve">6.1*(4.5*2+3.62) </t>
  </si>
  <si>
    <t xml:space="preserve">6.1*9.8*0.5*4 </t>
  </si>
  <si>
    <t xml:space="preserve">6.1*7.7*2 </t>
  </si>
  <si>
    <t xml:space="preserve">6.1*5*0.5*2 </t>
  </si>
  <si>
    <t xml:space="preserve">6.1*5.5*2 </t>
  </si>
  <si>
    <t xml:space="preserve">-(0.6*0.6*11+1.855*1.765*7) </t>
  </si>
  <si>
    <t xml:space="preserve">-1.255*1.765*2 </t>
  </si>
  <si>
    <t>SDK  PODHLED  POD  OK SCHODISTE   lomenice</t>
  </si>
  <si>
    <t>podh 3</t>
  </si>
  <si>
    <t>skelné izolační desky ISOVER EVO tl 100 mm+1*SDK protipožární</t>
  </si>
  <si>
    <t xml:space="preserve">1.1*2 </t>
  </si>
  <si>
    <t>764292250</t>
  </si>
  <si>
    <t>STŘEŠNÍ PRVKY CU ÚŽLABÍ RŠ 660</t>
  </si>
  <si>
    <t>K17</t>
  </si>
  <si>
    <t>764291220</t>
  </si>
  <si>
    <t>STŘEŠ PRVKY CU ZÁVĚTRNÁ LIŠTA RŠ330</t>
  </si>
  <si>
    <t>K18</t>
  </si>
  <si>
    <t>998764203</t>
  </si>
  <si>
    <t>PŘESUN % KLEMPÍŘ KCE OBJEKT V 24M</t>
  </si>
  <si>
    <t>764410880</t>
  </si>
  <si>
    <t>DMTŽ OPLECH PARAPETU RŠ -600</t>
  </si>
  <si>
    <t>765321121</t>
  </si>
  <si>
    <t>ŠABL BETTERNIT SLOŽ BEDN+FOLIE -30°</t>
  </si>
  <si>
    <t>765321511</t>
  </si>
  <si>
    <t>HŘEBEN KÓNICKÝ ŠABL+OBDÉL 400/120MM</t>
  </si>
  <si>
    <t>765321521</t>
  </si>
  <si>
    <t>NÁROŽÍ KÓNICKÝ ŠABL+OBDÉL 400/120MM</t>
  </si>
  <si>
    <t>SAMOTAZNA VENTILACNI HLAVICE VE STRESE  OST07</t>
  </si>
  <si>
    <t>765901255</t>
  </si>
  <si>
    <t>765901168</t>
  </si>
  <si>
    <t>998765203</t>
  </si>
  <si>
    <t>PŘESUN % KRYTIN TVRDÉ OBJEKT V -24M</t>
  </si>
  <si>
    <t xml:space="preserve">12.8*7*0.5*2 </t>
  </si>
  <si>
    <t xml:space="preserve">(5.29+0.65+0.5)*7*0.5*4 </t>
  </si>
  <si>
    <t xml:space="preserve">12.63*7 </t>
  </si>
  <si>
    <t xml:space="preserve">4.2*7*2 </t>
  </si>
  <si>
    <t>765328811</t>
  </si>
  <si>
    <t xml:space="preserve">12.63+7.935+0.6+1.465+0.6 </t>
  </si>
  <si>
    <t xml:space="preserve">9.8*4 </t>
  </si>
  <si>
    <t>DEMONTAZ VYKLOPNYCH OKEN střecha</t>
  </si>
  <si>
    <t>MONT+DOD MADLA SCHOD ZABRADLI BUK+NATER LAK</t>
  </si>
  <si>
    <t>MTZ+DOD INTERIER DVERE MASIV DUBOVE  S NADSVĚTLÍKEM     D01</t>
  </si>
  <si>
    <t>MTZ+DOD INTERIER DVERE MASIV DUBOVE  S NADSVĚTLÍKEM     D02</t>
  </si>
  <si>
    <t>800/2600 +OBLOŽK ZÁRUBEŇ   viz popis PD</t>
  </si>
  <si>
    <t>MTZ+DOD INTERIEROVE DVERE DYHOVANE DUB                              D03</t>
  </si>
  <si>
    <t>800/2020 +OBLOŽK ZÁRUBEŇ   viz popis PD</t>
  </si>
  <si>
    <t>MTZ+DOD INTERIER DVERE MASIV DUBOVE  S NADSVĚTLÍKEM     D04</t>
  </si>
  <si>
    <t>EI 30 DP3-C  900/2600 +OBLOŽK ZÁRUBEŇ   viz popis PD</t>
  </si>
  <si>
    <t>viz popis PD</t>
  </si>
  <si>
    <t>MTZ+DOD DREV INTERIER DVERE DYHA DUB                                      D07</t>
  </si>
  <si>
    <t>800/1970  ZÁRUBEŇ OCELOVÁ osazení+dodávka stavba</t>
  </si>
  <si>
    <t xml:space="preserve">4.500 </t>
  </si>
  <si>
    <t>998766203</t>
  </si>
  <si>
    <t>PŘESUN % TRUHLÁŘ KCE OBJEKT V -24M</t>
  </si>
  <si>
    <t>%</t>
  </si>
  <si>
    <t>viz popis  PD</t>
  </si>
  <si>
    <t xml:space="preserve">U12 </t>
  </si>
  <si>
    <t xml:space="preserve">1.04*2*13.4*38 </t>
  </si>
  <si>
    <t xml:space="preserve">1059.136 </t>
  </si>
  <si>
    <t xml:space="preserve">1059.136*0.05 </t>
  </si>
  <si>
    <t xml:space="preserve">52.957 </t>
  </si>
  <si>
    <t xml:space="preserve">sv p s 50*4 </t>
  </si>
  <si>
    <t xml:space="preserve">1*21*4*1.96 </t>
  </si>
  <si>
    <t xml:space="preserve">164.640 </t>
  </si>
  <si>
    <t xml:space="preserve">vodor </t>
  </si>
  <si>
    <t xml:space="preserve">2.8*2*4*1.96 </t>
  </si>
  <si>
    <t xml:space="preserve">43.904 </t>
  </si>
  <si>
    <t xml:space="preserve">208.544*0.05 </t>
  </si>
  <si>
    <t xml:space="preserve">10.427 </t>
  </si>
  <si>
    <t xml:space="preserve">u12 </t>
  </si>
  <si>
    <t xml:space="preserve">1.02*13.4 </t>
  </si>
  <si>
    <t xml:space="preserve">2*1.04*13.4 </t>
  </si>
  <si>
    <t xml:space="preserve">(0.65*2*2+0.62*1.7)*3 </t>
  </si>
  <si>
    <t>SANITARNI PRICKY SOC ZARIZENI+DVERE</t>
  </si>
  <si>
    <t xml:space="preserve">2.200 </t>
  </si>
  <si>
    <t xml:space="preserve">1.975*2 </t>
  </si>
  <si>
    <t xml:space="preserve">3.950 </t>
  </si>
  <si>
    <t xml:space="preserve">(2.13+2.8)*2 </t>
  </si>
  <si>
    <t xml:space="preserve">9.860 </t>
  </si>
  <si>
    <t xml:space="preserve">0.000 </t>
  </si>
  <si>
    <t xml:space="preserve">1.68*2 </t>
  </si>
  <si>
    <t xml:space="preserve">3.360 </t>
  </si>
  <si>
    <t xml:space="preserve">1.8*2 </t>
  </si>
  <si>
    <t xml:space="preserve">3.600 </t>
  </si>
  <si>
    <t xml:space="preserve">(2.8+2.13*2)*2 </t>
  </si>
  <si>
    <t xml:space="preserve">14.120 </t>
  </si>
  <si>
    <t>998767203</t>
  </si>
  <si>
    <t>771574112</t>
  </si>
  <si>
    <t>MTŽ KERAM REŽNÁ HLADKÁ FLEX LEP - 9</t>
  </si>
  <si>
    <t xml:space="preserve">3.77+5.46+5.53+7.6+3.81 </t>
  </si>
  <si>
    <t xml:space="preserve">26.170 </t>
  </si>
  <si>
    <t xml:space="preserve">5.55+6.92+3.05+9.62+1.98 </t>
  </si>
  <si>
    <t xml:space="preserve">27.120 </t>
  </si>
  <si>
    <t xml:space="preserve">6.2+6.01+3.91+9.61+1.98 </t>
  </si>
  <si>
    <t xml:space="preserve">27.710 </t>
  </si>
  <si>
    <t xml:space="preserve">3.42+16.13 </t>
  </si>
  <si>
    <t xml:space="preserve">19.550 </t>
  </si>
  <si>
    <t xml:space="preserve">-19.55 </t>
  </si>
  <si>
    <t xml:space="preserve">-19.550 </t>
  </si>
  <si>
    <t>771000000</t>
  </si>
  <si>
    <t>771574113</t>
  </si>
  <si>
    <t>MTŽ KERAM REŽNÁ HLADKÁ FLEX LEP -12</t>
  </si>
  <si>
    <t>19.55</t>
  </si>
  <si>
    <t>771591111</t>
  </si>
  <si>
    <t>PENETRACE PODKLADU PODLAHY</t>
  </si>
  <si>
    <t>771990111</t>
  </si>
  <si>
    <t>VYROVNÁNÍ SAMONIV STĚRKOU TL4 15MPA</t>
  </si>
  <si>
    <t>771579191</t>
  </si>
  <si>
    <t>PŘÍPL PODLAHA KERAM PLOCHA -5M2</t>
  </si>
  <si>
    <t>771474112</t>
  </si>
  <si>
    <t>MTŽ SOKL KERAM ROVNÝ FLEX LEP -90</t>
  </si>
  <si>
    <t xml:space="preserve">(1.465+2.515*2)-0.8 </t>
  </si>
  <si>
    <t xml:space="preserve">(3.395+4.45)*2-0.8 </t>
  </si>
  <si>
    <t>998771203</t>
  </si>
  <si>
    <t>PŘESUN % PODL DLAŽBA OBJEKT V -24M</t>
  </si>
  <si>
    <t>771571810</t>
  </si>
  <si>
    <t>DMTŽ PODLAHA KERAMIKA MALTA</t>
  </si>
  <si>
    <t xml:space="preserve">1 NP </t>
  </si>
  <si>
    <t xml:space="preserve">18.56+13.87+53+15.6+2.07+6.01+2.61 </t>
  </si>
  <si>
    <t xml:space="preserve">111.720 </t>
  </si>
  <si>
    <t xml:space="preserve">2 NP </t>
  </si>
  <si>
    <t xml:space="preserve">40.58+17.64+2.07+6.01+2.61+10.42+4.86 </t>
  </si>
  <si>
    <t xml:space="preserve">84.190 </t>
  </si>
  <si>
    <t xml:space="preserve">3 NP </t>
  </si>
  <si>
    <t xml:space="preserve">41.7+2.07+6.01+2.61+10.42+4.86+4.2*4.2 </t>
  </si>
  <si>
    <t xml:space="preserve">85.310 </t>
  </si>
  <si>
    <t>773511261</t>
  </si>
  <si>
    <t>TERAC LITÉ ZŘÍZ PŘÍR PODLAH 20MM</t>
  </si>
  <si>
    <t xml:space="preserve">18.56+42.63+24.3+4.64 </t>
  </si>
  <si>
    <t xml:space="preserve">90.130 </t>
  </si>
  <si>
    <t xml:space="preserve">41.58+24.3 </t>
  </si>
  <si>
    <t xml:space="preserve">65.880 </t>
  </si>
  <si>
    <t xml:space="preserve">42.3+24.30 </t>
  </si>
  <si>
    <t xml:space="preserve">66.600 </t>
  </si>
  <si>
    <t xml:space="preserve">podesty </t>
  </si>
  <si>
    <t xml:space="preserve">1.7*1.6*4 </t>
  </si>
  <si>
    <t xml:space="preserve">10.880 </t>
  </si>
  <si>
    <t>773211211</t>
  </si>
  <si>
    <t>TERACO PŘÍRODNÍ STUPEŇ ROVNÝ</t>
  </si>
  <si>
    <t>773213100</t>
  </si>
  <si>
    <t>TERACO PŘÍRODNÍ ČELA STUPŇŮ -20MM</t>
  </si>
  <si>
    <t xml:space="preserve">1-3 np </t>
  </si>
  <si>
    <t xml:space="preserve">1.6*(11*3*2) </t>
  </si>
  <si>
    <t xml:space="preserve">vstup </t>
  </si>
  <si>
    <t xml:space="preserve">2.5*8 </t>
  </si>
  <si>
    <t xml:space="preserve">20.000 </t>
  </si>
  <si>
    <t>773412200</t>
  </si>
  <si>
    <t>TERACO PŘÍR SOKLÍK ROVNÝ -150MM</t>
  </si>
  <si>
    <t xml:space="preserve">(2.5+7+0.7)*2-(1.8*2+8*0.3*2) </t>
  </si>
  <si>
    <t xml:space="preserve">12.000 </t>
  </si>
  <si>
    <t xml:space="preserve">(13.42+2.8)*2+0.55*12 </t>
  </si>
  <si>
    <t xml:space="preserve">39.040 </t>
  </si>
  <si>
    <t xml:space="preserve">-(0.9*6+0.8+1.8+1.6*2+2.2) </t>
  </si>
  <si>
    <t xml:space="preserve">-13.400 </t>
  </si>
  <si>
    <t xml:space="preserve">(6.25+1.45)*2-0.8 </t>
  </si>
  <si>
    <t xml:space="preserve">14.600 </t>
  </si>
  <si>
    <t xml:space="preserve">(13.42+2.8)*2+0.55*8 </t>
  </si>
  <si>
    <t xml:space="preserve">36.840 </t>
  </si>
  <si>
    <t xml:space="preserve">-(0.9*6+1.6*2+2.2) </t>
  </si>
  <si>
    <t xml:space="preserve">-10.800 </t>
  </si>
  <si>
    <t xml:space="preserve">-(0.6*6+0.8+1.6*2+2.2) </t>
  </si>
  <si>
    <t xml:space="preserve">-9.800 </t>
  </si>
  <si>
    <t xml:space="preserve">1.7*3*2*3 </t>
  </si>
  <si>
    <t xml:space="preserve">30.600 </t>
  </si>
  <si>
    <t xml:space="preserve">-1.6*3*2 </t>
  </si>
  <si>
    <t xml:space="preserve">-9.600 </t>
  </si>
  <si>
    <t>773414000</t>
  </si>
  <si>
    <t>TERACO PŘÍR SOKLÍK SCHOD STUPNE -100MM</t>
  </si>
  <si>
    <t xml:space="preserve">0.14*8*2+0.3*8*2 </t>
  </si>
  <si>
    <t xml:space="preserve">7.040 </t>
  </si>
  <si>
    <t xml:space="preserve">(0.15*11*3+0.3*11*3)*2 </t>
  </si>
  <si>
    <t xml:space="preserve">29.700 </t>
  </si>
  <si>
    <t>998773203</t>
  </si>
  <si>
    <t>PŘESUN % PODL TERACO OBJEKT V -24M</t>
  </si>
  <si>
    <t>775511000</t>
  </si>
  <si>
    <t>PODL VLYS LEP -22/-50/-300 DUB II  RYBINOVÝ SPOJ</t>
  </si>
  <si>
    <t>LEPÍCÍ VYSOCE FLEXIBILNÍ TMEL</t>
  </si>
  <si>
    <t xml:space="preserve">13.56+57.38+15.81+15.22+55.42 </t>
  </si>
  <si>
    <t xml:space="preserve">157.390 </t>
  </si>
  <si>
    <t xml:space="preserve">2 NP F04 </t>
  </si>
  <si>
    <t xml:space="preserve">55.99+50.59+56.9+17.64 </t>
  </si>
  <si>
    <t xml:space="preserve">181.120 </t>
  </si>
  <si>
    <t xml:space="preserve">3 NP F04 </t>
  </si>
  <si>
    <t xml:space="preserve">91.36+35.23+36.42+17.89 </t>
  </si>
  <si>
    <t xml:space="preserve">180.900 </t>
  </si>
  <si>
    <t xml:space="preserve">4 NP F08 </t>
  </si>
  <si>
    <t xml:space="preserve">220.94+13.53 </t>
  </si>
  <si>
    <t xml:space="preserve">234.470 </t>
  </si>
  <si>
    <t>775410000</t>
  </si>
  <si>
    <t>ODSTRANENI ZBYTKU ASFALTU PO VYBOURANI VLYSU</t>
  </si>
  <si>
    <t>775413315</t>
  </si>
  <si>
    <t>MTŽ SOKLÍKU DŘEVĚNÉHO LEPENÍM</t>
  </si>
  <si>
    <t xml:space="preserve">(1.83+7+0.3)*2-0.9*2 </t>
  </si>
  <si>
    <t xml:space="preserve">16.460 </t>
  </si>
  <si>
    <t xml:space="preserve">(8.005+7)*2-0.9 </t>
  </si>
  <si>
    <t xml:space="preserve">29.110 </t>
  </si>
  <si>
    <t xml:space="preserve">(4+3.9)*2-1 </t>
  </si>
  <si>
    <t xml:space="preserve">14.800 </t>
  </si>
  <si>
    <t xml:space="preserve">(2.11+7)*2-0.9 </t>
  </si>
  <si>
    <t xml:space="preserve">17.320 </t>
  </si>
  <si>
    <t xml:space="preserve">(7.725+7)*2-0.9 </t>
  </si>
  <si>
    <t xml:space="preserve">28.550 </t>
  </si>
  <si>
    <t xml:space="preserve">(7.87+7)*2-0.9 </t>
  </si>
  <si>
    <t xml:space="preserve">28.840 </t>
  </si>
  <si>
    <t xml:space="preserve">(7.1+7)*2-0.9 </t>
  </si>
  <si>
    <t xml:space="preserve">27.300 </t>
  </si>
  <si>
    <t xml:space="preserve">(8+7)*2-0.9 </t>
  </si>
  <si>
    <t xml:space="preserve">29.100 </t>
  </si>
  <si>
    <t xml:space="preserve">4.2*4-0.9 </t>
  </si>
  <si>
    <t xml:space="preserve">15.900 </t>
  </si>
  <si>
    <t xml:space="preserve">0.25*20 </t>
  </si>
  <si>
    <t xml:space="preserve">5.000 </t>
  </si>
  <si>
    <t xml:space="preserve">(12.835+7)*2-0.9 </t>
  </si>
  <si>
    <t xml:space="preserve">(4.95+7)*2-0.9 </t>
  </si>
  <si>
    <t xml:space="preserve">(5.085+7)*2-0.9 </t>
  </si>
  <si>
    <t xml:space="preserve">(4.2+3)*2-0.9 </t>
  </si>
  <si>
    <t xml:space="preserve">(10.2+22.47)*2 </t>
  </si>
  <si>
    <t xml:space="preserve">5.2*2 </t>
  </si>
  <si>
    <t xml:space="preserve">(0.65*8+2.6+2.01*2+0.62*2+1.72*2) </t>
  </si>
  <si>
    <t xml:space="preserve">(4.75+2.3)*2-0.8 </t>
  </si>
  <si>
    <t>998775203</t>
  </si>
  <si>
    <t>PŘESUN % PODL DŘEVO OBJEKT V -24M</t>
  </si>
  <si>
    <t>775511810</t>
  </si>
  <si>
    <t>DMTŽ PODLAHA VLYSY+LIŠTY PŘIBÍJENÉ</t>
  </si>
  <si>
    <t>PODLAHY  LITÉ</t>
  </si>
  <si>
    <t>R777300000</t>
  </si>
  <si>
    <t>PODLAHA  NÁŠLAPNÁ VRSTVA  EPOXID NEBO AKRALÁT NÁTĚR</t>
  </si>
  <si>
    <t xml:space="preserve">2*1.67 </t>
  </si>
  <si>
    <t>998777203</t>
  </si>
  <si>
    <t>PŘESUN % PODL LITÁ OBJEKT V -24M</t>
  </si>
  <si>
    <t>781474113</t>
  </si>
  <si>
    <t>MTŽ KERAM OBKJLKADU FLEX LEP - 19 KS/M2</t>
  </si>
  <si>
    <t xml:space="preserve">(0.575+1.225+2.4)*2-(0.9*1.97+1.225*0.9) </t>
  </si>
  <si>
    <t xml:space="preserve">0.3*1.1*2 </t>
  </si>
  <si>
    <t xml:space="preserve">(1.1+3.425)*2*2-0.8*1.97 </t>
  </si>
  <si>
    <t xml:space="preserve">(1.55+3.525)*2*2-(0.9*1.97*2+0.65*1.1) </t>
  </si>
  <si>
    <t xml:space="preserve">-1.15*1.1 </t>
  </si>
  <si>
    <t xml:space="preserve">0.3*1.1*4 </t>
  </si>
  <si>
    <t xml:space="preserve">(1.975+1.85+0.95)*2*2-(0.9*1.97) </t>
  </si>
  <si>
    <t xml:space="preserve">(2.8+1.76+0.05+2.13)*2*2 </t>
  </si>
  <si>
    <t xml:space="preserve">-(0.9*1.97+0.65*1.1+1.15*1.1) </t>
  </si>
  <si>
    <t xml:space="preserve">1.5*(1.2*2) </t>
  </si>
  <si>
    <t xml:space="preserve">1.8*(1.55+1.2) </t>
  </si>
  <si>
    <t xml:space="preserve">0.6*(2.475+0.6) </t>
  </si>
  <si>
    <t xml:space="preserve">(3.7+1.68+0.15+0.97)*2*2 </t>
  </si>
  <si>
    <t xml:space="preserve">-(0.7+0.9)*2 </t>
  </si>
  <si>
    <t xml:space="preserve">0.3*1.1*2*3 </t>
  </si>
  <si>
    <t xml:space="preserve">-0.9*(1.15*2+0.65) </t>
  </si>
  <si>
    <t xml:space="preserve">(3.64+2.8)*2*2 </t>
  </si>
  <si>
    <t xml:space="preserve">1.5*(1.2*3)+1.8*(1.8+1.15) </t>
  </si>
  <si>
    <t xml:space="preserve">0.6*(0.6+1.5) </t>
  </si>
  <si>
    <t xml:space="preserve">2*(3.525+1.55)*2-0.9*1.97*2 </t>
  </si>
  <si>
    <t xml:space="preserve">2*(1.975+2.8)*2-0.9*1.97 </t>
  </si>
  <si>
    <t xml:space="preserve">2*(1.1+3.425)*2-0.8*1.97 </t>
  </si>
  <si>
    <t xml:space="preserve">0.3*1.1*6 </t>
  </si>
  <si>
    <t xml:space="preserve">-(1.15*2+0.65)*1.1 </t>
  </si>
  <si>
    <t xml:space="preserve">2*(2.8+2.13+0.05+1.76)*2 </t>
  </si>
  <si>
    <t xml:space="preserve">1.8*(2.1+1.8*2) </t>
  </si>
  <si>
    <t xml:space="preserve">1.8*(3.13+2.96) </t>
  </si>
  <si>
    <t>781494111</t>
  </si>
  <si>
    <t>PLASTOVÝ PROFIL ROHOVÝ</t>
  </si>
  <si>
    <t xml:space="preserve">1.1*12 </t>
  </si>
  <si>
    <t xml:space="preserve">2*2+1.1*10 </t>
  </si>
  <si>
    <t xml:space="preserve">1.1*10 </t>
  </si>
  <si>
    <t>781494511</t>
  </si>
  <si>
    <t>PLASTOVÝ PROFIL FLEX LEP UKONČOVACÍ</t>
  </si>
  <si>
    <t xml:space="preserve">(3.425+1.1)*2-0.8 </t>
  </si>
  <si>
    <t xml:space="preserve">8.250 </t>
  </si>
  <si>
    <t xml:space="preserve">(3.525+1.55)*2-0.9*2 </t>
  </si>
  <si>
    <t xml:space="preserve">8.350 </t>
  </si>
  <si>
    <t xml:space="preserve">(1.975+0.95+1.85)*2-0.9 </t>
  </si>
  <si>
    <t xml:space="preserve">8.650 </t>
  </si>
  <si>
    <t xml:space="preserve">(2.8+1.76+0.05+2.13)*2-0.9 </t>
  </si>
  <si>
    <t xml:space="preserve">12.580 </t>
  </si>
  <si>
    <t xml:space="preserve">1.5*2+1.2*2 </t>
  </si>
  <si>
    <t xml:space="preserve">5.400 </t>
  </si>
  <si>
    <t xml:space="preserve">2.475+0.6*3 </t>
  </si>
  <si>
    <t xml:space="preserve">4.275 </t>
  </si>
  <si>
    <t xml:space="preserve">1.8*2+1.2+1.05 </t>
  </si>
  <si>
    <t xml:space="preserve">5.850 </t>
  </si>
  <si>
    <t xml:space="preserve">(3.7+2.8)*2-(0.9+0.7) </t>
  </si>
  <si>
    <t xml:space="preserve">11.400 </t>
  </si>
  <si>
    <t xml:space="preserve">(3.64+2.8)*2-0.7 </t>
  </si>
  <si>
    <t xml:space="preserve">12.180 </t>
  </si>
  <si>
    <t xml:space="preserve">1.8*2+1.8+1.1 </t>
  </si>
  <si>
    <t xml:space="preserve">6.500 </t>
  </si>
  <si>
    <t xml:space="preserve">0.6*2+1.5 </t>
  </si>
  <si>
    <t xml:space="preserve">2.700 </t>
  </si>
  <si>
    <t xml:space="preserve">(1.975+2.8)*2-0.9 </t>
  </si>
  <si>
    <t xml:space="preserve">1.8+2.1 </t>
  </si>
  <si>
    <t xml:space="preserve">3.900 </t>
  </si>
  <si>
    <t xml:space="preserve">1.8+1.115 </t>
  </si>
  <si>
    <t xml:space="preserve">2.915 </t>
  </si>
  <si>
    <t xml:space="preserve">(1.8*4+2.96+3.13) </t>
  </si>
  <si>
    <t xml:space="preserve">13.290 </t>
  </si>
  <si>
    <t xml:space="preserve">20.585 </t>
  </si>
  <si>
    <t>781495111</t>
  </si>
  <si>
    <t>PENETRACE PODKLADU OBKLADU</t>
  </si>
  <si>
    <t>781644250</t>
  </si>
  <si>
    <t>MTŽ PARAPET OBKLAD FLEX LEP 300X200</t>
  </si>
  <si>
    <t xml:space="preserve">1.15*2+0.65 </t>
  </si>
  <si>
    <t xml:space="preserve">1.15+0.65 </t>
  </si>
  <si>
    <t>2,95+1,8</t>
  </si>
  <si>
    <t>998781203</t>
  </si>
  <si>
    <t>781411810</t>
  </si>
  <si>
    <t>DEMONTÁŽ KERAM OBKLKADŮ</t>
  </si>
  <si>
    <t xml:space="preserve">1.95*(1.315+1.4)*2 </t>
  </si>
  <si>
    <t xml:space="preserve">10.589 </t>
  </si>
  <si>
    <t xml:space="preserve">1.95*(2.445+1.3+1.5)*2 </t>
  </si>
  <si>
    <t xml:space="preserve">20.456 </t>
  </si>
  <si>
    <t xml:space="preserve">1.95*(1.16+1.3)*2 </t>
  </si>
  <si>
    <t xml:space="preserve">9.594 </t>
  </si>
  <si>
    <t xml:space="preserve">-(0.6*1.97*2+0.9*1.97*3) </t>
  </si>
  <si>
    <t xml:space="preserve">-7.683 </t>
  </si>
  <si>
    <t xml:space="preserve">1.5*(1.2+0.9) </t>
  </si>
  <si>
    <t xml:space="preserve">3.150 </t>
  </si>
  <si>
    <t xml:space="preserve">1.5*(0.8+1+0.6*2) </t>
  </si>
  <si>
    <t xml:space="preserve">1.5*(1.05+0.6) </t>
  </si>
  <si>
    <t xml:space="preserve">2.475 </t>
  </si>
  <si>
    <t xml:space="preserve">1.95*(1.75+2.8)*2-0.9*1.97*2 </t>
  </si>
  <si>
    <t xml:space="preserve">14.199 </t>
  </si>
  <si>
    <t xml:space="preserve">1.95*(2.8+3.72+1.83+1.3)*2 </t>
  </si>
  <si>
    <t xml:space="preserve">37.635 </t>
  </si>
  <si>
    <t xml:space="preserve">-1.773 </t>
  </si>
  <si>
    <t xml:space="preserve">1.95*(1.4+1.315)*2-0.9*1.97*2 </t>
  </si>
  <si>
    <t xml:space="preserve">7.043 </t>
  </si>
  <si>
    <t xml:space="preserve">1.95*(2.445+1.3)*2-0.9*1.97*2 </t>
  </si>
  <si>
    <t xml:space="preserve">11.060 </t>
  </si>
  <si>
    <t xml:space="preserve">1.5*(0.75*3+1.05) </t>
  </si>
  <si>
    <t xml:space="preserve">4.950 </t>
  </si>
  <si>
    <t xml:space="preserve">1.5*(0.5+1.08) </t>
  </si>
  <si>
    <t xml:space="preserve">2.370 </t>
  </si>
  <si>
    <t xml:space="preserve">1.5*(1.1+0.8) </t>
  </si>
  <si>
    <t xml:space="preserve">2.850 </t>
  </si>
  <si>
    <t xml:space="preserve">1.95*(1.315+1.35)*2-0.9*1.95*2 </t>
  </si>
  <si>
    <t xml:space="preserve">6.884 </t>
  </si>
  <si>
    <t xml:space="preserve">1.95*(2.445+1.3+0.,03+1.47)-(0.9+0.6)*2 </t>
  </si>
  <si>
    <t xml:space="preserve">7.228 </t>
  </si>
  <si>
    <t xml:space="preserve">1.95*(1.315+1.3)*2-(0.9+0.6)*1.95 </t>
  </si>
  <si>
    <t xml:space="preserve">7.274 </t>
  </si>
  <si>
    <t xml:space="preserve">1.95*(1.75+1.1)*2-0.8*1.95 </t>
  </si>
  <si>
    <t xml:space="preserve">9.555 </t>
  </si>
  <si>
    <t xml:space="preserve">1.95*(1.75+1.55)*2-0.9*1.97*2 </t>
  </si>
  <si>
    <t xml:space="preserve">9.324 </t>
  </si>
  <si>
    <t xml:space="preserve">1.95*(1.83+1.55)*2-0.9*1.95*2 </t>
  </si>
  <si>
    <t xml:space="preserve">9.672 </t>
  </si>
  <si>
    <t xml:space="preserve">1.95*(1.83+1.1)*2 </t>
  </si>
  <si>
    <t xml:space="preserve">11.427 </t>
  </si>
  <si>
    <t xml:space="preserve">1.95*(1.975+2.8)*2-0.9*1.97 </t>
  </si>
  <si>
    <t xml:space="preserve">16.850 </t>
  </si>
  <si>
    <t xml:space="preserve">1.5*(0.9+1.2)*2 </t>
  </si>
  <si>
    <t xml:space="preserve">6.300 </t>
  </si>
  <si>
    <t>783783321</t>
  </si>
  <si>
    <t xml:space="preserve">krokve </t>
  </si>
  <si>
    <t xml:space="preserve">(0.1+0.16)*2*7*34 </t>
  </si>
  <si>
    <t xml:space="preserve">123.760 </t>
  </si>
  <si>
    <t xml:space="preserve">(0.1+0.16)*2*7*0.5*51 </t>
  </si>
  <si>
    <t xml:space="preserve">92.820 </t>
  </si>
  <si>
    <t xml:space="preserve">0.15*4*7.82*6 </t>
  </si>
  <si>
    <t xml:space="preserve">28.152 </t>
  </si>
  <si>
    <t xml:space="preserve">sloupky </t>
  </si>
  <si>
    <t xml:space="preserve">0.16*4*(2.3*8+1.2*4) </t>
  </si>
  <si>
    <t xml:space="preserve">14.848 </t>
  </si>
  <si>
    <t xml:space="preserve">(0.07+0.16)*(9.5*2+10.5*4+5.5*8) </t>
  </si>
  <si>
    <t xml:space="preserve">24.150 </t>
  </si>
  <si>
    <t xml:space="preserve">(0.04+0.06)*2*487.529/03 </t>
  </si>
  <si>
    <t xml:space="preserve">32.502 </t>
  </si>
  <si>
    <t xml:space="preserve">kontra </t>
  </si>
  <si>
    <t xml:space="preserve">(0.04+0.06)*2*(123.76+92.82) </t>
  </si>
  <si>
    <t xml:space="preserve">43.316 </t>
  </si>
  <si>
    <t xml:space="preserve">pozednice </t>
  </si>
  <si>
    <t xml:space="preserve">(0.19+0.15)*2*(23.37*2-12+17*2) </t>
  </si>
  <si>
    <t xml:space="preserve">46.743 </t>
  </si>
  <si>
    <t xml:space="preserve">vaznice </t>
  </si>
  <si>
    <t xml:space="preserve">(0.16+0.24)*2*(12.5+10.5) </t>
  </si>
  <si>
    <t xml:space="preserve">18.400 </t>
  </si>
  <si>
    <t>783651102</t>
  </si>
  <si>
    <t>NÁTĚR EPOXID TRUH KCE 2X LAKOVÁNÍ parkety</t>
  </si>
  <si>
    <t xml:space="preserve">753.88 </t>
  </si>
  <si>
    <t xml:space="preserve">423.86*0.06 </t>
  </si>
  <si>
    <t>783221114</t>
  </si>
  <si>
    <t>NÁTĚR SYNTET KDK 2A+1Z+1E</t>
  </si>
  <si>
    <t>ZÁRUBNĚ</t>
  </si>
  <si>
    <t xml:space="preserve">(0.8+1.97*2)*0.25*2 </t>
  </si>
  <si>
    <t>783222100</t>
  </si>
  <si>
    <t>NÁTĚR SYNTET KDK 2X ZAKLADNI</t>
  </si>
  <si>
    <t xml:space="preserve">z03 heb16 </t>
  </si>
  <si>
    <t xml:space="preserve">(193.5+9.6)*0.623 </t>
  </si>
  <si>
    <t xml:space="preserve">126.531 </t>
  </si>
  <si>
    <t xml:space="preserve">z04 I26 </t>
  </si>
  <si>
    <t xml:space="preserve">188.9*0.908 </t>
  </si>
  <si>
    <t xml:space="preserve">171.521 </t>
  </si>
  <si>
    <t xml:space="preserve">Z11 r m větah </t>
  </si>
  <si>
    <t xml:space="preserve">(0.7*2.15*2+0.7*2.138)*2*3 </t>
  </si>
  <si>
    <t xml:space="preserve">z12 svaýenec </t>
  </si>
  <si>
    <t xml:space="preserve">0.429*1.04*8 </t>
  </si>
  <si>
    <t xml:space="preserve">3.569 </t>
  </si>
  <si>
    <t xml:space="preserve">z08 věztuha </t>
  </si>
  <si>
    <t xml:space="preserve">0.5 </t>
  </si>
  <si>
    <t xml:space="preserve">0.500 </t>
  </si>
  <si>
    <t>783221112</t>
  </si>
  <si>
    <t>NÁTĚR SYNTET KDK 2Z+2E</t>
  </si>
  <si>
    <t xml:space="preserve">4.000 </t>
  </si>
  <si>
    <t xml:space="preserve">Z02 </t>
  </si>
  <si>
    <t xml:space="preserve">(1.8+0.5)*2 </t>
  </si>
  <si>
    <t xml:space="preserve">4.600 </t>
  </si>
  <si>
    <t xml:space="preserve">Z05 </t>
  </si>
  <si>
    <t xml:space="preserve">1*2.5*2*4 </t>
  </si>
  <si>
    <t xml:space="preserve">Z11 </t>
  </si>
  <si>
    <t xml:space="preserve">27.040 </t>
  </si>
  <si>
    <t xml:space="preserve">Z07 </t>
  </si>
  <si>
    <t xml:space="preserve">0.2*0.2*2 </t>
  </si>
  <si>
    <t xml:space="preserve">0.080 </t>
  </si>
  <si>
    <t xml:space="preserve">Z10 </t>
  </si>
  <si>
    <t xml:space="preserve">1.1*2.02*2 </t>
  </si>
  <si>
    <t xml:space="preserve">4.444 </t>
  </si>
  <si>
    <t xml:space="preserve">- akust </t>
  </si>
  <si>
    <t xml:space="preserve">359.939 </t>
  </si>
  <si>
    <t xml:space="preserve">69.542 </t>
  </si>
  <si>
    <t>158000000</t>
  </si>
  <si>
    <t>VZDUCHOTECHNIKA  viz příloha</t>
  </si>
  <si>
    <t>Rekapitulace:</t>
  </si>
  <si>
    <t>SO01_D1.4.1_ZTI: D1.4.1 - Zdravotechnika</t>
  </si>
  <si>
    <t>009: Ostatní konstrukce a práce</t>
  </si>
  <si>
    <t>713: Izolace tepelné</t>
  </si>
  <si>
    <t>721: Vnitřní kanalizace</t>
  </si>
  <si>
    <t>722: Vnitřní vodovod</t>
  </si>
  <si>
    <t>725: Zařizovací předměty</t>
  </si>
  <si>
    <t>726: Instalační prefabrikáty</t>
  </si>
  <si>
    <t>723: Plynovod</t>
  </si>
  <si>
    <t>Celkem:</t>
  </si>
  <si>
    <t>Poř.</t>
  </si>
  <si>
    <t>Kód</t>
  </si>
  <si>
    <t>Popis</t>
  </si>
  <si>
    <t>MJ</t>
  </si>
  <si>
    <t>Výměra</t>
  </si>
  <si>
    <t>Jedn. cena</t>
  </si>
  <si>
    <t>Cena</t>
  </si>
  <si>
    <t>##T2##N_Catalog_catGUID</t>
  </si>
  <si>
    <t>##T2##PRO_ITEM_catID</t>
  </si>
  <si>
    <t>##T2##PRO_ITEM_iteCode</t>
  </si>
  <si>
    <t>##T2##PRO_ITEM_szvCode</t>
  </si>
  <si>
    <t>##T2##PRO_ITEM_tevCode</t>
  </si>
  <si>
    <t>X201</t>
  </si>
  <si>
    <t>713463212</t>
  </si>
  <si>
    <t>Montáž izolace tepelné potrubí potrubními pouzdry s Al fólií staženými Al páskou 1x D do 100 mm</t>
  </si>
  <si>
    <t>m</t>
  </si>
  <si>
    <t>713463132</t>
  </si>
  <si>
    <t>Montáž izolace tepelné potrubí potrubními pouzdry bez úpravy slepenými 1x tl izolace do 50 mm</t>
  </si>
  <si>
    <t>28377103</t>
  </si>
  <si>
    <t>Tepelně technická izolace potrubí, pěnová PE pouzdra, podélný nářez; d20, tl.9 mm</t>
  </si>
  <si>
    <t>28377111</t>
  </si>
  <si>
    <t>Tepelně technická izolace potrubí, pěnová PE pouzdra, podélný nářez; d25, tl.9 mm</t>
  </si>
  <si>
    <t>28377115</t>
  </si>
  <si>
    <t>Tepelně technická izolace potrubí, pěnová PE pouzdra, podélný nářez; d32, tl.9 mm</t>
  </si>
  <si>
    <t>28377117</t>
  </si>
  <si>
    <t>Tepelně technická izolace potrubí, pěnová PE pouzdra, podélný nářez; d42, tl.9 mm</t>
  </si>
  <si>
    <t>28377118</t>
  </si>
  <si>
    <t>Tepelně technická izolace potrubí, pěnová PE pouzdra, podélný nářez; d50, tl.9 mm</t>
  </si>
  <si>
    <t>28377119</t>
  </si>
  <si>
    <t>Tepelně technická izolace potrubí, pěnová PE pouzdra, podélný nářez; d63, tl.9 mm</t>
  </si>
  <si>
    <t>28377046</t>
  </si>
  <si>
    <t>Tepelně technická izolace potrubí, pěnová PE pouzdra, podélný nářez; d20, tl.20 mm - AL povrchová úprava</t>
  </si>
  <si>
    <t>28377049</t>
  </si>
  <si>
    <t>Tepelně technická izolace potrubí, pěnová PE pouzdra, podélný nářez; d28, tl.25 mm - AL povrchová úprava</t>
  </si>
  <si>
    <t>28377054</t>
  </si>
  <si>
    <t>Tepelně technická izolace potrubí, pěnová PE pouzdra, podélný nářez; d32, tl.25 mm - AL povrchová úprava</t>
  </si>
  <si>
    <t>28377063</t>
  </si>
  <si>
    <t>Tepelně technická izolace potrubí, pěnová PE pouzdra, podélný nářez; d42, tl.25 mm - AL povrchová úprava</t>
  </si>
  <si>
    <t>28377065</t>
  </si>
  <si>
    <t>Tepelně technická izolace potrubí, pěnová PE pouzdra, podélný nářez; d52, tl.25 mm - AL povrchová úprava</t>
  </si>
  <si>
    <t>24750100</t>
  </si>
  <si>
    <t>Lepidlo pro montážní potřeby tepelně izolačních trubic z PE, 500 ml/385 g,</t>
  </si>
  <si>
    <t>kus</t>
  </si>
  <si>
    <t>721140806</t>
  </si>
  <si>
    <t>Demontáž potrubí litinové do DN 200</t>
  </si>
  <si>
    <t>721171808</t>
  </si>
  <si>
    <t>Demontáž potrubí z PVC do D 114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</si>
  <si>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</si>
  <si>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</si>
  <si>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</si>
  <si>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</si>
  <si>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</si>
  <si>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160 systém KG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</si>
  <si>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</si>
  <si>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</si>
  <si>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</si>
  <si>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</si>
  <si>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</si>
  <si>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70</t>
  </si>
  <si>
    <t>721174045</t>
  </si>
  <si>
    <t>Potrubí kanalizační z PP připojovací DN 110</t>
  </si>
  <si>
    <t>721174024</t>
  </si>
  <si>
    <t>Potrubí kanalizační z PP odpadní DN 75</t>
  </si>
  <si>
    <t>721174025</t>
  </si>
  <si>
    <t>Potrubí kanalizační z PP odpadní DN 100</t>
  </si>
  <si>
    <t>721174041</t>
  </si>
  <si>
    <t>Odpadní trubká PEHD 32</t>
  </si>
  <si>
    <t>721290112</t>
  </si>
  <si>
    <t>Zkouška těsnosti potrubí kanalizace vodou do DN 200</t>
  </si>
  <si>
    <t>721194104</t>
  </si>
  <si>
    <t>Vyvedení a upevnění odpadních výpustek DN 40</t>
  </si>
  <si>
    <t>721194109</t>
  </si>
  <si>
    <t>Vyvedení a upevnění odpadních výpustek DN 100</t>
  </si>
  <si>
    <t>721194105</t>
  </si>
  <si>
    <t>Vyvedení a upevnění odpadních výpustek DN 50</t>
  </si>
  <si>
    <t>721273152</t>
  </si>
  <si>
    <t>Hlavice ventilační polypropylen PP DN 75, HL807</t>
  </si>
  <si>
    <t>721273153</t>
  </si>
  <si>
    <t>Hlavice ventilační polypropylen PP DN 110, HL810</t>
  </si>
  <si>
    <t>721300922</t>
  </si>
  <si>
    <t>Pročištění svodů ležatých do DN 300</t>
  </si>
  <si>
    <t>HL132/40</t>
  </si>
  <si>
    <t>Umyvadlová zápachová uzávěra DN40x5/4" s krycí ružicí odtoku, HL132</t>
  </si>
  <si>
    <t>HL100G/50</t>
  </si>
  <si>
    <t>Dřezová zápachová uzávěra DN50x6/4", HL100G</t>
  </si>
  <si>
    <t>721211403</t>
  </si>
  <si>
    <t>Podlahová vpusť DN50/75 s kulovým kloubem na odtoku nerez 121x121mm/115x115mm, HL80.1</t>
  </si>
  <si>
    <t>HL136N</t>
  </si>
  <si>
    <t>Vodní zápachpvá uzávěra pro odvodn kondenzátu HL136N</t>
  </si>
  <si>
    <t>HL600G</t>
  </si>
  <si>
    <t>Lapač střešních naplavenin HL600G, DN110, pohledové díly z litiny</t>
  </si>
  <si>
    <t>894812008</t>
  </si>
  <si>
    <t>Kanalizační Šachtové dno DN400/200, přímé/sběrné, pro KG 125/160, včetně těsnění, koncová víčka - dešťová / splašková kanalizace</t>
  </si>
  <si>
    <t>894812031</t>
  </si>
  <si>
    <t>Kanalizační šachta, šachtová korugovaná roura PP, DN400 x 1500mm, bez hrdla - dešťová / splašková kanalizace</t>
  </si>
  <si>
    <t>894812062</t>
  </si>
  <si>
    <t>Kanalizační Litinový poklop DN400, plný, nosnost 3,5t s betonovým vyrovnávacím prstencem</t>
  </si>
  <si>
    <t>DJ5m3</t>
  </si>
  <si>
    <t>Polypropylenová jímka na dešťovou vodu, samonosná, kruhová - d2100x1500mm, vstupní komínek 900mm d600mm. 1x Vtok DN160, 1x Výtok DN160 a 1x Výtok DN50</t>
  </si>
  <si>
    <t>894812356</t>
  </si>
  <si>
    <t>Kanalizační Litinový poklop DN600, děrovaný, nosnost 3,5t s betonovým vyrovnávacím prstencem</t>
  </si>
  <si>
    <t>8718577421</t>
  </si>
  <si>
    <t>Neutralizační nádrž s itegrovaným hladinově řízeným čerpadlem na kondenzát včetně náplně granulátu, dopravní výška 2,0m, použití pro kaskády plynových kotlu do výkonu cca850kW</t>
  </si>
  <si>
    <t>998721201</t>
  </si>
  <si>
    <t>Přesun hmot pro vnitřní kanalizace v objektech v do 6 m</t>
  </si>
  <si>
    <t>722130806</t>
  </si>
  <si>
    <t>Demontáž potrubí ocelové do DN 100, areálový rozvod</t>
  </si>
  <si>
    <t>722130804</t>
  </si>
  <si>
    <t>Demontáž potrubí ocelové pozinkované závitové do DN 65</t>
  </si>
  <si>
    <t>722174002</t>
  </si>
  <si>
    <t>Potrubí vodovodní plastové PPR svar polyfuze PN 20 STABI D 20 x 2,8 mm, s hliníkovou vložkou</t>
  </si>
  <si>
    <t>722174003</t>
  </si>
  <si>
    <t>Potrubí vodovodní plastové PPR svar polyfuze PN 20 STABI D 25 x 3,5 mm, s hliníkovou vložkou</t>
  </si>
  <si>
    <t>722174004</t>
  </si>
  <si>
    <t>Potrubí vodovodní plastové PPR svar polyfuze PN 20 STABI D 32 x 4,5 mm, s hliníkovou vložkou</t>
  </si>
  <si>
    <t>722174005</t>
  </si>
  <si>
    <t>Potrubí vodovodní plastové PPR svar polyfuze PN 20 STABI D 40 x 5,6 mm, s hliníkovou vložkou</t>
  </si>
  <si>
    <t>722174006</t>
  </si>
  <si>
    <t>Potrubí vodovodní plastové PPR svar polyfuze PN 20 STABI D 50 x 6,9 mm, s hliníkovou vložkou</t>
  </si>
  <si>
    <t>722174007</t>
  </si>
  <si>
    <t>Potrubí vodovodní plastové PPR svar polyfuze PN 20 STABI D 63 x 8,7 mm, s hliníkovou vložkou</t>
  </si>
  <si>
    <t>722290226</t>
  </si>
  <si>
    <t>Zkouška těsnosti vodovodního potrubí závitového do DN 50</t>
  </si>
  <si>
    <t>722290234</t>
  </si>
  <si>
    <t>Proplach a dezinfekce vodovodního potrubí do DN 80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</si>
  <si>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</si>
  <si>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</si>
  <si>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</si>
  <si>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</si>
  <si>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</si>
  <si>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722221134</t>
  </si>
  <si>
    <t>Ventil výtokový G 1/2 s jedním závitem</t>
  </si>
  <si>
    <t>soubor</t>
  </si>
  <si>
    <t>722232044</t>
  </si>
  <si>
    <t>Kohout kulový přímý G 3/4 PN 42 do 185°C vnitřní závit, včetně protišroubení</t>
  </si>
  <si>
    <t>722232045</t>
  </si>
  <si>
    <t>Kohout kulový přímý G 1 PN 42 do 185°C vnitřní závit, včetně protišroubení</t>
  </si>
  <si>
    <t>722232046</t>
  </si>
  <si>
    <t>Kohout kulový přímý G 1 1/4 PN 42 do 185°C vnitřní závit, včetně protišroubení</t>
  </si>
  <si>
    <t>722232047</t>
  </si>
  <si>
    <t>Kohout kulový přímý G 1 1/2 PN 42 do 185°C vnitřní závit, včetně protišroubení</t>
  </si>
  <si>
    <t>722232048</t>
  </si>
  <si>
    <t>Kohout kulový přímý G 2 PN 42 do 185°C vnitřní závit, včetně protišroubení</t>
  </si>
  <si>
    <t>722232049</t>
  </si>
  <si>
    <t>Kohout kulový přímý G 2 1/2 PN 42 do 185°C vnitřní závit, včetně protišroubení</t>
  </si>
  <si>
    <t>722232061</t>
  </si>
  <si>
    <t>Kohout kulový, přímý, vypouštěcí R250DS</t>
  </si>
  <si>
    <t>722231074</t>
  </si>
  <si>
    <t>Ventil zpětný, mosazný, PN 10 do 110°C, G 1"</t>
  </si>
  <si>
    <t>722231078</t>
  </si>
  <si>
    <t>Ventil zpětný, mosazný, PN 10 do 110°C, G 2"</t>
  </si>
  <si>
    <t>722231141</t>
  </si>
  <si>
    <t>Ventil pojistný, rohový G1/2x3/8", 6Bar</t>
  </si>
  <si>
    <t>IVAR.C520</t>
  </si>
  <si>
    <t>Termostatický směšovací ventil, třícestný pro TV,  plynulý rozsah nastavení +30C - 48°C, PN 10, 1"F, Kv 2,75</t>
  </si>
  <si>
    <t>722263215</t>
  </si>
  <si>
    <t xml:space="preserve">Vodoměr závitový vícevtokový mokroběžný DN40. Qn 16 m3/h, </t>
  </si>
  <si>
    <t>28613114</t>
  </si>
  <si>
    <t>Potrubí vodovodní PE100 PN16 SDR11 6 m, 100 m, 75 x 6,8 mm</t>
  </si>
  <si>
    <t>28653022</t>
  </si>
  <si>
    <t>Elektrospojka PE typ LU, d 75 mm</t>
  </si>
  <si>
    <t>28653060</t>
  </si>
  <si>
    <t>Elektrokoleno 90 °, typ LU d 75 mm</t>
  </si>
  <si>
    <t>722250133</t>
  </si>
  <si>
    <t>Hydrantový systém s tvarově stálou hadicí D 25 x 30 m celoplechový - hadicový naviják</t>
  </si>
  <si>
    <t>25/40-6H</t>
  </si>
  <si>
    <t>Oběhové čerpadlo, závitové, DN25, dopravní výška 4m, pro cirkulaci teplé vody, programovatelný, adaptivní funkce</t>
  </si>
  <si>
    <t>998722201</t>
  </si>
  <si>
    <t>Přesun hmot pro vnitřní vodovod v objektech v do 6 m</t>
  </si>
  <si>
    <t>725110811</t>
  </si>
  <si>
    <t>Demontáž klozetů/výlevek splachovací s nádrží</t>
  </si>
  <si>
    <t>725210821</t>
  </si>
  <si>
    <t>Demontáž umyvadel bez výtokových armatur</t>
  </si>
  <si>
    <t>725_810422</t>
  </si>
  <si>
    <t>Umyvadlo 55cm, keramické, otvor pro baterii, barva bílá</t>
  </si>
  <si>
    <t>725_813714</t>
  </si>
  <si>
    <t>Zdravotní umyvadlo 64cm, Handicap</t>
  </si>
  <si>
    <t>725_820711</t>
  </si>
  <si>
    <t>Závěsný klozet, hluboké splachování, vodorovný odpad, barva bílá, včetně sedátka a poklopu</t>
  </si>
  <si>
    <t>55147055</t>
  </si>
  <si>
    <t>Madlo invalidní rovné, pevné, bílé 80 cm</t>
  </si>
  <si>
    <t>55147061</t>
  </si>
  <si>
    <t>Madlo invalidní krakorcové sklopné, bílé 80 cm</t>
  </si>
  <si>
    <t>ZP_01</t>
  </si>
  <si>
    <t>Klozet keramický závěsný s hlubokým splachováním odpad vodorovný - HANDICAP</t>
  </si>
  <si>
    <t>115.942.11</t>
  </si>
  <si>
    <t>Oddálené tlačítko splachování, ruční - 2možnosti splachování</t>
  </si>
  <si>
    <t>725_851049</t>
  </si>
  <si>
    <t>Závěsná výlevka, keramická, včetně mřížky, vodorovný odpad, barva bílá</t>
  </si>
  <si>
    <t>725x006</t>
  </si>
  <si>
    <t>Urinál s automatickým splachováním, radarovým, barva bílá  - radarový splachovač, 230V</t>
  </si>
  <si>
    <t>725_847601</t>
  </si>
  <si>
    <t>Pisoárová dělící příčka, 410x100x660mm, barva bílá</t>
  </si>
  <si>
    <t>725813111</t>
  </si>
  <si>
    <t>Ventil rohový "roháček" G 1/2, bez filtru</t>
  </si>
  <si>
    <t>725822611</t>
  </si>
  <si>
    <t>Baterie umyvadlové, vysoké výtokové ústí, stojánkové pákové bez otvírání odpadu, keramická kartuše</t>
  </si>
  <si>
    <t>725821312</t>
  </si>
  <si>
    <t>Baterie nástěnné pákové s otáčivým kulatým ústím a délkou ramínka 300 mm, pro výlevku, s keramickou kartuší</t>
  </si>
  <si>
    <t>725821328</t>
  </si>
  <si>
    <t>Baterie dřezové stojánkové páková, s vysokým vytokovým ústím, s keramickou kartuší</t>
  </si>
  <si>
    <t>725311121</t>
  </si>
  <si>
    <t>Dřez jednoduchý nerezový s odkapávací miskou a plochou 560x480 mm</t>
  </si>
  <si>
    <t>725532126</t>
  </si>
  <si>
    <t>Elektrický ohřívač zásobníkový akumulační, 200 l, kombinovaný zásobník s topným výměníkem a el. topnou patronou 2,2kW, plocha výměníku 1,45m2, rozměr zásobníku d584 x 1362mm</t>
  </si>
  <si>
    <t>725980123</t>
  </si>
  <si>
    <t>Dvířka 150/300</t>
  </si>
  <si>
    <t>998725201</t>
  </si>
  <si>
    <t>Přesun hmot pro zařizovací předměty v objektech v do 6 m</t>
  </si>
  <si>
    <t>55281706</t>
  </si>
  <si>
    <t>Montážní prvek pro závěsné WC / výlevka ovládání zepředu, výška 112 cm</t>
  </si>
  <si>
    <t>X76</t>
  </si>
  <si>
    <t>Montážní prvek pro závěsné WC - Handicap, ovládání zepředu, výška 112 cm</t>
  </si>
  <si>
    <t>55281810</t>
  </si>
  <si>
    <t>Souprava stavební pro předstěnovou montáž prvků, kotvení 13 - 20 cm</t>
  </si>
  <si>
    <t>726191001</t>
  </si>
  <si>
    <t>Zvukoizolační souprava pro klozet a bidet</t>
  </si>
  <si>
    <t>998726112</t>
  </si>
  <si>
    <t>Přesun hmot pro instalační prefabrikáty v objektech v do 12 m</t>
  </si>
  <si>
    <t>723_Plynovod</t>
  </si>
  <si>
    <t>723170117</t>
  </si>
  <si>
    <t>Potrubí plynovodní,z plastových trub PE100, SDR 11, D 63x5,8, spojováno elektrotvarovkami</t>
  </si>
  <si>
    <t>723181024</t>
  </si>
  <si>
    <t>Potrubí z měděných trubek, tvrdých, spojován lisováním, DN25</t>
  </si>
  <si>
    <t>723181027</t>
  </si>
  <si>
    <t>Potrubí z měděných trubek, tvrdých, spojován lisováním, DN50</t>
  </si>
  <si>
    <t>723181028</t>
  </si>
  <si>
    <t>Potrubí z měděných trubek, tvrdých, spojován lisováním, DN65</t>
  </si>
  <si>
    <t>723230104</t>
  </si>
  <si>
    <t xml:space="preserve">Kulový uzávěr s protipožární armaturou, přímý, vnitřní závit, G1 FF </t>
  </si>
  <si>
    <t>723190253</t>
  </si>
  <si>
    <t>Výpustky plynovodní vedení a upevnění DN 25</t>
  </si>
  <si>
    <t>723231164</t>
  </si>
  <si>
    <t>Kohout kulový přímý G 50 PN 42 do 185°C plnoprůtokový s koulí DADO vnitřní závit těžká řada</t>
  </si>
  <si>
    <t>ZEA-50</t>
  </si>
  <si>
    <t>Elektromagnetický plynový, bezpečnostní ventil ZEA, DN50, 230V/50Hz</t>
  </si>
  <si>
    <t>723230127</t>
  </si>
  <si>
    <t>Protipožární vsuvka do potrubí G2 FM</t>
  </si>
  <si>
    <t>998723201</t>
  </si>
  <si>
    <t>Přesun hmot pro vnitřní plynovod v objektech v do 6 m</t>
  </si>
  <si>
    <t>S005_D1.4.3_UT: D1.4.3_Vytápění</t>
  </si>
  <si>
    <t>730: Ústřední vytápění</t>
  </si>
  <si>
    <t>730xxxxxx</t>
  </si>
  <si>
    <t>Topná zkouška dle ČSN 060310</t>
  </si>
  <si>
    <t>hod</t>
  </si>
  <si>
    <t>731: Ústřední vytápění - kotelny</t>
  </si>
  <si>
    <t>731242143</t>
  </si>
  <si>
    <t>Montáž kotle ocelového nástěnného na plyn kondenzačního provedení turbo do 50kW</t>
  </si>
  <si>
    <t>731244113</t>
  </si>
  <si>
    <t>Ocelový kotel teplovodní, závěsný, plynový, kondenzační, s nuceným odtahem spalin tzv. Turbo, modulovaný  výkon 6,3-48,9kW / Spotřeba zemního plynu 5,50m3/h, včetně čerpadel, Rozměry kotle520x745x420mm</t>
  </si>
  <si>
    <t>731810401</t>
  </si>
  <si>
    <t>Koaxiální kouřovod, d80/d125mm, PP. Systémové řešení, společná dodovka s dodavtelem kotlů.</t>
  </si>
  <si>
    <t>LG125</t>
  </si>
  <si>
    <t>Plastová větrací mřížka, se síťkou a okapničkou, r160x160mm.</t>
  </si>
  <si>
    <t>998731202</t>
  </si>
  <si>
    <t>Přesun hmot pro kotelny v objektech v do 12 m</t>
  </si>
  <si>
    <t>732: Ústřední vytápění - strojovny</t>
  </si>
  <si>
    <t>732111125</t>
  </si>
  <si>
    <t>Rozdělovače a sběrače tělesa DN 80</t>
  </si>
  <si>
    <t>732111312</t>
  </si>
  <si>
    <t>Trubková hrdla rozdělovačů a sběračů bez přírub DN 20</t>
  </si>
  <si>
    <t>732111314</t>
  </si>
  <si>
    <t>Trubková hrdla rozdělovačů a sběračů bez přírub DN 25</t>
  </si>
  <si>
    <t>732111317</t>
  </si>
  <si>
    <t>Trubková hrdla rozdělovačů a sběračů bez přírub DN 40</t>
  </si>
  <si>
    <t>732111318</t>
  </si>
  <si>
    <t>Trubková hrdla rozdělovačů a sběračů bez přírub DN 50</t>
  </si>
  <si>
    <t>dopl_01</t>
  </si>
  <si>
    <t xml:space="preserve">Automatický doplňovací ventil Fullcontrol </t>
  </si>
  <si>
    <t>MONT_06</t>
  </si>
  <si>
    <t>Montáž doplňovacího zařízení</t>
  </si>
  <si>
    <t>732113103</t>
  </si>
  <si>
    <t>Hydraulický vyrovnávač tlaků, přírubový DN125</t>
  </si>
  <si>
    <t>OČ25_60</t>
  </si>
  <si>
    <t>Čerpadlo teplovodní, oběhový, elektronicky řízené, PN10, do 110°C, DN25 H=6,0m, do 2,50m3/h, 230V</t>
  </si>
  <si>
    <t>OČ15_20</t>
  </si>
  <si>
    <t>Čerpadlo teplovodní, oběhový, elektronicky řízené, PN10, do 110°C, DN15; H=2m, do 0,70m3/h, 230V</t>
  </si>
  <si>
    <t>732331617</t>
  </si>
  <si>
    <t>Nádoba tlaková expanzní s membránou typ Expanzomat NG PN 0,6 o obsahu 80 litrů</t>
  </si>
  <si>
    <t>MON_MER_01</t>
  </si>
  <si>
    <t>Montáž měřičů tepla HEAT Plus</t>
  </si>
  <si>
    <t>732199100</t>
  </si>
  <si>
    <t>Montáž orientačních štítků</t>
  </si>
  <si>
    <t>X68</t>
  </si>
  <si>
    <t>Orientační tabulka, štítky pro označení teplovodního potrubí</t>
  </si>
  <si>
    <t>998732202</t>
  </si>
  <si>
    <t>Přesun hmot pro strojovny v objektech v do 12 m</t>
  </si>
  <si>
    <t>733: Ústřední vytápění - rozvodné potrubí</t>
  </si>
  <si>
    <t>733122201</t>
  </si>
  <si>
    <t>Potrubí z uhlíkové oceli, vně pozinkované, spojováno lisováním pomocí PRESS fitinek - d12/1,2</t>
  </si>
  <si>
    <t>733122202</t>
  </si>
  <si>
    <t>Potrubí z uhlíkové oceli, vně pozinkované, spojováno lisováním pomocí PRESS fitinek - d15/1,2</t>
  </si>
  <si>
    <t>733122203</t>
  </si>
  <si>
    <t>Potrubí z uhlíkové oceli, vně pozinkované, spojováno lisováním pomocí PRESS fitinek - d18/1,2</t>
  </si>
  <si>
    <t>733122204</t>
  </si>
  <si>
    <t>Potrubí z uhlíkové oceli, vně pozinkované, spojováno lisováním pomocí PRESS fitinek - d22/1,5</t>
  </si>
  <si>
    <t>733122205</t>
  </si>
  <si>
    <t>Potrubí z uhlíkové oceli, vně pozinkované, spojováno lisováním pomocí PRESS fitinek - d28/1,5</t>
  </si>
  <si>
    <t>733122206</t>
  </si>
  <si>
    <t>Potrubí z uhlíkové oceli, vně pozinkované, spojováno lisováním pomocí PRESS fitinek - d35/1,5</t>
  </si>
  <si>
    <t>733122207</t>
  </si>
  <si>
    <t>Potrubí z uhlíkové oceli, vně pozinkované, spojováno lisováním pomocí PRESS fitinek - d42/1,5</t>
  </si>
  <si>
    <t>733122208</t>
  </si>
  <si>
    <t>Potrubí z uhlíkové oceli, vně pozinkované, spojováno lisováním pomocí PRESS fitinek - d54/1,5</t>
  </si>
  <si>
    <t>733123110</t>
  </si>
  <si>
    <t>Příplatek k potrubí ocelovému hladkému za zhotovení přípojky z trubek ocelových hladkých D do 22x2,6</t>
  </si>
  <si>
    <t>733141102</t>
  </si>
  <si>
    <t>Odvzdušňovací nádoba z trubek ocelových do DN 50</t>
  </si>
  <si>
    <t>733190217</t>
  </si>
  <si>
    <t>Zkouška těsnosti potrubí ocelové hladké do D 51x2,6</t>
  </si>
  <si>
    <t>733191111</t>
  </si>
  <si>
    <t>Manžeta prostupová DN do 20</t>
  </si>
  <si>
    <t>733191112</t>
  </si>
  <si>
    <t>Manžeta prostupová DN do 32</t>
  </si>
  <si>
    <t>733811241</t>
  </si>
  <si>
    <t>Ochrana potrubí, termoizolačními trubicemi z pěnového PE, přilepených v příčných a podélných spojů - tl. izolace přes 13do 20mm, potrubí DN22mm</t>
  </si>
  <si>
    <t>733811252</t>
  </si>
  <si>
    <t>Ochrana potrubí, termoizolačními trubicemi z pěnového PE, přilepených v příčných a podélných spojů - tl. izolace přes 13 do 20mm, potrubí DN přes 22 do 45mm</t>
  </si>
  <si>
    <t>733811253</t>
  </si>
  <si>
    <t>Ochrana potrubí, termoizolačními trubicemi z pěnového PE, přilepených v příčných a podélných spojů - tl. izolace přes 20 do 25mm, potrubí DN přes 45 do 63mm</t>
  </si>
  <si>
    <t>998733203</t>
  </si>
  <si>
    <t>Přesun hmot pro rozvody potrubí v objektech v do12 m</t>
  </si>
  <si>
    <t>734: Ústřední vytápění - armatury</t>
  </si>
  <si>
    <t>734209101</t>
  </si>
  <si>
    <t>Montáž armatury závitové s jedním závitem G 3/8</t>
  </si>
  <si>
    <t>734209103</t>
  </si>
  <si>
    <t>Montáž armatury závitové s jedním závitem G 1/2</t>
  </si>
  <si>
    <t>734209113</t>
  </si>
  <si>
    <t>Montáž armatury závitové s dvěma závity G 3/8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</si>
  <si>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</si>
  <si>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</si>
  <si>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</si>
  <si>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</si>
  <si>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</si>
  <si>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734209116</t>
  </si>
  <si>
    <t>Montáž armatury závitové s dvěma závity G 5/4</t>
  </si>
  <si>
    <t>734209117</t>
  </si>
  <si>
    <t>Montáž armatury závitové s dvěma závity G 6/4</t>
  </si>
  <si>
    <t>734209123</t>
  </si>
  <si>
    <t>Montáž armatury závitové s třemi závity G 1/2</t>
  </si>
  <si>
    <t>734209125</t>
  </si>
  <si>
    <t>Montáž armatury závitové s třemi závity G 1</t>
  </si>
  <si>
    <t>734211119</t>
  </si>
  <si>
    <t>Ventil odvzdušňovací G3/8"</t>
  </si>
  <si>
    <t>734221552</t>
  </si>
  <si>
    <t>Ventil závitový termostatický přímý dvouregulační G 1/2 PN 16 do 110°C bez hlavice ovládání</t>
  </si>
  <si>
    <t>734261717</t>
  </si>
  <si>
    <t>Šroubení regulační radiátorové přímé G 1/2 s vypouštěním</t>
  </si>
  <si>
    <t>734261406</t>
  </si>
  <si>
    <t>Armatura připojovací přímá G 1/2x18 PN 10 do 110°C radiátorů typu VK</t>
  </si>
  <si>
    <t>734221682</t>
  </si>
  <si>
    <t>Termostatická hlavice kapalinová PN 10 do 110°C otopných těles VK</t>
  </si>
  <si>
    <t>734221683</t>
  </si>
  <si>
    <t>Termostatická hlavice kapalinová PN 10 do 110°C s vestavěným čidlem</t>
  </si>
  <si>
    <t>734242412</t>
  </si>
  <si>
    <t>Ventil závitový zpětný přímý G 1/2 PN 16 do 110°C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</si>
  <si>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</si>
  <si>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</si>
  <si>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</si>
  <si>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</si>
  <si>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</si>
  <si>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</si>
  <si>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734242416</t>
  </si>
  <si>
    <t>Ventil závitový zpětný přímý G 6/4 PN 16 do 110°C</t>
  </si>
  <si>
    <t>734291243</t>
  </si>
  <si>
    <t>Filtr závitový přímý G 3/4 PN 16 do 130°C s vnitřními závity</t>
  </si>
  <si>
    <t>734291244</t>
  </si>
  <si>
    <t>Filtr závitový přímý G 1 PN 16 do 130°C s vnitřními závity</t>
  </si>
  <si>
    <t>734291245</t>
  </si>
  <si>
    <t>Filtr závitový přímý G 5/4 PN 16 do 130°C s vnitřními závity</t>
  </si>
  <si>
    <t>734291246</t>
  </si>
  <si>
    <t>Filtr závitový přímý G 6/4 PN 16 do 130°C s vnitřními závity</t>
  </si>
  <si>
    <t>734251212</t>
  </si>
  <si>
    <t>Ventil závitový pojistný rohový G 3/4 provozní tlak 0,18MPa</t>
  </si>
  <si>
    <t>SV_G3/4</t>
  </si>
  <si>
    <t>Střídavý ventil na expanzní potrubí, G3/4"</t>
  </si>
  <si>
    <t>734292713</t>
  </si>
  <si>
    <t>Kulový kohout, s páčkou, G 1/2", R250D</t>
  </si>
  <si>
    <t>734292714</t>
  </si>
  <si>
    <t>Kulový kohout, s páčkou, G 3/4", R250D</t>
  </si>
  <si>
    <t>734292715</t>
  </si>
  <si>
    <t>Kulový kohout, s páčkou, G 1", R250D</t>
  </si>
  <si>
    <t>734292716</t>
  </si>
  <si>
    <t>Kulový kohout, s páčkou, G 5/4", R250D</t>
  </si>
  <si>
    <t>734292717</t>
  </si>
  <si>
    <t>Kulový kohout, s páčkou, G 6/4", R250D</t>
  </si>
  <si>
    <t>734220104</t>
  </si>
  <si>
    <t>Ventil regulační přímý G6/4"</t>
  </si>
  <si>
    <t>734291123</t>
  </si>
  <si>
    <t>Kohout plnící a vypouštěcí G 1/2 PN 10 do 110°C závitový</t>
  </si>
  <si>
    <t>STAD_10</t>
  </si>
  <si>
    <t>Stoupačkový vyvažovací ventil STAD DN10 kvs-1,47m3/h, včetně propojovací kapiláry</t>
  </si>
  <si>
    <t>STAD_15</t>
  </si>
  <si>
    <t>Stoupačkový vyvažovací ventil STAD DN15 kvs-2,52m3/h, včetně propojovací kapiláry</t>
  </si>
  <si>
    <t>KKvs_15</t>
  </si>
  <si>
    <t>na přívodním potrubí kulový kohout se vsuvkmi pro připojení, DN15</t>
  </si>
  <si>
    <t>KKvs_20</t>
  </si>
  <si>
    <t>na přívodním potrubí kulový kohout se vsuvkmi pro připojení, DN20</t>
  </si>
  <si>
    <t>KKvs_25</t>
  </si>
  <si>
    <t>na přívodním potrubí kulový kohout se vsuvkmi pro připojení, DN25</t>
  </si>
  <si>
    <t>734421130</t>
  </si>
  <si>
    <t>Tlakoměr nízkotlaký kruhový D 160 rozsah 0-6 Mpa spodní připojení</t>
  </si>
  <si>
    <t>734295022</t>
  </si>
  <si>
    <t>třícestný směšovací ventil, závitový s elektropohonem, DN25, Kvs=4,6m3/h, průtok 2394Kg/h</t>
  </si>
  <si>
    <t>třícestný směšovací ventil, závitový s elektropohonem, DN25, Kvs=4,6m3/h, průtok 2117Kg/h</t>
  </si>
  <si>
    <t>734295021</t>
  </si>
  <si>
    <t>Tlakoměr , měřící rozsah 0-400kPa</t>
  </si>
  <si>
    <t>734411133</t>
  </si>
  <si>
    <t>Teploměr technický s pevným stonkem a jímkou zadní připojení délky 160 mm, do 100°C</t>
  </si>
  <si>
    <t>734494121</t>
  </si>
  <si>
    <t>Návarek s metrickým závitem M 20x1,5 délky do 220 mm</t>
  </si>
  <si>
    <t>734499211</t>
  </si>
  <si>
    <t>Montáž návarku M 20x1,5</t>
  </si>
  <si>
    <t>998734203</t>
  </si>
  <si>
    <t>Přesun hmot pro armatury v objektech v do 12 m</t>
  </si>
  <si>
    <t>735: Ústřední vytápění - otopná tělesa</t>
  </si>
  <si>
    <t>735151572</t>
  </si>
  <si>
    <t>Otopné těleso panelové - Klasik typ 22 výška/délka 600/500 mm</t>
  </si>
  <si>
    <t>735151573</t>
  </si>
  <si>
    <t>Otopné těleso panelové - Klasik typ 22 výška/délka 600/600mm</t>
  </si>
  <si>
    <t>735151575</t>
  </si>
  <si>
    <t>Otopné těleso panelové - Klasik typ 22 výška/délka 600/800 mm</t>
  </si>
  <si>
    <t>735151577</t>
  </si>
  <si>
    <t>Otopné těleso panelové - Klasik typ 22 výška/délka 600/1000 mm</t>
  </si>
  <si>
    <t>735151574</t>
  </si>
  <si>
    <t>Otopné těleso panelové - Klasik typ 33 výška/délka 600/700 mm</t>
  </si>
  <si>
    <t>Otopné těleso panelové - Klasik typ 33 výška/délka 600/800 mm</t>
  </si>
  <si>
    <t>Otopné těleso panelové - Klasik typ 33 výška/délka 600/1000 mm</t>
  </si>
  <si>
    <t>735151579</t>
  </si>
  <si>
    <t>Otopné těleso panelové - Klasik typ 33 výška/délka 600/1200 mm</t>
  </si>
  <si>
    <t>735152494</t>
  </si>
  <si>
    <t>Otopné těleso panelové - Klasik typ 33 výška/délka 900/700 mm</t>
  </si>
  <si>
    <t>735152497</t>
  </si>
  <si>
    <t>Otopné těleso panelové - Klasik typ 33 výška/délka 900/1000 mm</t>
  </si>
  <si>
    <t>735152499</t>
  </si>
  <si>
    <t>Otopné těleso panelové - Klasik typ 33 výška/délka 900/1200 mm</t>
  </si>
  <si>
    <t>735152172</t>
  </si>
  <si>
    <t>Otopné těleso panelovéVentil Kompakt typ 21 VK výška/délka 600/500 mm</t>
  </si>
  <si>
    <t>735152675</t>
  </si>
  <si>
    <t>Otopné těleso panelovéVentil Kompakt typ 33 VK výška/délka 600/800 mm</t>
  </si>
  <si>
    <t>735000912</t>
  </si>
  <si>
    <t>Vyregulování ventilu nebo kohoutu dvojregulačního s termostatickým ovládáním</t>
  </si>
  <si>
    <t>Z-U3000_54</t>
  </si>
  <si>
    <t>Konzole stěnová, jednoduchá, uhlová, D=54mm</t>
  </si>
  <si>
    <t>735xxx203</t>
  </si>
  <si>
    <t>Montáž těles</t>
  </si>
  <si>
    <t>998735202</t>
  </si>
  <si>
    <t>Přesun hmot pro otopná tělesa v objektech v do 12 m</t>
  </si>
  <si>
    <t>SO01_D1.4.2_VZT: D1.4.2 - Vzduchotechnika</t>
  </si>
  <si>
    <t>12: Vzduchotechnika</t>
  </si>
  <si>
    <t>12xSprip</t>
  </si>
  <si>
    <t>12xmon</t>
  </si>
  <si>
    <t>Montáž zařízení vzduchotechniky - potrubí, tvarovky, koncové prvky, ventilátory</t>
  </si>
  <si>
    <t>12xxx018</t>
  </si>
  <si>
    <t>Dveřní mřížka PT 480x90mm</t>
  </si>
  <si>
    <t>12xxx028</t>
  </si>
  <si>
    <t>PVC lepící páska 50mmx33xx, balení 20m</t>
  </si>
  <si>
    <t>12xTD/500/160</t>
  </si>
  <si>
    <t>Diagonální ventilátor TD 800/200 T IP44, potrubní ventilátor s doběhem 1-30minut, výkon 132W, 0,55A; - Qmax=1040m3/h, připojení D200</t>
  </si>
  <si>
    <t>12xMAA200</t>
  </si>
  <si>
    <t>Tlumič hluku pro kruhové potrubí, plášť z AL flexibilní hadice, DN200, délka 600mm</t>
  </si>
  <si>
    <t>751510041</t>
  </si>
  <si>
    <t>Vzduchotechnické potrubí kruhového průřezu, spirálně vinuté, včetně tvarovek, do 100mm</t>
  </si>
  <si>
    <t>751510042</t>
  </si>
  <si>
    <t>Vzduchotechnické potrubí kruhového průřezu, spirálně vinuté, včetně tvarovek, přes 100mm do 200mm</t>
  </si>
  <si>
    <t>12xIT100</t>
  </si>
  <si>
    <t>Kruhový plastový ventil, univerzální, nízká hladina hluku, montážní kroužek, instalační zděř, IT100</t>
  </si>
  <si>
    <t>RDR125</t>
  </si>
  <si>
    <t>Regulátor konstatního průtoku, k zasunuí do kruhového potrubí, DN125</t>
  </si>
  <si>
    <t>RDR160</t>
  </si>
  <si>
    <t>Regulátor konstatního průtoku, k zasunuí do kruhového potrubí, DN160</t>
  </si>
  <si>
    <t>12xVHO160</t>
  </si>
  <si>
    <t xml:space="preserve">Ventilační stříška, DN200, měď </t>
  </si>
  <si>
    <t>Drtinova 3215/3a  Praha 5  Smíchov</t>
  </si>
  <si>
    <t>SO 02  OPLOCENÍ</t>
  </si>
  <si>
    <t>ÚPRAVY ÚPOVRCHŮ</t>
  </si>
  <si>
    <t>OPLOCENÍ</t>
  </si>
  <si>
    <t>ZEMNÍ  PRÁCE</t>
  </si>
  <si>
    <t>133202011</t>
  </si>
  <si>
    <t>HLOUB ŠACHET 4 M2 SOUDR HOR 3 RUČNĚ</t>
  </si>
  <si>
    <t>0,3*0,3*0,4*5</t>
  </si>
  <si>
    <t>VODOROVNÉ PŘEM.VÝK/SYP ZA DALŠÍCH 1000 M   20*</t>
  </si>
  <si>
    <t>0,18*20</t>
  </si>
  <si>
    <t>0,18*1,8</t>
  </si>
  <si>
    <t>941955003</t>
  </si>
  <si>
    <t>LEŠ LEH POMOC H PODLAH 2,5M</t>
  </si>
  <si>
    <t>1.2*30+1.2*(30-12)</t>
  </si>
  <si>
    <t>629995101</t>
  </si>
  <si>
    <t>OČIŠTĚNÍ VNĚ POVRCH OMYTÍ TLAK VODA</t>
  </si>
  <si>
    <t>622521001</t>
  </si>
  <si>
    <t>ZRN OMÍTKA 1,0MM SANACNI VNĚ STĚNA</t>
  </si>
  <si>
    <t>997013111</t>
  </si>
  <si>
    <t>DOPRAVA SUŤ BUDOVA V-6M S MECHANIZ</t>
  </si>
  <si>
    <t>997013801</t>
  </si>
  <si>
    <t>338171123</t>
  </si>
  <si>
    <t>OSAZ SLOUP PLOT OC 2,6M V ZABETON</t>
  </si>
  <si>
    <t>348401120</t>
  </si>
  <si>
    <t>OSAZ STROJ PLET+DRÁT V -1,6M -15°</t>
  </si>
  <si>
    <t>313570000</t>
  </si>
  <si>
    <t>PLOTOVE PLETIVO POPLAST V  180 CM</t>
  </si>
  <si>
    <t>348401350</t>
  </si>
  <si>
    <t>OSAZ NAPÍNACÍ DRÁT -15°</t>
  </si>
  <si>
    <t>348401360</t>
  </si>
  <si>
    <t>PŘIHÁČKOVÁNÍ PLETIVA K DRÁTU -15°</t>
  </si>
  <si>
    <t>NAPINACI DRAT</t>
  </si>
  <si>
    <t>PLOTOVY SLOUPEK POPLAST D 48MM VYSKA  2400 MM</t>
  </si>
  <si>
    <t>PLOTOVA VZPERA POPLAST DL 2000 MM</t>
  </si>
  <si>
    <t>348273902</t>
  </si>
  <si>
    <t>DRŽÁK PLOT POLÍ PRŮBĚŽNÝ DL 30CM</t>
  </si>
  <si>
    <t>998232111</t>
  </si>
  <si>
    <t>PŘESUN HMOT OPLOCENI</t>
  </si>
  <si>
    <t>764530260</t>
  </si>
  <si>
    <t>OPLECHOVÁNÍ CU ZDÍ RŠ 750</t>
  </si>
  <si>
    <t>764430850</t>
  </si>
  <si>
    <t>DMTŽ OPLECHOVÁNÍ ZDÍ RŠ 660</t>
  </si>
  <si>
    <t>783901100</t>
  </si>
  <si>
    <t>OCISTENI KOVOVÝCH KONSTRUKCÍ OCEL KARTACEM</t>
  </si>
  <si>
    <t>SO03: Kanalizační přípojka</t>
  </si>
  <si>
    <t>800: Zemní práce - Vodovodní a kanalizační přípojka</t>
  </si>
  <si>
    <t>121101101</t>
  </si>
  <si>
    <t>SEJMUTÍ ORNICE PŘEMÍSTĚNÍ -50M</t>
  </si>
  <si>
    <t>132201201</t>
  </si>
  <si>
    <t>HLB RÝH 2000MM TŘ. 3 100M3</t>
  </si>
  <si>
    <t>132201209</t>
  </si>
  <si>
    <t>PŘÍPL ZA LEPIVOST TŘ. 3</t>
  </si>
  <si>
    <t>161101101</t>
  </si>
  <si>
    <t>SVISLÉ PŘEMÍST VÝKOPKU TŘ.4 2,5M</t>
  </si>
  <si>
    <t>174101101</t>
  </si>
  <si>
    <t>ZÁSYP ZHUTNĚNÝ RYH</t>
  </si>
  <si>
    <t>181101102</t>
  </si>
  <si>
    <t>ÚPRAVA PLÁNĚ ZÁŘEZ TŘ 4 +ZHUTNĚNÍ</t>
  </si>
  <si>
    <t>181301102</t>
  </si>
  <si>
    <t>ROZPR ORNICE -15CM -500M2 -1:5</t>
  </si>
  <si>
    <t>113107123</t>
  </si>
  <si>
    <t>ODSTRAŇ PODKLAD -50M2 KAM DRC 30CM</t>
  </si>
  <si>
    <t>919735113</t>
  </si>
  <si>
    <t>ŘEZÁNÍ ŽIVIČ KRYTU TL 10-15CM</t>
  </si>
  <si>
    <t>979082212</t>
  </si>
  <si>
    <t>VODOR DOPRAVA SUTI SUCHO 50M</t>
  </si>
  <si>
    <t>979082213</t>
  </si>
  <si>
    <t>VODOR DOPRAVA SUTI SUCHO 1KM</t>
  </si>
  <si>
    <t>979082219</t>
  </si>
  <si>
    <t>PŘÍPL ZKD 1KM SUTI SUCHO 1KM</t>
  </si>
  <si>
    <t>979099155</t>
  </si>
  <si>
    <t>SKLÁDKOVNÉ KAMENIVO</t>
  </si>
  <si>
    <t>566903111</t>
  </si>
  <si>
    <t>VYSPR PODKL KAM HRUB DRC PO PŘEKOP</t>
  </si>
  <si>
    <t>572952112</t>
  </si>
  <si>
    <t>VYSPRAV KRYTU PŘEKOP ACO 7CM</t>
  </si>
  <si>
    <t>LOŽE VÝKOPU ZE ŠTĚRKOPÍSKU podsyp a obsyp</t>
  </si>
  <si>
    <t>998276101</t>
  </si>
  <si>
    <t>PŘESUN POTRUBÍ PLAST OTEVŘ VÝKOP</t>
  </si>
  <si>
    <t>SO04_Vodovodní přípojka</t>
  </si>
  <si>
    <t>722: Vodovod</t>
  </si>
  <si>
    <t>SO05_PP: Plynovodní přípojka</t>
  </si>
  <si>
    <t>008: Trubní vedení</t>
  </si>
  <si>
    <t>PL_ROT_G16</t>
  </si>
  <si>
    <t>Rotační Plynoměr G16,DN32, hliníková kostra, stavební délka 191mm</t>
  </si>
  <si>
    <t>723170114</t>
  </si>
  <si>
    <t>Potrubí plynovodní,z plastových trub PE100+, SDR 11, D 32x3,0 spojováno elektrotvarovkami</t>
  </si>
  <si>
    <t>723150304</t>
  </si>
  <si>
    <t>Potrubí z ocelových trubek, hladkých, opatřené žlutým nátěrem, d31,8/2,6</t>
  </si>
  <si>
    <t>892241111</t>
  </si>
  <si>
    <t>Tlaková zkouška, potrubí do d50</t>
  </si>
  <si>
    <t>871171211</t>
  </si>
  <si>
    <t>Montáž plynovodního potrubí z plastů, HDPE 100+ SDR 11, elektrotvarovkami, do D40x3,7</t>
  </si>
  <si>
    <t>T-Kus_02</t>
  </si>
  <si>
    <t>Navrtávací pas na plynovodní řad, T-kus, vrchní navrtávka, výstup DN25</t>
  </si>
  <si>
    <t>REG16</t>
  </si>
  <si>
    <t>regulátor tlaku plynu, jednostupňový, G16, STL-&gt;NTL, s přírubami</t>
  </si>
  <si>
    <t>Kohout kulový přímý G 1 PN 42 do 185°C plnoprůtokový s koulí DADO vnitřní závit těžká řada</t>
  </si>
  <si>
    <t>723214133</t>
  </si>
  <si>
    <t>Plynový filtr, přírubový, těleso z uhlíkové oceli, PN16 do 300°C, DN25</t>
  </si>
  <si>
    <t>7232141_a</t>
  </si>
  <si>
    <t>Zpětný ventil, mezipřírubový, ZV1-G, DN32</t>
  </si>
  <si>
    <t>BF32</t>
  </si>
  <si>
    <t>Příruby DN25, navařovací</t>
  </si>
  <si>
    <t>MM63</t>
  </si>
  <si>
    <t>Manometr radiální pro plyn, 0-100mmBar H2O, včetně vyhotovení návarku a stonku na potrubí</t>
  </si>
  <si>
    <t>TM63</t>
  </si>
  <si>
    <t>Teploměr, 0-100°C, včetně vyhotovení návarku a stonku na potrubí</t>
  </si>
  <si>
    <t>PIL1</t>
  </si>
  <si>
    <t>Pilíř 2_s regulačním ventilem, betonový, včetně podstavce, základu, revizní dvířka s nápisem PLYN, 0,9x1,6x0,6m</t>
  </si>
  <si>
    <t>PIL2</t>
  </si>
  <si>
    <t>Pilíř 1_s regulačním ventilem, betonový, včetně podstavce, základu, revizní dvířka s nápisem PLYN, 1,8x1,6x0,6m</t>
  </si>
  <si>
    <t>800: Zemní práce</t>
  </si>
  <si>
    <t>ZÁSYP ZHUTNĚNÝCH RYH</t>
  </si>
  <si>
    <t>998272201</t>
  </si>
  <si>
    <t>PŘESUN POTRUBÍ OCEL OTEVŘ VÝKOP</t>
  </si>
  <si>
    <t>DODÁVKA A MONTÁŽ PŘÍPOJKY NN</t>
  </si>
  <si>
    <t>1</t>
  </si>
  <si>
    <t>č.</t>
  </si>
  <si>
    <t>spec.</t>
  </si>
  <si>
    <t>popis položky</t>
  </si>
  <si>
    <t>jedn.</t>
  </si>
  <si>
    <t>množ.</t>
  </si>
  <si>
    <t>jedcen</t>
  </si>
  <si>
    <t>celkcen</t>
  </si>
  <si>
    <t>0</t>
  </si>
  <si>
    <t>DODÁVKA A MONTÁŽ Přípojky NN (připojení zajišťuje PRE na základě Smlouvy o připojení) Napojovací místo je v nožových pojistkáh dodavatele el. Energie</t>
  </si>
  <si>
    <t>mont</t>
  </si>
  <si>
    <t>Připojení elektroměrového rozvaděče ER z místa připojení od PRE</t>
  </si>
  <si>
    <t>ks</t>
  </si>
  <si>
    <t>dod</t>
  </si>
  <si>
    <t>Kabel CYKY 4x70-J s ukončením na obou koncích smršťovací záklopkou nebo páskou</t>
  </si>
  <si>
    <t>Pojistka nožová 125A PN01 (02)</t>
  </si>
  <si>
    <t>Dílenská dokumentace stavby</t>
  </si>
  <si>
    <t>2</t>
  </si>
  <si>
    <t>Dokumentace skutečného provedení stavby</t>
  </si>
  <si>
    <t>Zednická výpomoc včetně hrubého zaomítnutí drážky</t>
  </si>
  <si>
    <t>Zajištění přípravy napojení na síť PRE</t>
  </si>
  <si>
    <t xml:space="preserve">MONTÁŽE JINDE NESPECIFIKOVANÉ </t>
  </si>
  <si>
    <t>Výkop kabelové rýhy 35x80 pro uložení zemnícího pásku včetně zásypu a zhutnění</t>
  </si>
  <si>
    <t>Revizní zpráva a zkouška zařízení, zajištění osazení elektroměru</t>
  </si>
  <si>
    <t>Nepředvídatelné náklady v rámci napojení z důvodu nedodání Smlouvy o připojení ze strany investora v době odevzdání PD (25 tis.) - bude čerpáno na základě skutečnosti a souhlasu TDI</t>
  </si>
  <si>
    <t>Pomocný a přidružený materiál  - (cca 3%) z ceny materiálu</t>
  </si>
  <si>
    <t>celkem</t>
  </si>
  <si>
    <t>Drtinova 3215/3a  Praha 5  Smáchov</t>
  </si>
  <si>
    <t>statvební úpravy stávajícího objektu</t>
  </si>
  <si>
    <t>SO 07  ŠTÍTOVÁ STĚNA  ( severní )</t>
  </si>
  <si>
    <t>(12+0.9*2)*(14.29+1.27)</t>
  </si>
  <si>
    <t>214.728</t>
  </si>
  <si>
    <t>(12+0.9*2)*(18.6-14.9)*0.5</t>
  </si>
  <si>
    <t>25.53</t>
  </si>
  <si>
    <t>240.258*30*2</t>
  </si>
  <si>
    <t>14415.48</t>
  </si>
  <si>
    <t>941111812</t>
  </si>
  <si>
    <t>DMTŽ LEŠ ŘAD TRUB LEH+PODL Š0,9 V25</t>
  </si>
  <si>
    <t>622903120</t>
  </si>
  <si>
    <t>MYTÍ VNĚ OMÍTEK SLOŽ 3-4 TLAK.VODOU</t>
  </si>
  <si>
    <t>12*(15.31-3.5)</t>
  </si>
  <si>
    <t>141.72</t>
  </si>
  <si>
    <t>12*(18.6-15.31)*0.5</t>
  </si>
  <si>
    <t>19.74</t>
  </si>
  <si>
    <t>0,6*0,9*2</t>
  </si>
  <si>
    <t>622751320</t>
  </si>
  <si>
    <t>KZS LIŠTA SOKLOVÁ AL TL 1MM Š 103MM</t>
  </si>
  <si>
    <t>622752221</t>
  </si>
  <si>
    <t>KZS LIŠTA ROH AL+TKANINA 10X10MM</t>
  </si>
  <si>
    <t>(0,6+0,9*2)*2</t>
  </si>
  <si>
    <t>NAPOJENI KZS NA BOSAZ STAV STEN</t>
  </si>
  <si>
    <t>MONOCHRANNI BAREVNA TENKOVRSTVA OMITKA ZRN 1</t>
  </si>
  <si>
    <t>632451024</t>
  </si>
  <si>
    <t>VYROV POTĚR TL -5CM MC15 PÁS</t>
  </si>
  <si>
    <t>0.6*2*0.4</t>
  </si>
  <si>
    <t>0.48</t>
  </si>
  <si>
    <t>764510240</t>
  </si>
  <si>
    <t>OPLECHOVÁNÍ CU PARAPETŮ RŠ 250            K12</t>
  </si>
  <si>
    <t>SO 08  VENKOVNÍ  CHODNÍK-KOMUNIKACE</t>
  </si>
  <si>
    <t>ZRMNÍ PRÁCE</t>
  </si>
  <si>
    <t>ZPEVNĚNÉ PLOCHY</t>
  </si>
  <si>
    <t>SADOVÉ ÚPRAVY</t>
  </si>
  <si>
    <t>KAMENNÉ DLAŽBY</t>
  </si>
  <si>
    <t xml:space="preserve">236.483*0.15 </t>
  </si>
  <si>
    <t xml:space="preserve">0.864 </t>
  </si>
  <si>
    <t>181101101</t>
  </si>
  <si>
    <t>ÚPRAVA PLÁNĚ ZÁŘEZ TŘ 4 -ZHUTNĚNÍ</t>
  </si>
  <si>
    <t xml:space="preserve">236.483 </t>
  </si>
  <si>
    <t xml:space="preserve">2*3 </t>
  </si>
  <si>
    <t xml:space="preserve">6.000 </t>
  </si>
  <si>
    <t>182301131</t>
  </si>
  <si>
    <t>ROZPR ORNICE &gt;1:5 &gt;500M2 10CM</t>
  </si>
  <si>
    <t xml:space="preserve">6*4.05+11.9*3.3+27.5*3.3+23.75*26 </t>
  </si>
  <si>
    <t xml:space="preserve">771.820 </t>
  </si>
  <si>
    <t xml:space="preserve">1.8*11.9-59 </t>
  </si>
  <si>
    <t xml:space="preserve">-37.580 </t>
  </si>
  <si>
    <t>DODANI ORNICE</t>
  </si>
  <si>
    <t xml:space="preserve">734.24*0.15 </t>
  </si>
  <si>
    <t>sejmutá</t>
  </si>
  <si>
    <t xml:space="preserve">-35.472 </t>
  </si>
  <si>
    <t>122202201</t>
  </si>
  <si>
    <t>ODKOP. SILNICE TŘ. 3 DO 100 M3</t>
  </si>
  <si>
    <t xml:space="preserve">u školy </t>
  </si>
  <si>
    <t xml:space="preserve">0.15*2*(4.55+11.9+24.67+2+1.6) </t>
  </si>
  <si>
    <t xml:space="preserve">13.416 </t>
  </si>
  <si>
    <t xml:space="preserve">okapní </t>
  </si>
  <si>
    <t xml:space="preserve">0.15*0.5*(11.9+6.335+4.55+0.5) </t>
  </si>
  <si>
    <t xml:space="preserve">1.746 </t>
  </si>
  <si>
    <t xml:space="preserve">spojovací </t>
  </si>
  <si>
    <t xml:space="preserve">0.15*2*41.20 </t>
  </si>
  <si>
    <t xml:space="preserve">12.360 </t>
  </si>
  <si>
    <t xml:space="preserve">úhlopříčný </t>
  </si>
  <si>
    <t xml:space="preserve">0.15*2*29.5 </t>
  </si>
  <si>
    <t xml:space="preserve">8.850 </t>
  </si>
  <si>
    <t>274313711</t>
  </si>
  <si>
    <t>ZÁKLADOVÝ PÁS BETON C20/25</t>
  </si>
  <si>
    <t xml:space="preserve">0.6*1.2*1.2 </t>
  </si>
  <si>
    <t>430321414</t>
  </si>
  <si>
    <t>SCHODIŠŤOVÁ KCE ŽB C20/25</t>
  </si>
  <si>
    <t xml:space="preserve">1.1*3.1*0.15 </t>
  </si>
  <si>
    <t xml:space="preserve">0.511 </t>
  </si>
  <si>
    <t xml:space="preserve">1.1*0.16667*0.5*9 </t>
  </si>
  <si>
    <t xml:space="preserve">0.825 </t>
  </si>
  <si>
    <t>430361921</t>
  </si>
  <si>
    <t>VÝZTUŽ SCHODIŠŤOVÁ KCE SVAŘ SÍTĚ</t>
  </si>
  <si>
    <t xml:space="preserve">1.1*3.1*7.5*0.001*1.1 </t>
  </si>
  <si>
    <t>433351131</t>
  </si>
  <si>
    <t>ZŘÍZENÍ BEDNĚNÍ SCHODNICE PŘÍMOČARÁ</t>
  </si>
  <si>
    <t xml:space="preserve">3.1*0.3*2 </t>
  </si>
  <si>
    <t>433351132</t>
  </si>
  <si>
    <t>ODSTRAŇ BEDNĚNÍ SCHODNICE PŘÍMOČARÁ</t>
  </si>
  <si>
    <t>434351141</t>
  </si>
  <si>
    <t>ZŘÍZENÍ BEDNĚNÍ STUPEŇ PŘÍMOČARÝ</t>
  </si>
  <si>
    <t xml:space="preserve">0.1667*1.1*9 </t>
  </si>
  <si>
    <t>434351142</t>
  </si>
  <si>
    <t>ODSTRAŇ BEDNĚNÍ STUPEŇ PŘÍMOČARÝ</t>
  </si>
  <si>
    <t>PREMISTENI MOBILIARE MIMO STAVBU A ZPET</t>
  </si>
  <si>
    <t>564720012</t>
  </si>
  <si>
    <t>PODKLAD Z KAMENIVA HRUBÉHO DRCENÉHO VEL. 8-16</t>
  </si>
  <si>
    <t>564831111</t>
  </si>
  <si>
    <t>PODKLAD ŠTĚRKODRŤ ŠD ZHUT TL 100MM</t>
  </si>
  <si>
    <t>591111111</t>
  </si>
  <si>
    <t>KLAD DLAŽ KOSTK V KAMEN TĚŽ VEL 5CM</t>
  </si>
  <si>
    <t xml:space="preserve">0.5*(11.9+6.335+4.55+0.5) </t>
  </si>
  <si>
    <t xml:space="preserve">11.643 </t>
  </si>
  <si>
    <t xml:space="preserve">s0 01 </t>
  </si>
  <si>
    <t xml:space="preserve">2*(4.55+11.9+24.67+2+1.6) </t>
  </si>
  <si>
    <t xml:space="preserve">89.440 </t>
  </si>
  <si>
    <t xml:space="preserve">2*(41.2-3) </t>
  </si>
  <si>
    <t xml:space="preserve">76.400 </t>
  </si>
  <si>
    <t xml:space="preserve">úhlopříč </t>
  </si>
  <si>
    <t xml:space="preserve">2*29.5 </t>
  </si>
  <si>
    <t xml:space="preserve">59.000 </t>
  </si>
  <si>
    <t>583801100</t>
  </si>
  <si>
    <t>KOSTKA DLAŽEBNÍ DROBNÁ, ŽULA, I.JAKOST, VELIK</t>
  </si>
  <si>
    <t xml:space="preserve">236.483*0.1*2.4 </t>
  </si>
  <si>
    <t>916241213</t>
  </si>
  <si>
    <t>OSAZ CHOD KAM STOJ OBRUBA+OPĚRA BET</t>
  </si>
  <si>
    <t xml:space="preserve">4.55+6.335+0.5+11.9 </t>
  </si>
  <si>
    <t xml:space="preserve">23.285 </t>
  </si>
  <si>
    <t xml:space="preserve">4.55*2+11.9+2 </t>
  </si>
  <si>
    <t xml:space="preserve">23.000 </t>
  </si>
  <si>
    <t xml:space="preserve">24.67+2+2.5 </t>
  </si>
  <si>
    <t xml:space="preserve">29.170 </t>
  </si>
  <si>
    <t xml:space="preserve">41.2*2 </t>
  </si>
  <si>
    <t xml:space="preserve">82.400 </t>
  </si>
  <si>
    <t xml:space="preserve">29.5*2 </t>
  </si>
  <si>
    <t>583803030</t>
  </si>
  <si>
    <t>OBRUBNÍK KAMENNÝ PŘÍMÝ, (BSM) ŽULA OP1 32X24</t>
  </si>
  <si>
    <t>998223011</t>
  </si>
  <si>
    <t>PŘESUN POZEM KOMUNIKACE KRYT DLAŽBA</t>
  </si>
  <si>
    <t>181411132</t>
  </si>
  <si>
    <t>ZALOŽENÍ PARKOVÉHO TRÁVNÍKU VÝSEVEM PLOCHY DO</t>
  </si>
  <si>
    <t>183403253</t>
  </si>
  <si>
    <t>OBDĚL PŮDY HRABÁNÍ</t>
  </si>
  <si>
    <t>005724200</t>
  </si>
  <si>
    <t>OSIVO SMĚS TRAVNÍ PARKOVÁ OKRASNÁ</t>
  </si>
  <si>
    <t>111104111</t>
  </si>
  <si>
    <t>KOSENÍ TRÁVNÍK PARTEROVÝ ROVINA</t>
  </si>
  <si>
    <t>184807111</t>
  </si>
  <si>
    <t>ZŘÍZENÍ OCHRANY STROMU BEDNĚNÍ</t>
  </si>
  <si>
    <t>1*4*2*6</t>
  </si>
  <si>
    <t>184807112</t>
  </si>
  <si>
    <t>ODSTRANĚNÍ OCHRANY STROMU BEDNĚNÍ</t>
  </si>
  <si>
    <t>MONT OBKLADU STUPNIC A PODSTUPNIC TVRDY KAM</t>
  </si>
  <si>
    <t xml:space="preserve">(0.16667+0.29666)*1.1*9 </t>
  </si>
  <si>
    <t>583811240</t>
  </si>
  <si>
    <t>DESKA DLAŽEBNÍ, ŽULA BROUŠENÁ, 30X30 TL 5 CM</t>
  </si>
  <si>
    <t>998782201</t>
  </si>
  <si>
    <t>PŘESUN % OBKL KÁMEN OBJEKT V -6M</t>
  </si>
  <si>
    <t>DODÁVKA A MONTÁŽ Přípojky SLB - zemní práce jsou v PD silnoproudu</t>
  </si>
  <si>
    <t>Instalace pilíře typu MiS 1</t>
  </si>
  <si>
    <t>Skříň MIS1 - pro přepojení telefonního rozvodu kompaktní plastový pilíř včetně zemních prací a připojovací svorkovnice dle standardů CETIN</t>
  </si>
  <si>
    <t>montáž trubky HDPE 40-32 V ZEMI</t>
  </si>
  <si>
    <t>Trubka HDPE 40/32 mm</t>
  </si>
  <si>
    <t>Kabel TCEPKPFLE 3XN0,6 v zemi</t>
  </si>
  <si>
    <t>Kabel TCEPKPFLE 3XN0,6</t>
  </si>
  <si>
    <t>Ukončení kabelu UTP Cat6 na PATCH panelu</t>
  </si>
  <si>
    <t>Zajištění přípravy napojení na síť CETIN</t>
  </si>
  <si>
    <t>DODÁVKA A MONTÁŽ SILNOPRODÝCH ZAŘÍZENÍ</t>
  </si>
  <si>
    <t>PŘÍSTROJE SPÍNAČŮ TYP velkoplošný vypínač pro osazení do společných vícerámečků</t>
  </si>
  <si>
    <t xml:space="preserve">Montáž SPÍNAČ ŘAZENÍ 1 </t>
  </si>
  <si>
    <t>strojek spínače řazení 1</t>
  </si>
  <si>
    <t xml:space="preserve">Montáž SPÍNAČ ŘAZENÍ 5 </t>
  </si>
  <si>
    <t>strojek spínače řazení 5</t>
  </si>
  <si>
    <t xml:space="preserve">Montáž SPÍNAČ ŘAZENÍ 6 </t>
  </si>
  <si>
    <t>strojek spínače řazení 6</t>
  </si>
  <si>
    <t xml:space="preserve">Montáž SPÍNAČ ŘAZENÍ 7 </t>
  </si>
  <si>
    <t>strojek spínače řazení 7</t>
  </si>
  <si>
    <t xml:space="preserve">Montáž SPÍNAČ ŘAZENÍ 1/0+1/0 -žaluziového </t>
  </si>
  <si>
    <t>strojek 1/0+1/0 bez blokace</t>
  </si>
  <si>
    <t xml:space="preserve">Montáž stropní čidlo pohybu </t>
  </si>
  <si>
    <t>stropní čidlo pohybu (půlkulová optika), relé</t>
  </si>
  <si>
    <t>montáž klapek na spínače</t>
  </si>
  <si>
    <t>KLAPKA velkološná bílá řaz 1,7,6</t>
  </si>
  <si>
    <t xml:space="preserve">klapka velkoplošná řazení 5 </t>
  </si>
  <si>
    <t>klapka velkoplošná řazení žaluziová bez blokace</t>
  </si>
  <si>
    <t>montáž výcerámečků</t>
  </si>
  <si>
    <t>pětirámeček pro osazení přístrojů do skupiny</t>
  </si>
  <si>
    <t>čtyřrámeček pro osazení přístrojů do skupiny</t>
  </si>
  <si>
    <t>trojrámeček pro osazení přístrojů do skupiny</t>
  </si>
  <si>
    <t>dvojrámeček pro osazení přístrojů do skupiny</t>
  </si>
  <si>
    <t>jednorámeček pro osazení přístrojů do skupiny</t>
  </si>
  <si>
    <t xml:space="preserve">SPÍNAČ 3f -sporáková kombinace </t>
  </si>
  <si>
    <t>SPÍNAČ ŘAZENÍ 3p pod omítku kompletní včetně krabice</t>
  </si>
  <si>
    <t>Tlačítko centralstop/totalstop</t>
  </si>
  <si>
    <t>Tlačítko pro vypnutí přívodu el. energie TOTAL/CENTRAL Stop</t>
  </si>
  <si>
    <t>PŘÍSTROJE ZÁSUVEK 230V kompatibilní s designem vypínačů,  pro osazení do společných vícerámečků</t>
  </si>
  <si>
    <t xml:space="preserve">Montáž ZÁSUVKA JEDNODUCHÁ 10/16A </t>
  </si>
  <si>
    <t>zásuvka 230V - bílá</t>
  </si>
  <si>
    <t xml:space="preserve">ZÁSUVKA JEDNODUCHÁ 10/16A SE SVODIČEM TŘÍDY D </t>
  </si>
  <si>
    <t xml:space="preserve">zásuvka 230V - bílá/červená  - svodič přepětí </t>
  </si>
  <si>
    <t xml:space="preserve">Montáž ZÁSUVKA DVOJNÁSOBNÁ 10/16A </t>
  </si>
  <si>
    <t>zásuvka dvojnásobná 230V - bílá</t>
  </si>
  <si>
    <t>PŘÍSTROJE ZÁSVEK 230 V osazení do parapetního kanálu</t>
  </si>
  <si>
    <t>zásuvka 230V - červená pro PC</t>
  </si>
  <si>
    <t>KRABICE, TRUBKY, ŽLABY</t>
  </si>
  <si>
    <t>210010311</t>
  </si>
  <si>
    <t>Montáž KRABIC. ROZVODKY IP44</t>
  </si>
  <si>
    <t>KRABIC. ROZVODKA IP44 na povrch</t>
  </si>
  <si>
    <t>Montáž KRABICE protahovací</t>
  </si>
  <si>
    <t>KRABICE protahovací pod omítku/SDK</t>
  </si>
  <si>
    <t>Montáž KRABICE odbořná</t>
  </si>
  <si>
    <t>KRABICE odbočná se svorkovnicí pod omítku/SDK</t>
  </si>
  <si>
    <t>Montáž KRABICE sesazovací pod omítku (příprava i pro osazení SLB)</t>
  </si>
  <si>
    <t>KRABICE sesazovací pod omítku/SDK</t>
  </si>
  <si>
    <t>Montáž parapetního kanálu 140/70</t>
  </si>
  <si>
    <t>Parapetní kanál 140/70 -barva bílá</t>
  </si>
  <si>
    <t>příslušensktvý parapetního kanálu 140/70 - barava bílá (kolena vnitřní/ vnější, zakončení, atd…</t>
  </si>
  <si>
    <t>Montáž KRABICE lištové pro zásuvky nebo spínače velkoplošné</t>
  </si>
  <si>
    <t xml:space="preserve">KRABICE lištová </t>
  </si>
  <si>
    <t>TRUBKA OHEBNÁ d=32mm POD OMÍTKU - S DRÁTEM</t>
  </si>
  <si>
    <t>TRUBKA OHEBNÁ d=32mm32 POD OMÍTKU - S DRÁTEM</t>
  </si>
  <si>
    <t>Montáž TRUBKA PEH 16 mm včetně příchytek</t>
  </si>
  <si>
    <t>TRUBKA PEH 16mm</t>
  </si>
  <si>
    <t>TRUBKA OHEBNÁ DVOUPLÁŠŤOVÁ d=40mm DO TERÉNU - S DRÁTEM</t>
  </si>
  <si>
    <t>TRUBKA OHEBNÁ DVOUPRÁŠŤOVÁ d=40mm DO TERÉNU - S DRÁTEM</t>
  </si>
  <si>
    <t>TRUBKA OHEBNÁ DVOUPLÁŠŤOVÁ d=50mm DO TERÉNU - S DRÁTEM</t>
  </si>
  <si>
    <t>TRUBKA OHEBNÁ DVOUPRÁŠŤOVÁ d=50mm DO TERÉNU - S DRÁTEM</t>
  </si>
  <si>
    <t xml:space="preserve">Montáž EKVIPOTENCIÁLNÍ SVORKOVNICE HOP </t>
  </si>
  <si>
    <t>EKVIPOTENCIÁLNÍ SVORKOVNICE HOP + S PŘECHOD CYA 25 na NA FEZN</t>
  </si>
  <si>
    <t>Montáž EKVIPOTENCIÁLNÍ SVORKOVNICE MÍSTNÍHO POSPOJOVÁNÍ PA</t>
  </si>
  <si>
    <t xml:space="preserve">EKVIPOTENCIÁLNÍ SVORKOVNICE PA </t>
  </si>
  <si>
    <t>ZAPOJENI bezšroubové svorky do 5x2,5 MM</t>
  </si>
  <si>
    <t>Bezšroubová svorka 5x2,5 mm2</t>
  </si>
  <si>
    <t>ZEMNÍCÍ SVORKA NA POTRUBÍ VC. Cu PASKU</t>
  </si>
  <si>
    <t>zemnící svorka na potruní vc. Cu. Pásku</t>
  </si>
  <si>
    <t>hmoždinka kovová, plastová do betonu do d 10 mm</t>
  </si>
  <si>
    <t>ROZVADĚČE - zkratová odolnost přístrojů 10kA (rozhodující pro výrobu je výkresová část), pož provedení viz PBŘ</t>
  </si>
  <si>
    <t>210190121</t>
  </si>
  <si>
    <t>Montáž rozvaděče do 100 kg</t>
  </si>
  <si>
    <t>Montáž pilířového elektroměrového rozvaděče včetně usazení do terénu</t>
  </si>
  <si>
    <t>ROZVADĚČ R1</t>
  </si>
  <si>
    <t>Oceloplechový modulový rozvaděč určený k zazdění pro níže uvedenou přístrojovou náplň 550X800X161 120 Modulů, S požární odolností EI 30 DP1, požární uzávěrou s požární odolností EI 15 Sm DP1</t>
  </si>
  <si>
    <t>Vypínač 160/3</t>
  </si>
  <si>
    <t>Svodič přepětí 1.+2. stupeň</t>
  </si>
  <si>
    <t>Jistič 6/1/B</t>
  </si>
  <si>
    <t>Jistič 10/1/B</t>
  </si>
  <si>
    <t>Jistič 16/1/B</t>
  </si>
  <si>
    <t>Jistič 10/3/B</t>
  </si>
  <si>
    <t>Jistič 16/3/B</t>
  </si>
  <si>
    <t>Jistič 20/3/B</t>
  </si>
  <si>
    <t>Jistič 25/3/B</t>
  </si>
  <si>
    <t>Jistič 32/3/B</t>
  </si>
  <si>
    <t>Chránič 40/4/30mA</t>
  </si>
  <si>
    <t>Jistič + chránič 16/2/B/30mA</t>
  </si>
  <si>
    <t xml:space="preserve">Pojistkový odpínač 100/3 </t>
  </si>
  <si>
    <t>stykač 3F /40A</t>
  </si>
  <si>
    <t>Soumrakový spínač</t>
  </si>
  <si>
    <t>izolovaná lišta CU propojovací 3f</t>
  </si>
  <si>
    <t>Pomocný materiál pro konstrukci rozvaděče, řadové svorky, vodiče atd…</t>
  </si>
  <si>
    <t>ROZVADĚČ R2</t>
  </si>
  <si>
    <t>Oceloplechový modulový rozvaděč určený k zazdění pro níže uvedenou přístrojovou náplň 550X500X161 70 Modulů, S požární odolností EI 30 DP1, požární uzávěrou s požární odolností EI 15 Sm DP1</t>
  </si>
  <si>
    <t>Vypínač 40/3</t>
  </si>
  <si>
    <t>Jistič + chránič 10/2/B/30mA</t>
  </si>
  <si>
    <t xml:space="preserve">Pojistkový odpínač 80/3 </t>
  </si>
  <si>
    <t>Pomocný materiál pro konstrukci rozvaděče, řadové svorky, propojovací lišty a vodiče atd…</t>
  </si>
  <si>
    <t>ROZVADĚČ R3</t>
  </si>
  <si>
    <t>ROZVADĚČ R4</t>
  </si>
  <si>
    <t>Atipický Oceloplechový rozvaděč určený k zazdění pro níže uvedenou přístrojovou náplň 1050x1100X161 cca 288 Modulů, S požární odolností EI 30 DP1, požární uzávěrou s požární odolností EI 15 Sm DP1</t>
  </si>
  <si>
    <t>Jistič 10/3/C</t>
  </si>
  <si>
    <t>Řídící jednotka pro 4 pohony 230V/50Hz lze použít pro řízení motorových rolet, venkovních žaluzií, markýz, větracích oken i dalších zařízení. 8 volně definovaných binárních vstupů. Možnost dovybavení jednotky rádiovou nebo infra kartou pro dálkové ovládání v rámci místnosti.  Montáž na DIN lištu. Rozměry: 90×210×61 mm (VOLÁDÁNÍ OKEN/ROLET PODKROVÍ)</t>
  </si>
  <si>
    <t>Zdroj napětí pro KNX/EIB sběrnici. Připojení ke sběrnici zacvaknutí na DIN lištu při použití KNX/EIB Data rail nebo připojením čelního konektoru. Rozměry : 71x91x62mm (VOLÁDÁNÍ OKEN/ROLET PODKROVÍ)</t>
  </si>
  <si>
    <t>Zdroj pro napájení dotykového displeje (VOLÁDÁNÍ OKEN/ROLET PODKROVÍ)</t>
  </si>
  <si>
    <t>ROZVADĚČ RK (MaR)</t>
  </si>
  <si>
    <t>Vypínač 80/3</t>
  </si>
  <si>
    <t xml:space="preserve">Modul pro regulaci kaskátového systému 3 kotlů osazeny na din lištu dodávka včetně všech čidel např. MC400 (koordinovat s dodávko kotlů) </t>
  </si>
  <si>
    <t>externí spínací movul pro 1 otopný okruh osazený na din lištu např. MM100 (koordinovat s dodávkou kotlů)  dodávka včetně všech čidel</t>
  </si>
  <si>
    <t>Vypínací cívka pro jistič 20/3/B</t>
  </si>
  <si>
    <t>Komplexní poruchová signalizace kotelny 4x analogový vstup 9xdigitální vstup, napájení 24V komunikace ethernet, Dodávka včetně napájecího zdroje 24V AC, čidla zaplavení prostoru, čidla teploty prostoru</t>
  </si>
  <si>
    <t>GSM modul pro zasálání SMS zpráv při poruše (kampatabilní s poruchovou signalizací)</t>
  </si>
  <si>
    <t xml:space="preserve">světelná signalizace poruchového stavu </t>
  </si>
  <si>
    <t>ROZVADĚČ ER</t>
  </si>
  <si>
    <t>Elektroměrový rozvaděč pro přímé měření do 100A pro 1 elektroměr v kompaktním pilíři (atypické provedení pro připojení kabelu CYKY 4x70) dle standardu PRE včetně usazení a zemních prací</t>
  </si>
  <si>
    <t>Jistič 80/3/B</t>
  </si>
  <si>
    <t>OSTATNÍ DODÁVKY</t>
  </si>
  <si>
    <t>Montáž meteorologické stanice - sběrnice (OVLÁDÁNÍ OKEN/ROLET PODKROVÍ)</t>
  </si>
  <si>
    <t>Meteostanice pro měření teploty, rychlosti větru a sluneční intenzity ze 3 směrů. 
Naměřené hodnoty mohou být posílány na sběrnici. (OVLÁDÁNÍ OKEN/ROLET PODKROVÍ)</t>
  </si>
  <si>
    <t>MONTÁŽ ČIDLA ÚNIKU PLYNU</t>
  </si>
  <si>
    <t>čidlo úniku plynu komtatabilní se systémem dodaným pro poruchovou signalizaci kotelny</t>
  </si>
  <si>
    <t>NAPOJENÍ VENTILÁRORŮ PRO WC</t>
  </si>
  <si>
    <t>NAPOJENÍ PISOÁRŮ</t>
  </si>
  <si>
    <t>MONTÁŽ TRAFA PRO NAPOJENÍ PISOÁRŮ</t>
  </si>
  <si>
    <t>TRAFO PRO NAPOJENÍ PISOÁRŮ (DLE SPECIFIKACE ZTI)</t>
  </si>
  <si>
    <t>montáž požární ucpávky do 10cm2</t>
  </si>
  <si>
    <t>požární ucpávky do 10cm2</t>
  </si>
  <si>
    <t>MONTÁŽ KABELOVÉ SVORKY ZEMNÍ</t>
  </si>
  <si>
    <t>Kabelová spojka pop 4 kabely 230V, pro průběžné odbočení napájení zemních, nebo sloupkových svítidel, IP67, 250x45x60mm</t>
  </si>
  <si>
    <t>Montáž uzemňovací soustavy do rostlého terenu - páska FeZn 30/4 PRO VENKOVNÍ OSVĚTLENÍ</t>
  </si>
  <si>
    <t>Páska FeZn 30/4</t>
  </si>
  <si>
    <t>Oprava stávajícího venkovního osvětlení (účtováno dle faktického stavu)</t>
  </si>
  <si>
    <t>KABELY A VODIČE</t>
  </si>
  <si>
    <t>Ukončení vodičů v rozvaděči do 4mm2</t>
  </si>
  <si>
    <t>Ukončení celoplastového kabelu do 5x25mm2</t>
  </si>
  <si>
    <t>Ukončení celoplastového kabelu do 4x70mm2</t>
  </si>
  <si>
    <t>210810046</t>
  </si>
  <si>
    <t>Montáž kabelu JYSTY 2x2x0,8</t>
  </si>
  <si>
    <t xml:space="preserve">Kabel sběrnicový JYSTY 2x2x0,8 </t>
  </si>
  <si>
    <t>Montáž kabelu LiYCY 2x0.5</t>
  </si>
  <si>
    <t>Kabel sběrnicový LiYCY 2x0.5</t>
  </si>
  <si>
    <t>Montáž kabelu - PROKABELOVÁNÍ ČIDEL PORUCHOVÉ SIGNALIZACE</t>
  </si>
  <si>
    <t>Kabel DLE POŽADAVKŮ VÝROBCE SIGNALIZACE</t>
  </si>
  <si>
    <t>Montáž kabelu JYSTY 3x2x0,8</t>
  </si>
  <si>
    <t>Kabel JYSTY 3x2x0,8 -</t>
  </si>
  <si>
    <t>Montáž kabelu 1-CYKY 2x1,5-J pod omítku nebo pevně</t>
  </si>
  <si>
    <t>Kabel 1-CYKY 2x1,5-J (O)</t>
  </si>
  <si>
    <t>Montáž kabelu 1-CYKY 3x1,5-J pod omítku nebo pevně</t>
  </si>
  <si>
    <t>Kabel 1-CYKY 3x1,5-J (O)</t>
  </si>
  <si>
    <t>Montáž kabelu 1-CYKY 5x1,5-J pod omítku</t>
  </si>
  <si>
    <t>Kabel 1-CYKY 5x1,5-J</t>
  </si>
  <si>
    <t xml:space="preserve">Montáž kabelu 1-CYKY 3x2,5-J pod omítku nebo pevně </t>
  </si>
  <si>
    <t xml:space="preserve">Kabel 1-CYKY 3x2,5-J </t>
  </si>
  <si>
    <t>Montáž kabelu 1-CYKY 5x2,5-J pod omítku</t>
  </si>
  <si>
    <t xml:space="preserve">Kabel 1-CYKY 5x2,5-J </t>
  </si>
  <si>
    <t>Montáž kabelu 1-CYKY 5x4-J pod omítku</t>
  </si>
  <si>
    <t xml:space="preserve">Kabel 1-CYKY 5x4-J </t>
  </si>
  <si>
    <t>Montáž kabelu 1-CYKY 5x6-J pod omítku</t>
  </si>
  <si>
    <t>Kabel 1-CYKY 5x6-J</t>
  </si>
  <si>
    <t>Montáž kabelu 1-CYKY 5x10-J pod omítku</t>
  </si>
  <si>
    <t>Kabel 1-CYKY 5x10-J</t>
  </si>
  <si>
    <t>Montáž kabelu 1-CYKY 4x70-J pod omítku/ do rostlého terénu</t>
  </si>
  <si>
    <t>Kabel 1-CYKY 4x70-J</t>
  </si>
  <si>
    <t>Montáž kabelu 1-CYA 1x50-ZŽ do žlabu nebo pevně</t>
  </si>
  <si>
    <t>Kabel 1-CYA 1x50 ZŽ</t>
  </si>
  <si>
    <t>Montáž kabelu 1-CYA 1x16-ZŽ do žlabu nebo pevně</t>
  </si>
  <si>
    <t>Kabel 1-CYA 1x16-ZŽ</t>
  </si>
  <si>
    <t>Montáž kabelu 1-CYA 1x4-ZŽ do žlabu nebo pevně</t>
  </si>
  <si>
    <t>Kabel 1-CYA 1x4-ZŽ</t>
  </si>
  <si>
    <t>Výkop kabelové rýhy 50x80 pro uložení kabelu NN včetně zásypu a zhutnění, kabelové lože z písku, zákryt plastovými deskami</t>
  </si>
  <si>
    <t>Výkop kabelové rýhy 35x80 pro uložení kabelu NN včetně zásypu a zhutnění, kabelové lože z písku, zákryt plastovými deskami</t>
  </si>
  <si>
    <t>Instalace a oživení systému pro řízení rolet, oken</t>
  </si>
  <si>
    <t xml:space="preserve">Instalace a oživení systému regulace kotelny (MaR) </t>
  </si>
  <si>
    <t>zkušební provoz regulace kotelny (MarR)</t>
  </si>
  <si>
    <t>Zednická výpomoc, vrtání, bourání drážek a pod, usazení krabic, obetonávky apod…</t>
  </si>
  <si>
    <t>Revizní zpráva a zkouška zařízení</t>
  </si>
  <si>
    <t>DODÁVKA A MONTÁŽ SYSTÉMU LAN + TEL, páteřní rozvody SLB</t>
  </si>
  <si>
    <t>Instalace níže uvedených prvků</t>
  </si>
  <si>
    <t>Rozhlasová ústředna s nuceným odposlechem a linkovým přepínačem - 120W</t>
  </si>
  <si>
    <t>Řídící hodiny s možností DCF - instalace do RACK, ústředna jednoného času</t>
  </si>
  <si>
    <t>Nástěnné hodiny jednotného času analogové v systému ústředny JČ</t>
  </si>
  <si>
    <t>Zvonek 75V (kompatibilní s ústřednou JČ)</t>
  </si>
  <si>
    <t>Regulátor hlasitosti 100V - 30W - s relé pro nucený odposlech - design dle arch.</t>
  </si>
  <si>
    <t>Reproduktor: nástěnné provedení 15W/100V, barva bílá</t>
  </si>
  <si>
    <t>Kabel silový  CYKY 2x1,5 - O (POD OMÍTKOU)</t>
  </si>
  <si>
    <t>Kabel silový CYKY 2x1,5</t>
  </si>
  <si>
    <t>Kabel silový  CYKY 4x1,5 - O (POD OMÍTKOU)</t>
  </si>
  <si>
    <t>Kabel silový CYKY 4x1,5</t>
  </si>
  <si>
    <t>Krabice elektroinstalační instalačníKU1901</t>
  </si>
  <si>
    <t>Krabice elektroinstalační KU1901</t>
  </si>
  <si>
    <t>Krabice elektroinstalační rozbočovací KU1903</t>
  </si>
  <si>
    <t>Krabice elektroinstalačníKU1903</t>
  </si>
  <si>
    <t>1.2*(2.7+3.42) + 1.2*5</t>
  </si>
  <si>
    <t>800: Zemní práce - Vodovodní  přípojka</t>
  </si>
  <si>
    <t>Vodovodní přípojka</t>
  </si>
  <si>
    <t>800: Zemní práce - kanalizační přípojka</t>
  </si>
  <si>
    <t>ohýbaný plech tl 6 mm, podesty vetknuty do zděné  stěny</t>
  </si>
  <si>
    <t>viz PD</t>
  </si>
  <si>
    <t>sendvičová stěna  KS 1000 Al plech s výztuhou U 10 požární odolnost</t>
  </si>
  <si>
    <t>viz  PD</t>
  </si>
  <si>
    <t>2,1*3*13,8+2,1*(13,8-2,62*3)</t>
  </si>
  <si>
    <t>sklo kalené ESG/VSG  2*8MM  čiré</t>
  </si>
  <si>
    <t>(2,9+1,465+2,575)*3,355</t>
  </si>
  <si>
    <t xml:space="preserve">prořez </t>
  </si>
  <si>
    <t>vysokotlaký laminát HPL 12 mm doplňky nerez a nylon</t>
  </si>
  <si>
    <t>panty samozavírací , nerezové nožičky</t>
  </si>
  <si>
    <t>VÝTAHY</t>
  </si>
  <si>
    <t>ELEKTROINSTALACE   viz příloha</t>
  </si>
  <si>
    <t>SLABOPROUD    viz příloha</t>
  </si>
  <si>
    <t>REKAPITULACE CENY  ELEKTROINSTALACE - BEZ DPH</t>
  </si>
  <si>
    <t>DODÁVKA A MONTÁŽ SILNOPROUDÉ ELEKTROINSTALACE</t>
  </si>
  <si>
    <t>HROMOSVOD A UZEMNĚNÍ</t>
  </si>
  <si>
    <t>DODÁVKA A MONTÁŽ SVÍTIDEL VARIANTA A</t>
  </si>
  <si>
    <t>DODÁVKA A MONTÁŽ SVÍTIDEL VARIANTA B</t>
  </si>
  <si>
    <t>ELEKTROINSTALACE CELEKM (ZAPOČÍTÁNY SVÍTIDLA VARINATY A) - BEZ DPH</t>
  </si>
  <si>
    <t>POZNÁMKA:</t>
  </si>
  <si>
    <t>TENTO VÝKAZ VÝMĚR JE ZPRACOVÁN NA ZÁKLADĚ PROJEKTOVÉ DOKUMENTACE ZADÁNÍ STAVBY (VYHLEDÁNÍ DODAVATELE)</t>
  </si>
  <si>
    <t>PŘED ZAHÁJENÍM ELEKTROMONTÁŽNÍCH PRACÍ JE TŘEBA UPŘESNIT S INVESTOREM TYPY SVÍTIDEL, A SLP PRVKŮ</t>
  </si>
  <si>
    <t>DODÁVKA A MONTÁŽ BLESKOSVODU</t>
  </si>
  <si>
    <t>Montáž svodového vodiče včetně podpěr AlMGSi</t>
  </si>
  <si>
    <t>Svodový vodič AlMGSi d8mm včetně podpěr na střeše</t>
  </si>
  <si>
    <t>Montáž svodového vodiče AlMGSi svod po fasádě</t>
  </si>
  <si>
    <t>Svodový vodič AlMGSi d8mm včetně podpěr do zdi</t>
  </si>
  <si>
    <t>Montáž svorky hromosvodové SO,ST, SK</t>
  </si>
  <si>
    <t>svorka připevňovací SS, SO, SK, atd..</t>
  </si>
  <si>
    <t>svorky jinde nespscifikované</t>
  </si>
  <si>
    <t>Montáž JÍMACÍ TYČE S VÝLOŽNÍKEM pro oddálený hromosvod</t>
  </si>
  <si>
    <t>JÍMACÍ TYČ S VÝLOŽNÍKEM pro oddálený hromosvod</t>
  </si>
  <si>
    <t>Montáž JÍMACÍ TYČE do 1m na hřebeni</t>
  </si>
  <si>
    <t xml:space="preserve">JÍMACÍ TYČ 1m </t>
  </si>
  <si>
    <t>Tvarování pomocného jímače z drátu AlMgSI d8mm</t>
  </si>
  <si>
    <t>Montáž uzemňovací soustavy do rostlého terenu - páska FeZn 30/4</t>
  </si>
  <si>
    <t>Drát FeZn d10mm</t>
  </si>
  <si>
    <t>Montáž ochranné tyče</t>
  </si>
  <si>
    <t xml:space="preserve">Ochranná tyč </t>
  </si>
  <si>
    <t>Montáž zkušební svorky</t>
  </si>
  <si>
    <t>Svorka zkušební</t>
  </si>
  <si>
    <t>SVÍTIDLA - před objednáním vyvzorkovat investorovi (TD)</t>
  </si>
  <si>
    <t>210201015</t>
  </si>
  <si>
    <t>MONTAZ SVITIDLA NA STROP, STENU, DO PODHLEDU, VENKU APOD…</t>
  </si>
  <si>
    <t>Přisazené LED svítidlo, opálový
PMMA kryt, průměr 375mm NAPŘ. MODUS BRSB_KO375V2</t>
  </si>
  <si>
    <t>Přisazené/závěsné, LED svítidlo,
mikroprizmatický kryt NAPŘ. MODUS ESO4000RMKN</t>
  </si>
  <si>
    <t>Závěsné/přisazené, LED svítidlo,
matná AL mřížka NAPŘ. MODUS LLL4000RM2KVM</t>
  </si>
  <si>
    <t>LED prachotěsné svítidlo,
polyesterové tělo, opálový PC kryt, IK08 NAPŘ. MODUS PL5000M2W</t>
  </si>
  <si>
    <t>F</t>
  </si>
  <si>
    <t>Závěsné/přisazené, LED asymetrické
svítidlo NAPŘ. MODUS AREL4000RMAS</t>
  </si>
  <si>
    <t>S</t>
  </si>
  <si>
    <t>Závěsné LED svítidlo, semi-opálový
PC kryt NAPŘ. MODUS BUTLED5000PCO</t>
  </si>
  <si>
    <t>svn</t>
  </si>
  <si>
    <t>Svítidlo s vlastním zdrojem, autonomní 1h, zdroj LED nebo zářivka, ekvivalent 9W DZ zářivka</t>
  </si>
  <si>
    <t>EXT</t>
  </si>
  <si>
    <t xml:space="preserve">Exterierové LED svítidlo osazené do chodníku IP67, 230V 3W </t>
  </si>
  <si>
    <t>RECYKLAČNÍ POPLATEK za svítidla</t>
  </si>
  <si>
    <t>I</t>
  </si>
  <si>
    <t>Závěsné, LED svítidlo, matná AL
mřížka direkt/indirekt NAPŘ. MODUS AREL4000RM2KVM_/DI</t>
  </si>
  <si>
    <t>DODÁVKA A MONTÁŽ LAN+TEL</t>
  </si>
  <si>
    <t>DODÁVKA A MONTÁŽ DOMÁCÍHO TELEFONU</t>
  </si>
  <si>
    <t>DODÁVKA A MONTÁŽ SYSTÉMU EZS</t>
  </si>
  <si>
    <t>DODÁVKA A MONTÁŽ CCTV</t>
  </si>
  <si>
    <t>DODÁVKA A MONTÁŽ ŠKOLNÍHO ROZHLASU A JČ</t>
  </si>
  <si>
    <t>SLABOPROUDÁ ELEKTROINSTALACE CELEKM - BEZ DPH</t>
  </si>
  <si>
    <t>19" RACK SBOROVNA 42U/800x600</t>
  </si>
  <si>
    <t>Jednodílný rozvaděč určený k umístění 19" patch panelů, případně severu, pole s policemi atd..</t>
  </si>
  <si>
    <t>Patch panel 1U, UTP, do 19" datových rozvaděčů patch panel s 24 porty RJ-45 zásuvek, CAT6</t>
  </si>
  <si>
    <t>Zásuvky 4x230V, s přepěťovou ochranou, vyvazovací pásky, ventilátor, 4 police + potřebné příslušenství</t>
  </si>
  <si>
    <t>WiFI router 4 porty</t>
  </si>
  <si>
    <t>PC pro sledování sběrnice KNX, MaR, konfigurace systému apod., Windows platforma</t>
  </si>
  <si>
    <t xml:space="preserve">Instalace anteny pro WAN na střechu - na zeď </t>
  </si>
  <si>
    <t>Instalace datového rozvaděče včetně patch panelu</t>
  </si>
  <si>
    <t>Kabel sdělovací UTP Cat 6 (POD OMÍTKOU v tr. PVC), nad podhledy svazkovat</t>
  </si>
  <si>
    <t xml:space="preserve">Cerifikovaný kabel, CAT6, UTP, </t>
  </si>
  <si>
    <t>TRUBKA PVC 16 MM2 POD OMÍTKU - S DRÁTEM</t>
  </si>
  <si>
    <t xml:space="preserve">TRUBKA PVC 16 MM2 </t>
  </si>
  <si>
    <t>TRUBKA PVC 29MM POD OMÍTKU - S DRÁTEM</t>
  </si>
  <si>
    <t xml:space="preserve">TRUBKA PVC 29MM </t>
  </si>
  <si>
    <t>TRUBKA PH  16 mm včetně příchytek</t>
  </si>
  <si>
    <t>montáž trubky PVC 40mm pod omítku</t>
  </si>
  <si>
    <t>Trubka korugovaná d 40mm</t>
  </si>
  <si>
    <t>Krabice elektroinstalační protahovací KU1902</t>
  </si>
  <si>
    <t>Krabice elektroinstalační protahovací KO125 - páteřní rozvody</t>
  </si>
  <si>
    <t>Datová dvojzásuvka Cat6 LAN  2xRJ 45 - design dle silnoproudu</t>
  </si>
  <si>
    <t>Finální měření na kabelech UTP a SYKFY</t>
  </si>
  <si>
    <t>DODÁVKA A MONTÁŽ SYSTÉMU DT</t>
  </si>
  <si>
    <t>Instalace síťového napaječe</t>
  </si>
  <si>
    <t>síťový napaječ pro systém sběrnicový digitální, umístěný v rozvodnici R1</t>
  </si>
  <si>
    <t>Instalace přístroje domácího telefonu</t>
  </si>
  <si>
    <t>Přístroj domácího telefonu systému 2n, otevírání dveří, 2 servisní tlačítka</t>
  </si>
  <si>
    <t>Instalace venkovní jednotky el. vrátného</t>
  </si>
  <si>
    <t>elektrický vrátný systému 2n, hlasová jednotka, 20 zvonkových volacích tlačítek, připojení elektrického zámku</t>
  </si>
  <si>
    <t>Instalace elektrického zámku</t>
  </si>
  <si>
    <t>elektrický zámek do dveří</t>
  </si>
  <si>
    <t>Instalace a zapojení distributoru</t>
  </si>
  <si>
    <t>rozdělovač signálu DT - distributor pro 4 přístroje v krabici KT250</t>
  </si>
  <si>
    <t>Krabice elektroinstalační instalační KU1901</t>
  </si>
  <si>
    <t>Krabice elektroinstalační typ KT250 pro instalaci distributoru</t>
  </si>
  <si>
    <t xml:space="preserve">Krabice elektroinstalační KT250 </t>
  </si>
  <si>
    <t>Kabel sběrnicový systému 2n do tr. PVC pod omítkou</t>
  </si>
  <si>
    <t>Systémový kabel pro dvouvodičový systém rozvodu DT</t>
  </si>
  <si>
    <t>Kabel sdělovací CYM 2x1,5 V TR.  PVC pod omítkou</t>
  </si>
  <si>
    <t>Kabel sdělovací CYM 2x1,5</t>
  </si>
  <si>
    <t>Oživení systému domácího telefonu</t>
  </si>
  <si>
    <t>Montáž ústředny zabezpečovacího systému</t>
  </si>
  <si>
    <t>Ústředna zabezpečovacího a přístupového systému, 8 (16ATZ) zón na PCB rozšiřitelné na 192 zón, 8 nezávislých podsystémů, 999 uživatelů, možno připojit až 254 modulů, 4 PGM + 1 relé na PCB, 1,7A zdroj. Evidence přístupu do 32 dveří, paměť 2048 událostí. Ústřednu lze rozšířit o TCP/IP modul IP100/150 pro připojení do sítě Ethernet a GSM/GPRS modul.včetně krytu a záložního zdroje, sběrnicový systém komunikace s ostatními komponety, klávesnice, expandery atd, konfigurační SW</t>
  </si>
  <si>
    <t>Montáž LCD klávesnice</t>
  </si>
  <si>
    <t>LCD klávesnice sběrnicová komunkace s ústřednou</t>
  </si>
  <si>
    <t>Montáž expanderu</t>
  </si>
  <si>
    <t>Expandér pro 8 vstupů pož čidel a čidel EZS</t>
  </si>
  <si>
    <t>Montáž detektoru</t>
  </si>
  <si>
    <t>Optický detektor kouře s auto resetem, NO/NC výstup relé, napájení 12VDC</t>
  </si>
  <si>
    <t>Digitální infrapasivní pohybový detektor s dvojitým snímacím prvkem.</t>
  </si>
  <si>
    <t>instalace napájecího zdroje do ustředny EZS</t>
  </si>
  <si>
    <t>napájecí zdroj 12V DC pro detektor kouře</t>
  </si>
  <si>
    <t>Montáž magnetického kontaktu</t>
  </si>
  <si>
    <t>Magentický kontak do okna a dvěří</t>
  </si>
  <si>
    <t>Ukončení kabelu SYKFY 3x2x0,5 na ústředně nebo expanderu</t>
  </si>
  <si>
    <t>Kabel sdělovací SYKFY 3x2x0,5do tr. PVC pod omítkou</t>
  </si>
  <si>
    <t>Kabel sdělovací SYKFY 3x2x0,5</t>
  </si>
  <si>
    <t>Kabel sdělovací SYKFY 5x2x0,5do tr. PVC pod omítkou</t>
  </si>
  <si>
    <t>Kabel sdělovací SYKFY 5x2x0,5</t>
  </si>
  <si>
    <t xml:space="preserve">Finální měření na kabelech </t>
  </si>
  <si>
    <t>Oživení a naprogramování systému EZS</t>
  </si>
  <si>
    <t xml:space="preserve">Dílenská dokumentace stavby </t>
  </si>
  <si>
    <t>Projednání připojení na PCO včetně potřebného HW</t>
  </si>
  <si>
    <t>DODÁVKA A MONTÁŽ SYSTÉMU CCTV</t>
  </si>
  <si>
    <t>Montáž níže uvedených prvků CCTV</t>
  </si>
  <si>
    <t>3.0 Megapixelová IP KAMERA V PROVEDENÍ ANTIVANDAL MAX. ROZLIŠENÍ 2048x1536fps objektiv 2,8-12 mm, F1.2,Citlivost: 0.1Lux @(F1.2,AGC ON) 0 LUX s IR, Den &amp; Noc:ICR automaticky, D-WDR, 3D-DNR, Napájení: DC12V±10%/875mA, PoE (802.3af, Power over Ethernet),</t>
  </si>
  <si>
    <t>stěnový držák pro kamery s boxem pro kabeláž: bílá barva, materiál hliníková slitina, rozměry 135×182×120, CAT6</t>
  </si>
  <si>
    <t>32 kanálový síťový digitální videorekordér, záznam video&amp;audio, komprese H.264, vstupní/odchozí šířka pásma 160M/160Mbps (Až 5MP rozlišení záznamu kamer). Až 16 kamer v živém zobrazení nebo v záznamu. HDMI, VGA &amp; CVBS výstup. 3*USB 2.0. RS485. RS232. 1 Gigabit NIC. 4x SATA rozhraní, každý HDD až 4TB. Poplachový I/O: 16/4, 2U, Program PC pro 50 zařízení zdarma</t>
  </si>
  <si>
    <t>Dohledový software pro správu  zařízení jako
jsou DVR, NVR, IPC, dekodéru a DVS, atd.. Software je zdarma.</t>
  </si>
  <si>
    <t>HDD bez šuplíku, 2000GB, vhodný pro DVR, pro provoz 24/7, rozhraní SATA II/III</t>
  </si>
  <si>
    <t>NAPŘ. 24-Port 10/100Base-Tx  IEEE802.3af Copper Ports + 2-Ports 10/100/1000Base-T  TP/ SFP Combo Managed Switch (24x 15,4W / 380W PoE Budget) 
(0~50℃) - accepts SFP-Port 1000Base-SX/BX/LX/LHX/ZX only</t>
  </si>
  <si>
    <t xml:space="preserve">Panel 8 portový pasivní PoE injektor panel, bez adaptéru </t>
  </si>
  <si>
    <t>Modul pro POE (Power Over Ethernet), 5V- 48V, LED, Gigabitový</t>
  </si>
  <si>
    <t xml:space="preserve"> CAT6,UTP,</t>
  </si>
  <si>
    <t xml:space="preserve"> CAT6, UTP, 305m/box</t>
  </si>
  <si>
    <t>Ukončení kabelu UTP Cat6 na PATCH panelu nebo kameře</t>
  </si>
  <si>
    <t>Oživení a naprogramování systému CCTV</t>
  </si>
  <si>
    <t>DODÁVKA A MONTÁŽ  ŠKOLNÍHO ROZHLASU A JČ</t>
  </si>
  <si>
    <t xml:space="preserve">stěny nově </t>
  </si>
  <si>
    <t xml:space="preserve">přestěny </t>
  </si>
  <si>
    <t xml:space="preserve">kleštiny </t>
  </si>
  <si>
    <t>latě</t>
  </si>
  <si>
    <t>vstup</t>
  </si>
  <si>
    <t>hlaní schod</t>
  </si>
  <si>
    <t>podesty</t>
  </si>
  <si>
    <t>ovládání provázky s aretací zajištění tyčkou</t>
  </si>
  <si>
    <t>popis viz PD</t>
  </si>
  <si>
    <t>VNITRNI DREVENE OKENNI ZALUZIE  HORiZONTÁLNÍ</t>
  </si>
  <si>
    <t>obvodové zateplení, žaluzie dálkové ovládání</t>
  </si>
  <si>
    <t>MTZ+DOD OCEL INTERIER DVERE EW 30DP3-C    800/1970               D06</t>
  </si>
  <si>
    <t>KOTVENI STROPNIHO NOSNIKU HEB - 2*U12                                         Z08</t>
  </si>
  <si>
    <t>MONT+DODAVKA SCHODISTOVE ZABRADLI                                            Z05</t>
  </si>
  <si>
    <t>včetně povrchové úpravy</t>
  </si>
  <si>
    <t>včetně nátěru</t>
  </si>
  <si>
    <t>PRESUN CASTI OCEL ZABRADLI-BEZBARIER PLOŠINA                            Z01</t>
  </si>
  <si>
    <t>MONT+DOD VESADLO OK                                                                            Z08</t>
  </si>
  <si>
    <t>PROSKLENA KONST SCHOD ZABRADLI SKLO ESG/VSG 2*8 MM  3-4 NP</t>
  </si>
  <si>
    <t>125,6*0,15</t>
  </si>
  <si>
    <t>125.6* 0,3</t>
  </si>
  <si>
    <t>IMPREGNACE TERACA</t>
  </si>
  <si>
    <t>SOKL   771</t>
  </si>
  <si>
    <t>(266,718+14,25*0,3)*1,02</t>
  </si>
  <si>
    <t>Z01</t>
  </si>
  <si>
    <t>12*3,3,5+(30-12)*3,5*2</t>
  </si>
  <si>
    <t>30*0,5</t>
  </si>
  <si>
    <t>SKLÁDKOVNÉ  BETON</t>
  </si>
  <si>
    <t>OPLOCENÍ   nové</t>
  </si>
  <si>
    <t>47,5*1,6*2</t>
  </si>
  <si>
    <t>jádrová ruční omítka s úpravou pro finální sádrový film 2 mm</t>
  </si>
  <si>
    <t xml:space="preserve">SANAČ VNĚ SOKLOVÁ OMÍTKA SYSTÉM  WTA   SLOZ 5 </t>
  </si>
  <si>
    <t>porézní  včetně postřiku a podhozu</t>
  </si>
  <si>
    <t xml:space="preserve">SANAČNI VNĚJSI OMÍTKA WTA </t>
  </si>
  <si>
    <t>včetně postřiku a podhozu</t>
  </si>
  <si>
    <t>SÁDROVÁ  STĚRKA  VNITŘNÍCH STĚN</t>
  </si>
  <si>
    <t>výměra odhad Fa skutečnost</t>
  </si>
  <si>
    <t>STRESNI VETRACI HLAVICE                                                                      OST02</t>
  </si>
  <si>
    <t>počet kusů odhad bude upřesněno projektantem</t>
  </si>
  <si>
    <t>STRESNI SNEHOVE HAKY počet kusu dle tech                                      0ST03</t>
  </si>
  <si>
    <t>STRESNI PROSTUP PRO SLP                                                                     OST04</t>
  </si>
  <si>
    <t>VETRACI HLAVICE VZT                                                                             OST06</t>
  </si>
  <si>
    <t>VETRACI HLAVICE PROSTUP SLP                                                            OST05</t>
  </si>
  <si>
    <t>STŘEŠNÍ PAROTĚSNÁ FOLIE  GUTTAFOL DS  Alu</t>
  </si>
  <si>
    <t xml:space="preserve">STŘEŠNÍ POJISTNÁ FOLIE  </t>
  </si>
  <si>
    <t>CELKOVÁ REKAPITULACE   :</t>
  </si>
  <si>
    <t>VNITŘNÍ SANAČNÍ OMÍTKA SYSTÉMOVÁ</t>
  </si>
  <si>
    <t>porézní včrtně postřiku a podhozu</t>
  </si>
  <si>
    <t>stavební úpravy stávajícího objektu včetně zatepelní   INVESTICE</t>
  </si>
  <si>
    <t>PŘÍPOJKA OPTICKÝ KABEL</t>
  </si>
  <si>
    <t>VÝKOP KABELOVÉ RÝHY 40/60  VČETNĚ ZÁSYPU A ZHUTNĚNÍ</t>
  </si>
  <si>
    <t>OPTICKÝ KABEL SINGLEMODE  6 VLÁKNOVÝ</t>
  </si>
  <si>
    <t>ZABUDOVÁNÍ OPTIKY DO CHRÁNIČKY HDPE 40</t>
  </si>
  <si>
    <t>ZÁLOŽNÍ METALICKÉ VEDENÍ KABELEM UTP cat.6</t>
  </si>
  <si>
    <t>CELKEM</t>
  </si>
  <si>
    <t>PŘÍPOJKY SLP CELKEM</t>
  </si>
  <si>
    <t>OBJEKT SO  09  PŘÍPOJKA SLP+OPTICKÝ KABEL</t>
  </si>
  <si>
    <t>SÍŤOVÉ PRVKY</t>
  </si>
  <si>
    <t>2* Switch s  managementem, podporou VLAN, 4*10 Gbit RJ 45, 12* SFP</t>
  </si>
  <si>
    <t>možnost magamentu přes controller Unifi</t>
  </si>
  <si>
    <t>1*Switch s magamentem, podporou VLAN 48* portů s podporou POE</t>
  </si>
  <si>
    <t>standardu 802.3af a možností konfigurace na 24V pasivní POE</t>
  </si>
  <si>
    <t xml:space="preserve">WiFi AP , počet podle projektu 1*Gbit přípojka, napájení pomocí POE </t>
  </si>
  <si>
    <t>dual-band, standardy 802.11 a/b/g/n/ac/ac-wave2, technologie MIMO</t>
  </si>
  <si>
    <t>rychlosti 2.4Ghz min 300 Mbps 5Ghz min.850 Mbps, podpora VLAN a</t>
  </si>
  <si>
    <t>napojení  na Unifi Controller</t>
  </si>
  <si>
    <t xml:space="preserve"> IZOLAČNÍ TL 100 MM</t>
  </si>
  <si>
    <t xml:space="preserve">KZS DESKY MINERÁLNÍ KALCITOVÉ  BEZVLÁKNITÉ TEPELNĚ </t>
  </si>
  <si>
    <t>62271722R</t>
  </si>
  <si>
    <t>784420000R</t>
  </si>
  <si>
    <t>MALBA 2XDISP OMYVATELNÁ TONOVANÁ  SDK+2* penetrace</t>
  </si>
  <si>
    <t>157.39 *0,065</t>
  </si>
  <si>
    <t>26.17  * 0,065</t>
  </si>
  <si>
    <t>183,209*7,95*1,1*0,001</t>
  </si>
  <si>
    <t>MALBA 2XDISP  OMYVATELNÁ  BÍLÁ  SDK + 2* penetrace</t>
  </si>
  <si>
    <t>podhledy</t>
  </si>
  <si>
    <t>schod 4</t>
  </si>
  <si>
    <t>80,056+356,773</t>
  </si>
  <si>
    <t>78445366R</t>
  </si>
  <si>
    <t>34627211R</t>
  </si>
  <si>
    <t>34023800R</t>
  </si>
  <si>
    <t>61247300R</t>
  </si>
  <si>
    <t>612442211R</t>
  </si>
  <si>
    <t>622476000R</t>
  </si>
  <si>
    <t xml:space="preserve">HYDROIZOLAČNÍ STĚRKA jednosložková </t>
  </si>
  <si>
    <t>71100000R</t>
  </si>
  <si>
    <t>71120000R</t>
  </si>
  <si>
    <t>LAK ASFALTOVÝ PENETRAČNÍ</t>
  </si>
  <si>
    <t>DESKA MINERÁLNÍ STŘEŠNÍ IZOLAČNÍ  TL 100 MM</t>
  </si>
  <si>
    <t>DESKA MINERÁLNÍ STŘEŠNÍ IZOLAČNÍ  TL160 MM</t>
  </si>
  <si>
    <t>DESKA MINERÁLNÍ STŘEŠNÍ IZOLAČNÍ  TL 40 MM</t>
  </si>
  <si>
    <t>71412000R</t>
  </si>
  <si>
    <t>714123000R</t>
  </si>
  <si>
    <t>AKUSTICKÝ  STĚNOVÝ  PANEL</t>
  </si>
  <si>
    <t>ŘEZIVO STAVEBNÍ HRANOL 224-288  CM2</t>
  </si>
  <si>
    <t>76312100R</t>
  </si>
  <si>
    <t>76300000R</t>
  </si>
  <si>
    <t>76500000R</t>
  </si>
  <si>
    <t>76600000R</t>
  </si>
  <si>
    <t xml:space="preserve">MONT+DOD NOVÉ OKNO DŘEVĚNÉ ATELIEROVÉ 600/600                  W09 </t>
  </si>
  <si>
    <t xml:space="preserve">MONT+DOD NOVÉ OKNO DŘEVĚNÉ ATELIEROVÉ  1855/1765            W10 </t>
  </si>
  <si>
    <t>MONT+DOD NOVÉ OKNO DŘEVĚNÉ ATELIEROVÉ  1255/1765            W11</t>
  </si>
  <si>
    <t xml:space="preserve">MONT+DOD NOVÉ OKNO JEDNODUCHÉ 600/900                                  W12             </t>
  </si>
  <si>
    <t>76700000R</t>
  </si>
  <si>
    <t>76711111R</t>
  </si>
  <si>
    <t>77500000R</t>
  </si>
  <si>
    <t>DREVENY SOKL    cena dle výběru</t>
  </si>
  <si>
    <t xml:space="preserve">NÁTĚR TESAŘ KCÍ DŘEVOKAZ SANAČNÍ  </t>
  </si>
  <si>
    <t>MALBA 2XDISP  OMYVATELNÁ  TONOVANÁ M -5M</t>
  </si>
  <si>
    <t>78612000R</t>
  </si>
  <si>
    <t>62200000R</t>
  </si>
  <si>
    <t>62252000R</t>
  </si>
  <si>
    <t>Poznámka  : sanace a oplechování zdí navazujících na štítovou stěnu je součástí objektu so 02 - oplocení</t>
  </si>
  <si>
    <t>95000000R</t>
  </si>
  <si>
    <t>78200000R</t>
  </si>
  <si>
    <t>POLYSTYRENOVÁ DESKA XPS TL 50 MM</t>
  </si>
  <si>
    <t>Montáž kabelu LiYCY 2*1</t>
  </si>
  <si>
    <t>Kabel sběrnicový LiYCY 2x1</t>
  </si>
  <si>
    <t>Ekvitermní regulátor včetně venkovního čidla např WC400 (koordinovat s dodávkou kotlů)</t>
  </si>
  <si>
    <t>Skříň MIS1 - u RACKu, případně na fasádě objektu</t>
  </si>
  <si>
    <t>VÝKAZ VÝMĚR  STAVBY    investice</t>
  </si>
  <si>
    <t>VÝKAZ VÝMĚR</t>
  </si>
  <si>
    <t>VÝKAZ VÝMĚR STAVBY</t>
  </si>
  <si>
    <t>CENOVÁ NABÍDKA CELKEM</t>
  </si>
  <si>
    <t>800: Zemní práce -  Kanalizační přípojka</t>
  </si>
  <si>
    <t>37,236*20</t>
  </si>
  <si>
    <t>T01                  2,6*2</t>
  </si>
  <si>
    <t xml:space="preserve">T02                11,4*2 </t>
  </si>
  <si>
    <t xml:space="preserve">nosná konst uzavřený jekl profil 100/100/5 +Cprofily   včetně OK </t>
  </si>
  <si>
    <t>DODAVKA KERAMICKE DLAZY  600/600 mm     standard</t>
  </si>
  <si>
    <t>DODAVKA KERAMICKE DLAZBY 300/300 MM  standard</t>
  </si>
  <si>
    <t>DODAVKA KERAMICKEHO SOKLU   standard</t>
  </si>
  <si>
    <t>DODÁVKA KERAMICKÉHO OBKLADU  standard</t>
  </si>
  <si>
    <t>W01</t>
  </si>
  <si>
    <t>W02</t>
  </si>
  <si>
    <t>W03</t>
  </si>
  <si>
    <t>W04</t>
  </si>
  <si>
    <t>W05</t>
  </si>
  <si>
    <t>W06</t>
  </si>
  <si>
    <t>W07</t>
  </si>
  <si>
    <t>W08</t>
  </si>
  <si>
    <t>1,25*2,45*8</t>
  </si>
  <si>
    <t>1,1*2,45*4</t>
  </si>
  <si>
    <t>1,15*2,45*5</t>
  </si>
  <si>
    <t>dveře</t>
  </si>
  <si>
    <t>0,65*2,45*5</t>
  </si>
  <si>
    <t>1,25*2,45*9</t>
  </si>
  <si>
    <t>1,1*2*2</t>
  </si>
  <si>
    <t>projektová dokumentace  výkres     01 - 23</t>
  </si>
  <si>
    <t>projektová dokumentace  výkres  01 + TZ</t>
  </si>
  <si>
    <t>projektová dokumentace  výkres    24 - 27</t>
  </si>
  <si>
    <t>viz popis PD     tabulka výplní otvorů</t>
  </si>
  <si>
    <t xml:space="preserve">RUČNI VYKOP PATEK A RYHY </t>
  </si>
  <si>
    <t>KONSTRUKCE TESAŘSKÉ                                                               PD  výkres č 15</t>
  </si>
  <si>
    <t>KONSTRUKCE KLEMPÍŘSKÉ                                    PD tabulka klemp prvků č.10</t>
  </si>
  <si>
    <t>KONSTRUKCE TRUHLÁŘSKÉ                                 PD tabulka výplní otvorů č 10</t>
  </si>
  <si>
    <t xml:space="preserve">včetně demontáže stávajícího madla  </t>
  </si>
  <si>
    <t xml:space="preserve">1000/2600 +OBLOŽK ZÁRUBEŇ   viz popis PD    </t>
  </si>
  <si>
    <t>ŽALUZIE                                                         PD  tabulka výplní otvorů č. 10 + TZ</t>
  </si>
  <si>
    <t>izolační jádro IPN                                                                                  PD výkres 22</t>
  </si>
  <si>
    <t>zasklení kalené  bezp sklo ESG/VSG 2* 8 MM                      PD výkres    22</t>
  </si>
  <si>
    <t>včetně povrchové úpravy                                                            PD výkres   23+25</t>
  </si>
  <si>
    <t>prořez</t>
  </si>
  <si>
    <t>PROSKLENA KONSTRUKCE  OBVODU VÝTAHOVÉ ŠACHTY                      Z06</t>
  </si>
  <si>
    <t>PORTÁL  VSTUPU DO  VÝTAHU                                                                          Z11</t>
  </si>
  <si>
    <t>VYROVN POVRCHU ZDIVA MALTOU TL 3CM základ/izol</t>
  </si>
  <si>
    <t>BOURÁNÍ                                                                                     PD  výkres č. 01 -  05</t>
  </si>
  <si>
    <t>OSOBNI VYTAH 630 KG MAX 8 osob    PD výkres  č. 22 + PS  01</t>
  </si>
  <si>
    <t>VSTUP-1NP SCHODISTE šikmá schod plošina X3   PD výkres  č.11 + PS 02</t>
  </si>
  <si>
    <t>62852000R</t>
  </si>
  <si>
    <t>71200000R</t>
  </si>
  <si>
    <t>713131140+A704R</t>
  </si>
  <si>
    <t>76532180R</t>
  </si>
  <si>
    <t>DMTŽ DO SUTI CEMENTO VLÁKNITÝ ČTVEREC BED+LEP</t>
  </si>
  <si>
    <t>DMTŽ DO SUTI CEMENTO VLÁKNITÝ HŘEBEN A NAROZI HLADKÝ</t>
  </si>
  <si>
    <t>PŘESUN %ZÁMEČNÍK KCE OBJKET V - 6M</t>
  </si>
  <si>
    <t>15840000R</t>
  </si>
  <si>
    <t>34800000R</t>
  </si>
  <si>
    <t>13200000R</t>
  </si>
  <si>
    <t>STAVEBNÍ KOVOVÉ KONSTRUKCE    PD výkres č. 26</t>
  </si>
  <si>
    <t xml:space="preserve">MONTÁŽ A DODÁVKA SCHOD ZÁBRADLÍ                      </t>
  </si>
  <si>
    <t>ÚPRAVY POVRCHŮ                                                                 PD výkres č. 21</t>
  </si>
  <si>
    <t>KRYTINY TVRDÉ                                                                                  PD výkres č. 17</t>
  </si>
  <si>
    <t>76200000R</t>
  </si>
  <si>
    <t>77300000R</t>
  </si>
  <si>
    <t>78100000R</t>
  </si>
  <si>
    <t>16200000R</t>
  </si>
  <si>
    <t>HZS</t>
  </si>
  <si>
    <t>sekání drážek,bourání a vrtání průrazů,pracovní lešení,zazdívky</t>
  </si>
  <si>
    <t>STAVEBNí VYPOMOCE  ÚT     odhad Fa skutečnost</t>
  </si>
  <si>
    <t>Stavební pří-pomoci  (prostupy, drážky, stavební průzkumy atd.) - přípomoce, které nejsou obsaženy ve Stavební části rozpočtu odhad Fa skutečnosz</t>
  </si>
  <si>
    <t>Stavební přípomoci pro montáž VZT - prostupy, těsnění prostupů apod. - jedná se o přípomoce, které nejsou zahrnuty ve stavebním rozpočtu odhad Fa sklutečnost</t>
  </si>
  <si>
    <t>REVIZNI DVIRKA 400*600                                                                                   OST01</t>
  </si>
  <si>
    <t>Montáž a dodávka samonosné retenční nádrže  5 m3</t>
  </si>
  <si>
    <t>89400000R</t>
  </si>
  <si>
    <t>HLOUBENÍ JAM NEZAPAŽENÝCH TŘ 3 DO 100 M3</t>
  </si>
  <si>
    <t>131201101</t>
  </si>
  <si>
    <t xml:space="preserve">ZÁSYP ZHUTNĚNÝ RYH </t>
  </si>
  <si>
    <t>OBSYP  OBJEKTŮ BEZ PROHOZENÍ SYPANINY</t>
  </si>
  <si>
    <t>PŘÍPLATEK ZA PROHOZENÍ SYPANINY</t>
  </si>
  <si>
    <t>175101201</t>
  </si>
  <si>
    <t>175101209</t>
  </si>
  <si>
    <t>721:  kanalizace</t>
  </si>
  <si>
    <t>projektová dokumentace  výkres   21</t>
  </si>
  <si>
    <t>NÁTĚR SYNTET KDK 1A+1Z+2E stávající kované oplocení</t>
  </si>
  <si>
    <t>VYBOURÁNÍ  DVEŘ ZÁRUBNÍ KOV - 2M2</t>
  </si>
  <si>
    <t>Viz. stavební objekt SO 03</t>
  </si>
  <si>
    <t>Viz. stavební objekt SO 04</t>
  </si>
  <si>
    <t>Viz. stavební objekt SO 05</t>
  </si>
  <si>
    <t>Viz. stavební objekt SO 06</t>
  </si>
  <si>
    <t xml:space="preserve">OSAZENI+DOD KOTVENI ROZVODU VYTAPENI                                     </t>
  </si>
  <si>
    <t xml:space="preserve">MONT+DOD OK SCHODIŠTĚ     3-4 NP                                                      Z12  </t>
  </si>
  <si>
    <t>PROSKLENA STENA  SCHODIŠTĚ  EI 45 ve 4 np                        PD výkres  23</t>
  </si>
  <si>
    <t>nosná konst táhla jekl 50*50*6   EI45                                        PD výkres  23</t>
  </si>
  <si>
    <t>417.97</t>
  </si>
  <si>
    <t>390,621*1,15</t>
  </si>
  <si>
    <t>valby štíty  v+z</t>
  </si>
  <si>
    <t>valby ul+dvůr</t>
  </si>
  <si>
    <t>do ulice</t>
  </si>
  <si>
    <t>valby úžlabí</t>
  </si>
  <si>
    <t>štít sever</t>
  </si>
  <si>
    <t>6,5*7*0,5*4</t>
  </si>
  <si>
    <t>bourací práce příloha výkresů 01-09</t>
  </si>
  <si>
    <t>stavební úpravy příloha výkresů 10-23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</si>
</sst>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#,##0.00\ &quot;Kč&quot;;\-#,##0.00\ &quot;Kč&quot;"/>
    <numFmt numFmtId="43" formatCode="_-* #,##0.00\ _K_č_-;\-* #,##0.00\ _K_č_-;_-* &quot;-&quot;??\ _K_č_-;_-@_-"/>
    <numFmt numFmtId="164" formatCode="0.000"/>
    <numFmt numFmtId="165" formatCode="_(#,##0&quot;.&quot;_);;;_(@_)"/>
    <numFmt numFmtId="166" formatCode="_(#,##0.0??;\-\ #,##0.0??;&quot;–&quot;???;_(@_)"/>
    <numFmt numFmtId="167" formatCode="_(#,##0.00_);[Red]\-\ #,##0.00_);&quot;–&quot;??;_(@_)"/>
    <numFmt numFmtId="168" formatCode="#,##0.00\ &quot;Kč&quot;"/>
    <numFmt numFmtId="169" formatCode="#,##0.000_ ;\-#,##0.000\ "/>
    <numFmt numFmtId="170" formatCode="#,##0.00;\-#,##0.00"/>
    <numFmt numFmtId="171" formatCode="#,##0.000;\-#,##0.000"/>
    <numFmt numFmtId="172" formatCode="#,##0.00000;\-#,##0.00000"/>
    <numFmt numFmtId="173" formatCode="#,##0.0;\-#,##0.0"/>
    <numFmt numFmtId="174" formatCode="#,##0;\-#,##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 CE"/>
      <family val="2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ourier New"/>
      <family val="3"/>
    </font>
    <font>
      <sz val="8"/>
      <color theme="1"/>
      <name val="Calibri"/>
      <family val="2"/>
    </font>
    <font>
      <i/>
      <sz val="7"/>
      <color theme="1"/>
      <name val="Courier New"/>
      <family val="3"/>
    </font>
    <font>
      <sz val="8"/>
      <color theme="1"/>
      <name val="Courier New"/>
      <family val="3"/>
    </font>
    <font>
      <b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6"/>
      <color indexed="8"/>
      <name val="Arial"/>
      <family val="2"/>
    </font>
    <font>
      <b/>
      <sz val="10"/>
      <color indexed="61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 CE"/>
      <family val="2"/>
    </font>
    <font>
      <b/>
      <sz val="12"/>
      <color indexed="25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i/>
      <sz val="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7"/>
      <color theme="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14"/>
      <name val="Arial CE"/>
      <family val="2"/>
    </font>
    <font>
      <b/>
      <u val="single"/>
      <sz val="8"/>
      <name val="Arial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b/>
      <u val="single"/>
      <sz val="14"/>
      <color indexed="12"/>
      <name val="Arial CE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  <scheme val="minor"/>
    </font>
    <font>
      <sz val="7"/>
      <color theme="1"/>
      <name val="Courier New"/>
      <family val="3"/>
    </font>
    <font>
      <sz val="8"/>
      <color indexed="2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color theme="1"/>
      <name val="Calibri"/>
      <family val="2"/>
    </font>
    <font>
      <sz val="8"/>
      <color indexed="8"/>
      <name val="Arial CE"/>
      <family val="2"/>
    </font>
    <font>
      <sz val="8"/>
      <color theme="1"/>
      <name val="Courier"/>
      <family val="1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2" fillId="0" borderId="0" applyNumberFormat="0" applyFill="0" applyBorder="0">
      <alignment/>
      <protection locked="0"/>
    </xf>
  </cellStyleXfs>
  <cellXfs count="452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20" fillId="0" borderId="0" xfId="0" applyNumberFormat="1" applyFont="1"/>
    <xf numFmtId="1" fontId="19" fillId="0" borderId="10" xfId="0" applyNumberFormat="1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1" fontId="19" fillId="0" borderId="0" xfId="0" applyNumberFormat="1" applyFont="1" applyBorder="1"/>
    <xf numFmtId="1" fontId="20" fillId="0" borderId="0" xfId="0" applyNumberFormat="1" applyFont="1" applyAlignment="1">
      <alignment horizontal="center"/>
    </xf>
    <xf numFmtId="164" fontId="20" fillId="0" borderId="0" xfId="0" applyNumberFormat="1" applyFont="1"/>
    <xf numFmtId="2" fontId="20" fillId="0" borderId="0" xfId="0" applyNumberFormat="1" applyFont="1"/>
    <xf numFmtId="0" fontId="20" fillId="0" borderId="0" xfId="0" applyFont="1"/>
    <xf numFmtId="1" fontId="20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1" fontId="19" fillId="0" borderId="0" xfId="0" applyNumberFormat="1" applyFont="1" applyAlignment="1">
      <alignment horizontal="left"/>
    </xf>
    <xf numFmtId="1" fontId="0" fillId="0" borderId="0" xfId="0" applyNumberFormat="1" applyBorder="1"/>
    <xf numFmtId="164" fontId="0" fillId="0" borderId="0" xfId="0" applyNumberFormat="1" applyBorder="1"/>
    <xf numFmtId="1" fontId="20" fillId="33" borderId="12" xfId="0" applyNumberFormat="1" applyFont="1" applyFill="1" applyBorder="1"/>
    <xf numFmtId="2" fontId="0" fillId="0" borderId="0" xfId="0" applyNumberFormat="1" applyBorder="1"/>
    <xf numFmtId="1" fontId="20" fillId="33" borderId="13" xfId="0" applyNumberFormat="1" applyFont="1" applyFill="1" applyBorder="1"/>
    <xf numFmtId="1" fontId="19" fillId="33" borderId="11" xfId="0" applyNumberFormat="1" applyFont="1" applyFill="1" applyBorder="1"/>
    <xf numFmtId="164" fontId="19" fillId="33" borderId="11" xfId="0" applyNumberFormat="1" applyFont="1" applyFill="1" applyBorder="1"/>
    <xf numFmtId="2" fontId="19" fillId="33" borderId="11" xfId="0" applyNumberFormat="1" applyFont="1" applyFill="1" applyBorder="1"/>
    <xf numFmtId="2" fontId="19" fillId="33" borderId="14" xfId="0" applyNumberFormat="1" applyFont="1" applyFill="1" applyBorder="1"/>
    <xf numFmtId="1" fontId="16" fillId="33" borderId="13" xfId="0" applyNumberFormat="1" applyFont="1" applyFill="1" applyBorder="1"/>
    <xf numFmtId="1" fontId="16" fillId="33" borderId="11" xfId="0" applyNumberFormat="1" applyFont="1" applyFill="1" applyBorder="1"/>
    <xf numFmtId="164" fontId="16" fillId="33" borderId="11" xfId="0" applyNumberFormat="1" applyFont="1" applyFill="1" applyBorder="1"/>
    <xf numFmtId="2" fontId="0" fillId="33" borderId="11" xfId="0" applyNumberFormat="1" applyFill="1" applyBorder="1"/>
    <xf numFmtId="2" fontId="0" fillId="33" borderId="14" xfId="0" applyNumberFormat="1" applyFill="1" applyBorder="1"/>
    <xf numFmtId="1" fontId="0" fillId="0" borderId="0" xfId="0" applyNumberFormat="1" applyAlignment="1">
      <alignment horizontal="left"/>
    </xf>
    <xf numFmtId="1" fontId="20" fillId="0" borderId="0" xfId="0" applyNumberFormat="1" applyFont="1" applyFill="1"/>
    <xf numFmtId="1" fontId="18" fillId="33" borderId="10" xfId="0" applyNumberFormat="1" applyFont="1" applyFill="1" applyBorder="1"/>
    <xf numFmtId="1" fontId="18" fillId="33" borderId="12" xfId="0" applyNumberFormat="1" applyFont="1" applyFill="1" applyBorder="1"/>
    <xf numFmtId="1" fontId="18" fillId="0" borderId="0" xfId="0" applyNumberFormat="1" applyFont="1" applyFill="1"/>
    <xf numFmtId="164" fontId="18" fillId="0" borderId="0" xfId="0" applyNumberFormat="1" applyFont="1" applyFill="1"/>
    <xf numFmtId="2" fontId="18" fillId="0" borderId="0" xfId="0" applyNumberFormat="1" applyFont="1" applyFill="1"/>
    <xf numFmtId="1" fontId="20" fillId="0" borderId="11" xfId="0" applyNumberFormat="1" applyFont="1" applyFill="1" applyBorder="1"/>
    <xf numFmtId="1" fontId="20" fillId="0" borderId="13" xfId="0" applyNumberFormat="1" applyFont="1" applyBorder="1"/>
    <xf numFmtId="1" fontId="19" fillId="0" borderId="0" xfId="0" applyNumberFormat="1" applyFont="1" applyFill="1" applyBorder="1"/>
    <xf numFmtId="1" fontId="16" fillId="0" borderId="13" xfId="0" applyNumberFormat="1" applyFont="1" applyBorder="1"/>
    <xf numFmtId="1" fontId="16" fillId="0" borderId="11" xfId="0" applyNumberFormat="1" applyFont="1" applyBorder="1"/>
    <xf numFmtId="164" fontId="16" fillId="0" borderId="11" xfId="0" applyNumberFormat="1" applyFont="1" applyBorder="1"/>
    <xf numFmtId="2" fontId="16" fillId="0" borderId="11" xfId="0" applyNumberFormat="1" applyFont="1" applyBorder="1"/>
    <xf numFmtId="1" fontId="20" fillId="0" borderId="10" xfId="0" applyNumberFormat="1" applyFont="1" applyBorder="1"/>
    <xf numFmtId="164" fontId="20" fillId="0" borderId="10" xfId="0" applyNumberFormat="1" applyFont="1" applyBorder="1"/>
    <xf numFmtId="2" fontId="20" fillId="0" borderId="10" xfId="0" applyNumberFormat="1" applyFont="1" applyBorder="1"/>
    <xf numFmtId="1" fontId="20" fillId="0" borderId="0" xfId="0" applyNumberFormat="1" applyFont="1" applyFill="1" applyBorder="1"/>
    <xf numFmtId="164" fontId="19" fillId="0" borderId="0" xfId="0" applyNumberFormat="1" applyFont="1" applyFill="1" applyBorder="1"/>
    <xf numFmtId="2" fontId="19" fillId="0" borderId="0" xfId="0" applyNumberFormat="1" applyFont="1" applyFill="1" applyBorder="1"/>
    <xf numFmtId="1" fontId="18" fillId="34" borderId="15" xfId="0" applyNumberFormat="1" applyFont="1" applyFill="1" applyBorder="1"/>
    <xf numFmtId="1" fontId="18" fillId="34" borderId="10" xfId="0" applyNumberFormat="1" applyFont="1" applyFill="1" applyBorder="1"/>
    <xf numFmtId="164" fontId="18" fillId="34" borderId="10" xfId="0" applyNumberFormat="1" applyFont="1" applyFill="1" applyBorder="1"/>
    <xf numFmtId="2" fontId="18" fillId="34" borderId="10" xfId="0" applyNumberFormat="1" applyFont="1" applyFill="1" applyBorder="1"/>
    <xf numFmtId="2" fontId="18" fillId="34" borderId="16" xfId="0" applyNumberFormat="1" applyFont="1" applyFill="1" applyBorder="1"/>
    <xf numFmtId="1" fontId="18" fillId="34" borderId="17" xfId="0" applyNumberFormat="1" applyFont="1" applyFill="1" applyBorder="1"/>
    <xf numFmtId="1" fontId="18" fillId="34" borderId="0" xfId="0" applyNumberFormat="1" applyFont="1" applyFill="1" applyBorder="1"/>
    <xf numFmtId="164" fontId="18" fillId="34" borderId="0" xfId="0" applyNumberFormat="1" applyFont="1" applyFill="1" applyBorder="1"/>
    <xf numFmtId="2" fontId="18" fillId="34" borderId="0" xfId="0" applyNumberFormat="1" applyFont="1" applyFill="1" applyBorder="1"/>
    <xf numFmtId="2" fontId="18" fillId="34" borderId="18" xfId="0" applyNumberFormat="1" applyFont="1" applyFill="1" applyBorder="1"/>
    <xf numFmtId="1" fontId="18" fillId="34" borderId="19" xfId="0" applyNumberFormat="1" applyFont="1" applyFill="1" applyBorder="1"/>
    <xf numFmtId="1" fontId="18" fillId="34" borderId="20" xfId="0" applyNumberFormat="1" applyFont="1" applyFill="1" applyBorder="1"/>
    <xf numFmtId="164" fontId="18" fillId="34" borderId="20" xfId="0" applyNumberFormat="1" applyFont="1" applyFill="1" applyBorder="1"/>
    <xf numFmtId="2" fontId="18" fillId="34" borderId="20" xfId="0" applyNumberFormat="1" applyFont="1" applyFill="1" applyBorder="1"/>
    <xf numFmtId="2" fontId="18" fillId="34" borderId="21" xfId="0" applyNumberFormat="1" applyFont="1" applyFill="1" applyBorder="1"/>
    <xf numFmtId="1" fontId="20" fillId="33" borderId="11" xfId="0" applyNumberFormat="1" applyFont="1" applyFill="1" applyBorder="1"/>
    <xf numFmtId="164" fontId="20" fillId="0" borderId="0" xfId="0" applyNumberFormat="1" applyFont="1" applyFill="1"/>
    <xf numFmtId="2" fontId="20" fillId="0" borderId="0" xfId="0" applyNumberFormat="1" applyFont="1" applyFill="1"/>
    <xf numFmtId="1" fontId="20" fillId="0" borderId="0" xfId="0" applyNumberFormat="1" applyFont="1" applyBorder="1"/>
    <xf numFmtId="164" fontId="20" fillId="0" borderId="0" xfId="0" applyNumberFormat="1" applyFont="1" applyBorder="1"/>
    <xf numFmtId="2" fontId="20" fillId="0" borderId="0" xfId="0" applyNumberFormat="1" applyFont="1" applyBorder="1"/>
    <xf numFmtId="1" fontId="20" fillId="0" borderId="17" xfId="0" applyNumberFormat="1" applyFont="1" applyBorder="1"/>
    <xf numFmtId="1" fontId="20" fillId="0" borderId="0" xfId="0" applyNumberFormat="1" applyFont="1" applyAlignment="1">
      <alignment horizontal="left"/>
    </xf>
    <xf numFmtId="1" fontId="20" fillId="0" borderId="20" xfId="0" applyNumberFormat="1" applyFont="1" applyFill="1" applyBorder="1"/>
    <xf numFmtId="1" fontId="20" fillId="0" borderId="20" xfId="0" applyNumberFormat="1" applyFont="1" applyBorder="1"/>
    <xf numFmtId="164" fontId="20" fillId="0" borderId="20" xfId="0" applyNumberFormat="1" applyFont="1" applyBorder="1"/>
    <xf numFmtId="2" fontId="20" fillId="0" borderId="20" xfId="0" applyNumberFormat="1" applyFont="1" applyBorder="1"/>
    <xf numFmtId="10" fontId="20" fillId="0" borderId="20" xfId="0" applyNumberFormat="1" applyFont="1" applyBorder="1"/>
    <xf numFmtId="10" fontId="20" fillId="0" borderId="0" xfId="0" applyNumberFormat="1" applyFont="1"/>
    <xf numFmtId="1" fontId="16" fillId="0" borderId="0" xfId="0" applyNumberFormat="1" applyFont="1"/>
    <xf numFmtId="164" fontId="16" fillId="0" borderId="0" xfId="0" applyNumberFormat="1" applyFont="1"/>
    <xf numFmtId="2" fontId="16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2" fontId="23" fillId="0" borderId="0" xfId="0" applyNumberFormat="1" applyFont="1"/>
    <xf numFmtId="0" fontId="23" fillId="0" borderId="0" xfId="0" applyFont="1"/>
    <xf numFmtId="164" fontId="19" fillId="0" borderId="0" xfId="0" applyNumberFormat="1" applyFont="1" applyBorder="1"/>
    <xf numFmtId="2" fontId="19" fillId="0" borderId="0" xfId="0" applyNumberFormat="1" applyFont="1" applyBorder="1"/>
    <xf numFmtId="1" fontId="24" fillId="0" borderId="0" xfId="0" applyNumberFormat="1" applyFont="1"/>
    <xf numFmtId="0" fontId="25" fillId="0" borderId="0" xfId="0" applyFont="1" applyBorder="1" applyAlignment="1">
      <alignment wrapText="1"/>
    </xf>
    <xf numFmtId="2" fontId="25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2" fontId="24" fillId="0" borderId="0" xfId="0" applyNumberFormat="1" applyFont="1"/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164" fontId="24" fillId="0" borderId="0" xfId="0" applyNumberFormat="1" applyFont="1"/>
    <xf numFmtId="0" fontId="26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" fontId="25" fillId="0" borderId="0" xfId="0" applyNumberFormat="1" applyFont="1" applyBorder="1"/>
    <xf numFmtId="164" fontId="25" fillId="0" borderId="0" xfId="0" applyNumberFormat="1" applyFont="1"/>
    <xf numFmtId="1" fontId="25" fillId="0" borderId="0" xfId="0" applyNumberFormat="1" applyFont="1"/>
    <xf numFmtId="2" fontId="25" fillId="0" borderId="0" xfId="0" applyNumberFormat="1" applyFont="1"/>
    <xf numFmtId="0" fontId="30" fillId="0" borderId="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31" fillId="0" borderId="0" xfId="0" applyNumberFormat="1" applyFont="1"/>
    <xf numFmtId="1" fontId="24" fillId="0" borderId="0" xfId="0" applyNumberFormat="1" applyFont="1" applyBorder="1"/>
    <xf numFmtId="0" fontId="29" fillId="0" borderId="0" xfId="0" applyFont="1" applyBorder="1" applyAlignment="1">
      <alignment wrapText="1"/>
    </xf>
    <xf numFmtId="164" fontId="25" fillId="0" borderId="0" xfId="0" applyNumberFormat="1" applyFont="1" applyBorder="1"/>
    <xf numFmtId="2" fontId="24" fillId="0" borderId="0" xfId="0" applyNumberFormat="1" applyFont="1" applyBorder="1"/>
    <xf numFmtId="164" fontId="31" fillId="0" borderId="0" xfId="0" applyNumberFormat="1" applyFont="1" applyBorder="1"/>
    <xf numFmtId="164" fontId="24" fillId="0" borderId="0" xfId="0" applyNumberFormat="1" applyFont="1" applyBorder="1"/>
    <xf numFmtId="2" fontId="25" fillId="0" borderId="0" xfId="0" applyNumberFormat="1" applyFont="1" applyBorder="1"/>
    <xf numFmtId="10" fontId="19" fillId="0" borderId="0" xfId="0" applyNumberFormat="1" applyFont="1"/>
    <xf numFmtId="16" fontId="28" fillId="0" borderId="0" xfId="0" applyNumberFormat="1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10" fontId="19" fillId="0" borderId="0" xfId="0" applyNumberFormat="1" applyFont="1" applyBorder="1"/>
    <xf numFmtId="2" fontId="28" fillId="0" borderId="0" xfId="0" applyNumberFormat="1" applyFont="1" applyBorder="1" applyAlignment="1">
      <alignment wrapText="1"/>
    </xf>
    <xf numFmtId="1" fontId="24" fillId="0" borderId="10" xfId="0" applyNumberFormat="1" applyFont="1" applyBorder="1"/>
    <xf numFmtId="164" fontId="24" fillId="0" borderId="10" xfId="0" applyNumberFormat="1" applyFont="1" applyBorder="1"/>
    <xf numFmtId="2" fontId="24" fillId="0" borderId="10" xfId="0" applyNumberFormat="1" applyFont="1" applyBorder="1"/>
    <xf numFmtId="1" fontId="27" fillId="0" borderId="10" xfId="0" applyNumberFormat="1" applyFont="1" applyBorder="1"/>
    <xf numFmtId="2" fontId="27" fillId="0" borderId="10" xfId="0" applyNumberFormat="1" applyFont="1" applyBorder="1"/>
    <xf numFmtId="165" fontId="32" fillId="0" borderId="0" xfId="0" applyNumberFormat="1" applyFont="1" applyAlignment="1">
      <alignment horizontal="right" vertical="top"/>
    </xf>
    <xf numFmtId="49" fontId="32" fillId="0" borderId="0" xfId="0" applyNumberFormat="1" applyFont="1" applyAlignment="1">
      <alignment horizontal="left" vertical="top" wrapText="1"/>
    </xf>
    <xf numFmtId="49" fontId="32" fillId="0" borderId="0" xfId="0" applyNumberFormat="1" applyFont="1" applyAlignment="1">
      <alignment horizontal="center" vertical="top"/>
    </xf>
    <xf numFmtId="166" fontId="33" fillId="0" borderId="0" xfId="0" applyNumberFormat="1" applyFont="1" applyFill="1" applyBorder="1" applyAlignment="1">
      <alignment horizontal="right" vertical="top"/>
    </xf>
    <xf numFmtId="167" fontId="32" fillId="0" borderId="0" xfId="0" applyNumberFormat="1" applyFont="1" applyAlignment="1">
      <alignment horizontal="right" vertical="top"/>
    </xf>
    <xf numFmtId="168" fontId="32" fillId="0" borderId="0" xfId="0" applyNumberFormat="1" applyFont="1" applyAlignment="1">
      <alignment horizontal="right" vertical="top"/>
    </xf>
    <xf numFmtId="0" fontId="35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/>
    </xf>
    <xf numFmtId="168" fontId="37" fillId="0" borderId="0" xfId="0" applyNumberFormat="1" applyFont="1" applyAlignment="1">
      <alignment horizontal="right" vertical="top"/>
    </xf>
    <xf numFmtId="165" fontId="32" fillId="0" borderId="0" xfId="0" applyNumberFormat="1" applyFont="1" applyBorder="1" applyAlignment="1">
      <alignment horizontal="right" vertical="top"/>
    </xf>
    <xf numFmtId="0" fontId="36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left" vertical="top" wrapText="1"/>
    </xf>
    <xf numFmtId="49" fontId="32" fillId="0" borderId="0" xfId="0" applyNumberFormat="1" applyFont="1" applyBorder="1" applyAlignment="1">
      <alignment horizontal="center" vertical="top"/>
    </xf>
    <xf numFmtId="167" fontId="32" fillId="0" borderId="0" xfId="0" applyNumberFormat="1" applyFont="1" applyBorder="1" applyAlignment="1">
      <alignment horizontal="right" vertical="top"/>
    </xf>
    <xf numFmtId="168" fontId="37" fillId="0" borderId="0" xfId="0" applyNumberFormat="1" applyFont="1" applyBorder="1" applyAlignment="1">
      <alignment horizontal="right" vertical="top"/>
    </xf>
    <xf numFmtId="0" fontId="38" fillId="0" borderId="0" xfId="0" applyFont="1"/>
    <xf numFmtId="165" fontId="32" fillId="0" borderId="20" xfId="0" applyNumberFormat="1" applyFont="1" applyBorder="1" applyAlignment="1">
      <alignment horizontal="right" vertical="top"/>
    </xf>
    <xf numFmtId="0" fontId="36" fillId="0" borderId="20" xfId="0" applyNumberFormat="1" applyFont="1" applyBorder="1" applyAlignment="1">
      <alignment horizontal="left"/>
    </xf>
    <xf numFmtId="49" fontId="32" fillId="0" borderId="20" xfId="0" applyNumberFormat="1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top"/>
    </xf>
    <xf numFmtId="166" fontId="33" fillId="0" borderId="20" xfId="0" applyNumberFormat="1" applyFont="1" applyFill="1" applyBorder="1" applyAlignment="1">
      <alignment horizontal="right" vertical="top"/>
    </xf>
    <xf numFmtId="167" fontId="32" fillId="0" borderId="20" xfId="0" applyNumberFormat="1" applyFont="1" applyBorder="1" applyAlignment="1">
      <alignment horizontal="right" vertical="top"/>
    </xf>
    <xf numFmtId="168" fontId="37" fillId="0" borderId="20" xfId="0" applyNumberFormat="1" applyFont="1" applyBorder="1" applyAlignment="1">
      <alignment horizontal="right" vertical="top"/>
    </xf>
    <xf numFmtId="166" fontId="39" fillId="0" borderId="0" xfId="0" applyNumberFormat="1" applyFont="1" applyFill="1" applyBorder="1" applyAlignment="1">
      <alignment horizontal="right" vertical="top"/>
    </xf>
    <xf numFmtId="165" fontId="40" fillId="0" borderId="0" xfId="0" applyNumberFormat="1" applyFont="1" applyAlignment="1">
      <alignment/>
    </xf>
    <xf numFmtId="49" fontId="40" fillId="0" borderId="0" xfId="0" applyNumberFormat="1" applyFont="1" applyAlignment="1">
      <alignment wrapText="1"/>
    </xf>
    <xf numFmtId="49" fontId="40" fillId="0" borderId="0" xfId="0" applyNumberFormat="1" applyFont="1" applyAlignment="1">
      <alignment/>
    </xf>
    <xf numFmtId="166" fontId="40" fillId="0" borderId="0" xfId="0" applyNumberFormat="1" applyFont="1" applyFill="1" applyBorder="1" applyAlignment="1">
      <alignment/>
    </xf>
    <xf numFmtId="167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0" fontId="41" fillId="0" borderId="0" xfId="0" applyFont="1"/>
    <xf numFmtId="49" fontId="36" fillId="0" borderId="22" xfId="0" applyNumberFormat="1" applyFont="1" applyBorder="1" applyAlignment="1">
      <alignment horizontal="right"/>
    </xf>
    <xf numFmtId="49" fontId="36" fillId="0" borderId="22" xfId="0" applyNumberFormat="1" applyFont="1" applyBorder="1" applyAlignment="1">
      <alignment horizontal="left" wrapText="1"/>
    </xf>
    <xf numFmtId="0" fontId="36" fillId="0" borderId="22" xfId="0" applyNumberFormat="1" applyFont="1" applyBorder="1" applyAlignment="1">
      <alignment horizontal="left"/>
    </xf>
    <xf numFmtId="49" fontId="36" fillId="0" borderId="22" xfId="0" applyNumberFormat="1" applyFont="1" applyBorder="1" applyAlignment="1">
      <alignment horizontal="center"/>
    </xf>
    <xf numFmtId="168" fontId="36" fillId="0" borderId="22" xfId="0" applyNumberFormat="1" applyFont="1" applyBorder="1" applyAlignment="1">
      <alignment horizontal="right"/>
    </xf>
    <xf numFmtId="49" fontId="36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left" wrapText="1"/>
    </xf>
    <xf numFmtId="0" fontId="36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right"/>
    </xf>
    <xf numFmtId="0" fontId="35" fillId="0" borderId="0" xfId="0" applyFont="1"/>
    <xf numFmtId="165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left" wrapText="1"/>
    </xf>
    <xf numFmtId="49" fontId="35" fillId="0" borderId="0" xfId="0" applyNumberFormat="1" applyFont="1" applyAlignment="1">
      <alignment horizontal="center"/>
    </xf>
    <xf numFmtId="166" fontId="35" fillId="0" borderId="0" xfId="0" applyNumberFormat="1" applyFont="1" applyFill="1" applyBorder="1" applyAlignment="1">
      <alignment/>
    </xf>
    <xf numFmtId="167" fontId="35" fillId="0" borderId="0" xfId="0" applyNumberFormat="1" applyFont="1" applyAlignment="1">
      <alignment/>
    </xf>
    <xf numFmtId="168" fontId="35" fillId="0" borderId="0" xfId="0" applyNumberFormat="1" applyFont="1" applyAlignment="1">
      <alignment/>
    </xf>
    <xf numFmtId="0" fontId="36" fillId="0" borderId="0" xfId="0" applyFont="1"/>
    <xf numFmtId="165" fontId="36" fillId="0" borderId="0" xfId="0" applyNumberFormat="1" applyFont="1" applyAlignment="1">
      <alignment/>
    </xf>
    <xf numFmtId="166" fontId="36" fillId="0" borderId="0" xfId="0" applyNumberFormat="1" applyFont="1" applyFill="1" applyBorder="1" applyAlignment="1">
      <alignment/>
    </xf>
    <xf numFmtId="167" fontId="36" fillId="0" borderId="0" xfId="0" applyNumberFormat="1" applyFont="1" applyAlignment="1">
      <alignment/>
    </xf>
    <xf numFmtId="168" fontId="36" fillId="0" borderId="0" xfId="0" applyNumberFormat="1" applyFont="1" applyAlignment="1">
      <alignment/>
    </xf>
    <xf numFmtId="0" fontId="42" fillId="0" borderId="0" xfId="0" applyFont="1"/>
    <xf numFmtId="165" fontId="43" fillId="0" borderId="23" xfId="0" applyNumberFormat="1" applyFont="1" applyBorder="1" applyAlignment="1">
      <alignment horizontal="right" vertical="top"/>
    </xf>
    <xf numFmtId="49" fontId="43" fillId="0" borderId="23" xfId="0" applyNumberFormat="1" applyFont="1" applyBorder="1" applyAlignment="1">
      <alignment horizontal="left" vertical="top" wrapText="1"/>
    </xf>
    <xf numFmtId="0" fontId="43" fillId="0" borderId="23" xfId="0" applyNumberFormat="1" applyFont="1" applyBorder="1" applyAlignment="1">
      <alignment horizontal="left" vertical="top" wrapText="1"/>
    </xf>
    <xf numFmtId="49" fontId="43" fillId="0" borderId="23" xfId="0" applyNumberFormat="1" applyFont="1" applyBorder="1" applyAlignment="1">
      <alignment horizontal="center" vertical="top"/>
    </xf>
    <xf numFmtId="166" fontId="44" fillId="0" borderId="23" xfId="0" applyNumberFormat="1" applyFont="1" applyFill="1" applyBorder="1" applyAlignment="1">
      <alignment horizontal="right" vertical="top"/>
    </xf>
    <xf numFmtId="167" fontId="43" fillId="0" borderId="23" xfId="0" applyNumberFormat="1" applyFont="1" applyBorder="1" applyAlignment="1">
      <alignment horizontal="right" vertical="top"/>
    </xf>
    <xf numFmtId="168" fontId="43" fillId="0" borderId="23" xfId="0" applyNumberFormat="1" applyFont="1" applyBorder="1" applyAlignment="1">
      <alignment horizontal="right" vertical="top"/>
    </xf>
    <xf numFmtId="0" fontId="45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  <xf numFmtId="167" fontId="45" fillId="0" borderId="0" xfId="0" applyNumberFormat="1" applyFont="1" applyAlignment="1">
      <alignment horizontal="center" vertical="center"/>
    </xf>
    <xf numFmtId="168" fontId="45" fillId="0" borderId="0" xfId="0" applyNumberFormat="1" applyFont="1" applyAlignment="1">
      <alignment horizontal="center" vertical="center"/>
    </xf>
    <xf numFmtId="0" fontId="46" fillId="0" borderId="0" xfId="0" applyFont="1"/>
    <xf numFmtId="49" fontId="42" fillId="0" borderId="23" xfId="0" applyNumberFormat="1" applyFont="1" applyBorder="1" applyAlignment="1">
      <alignment horizontal="left" vertical="top" wrapText="1"/>
    </xf>
    <xf numFmtId="0" fontId="42" fillId="0" borderId="23" xfId="0" applyNumberFormat="1" applyFont="1" applyBorder="1" applyAlignment="1">
      <alignment horizontal="left" vertical="top" wrapText="1"/>
    </xf>
    <xf numFmtId="49" fontId="42" fillId="0" borderId="23" xfId="0" applyNumberFormat="1" applyFont="1" applyBorder="1" applyAlignment="1">
      <alignment horizontal="center" vertical="top"/>
    </xf>
    <xf numFmtId="166" fontId="22" fillId="0" borderId="23" xfId="0" applyNumberFormat="1" applyFont="1" applyFill="1" applyBorder="1" applyAlignment="1">
      <alignment horizontal="right" vertical="top"/>
    </xf>
    <xf numFmtId="167" fontId="42" fillId="0" borderId="23" xfId="0" applyNumberFormat="1" applyFont="1" applyBorder="1" applyAlignment="1">
      <alignment horizontal="right" vertical="top"/>
    </xf>
    <xf numFmtId="168" fontId="42" fillId="0" borderId="23" xfId="0" applyNumberFormat="1" applyFont="1" applyBorder="1" applyAlignment="1">
      <alignment horizontal="right" vertical="top"/>
    </xf>
    <xf numFmtId="165" fontId="42" fillId="0" borderId="23" xfId="0" applyNumberFormat="1" applyFont="1" applyBorder="1" applyAlignment="1">
      <alignment horizontal="right" vertical="top"/>
    </xf>
    <xf numFmtId="169" fontId="42" fillId="0" borderId="0" xfId="0" applyNumberFormat="1" applyFont="1"/>
    <xf numFmtId="49" fontId="43" fillId="0" borderId="23" xfId="61" applyNumberFormat="1" applyFont="1" applyBorder="1" applyAlignment="1">
      <alignment horizontal="left" vertical="top"/>
      <protection/>
    </xf>
    <xf numFmtId="0" fontId="43" fillId="0" borderId="23" xfId="61" applyNumberFormat="1" applyFont="1" applyBorder="1" applyAlignment="1">
      <alignment horizontal="left" vertical="top" wrapText="1"/>
      <protection/>
    </xf>
    <xf numFmtId="49" fontId="43" fillId="0" borderId="23" xfId="61" applyNumberFormat="1" applyFont="1" applyBorder="1" applyAlignment="1">
      <alignment horizontal="center" vertical="top"/>
      <protection/>
    </xf>
    <xf numFmtId="166" fontId="44" fillId="0" borderId="23" xfId="61" applyNumberFormat="1" applyFont="1" applyFill="1" applyBorder="1" applyAlignment="1">
      <alignment horizontal="right" vertical="top"/>
      <protection/>
    </xf>
    <xf numFmtId="167" fontId="43" fillId="0" borderId="23" xfId="61" applyNumberFormat="1" applyFont="1" applyBorder="1" applyAlignment="1">
      <alignment horizontal="right" vertical="top"/>
      <protection/>
    </xf>
    <xf numFmtId="168" fontId="43" fillId="0" borderId="23" xfId="61" applyNumberFormat="1" applyFont="1" applyBorder="1" applyAlignment="1">
      <alignment horizontal="right" vertical="top"/>
      <protection/>
    </xf>
    <xf numFmtId="49" fontId="42" fillId="0" borderId="23" xfId="0" applyNumberFormat="1" applyFont="1" applyBorder="1" applyAlignment="1">
      <alignment horizontal="left" vertical="top"/>
    </xf>
    <xf numFmtId="49" fontId="36" fillId="0" borderId="22" xfId="0" applyNumberFormat="1" applyFont="1" applyBorder="1" applyAlignment="1">
      <alignment horizontal="left"/>
    </xf>
    <xf numFmtId="49" fontId="36" fillId="0" borderId="0" xfId="0" applyNumberFormat="1" applyFont="1" applyAlignment="1">
      <alignment horizontal="left"/>
    </xf>
    <xf numFmtId="49" fontId="43" fillId="0" borderId="23" xfId="0" applyNumberFormat="1" applyFont="1" applyBorder="1" applyAlignment="1">
      <alignment horizontal="left" vertical="top"/>
    </xf>
    <xf numFmtId="49" fontId="32" fillId="0" borderId="0" xfId="0" applyNumberFormat="1" applyFont="1" applyAlignment="1">
      <alignment horizontal="left" vertical="top"/>
    </xf>
    <xf numFmtId="0" fontId="0" fillId="0" borderId="20" xfId="0" applyBorder="1"/>
    <xf numFmtId="0" fontId="0" fillId="0" borderId="0" xfId="0" applyBorder="1"/>
    <xf numFmtId="0" fontId="0" fillId="0" borderId="0" xfId="62">
      <alignment/>
      <protection/>
    </xf>
    <xf numFmtId="1" fontId="16" fillId="0" borderId="0" xfId="62" applyNumberFormat="1" applyFont="1">
      <alignment/>
      <protection/>
    </xf>
    <xf numFmtId="0" fontId="0" fillId="0" borderId="0" xfId="62" applyBorder="1">
      <alignment/>
      <protection/>
    </xf>
    <xf numFmtId="1" fontId="0" fillId="0" borderId="0" xfId="62" applyNumberFormat="1">
      <alignment/>
      <protection/>
    </xf>
    <xf numFmtId="164" fontId="0" fillId="0" borderId="0" xfId="62" applyNumberFormat="1">
      <alignment/>
      <protection/>
    </xf>
    <xf numFmtId="2" fontId="0" fillId="0" borderId="0" xfId="62" applyNumberFormat="1">
      <alignment/>
      <protection/>
    </xf>
    <xf numFmtId="2" fontId="0" fillId="0" borderId="0" xfId="62" applyNumberFormat="1" applyBorder="1">
      <alignment/>
      <protection/>
    </xf>
    <xf numFmtId="166" fontId="22" fillId="0" borderId="0" xfId="0" applyNumberFormat="1" applyFont="1" applyFill="1" applyBorder="1" applyAlignment="1">
      <alignment horizontal="right" vertical="top"/>
    </xf>
    <xf numFmtId="164" fontId="0" fillId="0" borderId="0" xfId="62" applyNumberFormat="1" applyBorder="1">
      <alignment/>
      <protection/>
    </xf>
    <xf numFmtId="169" fontId="0" fillId="0" borderId="0" xfId="0" applyNumberFormat="1" applyBorder="1"/>
    <xf numFmtId="0" fontId="47" fillId="0" borderId="0" xfId="0" applyFont="1" applyAlignment="1" applyProtection="1">
      <alignment horizontal="center" vertical="top" wrapText="1"/>
      <protection/>
    </xf>
    <xf numFmtId="0" fontId="47" fillId="0" borderId="0" xfId="0" applyFont="1" applyAlignment="1" applyProtection="1">
      <alignment horizontal="center" vertical="top"/>
      <protection/>
    </xf>
    <xf numFmtId="0" fontId="47" fillId="0" borderId="0" xfId="0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left" vertical="center"/>
      <protection/>
    </xf>
    <xf numFmtId="170" fontId="47" fillId="0" borderId="0" xfId="0" applyNumberFormat="1" applyFont="1" applyAlignment="1" applyProtection="1">
      <alignment horizontal="right" vertical="center"/>
      <protection/>
    </xf>
    <xf numFmtId="171" fontId="47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9" fillId="0" borderId="24" xfId="0" applyFont="1" applyBorder="1" applyAlignment="1" applyProtection="1">
      <alignment horizontal="left" vertical="center"/>
      <protection/>
    </xf>
    <xf numFmtId="171" fontId="49" fillId="0" borderId="24" xfId="0" applyNumberFormat="1" applyFont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left" vertical="center"/>
      <protection/>
    </xf>
    <xf numFmtId="172" fontId="50" fillId="0" borderId="0" xfId="0" applyNumberFormat="1" applyFont="1" applyAlignment="1" applyProtection="1">
      <alignment horizontal="right" vertical="center"/>
      <protection/>
    </xf>
    <xf numFmtId="171" fontId="50" fillId="0" borderId="0" xfId="0" applyNumberFormat="1" applyFont="1" applyAlignment="1" applyProtection="1">
      <alignment horizontal="right" vertical="center"/>
      <protection/>
    </xf>
    <xf numFmtId="173" fontId="50" fillId="0" borderId="0" xfId="0" applyNumberFormat="1" applyFont="1" applyAlignment="1" applyProtection="1">
      <alignment horizontal="right" vertical="center"/>
      <protection/>
    </xf>
    <xf numFmtId="174" fontId="50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horizontal="left" vertical="top" wrapText="1"/>
      <protection/>
    </xf>
    <xf numFmtId="0" fontId="50" fillId="0" borderId="0" xfId="0" applyFont="1" applyAlignment="1" applyProtection="1">
      <alignment horizontal="center" vertical="center"/>
      <protection/>
    </xf>
    <xf numFmtId="171" fontId="50" fillId="0" borderId="0" xfId="0" applyNumberFormat="1" applyFont="1" applyAlignment="1" applyProtection="1">
      <alignment horizontal="right" vertical="center"/>
      <protection/>
    </xf>
    <xf numFmtId="170" fontId="50" fillId="0" borderId="0" xfId="0" applyNumberFormat="1" applyFont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center" vertical="top"/>
      <protection/>
    </xf>
    <xf numFmtId="0" fontId="51" fillId="0" borderId="0" xfId="0" applyFont="1" applyFill="1" applyAlignment="1" applyProtection="1">
      <alignment horizontal="left" vertical="top" wrapText="1"/>
      <protection/>
    </xf>
    <xf numFmtId="0" fontId="51" fillId="0" borderId="0" xfId="0" applyFont="1" applyFill="1" applyAlignment="1" applyProtection="1">
      <alignment horizontal="center" vertical="center"/>
      <protection/>
    </xf>
    <xf numFmtId="171" fontId="51" fillId="0" borderId="0" xfId="0" applyNumberFormat="1" applyFont="1" applyFill="1" applyAlignment="1" applyProtection="1">
      <alignment horizontal="right" vertical="center"/>
      <protection/>
    </xf>
    <xf numFmtId="170" fontId="51" fillId="0" borderId="0" xfId="0" applyNumberFormat="1" applyFont="1" applyFill="1" applyAlignment="1" applyProtection="1">
      <alignment horizontal="right" vertical="center"/>
      <protection/>
    </xf>
    <xf numFmtId="172" fontId="51" fillId="0" borderId="0" xfId="0" applyNumberFormat="1" applyFont="1" applyAlignment="1" applyProtection="1">
      <alignment horizontal="right" vertical="center"/>
      <protection/>
    </xf>
    <xf numFmtId="171" fontId="51" fillId="0" borderId="0" xfId="0" applyNumberFormat="1" applyFont="1" applyAlignment="1" applyProtection="1">
      <alignment horizontal="right" vertical="center"/>
      <protection/>
    </xf>
    <xf numFmtId="173" fontId="51" fillId="0" borderId="0" xfId="0" applyNumberFormat="1" applyFont="1" applyAlignment="1" applyProtection="1">
      <alignment horizontal="right" vertical="center"/>
      <protection/>
    </xf>
    <xf numFmtId="174" fontId="51" fillId="0" borderId="0" xfId="0" applyNumberFormat="1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50" fillId="0" borderId="0" xfId="0" applyFont="1" applyFill="1" applyAlignment="1" applyProtection="1">
      <alignment horizontal="center" vertical="center"/>
      <protection/>
    </xf>
    <xf numFmtId="171" fontId="50" fillId="0" borderId="0" xfId="0" applyNumberFormat="1" applyFont="1" applyFill="1" applyAlignment="1" applyProtection="1">
      <alignment horizontal="right" vertical="center"/>
      <protection/>
    </xf>
    <xf numFmtId="170" fontId="50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horizontal="left" vertical="top" wrapText="1"/>
      <protection/>
    </xf>
    <xf numFmtId="0" fontId="50" fillId="0" borderId="0" xfId="0" applyFont="1" applyAlignment="1" applyProtection="1">
      <alignment horizontal="center" vertical="center"/>
      <protection/>
    </xf>
    <xf numFmtId="170" fontId="50" fillId="0" borderId="0" xfId="0" applyNumberFormat="1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left" vertical="top" wrapText="1"/>
      <protection/>
    </xf>
    <xf numFmtId="0" fontId="51" fillId="0" borderId="0" xfId="0" applyFont="1" applyAlignment="1" applyProtection="1">
      <alignment horizontal="center" vertical="center"/>
      <protection/>
    </xf>
    <xf numFmtId="170" fontId="51" fillId="0" borderId="0" xfId="0" applyNumberFormat="1" applyFont="1" applyAlignment="1" applyProtection="1">
      <alignment horizontal="right" vertical="center"/>
      <protection/>
    </xf>
    <xf numFmtId="4" fontId="47" fillId="0" borderId="0" xfId="0" applyNumberFormat="1" applyFont="1" applyAlignment="1" applyProtection="1">
      <alignment horizontal="right" vertical="top" wrapText="1"/>
      <protection/>
    </xf>
    <xf numFmtId="172" fontId="50" fillId="0" borderId="0" xfId="0" applyNumberFormat="1" applyFont="1" applyAlignment="1" applyProtection="1">
      <alignment horizontal="right" vertical="center"/>
      <protection/>
    </xf>
    <xf numFmtId="173" fontId="50" fillId="0" borderId="0" xfId="0" applyNumberFormat="1" applyFont="1" applyAlignment="1" applyProtection="1">
      <alignment horizontal="right" vertical="center"/>
      <protection/>
    </xf>
    <xf numFmtId="174" fontId="5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164" fontId="25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6" fillId="0" borderId="0" xfId="0" applyFont="1"/>
    <xf numFmtId="164" fontId="19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28" fillId="0" borderId="0" xfId="0" applyFont="1" applyBorder="1" applyAlignment="1">
      <alignment horizontal="right" wrapText="1"/>
    </xf>
    <xf numFmtId="1" fontId="24" fillId="0" borderId="0" xfId="0" applyNumberFormat="1" applyFont="1" applyAlignment="1">
      <alignment horizontal="left"/>
    </xf>
    <xf numFmtId="0" fontId="52" fillId="0" borderId="10" xfId="0" applyFont="1" applyBorder="1" applyAlignment="1">
      <alignment wrapText="1"/>
    </xf>
    <xf numFmtId="164" fontId="24" fillId="0" borderId="10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72" fontId="51" fillId="0" borderId="0" xfId="0" applyNumberFormat="1" applyFont="1" applyFill="1" applyAlignment="1" applyProtection="1">
      <alignment horizontal="right" vertical="center"/>
      <protection/>
    </xf>
    <xf numFmtId="173" fontId="51" fillId="0" borderId="0" xfId="0" applyNumberFormat="1" applyFont="1" applyFill="1" applyAlignment="1" applyProtection="1">
      <alignment horizontal="right" vertical="center"/>
      <protection/>
    </xf>
    <xf numFmtId="174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172" fontId="50" fillId="0" borderId="0" xfId="0" applyNumberFormat="1" applyFont="1" applyFill="1" applyAlignment="1" applyProtection="1">
      <alignment horizontal="right" vertical="center"/>
      <protection/>
    </xf>
    <xf numFmtId="173" fontId="50" fillId="0" borderId="0" xfId="0" applyNumberFormat="1" applyFont="1" applyFill="1" applyAlignment="1" applyProtection="1">
      <alignment horizontal="right" vertical="center"/>
      <protection/>
    </xf>
    <xf numFmtId="174" fontId="50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50" fillId="0" borderId="0" xfId="0" applyFont="1" applyFill="1" applyAlignment="1" applyProtection="1">
      <alignment horizontal="center" vertical="center"/>
      <protection/>
    </xf>
    <xf numFmtId="171" fontId="50" fillId="0" borderId="0" xfId="0" applyNumberFormat="1" applyFont="1" applyFill="1" applyAlignment="1" applyProtection="1">
      <alignment horizontal="right" vertical="center"/>
      <protection/>
    </xf>
    <xf numFmtId="170" fontId="50" fillId="0" borderId="0" xfId="0" applyNumberFormat="1" applyFont="1" applyFill="1" applyAlignment="1" applyProtection="1">
      <alignment horizontal="right" vertical="center"/>
      <protection/>
    </xf>
    <xf numFmtId="172" fontId="50" fillId="0" borderId="0" xfId="0" applyNumberFormat="1" applyFont="1" applyFill="1" applyAlignment="1" applyProtection="1">
      <alignment horizontal="right" vertical="center"/>
      <protection/>
    </xf>
    <xf numFmtId="173" fontId="50" fillId="0" borderId="0" xfId="0" applyNumberFormat="1" applyFont="1" applyFill="1" applyAlignment="1" applyProtection="1">
      <alignment horizontal="right" vertical="center"/>
      <protection/>
    </xf>
    <xf numFmtId="174" fontId="50" fillId="0" borderId="0" xfId="0" applyNumberFormat="1" applyFont="1" applyFill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top"/>
      <protection/>
    </xf>
    <xf numFmtId="0" fontId="49" fillId="0" borderId="0" xfId="0" applyFont="1" applyAlignment="1" applyProtection="1">
      <alignment horizontal="center" vertical="top"/>
      <protection/>
    </xf>
    <xf numFmtId="0" fontId="49" fillId="0" borderId="0" xfId="0" applyFont="1" applyAlignment="1" applyProtection="1">
      <alignment horizontal="left" vertical="top" wrapText="1"/>
      <protection/>
    </xf>
    <xf numFmtId="2" fontId="55" fillId="0" borderId="0" xfId="63" applyNumberFormat="1" applyFont="1">
      <alignment/>
      <protection/>
    </xf>
    <xf numFmtId="171" fontId="49" fillId="0" borderId="0" xfId="0" applyNumberFormat="1" applyFont="1" applyAlignment="1" applyProtection="1">
      <alignment horizontal="right" vertical="center"/>
      <protection/>
    </xf>
    <xf numFmtId="0" fontId="56" fillId="0" borderId="0" xfId="63" applyFont="1">
      <alignment/>
      <protection/>
    </xf>
    <xf numFmtId="0" fontId="55" fillId="0" borderId="0" xfId="63" applyFont="1" applyFill="1">
      <alignment/>
      <protection/>
    </xf>
    <xf numFmtId="1" fontId="55" fillId="0" borderId="0" xfId="63" applyNumberFormat="1" applyFont="1" applyFill="1">
      <alignment/>
      <protection/>
    </xf>
    <xf numFmtId="2" fontId="55" fillId="0" borderId="0" xfId="63" applyNumberFormat="1" applyFont="1" applyFill="1">
      <alignment/>
      <protection/>
    </xf>
    <xf numFmtId="0" fontId="57" fillId="0" borderId="0" xfId="0" applyFont="1" applyAlignment="1" applyProtection="1">
      <alignment horizontal="left" vertical="top"/>
      <protection/>
    </xf>
    <xf numFmtId="0" fontId="57" fillId="0" borderId="0" xfId="0" applyFont="1" applyAlignment="1" applyProtection="1">
      <alignment horizontal="left" vertical="center"/>
      <protection/>
    </xf>
    <xf numFmtId="2" fontId="48" fillId="0" borderId="0" xfId="0" applyNumberFormat="1" applyFont="1" applyAlignment="1" applyProtection="1">
      <alignment horizontal="left" vertical="center"/>
      <protection/>
    </xf>
    <xf numFmtId="2" fontId="47" fillId="0" borderId="0" xfId="0" applyNumberFormat="1" applyFont="1" applyAlignment="1" applyProtection="1">
      <alignment horizontal="left" vertical="top" wrapText="1"/>
      <protection/>
    </xf>
    <xf numFmtId="2" fontId="51" fillId="0" borderId="0" xfId="0" applyNumberFormat="1" applyFont="1" applyAlignment="1" applyProtection="1">
      <alignment horizontal="right" vertical="center"/>
      <protection/>
    </xf>
    <xf numFmtId="2" fontId="50" fillId="0" borderId="0" xfId="0" applyNumberFormat="1" applyFont="1" applyAlignment="1" applyProtection="1">
      <alignment horizontal="right" vertical="center"/>
      <protection/>
    </xf>
    <xf numFmtId="2" fontId="58" fillId="0" borderId="0" xfId="63" applyNumberFormat="1" applyFont="1">
      <alignment/>
      <protection/>
    </xf>
    <xf numFmtId="2" fontId="50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 horizontal="left" vertical="top" wrapText="1"/>
      <protection/>
    </xf>
    <xf numFmtId="2" fontId="58" fillId="0" borderId="0" xfId="63" applyNumberFormat="1" applyFont="1" applyFill="1">
      <alignment/>
      <protection/>
    </xf>
    <xf numFmtId="170" fontId="47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center" vertical="top"/>
      <protection/>
    </xf>
    <xf numFmtId="2" fontId="50" fillId="0" borderId="0" xfId="0" applyNumberFormat="1" applyFont="1" applyFill="1" applyAlignment="1" applyProtection="1">
      <alignment horizontal="right" vertical="center"/>
      <protection/>
    </xf>
    <xf numFmtId="2" fontId="51" fillId="0" borderId="0" xfId="0" applyNumberFormat="1" applyFont="1" applyFill="1" applyAlignment="1" applyProtection="1">
      <alignment horizontal="right" vertical="center"/>
      <protection/>
    </xf>
    <xf numFmtId="2" fontId="50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left" vertical="top" wrapText="1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2" fontId="0" fillId="0" borderId="0" xfId="0" applyNumberFormat="1" applyAlignment="1" applyProtection="1">
      <alignment horizontal="left" vertical="top"/>
      <protection/>
    </xf>
    <xf numFmtId="0" fontId="59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center" vertical="top"/>
      <protection/>
    </xf>
    <xf numFmtId="0" fontId="61" fillId="0" borderId="0" xfId="0" applyFont="1" applyFill="1" applyAlignment="1" applyProtection="1">
      <alignment vertical="top"/>
      <protection locked="0"/>
    </xf>
    <xf numFmtId="0" fontId="63" fillId="0" borderId="0" xfId="64" applyFont="1" applyAlignment="1" applyProtection="1">
      <alignment horizontal="left"/>
      <protection/>
    </xf>
    <xf numFmtId="170" fontId="61" fillId="0" borderId="0" xfId="0" applyNumberFormat="1" applyFont="1" applyAlignment="1" applyProtection="1">
      <alignment horizontal="right" vertical="center"/>
      <protection/>
    </xf>
    <xf numFmtId="168" fontId="6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top"/>
      <protection/>
    </xf>
    <xf numFmtId="0" fontId="48" fillId="0" borderId="0" xfId="0" applyFont="1" applyAlignment="1" applyProtection="1">
      <alignment horizontal="center" vertical="top"/>
      <protection/>
    </xf>
    <xf numFmtId="0" fontId="48" fillId="0" borderId="0" xfId="0" applyFont="1" applyAlignment="1" applyProtection="1">
      <alignment horizontal="left" vertical="top" wrapText="1"/>
      <protection/>
    </xf>
    <xf numFmtId="0" fontId="49" fillId="0" borderId="0" xfId="0" applyFont="1" applyAlignment="1" applyProtection="1">
      <alignment horizontal="center"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61" fillId="0" borderId="0" xfId="0" applyFont="1" applyAlignment="1" applyProtection="1">
      <alignment horizontal="center" vertical="top"/>
      <protection/>
    </xf>
    <xf numFmtId="0" fontId="65" fillId="0" borderId="0" xfId="0" applyFont="1" applyAlignment="1" applyProtection="1">
      <alignment horizontal="left" vertical="top"/>
      <protection/>
    </xf>
    <xf numFmtId="7" fontId="61" fillId="0" borderId="0" xfId="0" applyNumberFormat="1" applyFont="1" applyAlignment="1" applyProtection="1">
      <alignment horizontal="right" vertical="center"/>
      <protection/>
    </xf>
    <xf numFmtId="0" fontId="59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0" fontId="51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 wrapText="1"/>
      <protection/>
    </xf>
    <xf numFmtId="2" fontId="0" fillId="35" borderId="0" xfId="0" applyNumberFormat="1" applyFill="1" applyAlignment="1" applyProtection="1">
      <alignment horizontal="left" vertical="top"/>
      <protection/>
    </xf>
    <xf numFmtId="0" fontId="51" fillId="0" borderId="0" xfId="0" applyFont="1" applyAlignment="1" applyProtection="1">
      <alignment horizontal="center" vertical="top"/>
      <protection/>
    </xf>
    <xf numFmtId="0" fontId="51" fillId="0" borderId="0" xfId="0" applyFont="1" applyAlignment="1" applyProtection="1">
      <alignment horizontal="left" vertical="top" wrapText="1"/>
      <protection/>
    </xf>
    <xf numFmtId="171" fontId="51" fillId="0" borderId="0" xfId="0" applyNumberFormat="1" applyFont="1" applyAlignment="1" applyProtection="1">
      <alignment horizontal="right" vertical="center"/>
      <protection/>
    </xf>
    <xf numFmtId="170" fontId="51" fillId="0" borderId="0" xfId="0" applyNumberFormat="1" applyFont="1" applyAlignment="1" applyProtection="1">
      <alignment horizontal="right" vertical="center"/>
      <protection/>
    </xf>
    <xf numFmtId="0" fontId="51" fillId="36" borderId="0" xfId="0" applyFont="1" applyFill="1" applyAlignment="1" applyProtection="1">
      <alignment horizontal="center" vertical="top"/>
      <protection/>
    </xf>
    <xf numFmtId="0" fontId="51" fillId="36" borderId="0" xfId="0" applyFont="1" applyFill="1" applyAlignment="1" applyProtection="1">
      <alignment horizontal="left" vertical="top" wrapText="1"/>
      <protection/>
    </xf>
    <xf numFmtId="0" fontId="51" fillId="36" borderId="0" xfId="0" applyFont="1" applyFill="1" applyAlignment="1" applyProtection="1">
      <alignment horizontal="center" vertical="center"/>
      <protection/>
    </xf>
    <xf numFmtId="171" fontId="51" fillId="36" borderId="0" xfId="0" applyNumberFormat="1" applyFont="1" applyFill="1" applyAlignment="1" applyProtection="1">
      <alignment horizontal="right" vertical="center"/>
      <protection/>
    </xf>
    <xf numFmtId="170" fontId="51" fillId="36" borderId="0" xfId="0" applyNumberFormat="1" applyFont="1" applyFill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171" fontId="49" fillId="0" borderId="0" xfId="0" applyNumberFormat="1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171" fontId="4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61" fillId="0" borderId="0" xfId="0" applyFont="1" applyAlignment="1" applyProtection="1">
      <alignment vertical="top" wrapText="1"/>
      <protection locked="0"/>
    </xf>
    <xf numFmtId="0" fontId="66" fillId="0" borderId="0" xfId="0" applyFont="1" applyAlignment="1" applyProtection="1">
      <alignment vertical="top" wrapText="1"/>
      <protection locked="0"/>
    </xf>
    <xf numFmtId="4" fontId="66" fillId="0" borderId="0" xfId="0" applyNumberFormat="1" applyFont="1" applyAlignment="1" applyProtection="1">
      <alignment vertical="top" wrapText="1"/>
      <protection locked="0"/>
    </xf>
    <xf numFmtId="0" fontId="61" fillId="0" borderId="0" xfId="0" applyFont="1" applyAlignment="1" applyProtection="1">
      <alignment vertical="top"/>
      <protection locked="0"/>
    </xf>
    <xf numFmtId="0" fontId="62" fillId="0" borderId="0" xfId="64" applyAlignment="1" applyProtection="1">
      <alignment vertical="top"/>
      <protection locked="0"/>
    </xf>
    <xf numFmtId="4" fontId="0" fillId="0" borderId="0" xfId="0" applyNumberFormat="1" applyAlignment="1" applyProtection="1">
      <alignment vertical="top" wrapText="1"/>
      <protection locked="0"/>
    </xf>
    <xf numFmtId="0" fontId="47" fillId="35" borderId="0" xfId="0" applyFont="1" applyFill="1" applyAlignment="1" applyProtection="1">
      <alignment horizontal="left" vertical="top" wrapText="1"/>
      <protection/>
    </xf>
    <xf numFmtId="4" fontId="47" fillId="35" borderId="0" xfId="0" applyNumberFormat="1" applyFont="1" applyFill="1" applyAlignment="1" applyProtection="1">
      <alignment horizontal="right" vertical="top" wrapText="1"/>
      <protection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 wrapText="1"/>
      <protection locked="0"/>
    </xf>
    <xf numFmtId="1" fontId="31" fillId="0" borderId="0" xfId="0" applyNumberFormat="1" applyFont="1" applyBorder="1"/>
    <xf numFmtId="164" fontId="25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wrapText="1"/>
    </xf>
    <xf numFmtId="43" fontId="28" fillId="0" borderId="0" xfId="0" applyNumberFormat="1" applyFont="1" applyBorder="1" applyAlignment="1">
      <alignment horizontal="left" wrapText="1"/>
    </xf>
    <xf numFmtId="43" fontId="20" fillId="0" borderId="0" xfId="0" applyNumberFormat="1" applyFont="1" applyFill="1"/>
    <xf numFmtId="43" fontId="20" fillId="0" borderId="0" xfId="0" applyNumberFormat="1" applyFont="1"/>
    <xf numFmtId="43" fontId="20" fillId="0" borderId="0" xfId="0" applyNumberFormat="1" applyFont="1" applyBorder="1"/>
    <xf numFmtId="43" fontId="20" fillId="0" borderId="11" xfId="0" applyNumberFormat="1" applyFont="1" applyBorder="1"/>
    <xf numFmtId="43" fontId="20" fillId="0" borderId="10" xfId="0" applyNumberFormat="1" applyFont="1" applyBorder="1"/>
    <xf numFmtId="43" fontId="20" fillId="0" borderId="14" xfId="0" applyNumberFormat="1" applyFont="1" applyBorder="1"/>
    <xf numFmtId="43" fontId="20" fillId="0" borderId="20" xfId="0" applyNumberFormat="1" applyFont="1" applyBorder="1"/>
    <xf numFmtId="43" fontId="21" fillId="0" borderId="14" xfId="0" applyNumberFormat="1" applyFont="1" applyBorder="1"/>
    <xf numFmtId="1" fontId="68" fillId="0" borderId="0" xfId="0" applyNumberFormat="1" applyFont="1"/>
    <xf numFmtId="43" fontId="0" fillId="0" borderId="0" xfId="0" applyNumberFormat="1"/>
    <xf numFmtId="0" fontId="69" fillId="0" borderId="0" xfId="0" applyFont="1" applyBorder="1" applyAlignment="1">
      <alignment wrapText="1"/>
    </xf>
    <xf numFmtId="170" fontId="48" fillId="0" borderId="0" xfId="0" applyNumberFormat="1" applyFont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left" vertical="top"/>
      <protection/>
    </xf>
    <xf numFmtId="0" fontId="71" fillId="0" borderId="0" xfId="0" applyFont="1" applyAlignment="1" applyProtection="1">
      <alignment horizontal="left" vertical="center"/>
      <protection/>
    </xf>
    <xf numFmtId="171" fontId="72" fillId="0" borderId="0" xfId="0" applyNumberFormat="1" applyFont="1" applyAlignment="1" applyProtection="1">
      <alignment horizontal="right" vertical="center"/>
      <protection/>
    </xf>
    <xf numFmtId="0" fontId="73" fillId="0" borderId="0" xfId="63" applyFont="1" applyFill="1">
      <alignment/>
      <protection/>
    </xf>
    <xf numFmtId="1" fontId="73" fillId="0" borderId="0" xfId="63" applyNumberFormat="1" applyFont="1" applyFill="1">
      <alignment/>
      <protection/>
    </xf>
    <xf numFmtId="2" fontId="73" fillId="0" borderId="0" xfId="63" applyNumberFormat="1" applyFont="1" applyFill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70" fillId="0" borderId="0" xfId="0" applyFont="1" applyFill="1" applyAlignment="1" applyProtection="1">
      <alignment horizontal="center" vertical="top"/>
      <protection/>
    </xf>
    <xf numFmtId="171" fontId="70" fillId="0" borderId="0" xfId="0" applyNumberFormat="1" applyFont="1" applyFill="1" applyAlignment="1" applyProtection="1">
      <alignment horizontal="right" vertical="center"/>
      <protection/>
    </xf>
    <xf numFmtId="0" fontId="70" fillId="0" borderId="0" xfId="0" applyFont="1" applyFill="1" applyAlignment="1" applyProtection="1">
      <alignment horizontal="left" vertical="center"/>
      <protection/>
    </xf>
    <xf numFmtId="1" fontId="73" fillId="0" borderId="0" xfId="63" applyNumberFormat="1" applyFont="1" applyFill="1" applyAlignment="1">
      <alignment horizontal="center"/>
      <protection/>
    </xf>
    <xf numFmtId="2" fontId="73" fillId="0" borderId="0" xfId="63" applyNumberFormat="1" applyFont="1" applyFill="1" applyAlignment="1">
      <alignment horizontal="center"/>
      <protection/>
    </xf>
    <xf numFmtId="170" fontId="50" fillId="0" borderId="0" xfId="0" applyNumberFormat="1" applyFont="1" applyAlignment="1" applyProtection="1">
      <alignment horizontal="center" vertical="center"/>
      <protection/>
    </xf>
    <xf numFmtId="2" fontId="50" fillId="0" borderId="0" xfId="0" applyNumberFormat="1" applyFont="1" applyFill="1" applyAlignment="1" applyProtection="1">
      <alignment horizontal="center" vertical="center"/>
      <protection/>
    </xf>
    <xf numFmtId="0" fontId="73" fillId="0" borderId="11" xfId="63" applyFont="1" applyFill="1" applyBorder="1">
      <alignment/>
      <protection/>
    </xf>
    <xf numFmtId="1" fontId="73" fillId="0" borderId="11" xfId="63" applyNumberFormat="1" applyFont="1" applyFill="1" applyBorder="1">
      <alignment/>
      <protection/>
    </xf>
    <xf numFmtId="2" fontId="73" fillId="0" borderId="11" xfId="63" applyNumberFormat="1" applyFont="1" applyFill="1" applyBorder="1">
      <alignment/>
      <protection/>
    </xf>
    <xf numFmtId="170" fontId="5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/>
    </xf>
    <xf numFmtId="1" fontId="74" fillId="0" borderId="0" xfId="63" applyNumberFormat="1" applyFont="1" applyFill="1">
      <alignment/>
      <protection/>
    </xf>
    <xf numFmtId="2" fontId="74" fillId="0" borderId="0" xfId="63" applyNumberFormat="1" applyFont="1" applyFill="1">
      <alignment/>
      <protection/>
    </xf>
    <xf numFmtId="0" fontId="75" fillId="0" borderId="0" xfId="0" applyFont="1" applyBorder="1" applyAlignment="1">
      <alignment wrapText="1"/>
    </xf>
    <xf numFmtId="1" fontId="31" fillId="0" borderId="0" xfId="0" applyNumberFormat="1" applyFont="1" applyBorder="1" applyAlignment="1">
      <alignment horizontal="left"/>
    </xf>
    <xf numFmtId="164" fontId="31" fillId="0" borderId="0" xfId="0" applyNumberFormat="1" applyFont="1" applyBorder="1" applyAlignment="1">
      <alignment horizontal="left"/>
    </xf>
    <xf numFmtId="168" fontId="42" fillId="0" borderId="0" xfId="0" applyNumberFormat="1" applyFont="1"/>
    <xf numFmtId="166" fontId="76" fillId="0" borderId="23" xfId="0" applyNumberFormat="1" applyFont="1" applyFill="1" applyBorder="1" applyAlignment="1">
      <alignment horizontal="right" vertical="top"/>
    </xf>
    <xf numFmtId="0" fontId="77" fillId="0" borderId="10" xfId="0" applyFont="1" applyBorder="1" applyAlignment="1">
      <alignment wrapText="1"/>
    </xf>
    <xf numFmtId="1" fontId="25" fillId="0" borderId="0" xfId="0" applyNumberFormat="1" applyFont="1" applyAlignment="1">
      <alignment horizontal="left"/>
    </xf>
    <xf numFmtId="2" fontId="43" fillId="0" borderId="23" xfId="0" applyNumberFormat="1" applyFont="1" applyBorder="1" applyAlignment="1">
      <alignment horizontal="right" vertical="top"/>
    </xf>
    <xf numFmtId="10" fontId="43" fillId="0" borderId="23" xfId="0" applyNumberFormat="1" applyFont="1" applyBorder="1" applyAlignment="1">
      <alignment horizontal="right" vertical="top"/>
    </xf>
    <xf numFmtId="164" fontId="0" fillId="0" borderId="0" xfId="62" applyNumberFormat="1" applyFont="1">
      <alignment/>
      <protection/>
    </xf>
    <xf numFmtId="165" fontId="78" fillId="0" borderId="0" xfId="0" applyNumberFormat="1" applyFont="1" applyAlignment="1">
      <alignment/>
    </xf>
    <xf numFmtId="49" fontId="78" fillId="0" borderId="0" xfId="0" applyNumberFormat="1" applyFont="1" applyAlignment="1">
      <alignment/>
    </xf>
    <xf numFmtId="49" fontId="34" fillId="0" borderId="0" xfId="0" applyNumberFormat="1" applyFont="1" applyAlignment="1">
      <alignment horizontal="left" vertical="top" wrapText="1"/>
    </xf>
    <xf numFmtId="0" fontId="0" fillId="0" borderId="2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vertical="top" wrapText="1"/>
      <protection locked="0"/>
    </xf>
    <xf numFmtId="165" fontId="32" fillId="0" borderId="0" xfId="0" applyNumberFormat="1" applyFont="1" applyAlignment="1">
      <alignment horizontal="left" vertical="top"/>
    </xf>
    <xf numFmtId="1" fontId="79" fillId="0" borderId="0" xfId="0" applyNumberFormat="1" applyFont="1"/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31" xfId="61"/>
    <cellStyle name="Normální 2" xfId="62"/>
    <cellStyle name="normální_Rozpocet" xfId="63"/>
    <cellStyle name="Hypertextový odkaz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23</xdr:row>
      <xdr:rowOff>171450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455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200025</xdr:colOff>
      <xdr:row>7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200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8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15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3028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13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2609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tlochova\AppData\Local\Microsoft\Windows\Temporary%20Internet%20Files\Content.Outlook\0PB1N6UN\VV_investice_DRTINOVA%20%20zm&#283;na%2010.07.19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Á REKAPITULACE"/>
      <sheetName val="SO01-STAVBA"/>
      <sheetName val="SO01-ZTI"/>
      <sheetName val="SO01-VZT"/>
      <sheetName val="SO01-ÚT"/>
      <sheetName val="SO01-EL.SILNOPROUD"/>
      <sheetName val="SO01-EL.SLABOPROUD"/>
      <sheetName val="SO02-OPLOCENÍ"/>
      <sheetName val="SO03-KANAL.PŘÍPOJKA"/>
      <sheetName val="SO04-VODOVOD.PŘÍPOJKA"/>
      <sheetName val="SO05-PLYN.PŘÍPOJKA"/>
      <sheetName val="SO06-EL.PŘÍPOJKA SILNOPROUD"/>
      <sheetName val="SO07-ŠTÍTOVÁ STĚNA"/>
      <sheetName val="SO08-VENKOVNÍ CHODNÍK"/>
      <sheetName val="SO09-EL.PŘÍPOJKA SLABOPROUD"/>
    </sheetNames>
    <sheetDataSet>
      <sheetData sheetId="0"/>
      <sheetData sheetId="1"/>
      <sheetData sheetId="2">
        <row r="11">
          <cell r="L11">
            <v>0</v>
          </cell>
        </row>
      </sheetData>
      <sheetData sheetId="3">
        <row r="6">
          <cell r="L6">
            <v>0</v>
          </cell>
        </row>
      </sheetData>
      <sheetData sheetId="4">
        <row r="5">
          <cell r="L5">
            <v>0</v>
          </cell>
        </row>
      </sheetData>
      <sheetData sheetId="5">
        <row r="15">
          <cell r="E15">
            <v>0</v>
          </cell>
        </row>
      </sheetData>
      <sheetData sheetId="6">
        <row r="14">
          <cell r="G1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 topLeftCell="A1"/>
  </sheetViews>
  <sheetFormatPr defaultColWidth="9.140625" defaultRowHeight="15"/>
  <cols>
    <col min="1" max="1" width="5.421875" style="1" customWidth="1"/>
    <col min="2" max="2" width="45.7109375" style="1" customWidth="1"/>
    <col min="3" max="3" width="3.7109375" style="1" customWidth="1"/>
    <col min="4" max="4" width="9.8515625" style="2" customWidth="1"/>
    <col min="5" max="5" width="8.00390625" style="3" customWidth="1"/>
    <col min="6" max="6" width="14.140625" style="3" customWidth="1"/>
    <col min="10" max="10" width="16.421875" style="0" bestFit="1" customWidth="1"/>
    <col min="13" max="13" width="15.421875" style="0" bestFit="1" customWidth="1"/>
  </cols>
  <sheetData>
    <row r="1" spans="1:2" ht="15">
      <c r="A1" s="57" t="s">
        <v>4</v>
      </c>
      <c r="B1" s="1" t="s">
        <v>4</v>
      </c>
    </row>
    <row r="5" spans="1:8" ht="15.75">
      <c r="A5" s="4"/>
      <c r="B5" s="4"/>
      <c r="C5" s="4"/>
      <c r="D5" s="5"/>
      <c r="E5" s="6"/>
      <c r="F5" s="6"/>
      <c r="G5" s="7"/>
      <c r="H5" s="7"/>
    </row>
    <row r="6" spans="1:8" ht="15.75">
      <c r="A6" s="402" t="s">
        <v>2</v>
      </c>
      <c r="B6" s="60" t="s">
        <v>0</v>
      </c>
      <c r="C6" s="61"/>
      <c r="D6" s="62"/>
      <c r="E6" s="63"/>
      <c r="F6" s="64"/>
      <c r="G6" s="7"/>
      <c r="H6" s="7"/>
    </row>
    <row r="7" spans="1:8" ht="15.75">
      <c r="A7" s="402" t="s">
        <v>3</v>
      </c>
      <c r="B7" s="65" t="s">
        <v>47</v>
      </c>
      <c r="C7" s="66"/>
      <c r="D7" s="67"/>
      <c r="E7" s="68"/>
      <c r="F7" s="69"/>
      <c r="G7" s="7"/>
      <c r="H7" s="7"/>
    </row>
    <row r="8" spans="1:8" ht="15.75">
      <c r="A8" s="4"/>
      <c r="B8" s="65" t="s">
        <v>48</v>
      </c>
      <c r="C8" s="66"/>
      <c r="D8" s="67"/>
      <c r="E8" s="68"/>
      <c r="F8" s="69"/>
      <c r="G8" s="7"/>
      <c r="H8" s="7"/>
    </row>
    <row r="9" spans="1:8" ht="15.75">
      <c r="A9" s="8"/>
      <c r="B9" s="70" t="s">
        <v>2220</v>
      </c>
      <c r="C9" s="71"/>
      <c r="D9" s="72"/>
      <c r="E9" s="73"/>
      <c r="F9" s="74"/>
      <c r="G9" s="7"/>
      <c r="H9" s="7"/>
    </row>
    <row r="10" spans="1:8" ht="15.75">
      <c r="A10" s="8"/>
      <c r="B10" s="42" t="s">
        <v>4</v>
      </c>
      <c r="C10" s="44"/>
      <c r="D10" s="45"/>
      <c r="E10" s="46"/>
      <c r="F10" s="46"/>
      <c r="G10" s="7"/>
      <c r="H10" s="7"/>
    </row>
    <row r="11" spans="1:8" ht="15.75">
      <c r="A11" s="8"/>
      <c r="B11" s="4"/>
      <c r="C11" s="4"/>
      <c r="D11" s="5"/>
      <c r="E11" s="6"/>
      <c r="F11" s="6"/>
      <c r="G11" s="7"/>
      <c r="H11" s="7"/>
    </row>
    <row r="12" spans="1:8" ht="15.75">
      <c r="A12" s="8" t="s">
        <v>4</v>
      </c>
      <c r="B12" s="43" t="s">
        <v>2294</v>
      </c>
      <c r="C12" s="4"/>
      <c r="D12" s="5"/>
      <c r="E12" s="6"/>
      <c r="F12" s="6"/>
      <c r="G12" s="7"/>
      <c r="H12" s="21"/>
    </row>
    <row r="13" spans="1:8" ht="15.75">
      <c r="A13" s="8" t="s">
        <v>4</v>
      </c>
      <c r="B13" s="4"/>
      <c r="C13" s="4"/>
      <c r="D13" s="5"/>
      <c r="E13" s="6"/>
      <c r="F13" s="6"/>
      <c r="G13" s="21"/>
      <c r="H13" s="21"/>
    </row>
    <row r="14" spans="1:8" ht="15">
      <c r="A14" s="18"/>
      <c r="B14" s="28" t="s">
        <v>2217</v>
      </c>
      <c r="C14" s="13"/>
      <c r="D14" s="19"/>
      <c r="E14" s="20"/>
      <c r="F14" s="20"/>
      <c r="G14" s="21"/>
      <c r="H14" s="21"/>
    </row>
    <row r="15" spans="1:8" ht="15">
      <c r="A15" s="18"/>
      <c r="B15" s="41"/>
      <c r="C15" s="13"/>
      <c r="D15" s="19"/>
      <c r="E15" s="20"/>
      <c r="F15" s="20"/>
      <c r="G15" s="21"/>
      <c r="H15" s="21"/>
    </row>
    <row r="16" spans="1:8" ht="15">
      <c r="A16" s="18"/>
      <c r="B16" s="57" t="s">
        <v>49</v>
      </c>
      <c r="C16" s="41"/>
      <c r="D16" s="76"/>
      <c r="E16" s="77"/>
      <c r="F16" s="394">
        <f>'SO01-STAVBA'!G53</f>
        <v>0</v>
      </c>
      <c r="G16" s="21"/>
      <c r="H16" s="12"/>
    </row>
    <row r="17" spans="1:8" ht="15">
      <c r="A17" s="18"/>
      <c r="B17" s="57" t="s">
        <v>2320</v>
      </c>
      <c r="C17" s="41"/>
      <c r="D17" s="76"/>
      <c r="E17" s="77"/>
      <c r="F17" s="394"/>
      <c r="G17" s="21"/>
      <c r="H17" s="12"/>
    </row>
    <row r="18" spans="1:8" ht="15">
      <c r="A18" s="18"/>
      <c r="B18" s="13" t="s">
        <v>51</v>
      </c>
      <c r="C18" s="13"/>
      <c r="D18" s="19"/>
      <c r="E18" s="20"/>
      <c r="F18" s="395">
        <f>'SO02-OPLOCENÍ'!G21</f>
        <v>0</v>
      </c>
      <c r="G18" s="21"/>
      <c r="H18" s="12"/>
    </row>
    <row r="19" spans="1:8" ht="15">
      <c r="A19" s="18"/>
      <c r="B19" s="57" t="s">
        <v>2321</v>
      </c>
      <c r="C19" s="13"/>
      <c r="D19" s="19"/>
      <c r="E19" s="20"/>
      <c r="F19" s="395"/>
      <c r="G19" s="21"/>
      <c r="H19" s="12"/>
    </row>
    <row r="20" spans="1:13" ht="15">
      <c r="A20" s="13"/>
      <c r="B20" s="13" t="s">
        <v>50</v>
      </c>
      <c r="C20" s="13"/>
      <c r="D20" s="19"/>
      <c r="E20" s="20"/>
      <c r="F20" s="395">
        <f>'SO03-KANAL.PŘÍPOJKA'!L6</f>
        <v>0</v>
      </c>
      <c r="G20" s="21"/>
      <c r="H20" s="12"/>
      <c r="J20" s="403" t="s">
        <v>4</v>
      </c>
      <c r="M20" s="403" t="s">
        <v>4</v>
      </c>
    </row>
    <row r="21" spans="1:8" ht="15">
      <c r="A21" s="13"/>
      <c r="B21" s="13" t="s">
        <v>53</v>
      </c>
      <c r="C21" s="13"/>
      <c r="D21" s="19"/>
      <c r="E21" s="20"/>
      <c r="F21" s="395">
        <f>'SO04-VODOVOD.PŘÍPOJKA'!L6</f>
        <v>0</v>
      </c>
      <c r="G21" s="21"/>
      <c r="H21" s="12"/>
    </row>
    <row r="22" spans="1:8" ht="15">
      <c r="A22" s="13"/>
      <c r="B22" s="13" t="s">
        <v>52</v>
      </c>
      <c r="C22" s="13"/>
      <c r="D22" s="19"/>
      <c r="E22" s="20"/>
      <c r="F22" s="395">
        <f>'SO05-PLYN.PŘÍPOJKA'!L5</f>
        <v>0</v>
      </c>
      <c r="G22" s="21"/>
      <c r="H22" s="12"/>
    </row>
    <row r="23" spans="1:8" ht="15">
      <c r="A23" s="13"/>
      <c r="B23" s="13" t="s">
        <v>54</v>
      </c>
      <c r="C23" s="13"/>
      <c r="D23" s="19"/>
      <c r="E23" s="20"/>
      <c r="F23" s="395">
        <f>'SO06-EL.PŘÍPOJKA SILNOPROUD'!G20</f>
        <v>0</v>
      </c>
      <c r="G23" s="21"/>
      <c r="H23" s="12"/>
    </row>
    <row r="24" spans="1:8" ht="15">
      <c r="A24" s="13"/>
      <c r="B24" s="13" t="s">
        <v>56</v>
      </c>
      <c r="C24" s="13"/>
      <c r="D24" s="19"/>
      <c r="E24" s="20"/>
      <c r="F24" s="395">
        <f>'SO07-ŠTÍTOVÁ STĚNA'!G19</f>
        <v>0</v>
      </c>
      <c r="G24" s="21"/>
      <c r="H24" s="12"/>
    </row>
    <row r="25" spans="1:13" ht="15">
      <c r="A25" s="13"/>
      <c r="B25" s="57" t="s">
        <v>2375</v>
      </c>
      <c r="C25" s="13"/>
      <c r="D25" s="19"/>
      <c r="E25" s="20"/>
      <c r="F25" s="395"/>
      <c r="G25" s="21"/>
      <c r="H25" s="12"/>
      <c r="M25" s="403" t="s">
        <v>4</v>
      </c>
    </row>
    <row r="26" spans="1:10" ht="15">
      <c r="A26" s="13"/>
      <c r="B26" s="13" t="s">
        <v>55</v>
      </c>
      <c r="C26" s="78"/>
      <c r="D26" s="79"/>
      <c r="E26" s="80"/>
      <c r="F26" s="396">
        <f>'SO08-VENKOVNÍ CHODNÍK'!G21</f>
        <v>0</v>
      </c>
      <c r="G26" s="21"/>
      <c r="H26" s="12"/>
      <c r="J26" t="s">
        <v>4</v>
      </c>
    </row>
    <row r="27" spans="1:8" ht="15">
      <c r="A27" s="13"/>
      <c r="B27" s="57" t="s">
        <v>2322</v>
      </c>
      <c r="C27" s="78"/>
      <c r="D27" s="79"/>
      <c r="E27" s="80"/>
      <c r="F27" s="396"/>
      <c r="G27" s="21"/>
      <c r="H27" s="12"/>
    </row>
    <row r="28" spans="1:9" ht="15">
      <c r="A28" s="13"/>
      <c r="B28" s="13" t="s">
        <v>2228</v>
      </c>
      <c r="C28" s="78"/>
      <c r="D28" s="79"/>
      <c r="E28" s="80"/>
      <c r="F28" s="396">
        <f>'SO09-EL.PŘÍPOJKA SLABOPROUD'!G25</f>
        <v>0</v>
      </c>
      <c r="G28" s="21"/>
      <c r="H28" s="12"/>
      <c r="I28" s="12"/>
    </row>
    <row r="29" spans="1:9" ht="15">
      <c r="A29" s="13"/>
      <c r="B29" s="75" t="s">
        <v>5</v>
      </c>
      <c r="C29" s="22"/>
      <c r="D29" s="23"/>
      <c r="E29" s="24"/>
      <c r="F29" s="397">
        <f>SUM(F16:F28)</f>
        <v>0</v>
      </c>
      <c r="G29" s="21"/>
      <c r="H29" s="12"/>
      <c r="I29" s="12"/>
    </row>
    <row r="30" spans="1:12" ht="15">
      <c r="A30" s="13"/>
      <c r="B30" s="47"/>
      <c r="C30" s="54"/>
      <c r="D30" s="55"/>
      <c r="E30" s="56"/>
      <c r="F30" s="398"/>
      <c r="G30" s="21"/>
      <c r="H30" s="12"/>
      <c r="I30" s="12"/>
      <c r="K30" s="3"/>
      <c r="L30" s="3"/>
    </row>
    <row r="31" spans="1:12" ht="15">
      <c r="A31" s="13"/>
      <c r="B31" s="28" t="s">
        <v>8</v>
      </c>
      <c r="C31" s="81"/>
      <c r="D31" s="79"/>
      <c r="E31" s="80"/>
      <c r="F31" s="396"/>
      <c r="G31" s="21"/>
      <c r="H31" s="12"/>
      <c r="I31" s="12"/>
      <c r="J31" s="2"/>
      <c r="K31" s="3"/>
      <c r="L31" s="3"/>
    </row>
    <row r="32" spans="1:12" ht="15">
      <c r="A32" s="13"/>
      <c r="B32" s="54" t="s">
        <v>31</v>
      </c>
      <c r="C32" s="78"/>
      <c r="D32" s="79"/>
      <c r="E32" s="80"/>
      <c r="F32" s="396">
        <f>F58</f>
        <v>0</v>
      </c>
      <c r="G32" s="21"/>
      <c r="H32" s="12"/>
      <c r="I32" s="9"/>
      <c r="J32" s="2"/>
      <c r="K32" s="3"/>
      <c r="L32" s="3"/>
    </row>
    <row r="33" spans="1:12" ht="15">
      <c r="A33" s="13"/>
      <c r="B33" s="78" t="s">
        <v>37</v>
      </c>
      <c r="C33" s="78"/>
      <c r="D33" s="79"/>
      <c r="E33" s="80"/>
      <c r="F33" s="396">
        <f>F65</f>
        <v>0</v>
      </c>
      <c r="G33" s="21"/>
      <c r="H33" s="12"/>
      <c r="I33" s="9"/>
      <c r="J33" s="2"/>
      <c r="K33" s="3"/>
      <c r="L33" s="3"/>
    </row>
    <row r="34" spans="1:10" ht="15">
      <c r="A34" s="13"/>
      <c r="B34" s="82" t="s">
        <v>38</v>
      </c>
      <c r="C34" s="13" t="s">
        <v>4</v>
      </c>
      <c r="D34" s="13" t="s">
        <v>4</v>
      </c>
      <c r="E34" s="19" t="s">
        <v>4</v>
      </c>
      <c r="F34" s="395">
        <f>F67</f>
        <v>0</v>
      </c>
      <c r="G34" s="20" t="s">
        <v>4</v>
      </c>
      <c r="H34" s="9"/>
      <c r="I34" s="9"/>
      <c r="J34" s="2"/>
    </row>
    <row r="35" spans="1:9" ht="15">
      <c r="A35" s="13"/>
      <c r="B35" s="48" t="s">
        <v>5</v>
      </c>
      <c r="C35" s="22"/>
      <c r="D35" s="23"/>
      <c r="E35" s="24"/>
      <c r="F35" s="399">
        <f>SUM(F32:F34)</f>
        <v>0</v>
      </c>
      <c r="G35" s="21"/>
      <c r="H35" s="9"/>
      <c r="I35" s="9"/>
    </row>
    <row r="36" spans="1:9" ht="15">
      <c r="A36" s="13"/>
      <c r="B36" s="54" t="s">
        <v>4</v>
      </c>
      <c r="C36" s="54"/>
      <c r="D36" s="55"/>
      <c r="E36" s="56"/>
      <c r="F36" s="398"/>
      <c r="G36" s="21"/>
      <c r="H36" s="9"/>
      <c r="I36" s="12"/>
    </row>
    <row r="37" spans="1:9" ht="15">
      <c r="A37" s="13"/>
      <c r="B37" s="78"/>
      <c r="C37" s="78"/>
      <c r="D37" s="79"/>
      <c r="E37" s="80"/>
      <c r="F37" s="396"/>
      <c r="G37" s="21"/>
      <c r="H37" s="9"/>
      <c r="I37" s="12"/>
    </row>
    <row r="38" spans="1:9" ht="15">
      <c r="A38" s="13"/>
      <c r="B38" s="78"/>
      <c r="C38" s="78"/>
      <c r="D38" s="79"/>
      <c r="E38" s="80"/>
      <c r="F38" s="396"/>
      <c r="G38" s="13"/>
      <c r="H38" s="9"/>
      <c r="I38" s="12"/>
    </row>
    <row r="39" spans="1:9" ht="15">
      <c r="A39" s="13"/>
      <c r="B39" s="28" t="s">
        <v>6</v>
      </c>
      <c r="C39" s="78"/>
      <c r="D39" s="79"/>
      <c r="E39" s="80"/>
      <c r="F39" s="396"/>
      <c r="G39" s="13"/>
      <c r="H39" s="12" t="s">
        <v>4</v>
      </c>
      <c r="I39" s="12"/>
    </row>
    <row r="40" spans="1:9" ht="15">
      <c r="A40" s="13"/>
      <c r="B40" s="57" t="s">
        <v>16</v>
      </c>
      <c r="C40" s="78"/>
      <c r="D40" s="79"/>
      <c r="E40" s="80"/>
      <c r="F40" s="396">
        <f>F75</f>
        <v>0</v>
      </c>
      <c r="G40" s="13"/>
      <c r="H40" s="12" t="s">
        <v>4</v>
      </c>
      <c r="I40" s="12"/>
    </row>
    <row r="41" spans="1:9" ht="15">
      <c r="A41" s="13"/>
      <c r="B41" s="57" t="s">
        <v>21</v>
      </c>
      <c r="C41" s="78"/>
      <c r="D41" s="79"/>
      <c r="E41" s="80"/>
      <c r="F41" s="396">
        <f>F81</f>
        <v>0</v>
      </c>
      <c r="G41" s="13"/>
      <c r="H41" s="12"/>
      <c r="I41" s="12"/>
    </row>
    <row r="42" spans="1:9" ht="15">
      <c r="A42" s="13"/>
      <c r="B42" s="57" t="s">
        <v>26</v>
      </c>
      <c r="C42" s="78"/>
      <c r="D42" s="79"/>
      <c r="E42" s="80"/>
      <c r="F42" s="396">
        <f>F87</f>
        <v>0</v>
      </c>
      <c r="G42" s="21"/>
      <c r="H42" s="12"/>
      <c r="I42" s="12"/>
    </row>
    <row r="43" spans="1:9" ht="15">
      <c r="A43" s="13"/>
      <c r="B43" s="83" t="s">
        <v>40</v>
      </c>
      <c r="C43" s="84"/>
      <c r="D43" s="85"/>
      <c r="E43" s="86"/>
      <c r="F43" s="400">
        <f>F93</f>
        <v>0</v>
      </c>
      <c r="G43" s="21"/>
      <c r="H43" s="12"/>
      <c r="I43" s="12"/>
    </row>
    <row r="44" spans="1:9" ht="15">
      <c r="A44" s="13"/>
      <c r="B44" s="48" t="s">
        <v>5</v>
      </c>
      <c r="C44" s="22"/>
      <c r="D44" s="23"/>
      <c r="E44" s="24"/>
      <c r="F44" s="399">
        <f>SUM(F40:F43)</f>
        <v>0</v>
      </c>
      <c r="G44" s="21"/>
      <c r="H44" s="12"/>
      <c r="I44" s="12"/>
    </row>
    <row r="45" spans="1:9" ht="15">
      <c r="A45" s="13"/>
      <c r="B45" s="54"/>
      <c r="C45" s="54"/>
      <c r="D45" s="55"/>
      <c r="E45" s="56"/>
      <c r="F45" s="398"/>
      <c r="G45" s="21"/>
      <c r="H45" s="12"/>
      <c r="I45" s="12"/>
    </row>
    <row r="46" spans="1:9" ht="15">
      <c r="A46" s="13"/>
      <c r="B46" s="84" t="s">
        <v>4</v>
      </c>
      <c r="C46" s="84"/>
      <c r="D46" s="85"/>
      <c r="E46" s="87" t="s">
        <v>4</v>
      </c>
      <c r="F46" s="400"/>
      <c r="G46" s="21"/>
      <c r="H46" s="12"/>
      <c r="I46" s="12"/>
    </row>
    <row r="47" spans="1:9" ht="15">
      <c r="A47" s="13"/>
      <c r="B47" s="48" t="s">
        <v>32</v>
      </c>
      <c r="C47" s="22"/>
      <c r="D47" s="23"/>
      <c r="E47" s="24"/>
      <c r="F47" s="399">
        <f>F29+F35+F44</f>
        <v>0</v>
      </c>
      <c r="G47" s="21"/>
      <c r="H47" s="12"/>
      <c r="I47" s="12"/>
    </row>
    <row r="48" spans="1:9" ht="15">
      <c r="A48" s="13"/>
      <c r="B48" s="13" t="s">
        <v>7</v>
      </c>
      <c r="C48" s="13"/>
      <c r="D48" s="19"/>
      <c r="E48" s="88">
        <v>0.21</v>
      </c>
      <c r="F48" s="395">
        <f>F47*E48</f>
        <v>0</v>
      </c>
      <c r="G48" s="21"/>
      <c r="H48" s="12"/>
      <c r="I48" s="12"/>
    </row>
    <row r="49" spans="1:9" ht="15">
      <c r="A49" s="89"/>
      <c r="B49" s="50" t="s">
        <v>2295</v>
      </c>
      <c r="C49" s="51"/>
      <c r="D49" s="52"/>
      <c r="E49" s="53"/>
      <c r="F49" s="401">
        <f>F47+F48</f>
        <v>0</v>
      </c>
      <c r="G49" s="21"/>
      <c r="H49" s="12"/>
      <c r="I49" s="12"/>
    </row>
    <row r="50" spans="1:9" ht="15">
      <c r="A50" s="89"/>
      <c r="B50" s="89"/>
      <c r="C50" s="89"/>
      <c r="D50" s="90"/>
      <c r="E50" s="91"/>
      <c r="F50" s="91"/>
      <c r="G50" s="21"/>
      <c r="H50" s="12"/>
      <c r="I50" s="12"/>
    </row>
    <row r="51" spans="2:8" ht="15">
      <c r="B51" s="1" t="s">
        <v>4</v>
      </c>
      <c r="G51" s="12"/>
      <c r="H51" s="12"/>
    </row>
    <row r="52" spans="7:8" ht="15">
      <c r="G52" s="12"/>
      <c r="H52" s="12"/>
    </row>
    <row r="53" spans="1:6" ht="15">
      <c r="A53" s="25"/>
      <c r="B53" s="9"/>
      <c r="C53" s="9"/>
      <c r="D53" s="10"/>
      <c r="E53" s="11"/>
      <c r="F53" s="11"/>
    </row>
    <row r="54" spans="1:4" ht="15">
      <c r="A54" s="40"/>
      <c r="B54" s="17" t="s">
        <v>4</v>
      </c>
      <c r="C54" s="26"/>
      <c r="D54" s="27"/>
    </row>
    <row r="55" spans="1:2" ht="15">
      <c r="A55" s="40"/>
      <c r="B55" s="26"/>
    </row>
    <row r="56" spans="1:6" ht="15">
      <c r="A56" s="40"/>
      <c r="B56" s="35" t="s">
        <v>8</v>
      </c>
      <c r="C56" s="36"/>
      <c r="D56" s="37"/>
      <c r="E56" s="38"/>
      <c r="F56" s="39"/>
    </row>
    <row r="57" spans="1:4" ht="15">
      <c r="A57" s="40"/>
      <c r="B57" s="13" t="s">
        <v>39</v>
      </c>
      <c r="C57" s="13"/>
      <c r="D57" s="19"/>
    </row>
    <row r="58" spans="1:6" ht="15">
      <c r="A58" s="25"/>
      <c r="B58" s="9" t="s">
        <v>10</v>
      </c>
      <c r="C58" s="9" t="s">
        <v>33</v>
      </c>
      <c r="D58" s="10">
        <v>1</v>
      </c>
      <c r="E58" s="11">
        <v>0</v>
      </c>
      <c r="F58" s="11">
        <f>D58*E58</f>
        <v>0</v>
      </c>
    </row>
    <row r="59" spans="1:6" ht="15">
      <c r="A59" s="25"/>
      <c r="B59" s="9" t="s">
        <v>9</v>
      </c>
      <c r="C59" s="9"/>
      <c r="D59" s="10"/>
      <c r="E59" s="11"/>
      <c r="F59" s="11"/>
    </row>
    <row r="60" spans="1:6" ht="15">
      <c r="A60" s="25"/>
      <c r="B60" s="9" t="s">
        <v>34</v>
      </c>
      <c r="C60" s="9"/>
      <c r="D60" s="10"/>
      <c r="E60" s="11"/>
      <c r="F60" s="11"/>
    </row>
    <row r="61" spans="1:6" ht="15">
      <c r="A61" s="25"/>
      <c r="B61" s="9" t="s">
        <v>11</v>
      </c>
      <c r="C61" s="9"/>
      <c r="D61" s="10"/>
      <c r="E61" s="11"/>
      <c r="F61" s="11"/>
    </row>
    <row r="62" spans="1:6" ht="15">
      <c r="A62" s="25"/>
      <c r="B62" s="9" t="s">
        <v>35</v>
      </c>
      <c r="C62" s="9"/>
      <c r="D62" s="10"/>
      <c r="E62" s="11"/>
      <c r="F62" s="11"/>
    </row>
    <row r="63" spans="1:6" ht="15">
      <c r="A63" s="25"/>
      <c r="B63" s="9" t="s">
        <v>12</v>
      </c>
      <c r="C63" s="9"/>
      <c r="D63" s="10"/>
      <c r="E63" s="11"/>
      <c r="F63" s="11"/>
    </row>
    <row r="64" spans="1:6" ht="15">
      <c r="A64" s="25"/>
      <c r="B64" s="9"/>
      <c r="C64" s="9"/>
      <c r="D64" s="10"/>
      <c r="E64" s="11"/>
      <c r="F64" s="11"/>
    </row>
    <row r="65" spans="1:6" ht="15">
      <c r="A65" s="25"/>
      <c r="B65" s="13" t="s">
        <v>37</v>
      </c>
      <c r="C65" s="9" t="s">
        <v>33</v>
      </c>
      <c r="D65" s="10">
        <v>1</v>
      </c>
      <c r="E65" s="11">
        <v>0</v>
      </c>
      <c r="F65" s="11">
        <f>D65*E65</f>
        <v>0</v>
      </c>
    </row>
    <row r="66" spans="1:6" ht="15">
      <c r="A66" s="25"/>
      <c r="B66" s="13"/>
      <c r="C66" s="9"/>
      <c r="D66" s="10"/>
      <c r="E66" s="11"/>
      <c r="F66" s="11"/>
    </row>
    <row r="67" spans="1:6" ht="15">
      <c r="A67" s="25"/>
      <c r="B67" s="13" t="s">
        <v>38</v>
      </c>
      <c r="C67" s="9" t="s">
        <v>33</v>
      </c>
      <c r="D67" s="10">
        <v>1</v>
      </c>
      <c r="E67" s="11">
        <v>0</v>
      </c>
      <c r="F67" s="11">
        <f>D67*E67</f>
        <v>0</v>
      </c>
    </row>
    <row r="68" spans="1:6" ht="15">
      <c r="A68" s="25"/>
      <c r="B68" s="9" t="s">
        <v>36</v>
      </c>
      <c r="C68" s="9"/>
      <c r="D68" s="10"/>
      <c r="E68" s="11"/>
      <c r="F68" s="11"/>
    </row>
    <row r="69" spans="1:6" ht="15">
      <c r="A69" s="25"/>
      <c r="B69" s="9" t="s">
        <v>13</v>
      </c>
      <c r="C69" s="9"/>
      <c r="D69" s="10"/>
      <c r="E69" s="11"/>
      <c r="F69" s="11"/>
    </row>
    <row r="70" spans="1:6" ht="15">
      <c r="A70" s="25"/>
      <c r="B70" s="9" t="s">
        <v>14</v>
      </c>
      <c r="C70" s="9"/>
      <c r="D70" s="10"/>
      <c r="E70" s="11"/>
      <c r="F70" s="11"/>
    </row>
    <row r="71" spans="1:6" ht="15">
      <c r="A71" s="25"/>
      <c r="B71" s="14" t="s">
        <v>5</v>
      </c>
      <c r="C71" s="14"/>
      <c r="D71" s="15"/>
      <c r="E71" s="16"/>
      <c r="F71" s="16">
        <f>SUM(F58:F70)</f>
        <v>0</v>
      </c>
    </row>
    <row r="72" spans="1:6" ht="15">
      <c r="A72" s="25"/>
      <c r="B72" s="9"/>
      <c r="C72" s="9"/>
      <c r="D72" s="10"/>
      <c r="E72" s="11"/>
      <c r="F72" s="11"/>
    </row>
    <row r="73" spans="1:6" ht="15">
      <c r="A73" s="25"/>
      <c r="B73" s="30" t="s">
        <v>15</v>
      </c>
      <c r="C73" s="31"/>
      <c r="D73" s="32"/>
      <c r="E73" s="33"/>
      <c r="F73" s="34"/>
    </row>
    <row r="74" spans="1:6" ht="15">
      <c r="A74" s="25"/>
      <c r="B74" s="57"/>
      <c r="C74" s="49"/>
      <c r="D74" s="58"/>
      <c r="E74" s="59"/>
      <c r="F74" s="59"/>
    </row>
    <row r="75" spans="1:6" ht="15">
      <c r="A75" s="25"/>
      <c r="B75" s="13" t="s">
        <v>16</v>
      </c>
      <c r="C75" s="9" t="s">
        <v>33</v>
      </c>
      <c r="D75" s="10">
        <v>1</v>
      </c>
      <c r="E75" s="11">
        <v>0</v>
      </c>
      <c r="F75" s="11">
        <f>D75*E75</f>
        <v>0</v>
      </c>
    </row>
    <row r="76" spans="1:6" ht="15">
      <c r="A76" s="25"/>
      <c r="B76" s="9" t="s">
        <v>17</v>
      </c>
      <c r="C76" s="9"/>
      <c r="D76" s="10"/>
      <c r="E76" s="11"/>
      <c r="F76" s="11"/>
    </row>
    <row r="77" spans="1:6" ht="15">
      <c r="A77" s="25"/>
      <c r="B77" s="9" t="s">
        <v>18</v>
      </c>
      <c r="C77" s="9"/>
      <c r="D77" s="10"/>
      <c r="E77" s="11"/>
      <c r="F77" s="11"/>
    </row>
    <row r="78" spans="1:6" ht="15">
      <c r="A78" s="25"/>
      <c r="B78" s="9" t="s">
        <v>19</v>
      </c>
      <c r="C78" s="9"/>
      <c r="D78" s="10"/>
      <c r="E78" s="11"/>
      <c r="F78" s="11"/>
    </row>
    <row r="79" spans="1:6" ht="15">
      <c r="A79" s="25"/>
      <c r="B79" s="9" t="s">
        <v>20</v>
      </c>
      <c r="C79" s="9"/>
      <c r="D79" s="10"/>
      <c r="E79" s="11"/>
      <c r="F79" s="11"/>
    </row>
    <row r="80" spans="1:6" ht="15">
      <c r="A80" s="25"/>
      <c r="B80" s="9"/>
      <c r="C80" s="9"/>
      <c r="D80" s="10"/>
      <c r="E80" s="11"/>
      <c r="F80" s="11"/>
    </row>
    <row r="81" spans="1:6" ht="15">
      <c r="A81" s="25"/>
      <c r="B81" s="13" t="s">
        <v>21</v>
      </c>
      <c r="C81" s="9" t="s">
        <v>33</v>
      </c>
      <c r="D81" s="10">
        <v>1</v>
      </c>
      <c r="E81" s="11">
        <v>0</v>
      </c>
      <c r="F81" s="11">
        <f>D81*E81</f>
        <v>0</v>
      </c>
    </row>
    <row r="82" spans="1:6" ht="15">
      <c r="A82" s="25"/>
      <c r="B82" s="9" t="s">
        <v>22</v>
      </c>
      <c r="C82" s="9"/>
      <c r="D82" s="10"/>
      <c r="E82" s="11"/>
      <c r="F82" s="11"/>
    </row>
    <row r="83" spans="1:6" ht="15">
      <c r="A83" s="25"/>
      <c r="B83" s="9" t="s">
        <v>23</v>
      </c>
      <c r="C83" s="9"/>
      <c r="D83" s="10"/>
      <c r="E83" s="11"/>
      <c r="F83" s="11"/>
    </row>
    <row r="84" spans="1:6" ht="15">
      <c r="A84" s="25"/>
      <c r="B84" s="9" t="s">
        <v>24</v>
      </c>
      <c r="C84" s="9"/>
      <c r="D84" s="10"/>
      <c r="E84" s="11"/>
      <c r="F84" s="11"/>
    </row>
    <row r="85" spans="1:6" ht="15">
      <c r="A85" s="25"/>
      <c r="B85" s="9" t="s">
        <v>25</v>
      </c>
      <c r="C85" s="9"/>
      <c r="D85" s="10"/>
      <c r="E85" s="11"/>
      <c r="F85" s="11"/>
    </row>
    <row r="86" spans="1:6" ht="15">
      <c r="A86" s="25"/>
      <c r="B86" s="9"/>
      <c r="C86" s="9"/>
      <c r="D86" s="10"/>
      <c r="E86" s="11"/>
      <c r="F86" s="11"/>
    </row>
    <row r="87" spans="1:6" ht="15">
      <c r="A87" s="25"/>
      <c r="B87" s="13" t="s">
        <v>26</v>
      </c>
      <c r="C87" s="9" t="s">
        <v>33</v>
      </c>
      <c r="D87" s="10">
        <v>1</v>
      </c>
      <c r="E87" s="11">
        <v>0</v>
      </c>
      <c r="F87" s="11">
        <f>D87*E87</f>
        <v>0</v>
      </c>
    </row>
    <row r="88" spans="1:6" ht="15">
      <c r="A88" s="25"/>
      <c r="B88" s="9" t="s">
        <v>27</v>
      </c>
      <c r="C88" s="9"/>
      <c r="D88" s="10"/>
      <c r="E88" s="11"/>
      <c r="F88" s="11"/>
    </row>
    <row r="89" spans="1:6" ht="15">
      <c r="A89" s="25"/>
      <c r="B89" s="9" t="s">
        <v>28</v>
      </c>
      <c r="C89" s="9"/>
      <c r="D89" s="10"/>
      <c r="E89" s="11"/>
      <c r="F89" s="11"/>
    </row>
    <row r="90" spans="1:6" ht="15">
      <c r="A90" s="25"/>
      <c r="B90" s="9" t="s">
        <v>29</v>
      </c>
      <c r="C90" s="9"/>
      <c r="D90" s="10"/>
      <c r="E90" s="11"/>
      <c r="F90" s="11"/>
    </row>
    <row r="91" spans="1:6" ht="15">
      <c r="A91" s="25"/>
      <c r="B91" s="9" t="s">
        <v>30</v>
      </c>
      <c r="C91" s="9"/>
      <c r="D91" s="10"/>
      <c r="E91" s="11"/>
      <c r="F91" s="11"/>
    </row>
    <row r="92" spans="1:6" ht="15">
      <c r="A92" s="25"/>
      <c r="B92" s="9"/>
      <c r="C92" s="9"/>
      <c r="D92" s="10"/>
      <c r="E92" s="11"/>
      <c r="F92" s="11"/>
    </row>
    <row r="93" spans="1:6" ht="15">
      <c r="A93" s="25"/>
      <c r="B93" s="13" t="s">
        <v>40</v>
      </c>
      <c r="C93" s="9" t="s">
        <v>33</v>
      </c>
      <c r="D93" s="10">
        <v>1</v>
      </c>
      <c r="E93" s="11">
        <v>0</v>
      </c>
      <c r="F93" s="11">
        <f>D93*E93</f>
        <v>0</v>
      </c>
    </row>
    <row r="94" spans="1:6" ht="15">
      <c r="A94" s="40"/>
      <c r="B94" s="14" t="s">
        <v>5</v>
      </c>
      <c r="C94" s="14"/>
      <c r="D94" s="15"/>
      <c r="E94" s="16"/>
      <c r="F94" s="16">
        <f>F75+F81+F87+F93</f>
        <v>0</v>
      </c>
    </row>
    <row r="95" spans="1:6" ht="15">
      <c r="A95" s="40"/>
      <c r="B95" s="26"/>
      <c r="C95" s="26"/>
      <c r="D95" s="27"/>
      <c r="E95" s="29"/>
      <c r="F95" s="2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 topLeftCell="F1">
      <selection activeCell="F1" sqref="F1:L1"/>
    </sheetView>
  </sheetViews>
  <sheetFormatPr defaultColWidth="9.140625" defaultRowHeight="15" outlineLevelRow="2"/>
  <cols>
    <col min="1" max="5" width="9.140625" style="0" hidden="1" customWidth="1"/>
    <col min="6" max="6" width="4.57421875" style="138" customWidth="1"/>
    <col min="7" max="7" width="13.28125" style="139" customWidth="1"/>
    <col min="8" max="8" width="49.421875" style="139" customWidth="1"/>
    <col min="9" max="9" width="4.28125" style="140" customWidth="1"/>
    <col min="10" max="10" width="11.28125" style="141" customWidth="1"/>
    <col min="11" max="11" width="10.00390625" style="142" customWidth="1"/>
    <col min="12" max="12" width="14.421875" style="143" customWidth="1"/>
    <col min="13" max="13" width="9.421875" style="0" customWidth="1"/>
    <col min="14" max="14" width="11.28125" style="0" bestFit="1" customWidth="1"/>
    <col min="24" max="24" width="12.28125" style="0" customWidth="1"/>
    <col min="257" max="261" width="9.140625" style="0" hidden="1" customWidth="1"/>
    <col min="262" max="262" width="4.57421875" style="0" customWidth="1"/>
    <col min="263" max="263" width="13.28125" style="0" customWidth="1"/>
    <col min="264" max="264" width="49.421875" style="0" customWidth="1"/>
    <col min="265" max="265" width="4.28125" style="0" customWidth="1"/>
    <col min="266" max="266" width="11.28125" style="0" customWidth="1"/>
    <col min="267" max="267" width="10.00390625" style="0" customWidth="1"/>
    <col min="268" max="268" width="14.421875" style="0" customWidth="1"/>
    <col min="269" max="269" width="9.421875" style="0" customWidth="1"/>
    <col min="270" max="270" width="11.28125" style="0" bestFit="1" customWidth="1"/>
    <col min="280" max="280" width="12.28125" style="0" customWidth="1"/>
    <col min="513" max="517" width="9.140625" style="0" hidden="1" customWidth="1"/>
    <col min="518" max="518" width="4.57421875" style="0" customWidth="1"/>
    <col min="519" max="519" width="13.28125" style="0" customWidth="1"/>
    <col min="520" max="520" width="49.421875" style="0" customWidth="1"/>
    <col min="521" max="521" width="4.28125" style="0" customWidth="1"/>
    <col min="522" max="522" width="11.28125" style="0" customWidth="1"/>
    <col min="523" max="523" width="10.00390625" style="0" customWidth="1"/>
    <col min="524" max="524" width="14.421875" style="0" customWidth="1"/>
    <col min="525" max="525" width="9.421875" style="0" customWidth="1"/>
    <col min="526" max="526" width="11.28125" style="0" bestFit="1" customWidth="1"/>
    <col min="536" max="536" width="12.28125" style="0" customWidth="1"/>
    <col min="769" max="773" width="9.140625" style="0" hidden="1" customWidth="1"/>
    <col min="774" max="774" width="4.57421875" style="0" customWidth="1"/>
    <col min="775" max="775" width="13.28125" style="0" customWidth="1"/>
    <col min="776" max="776" width="49.421875" style="0" customWidth="1"/>
    <col min="777" max="777" width="4.28125" style="0" customWidth="1"/>
    <col min="778" max="778" width="11.28125" style="0" customWidth="1"/>
    <col min="779" max="779" width="10.00390625" style="0" customWidth="1"/>
    <col min="780" max="780" width="14.421875" style="0" customWidth="1"/>
    <col min="781" max="781" width="9.421875" style="0" customWidth="1"/>
    <col min="782" max="782" width="11.28125" style="0" bestFit="1" customWidth="1"/>
    <col min="792" max="792" width="12.28125" style="0" customWidth="1"/>
    <col min="1025" max="1029" width="9.140625" style="0" hidden="1" customWidth="1"/>
    <col min="1030" max="1030" width="4.57421875" style="0" customWidth="1"/>
    <col min="1031" max="1031" width="13.28125" style="0" customWidth="1"/>
    <col min="1032" max="1032" width="49.421875" style="0" customWidth="1"/>
    <col min="1033" max="1033" width="4.28125" style="0" customWidth="1"/>
    <col min="1034" max="1034" width="11.28125" style="0" customWidth="1"/>
    <col min="1035" max="1035" width="10.00390625" style="0" customWidth="1"/>
    <col min="1036" max="1036" width="14.421875" style="0" customWidth="1"/>
    <col min="1037" max="1037" width="9.421875" style="0" customWidth="1"/>
    <col min="1038" max="1038" width="11.28125" style="0" bestFit="1" customWidth="1"/>
    <col min="1048" max="1048" width="12.28125" style="0" customWidth="1"/>
    <col min="1281" max="1285" width="9.140625" style="0" hidden="1" customWidth="1"/>
    <col min="1286" max="1286" width="4.57421875" style="0" customWidth="1"/>
    <col min="1287" max="1287" width="13.28125" style="0" customWidth="1"/>
    <col min="1288" max="1288" width="49.421875" style="0" customWidth="1"/>
    <col min="1289" max="1289" width="4.28125" style="0" customWidth="1"/>
    <col min="1290" max="1290" width="11.28125" style="0" customWidth="1"/>
    <col min="1291" max="1291" width="10.00390625" style="0" customWidth="1"/>
    <col min="1292" max="1292" width="14.421875" style="0" customWidth="1"/>
    <col min="1293" max="1293" width="9.421875" style="0" customWidth="1"/>
    <col min="1294" max="1294" width="11.28125" style="0" bestFit="1" customWidth="1"/>
    <col min="1304" max="1304" width="12.28125" style="0" customWidth="1"/>
    <col min="1537" max="1541" width="9.140625" style="0" hidden="1" customWidth="1"/>
    <col min="1542" max="1542" width="4.57421875" style="0" customWidth="1"/>
    <col min="1543" max="1543" width="13.28125" style="0" customWidth="1"/>
    <col min="1544" max="1544" width="49.421875" style="0" customWidth="1"/>
    <col min="1545" max="1545" width="4.28125" style="0" customWidth="1"/>
    <col min="1546" max="1546" width="11.28125" style="0" customWidth="1"/>
    <col min="1547" max="1547" width="10.00390625" style="0" customWidth="1"/>
    <col min="1548" max="1548" width="14.421875" style="0" customWidth="1"/>
    <col min="1549" max="1549" width="9.421875" style="0" customWidth="1"/>
    <col min="1550" max="1550" width="11.28125" style="0" bestFit="1" customWidth="1"/>
    <col min="1560" max="1560" width="12.28125" style="0" customWidth="1"/>
    <col min="1793" max="1797" width="9.140625" style="0" hidden="1" customWidth="1"/>
    <col min="1798" max="1798" width="4.57421875" style="0" customWidth="1"/>
    <col min="1799" max="1799" width="13.28125" style="0" customWidth="1"/>
    <col min="1800" max="1800" width="49.421875" style="0" customWidth="1"/>
    <col min="1801" max="1801" width="4.28125" style="0" customWidth="1"/>
    <col min="1802" max="1802" width="11.28125" style="0" customWidth="1"/>
    <col min="1803" max="1803" width="10.00390625" style="0" customWidth="1"/>
    <col min="1804" max="1804" width="14.421875" style="0" customWidth="1"/>
    <col min="1805" max="1805" width="9.421875" style="0" customWidth="1"/>
    <col min="1806" max="1806" width="11.28125" style="0" bestFit="1" customWidth="1"/>
    <col min="1816" max="1816" width="12.28125" style="0" customWidth="1"/>
    <col min="2049" max="2053" width="9.140625" style="0" hidden="1" customWidth="1"/>
    <col min="2054" max="2054" width="4.57421875" style="0" customWidth="1"/>
    <col min="2055" max="2055" width="13.28125" style="0" customWidth="1"/>
    <col min="2056" max="2056" width="49.421875" style="0" customWidth="1"/>
    <col min="2057" max="2057" width="4.28125" style="0" customWidth="1"/>
    <col min="2058" max="2058" width="11.28125" style="0" customWidth="1"/>
    <col min="2059" max="2059" width="10.00390625" style="0" customWidth="1"/>
    <col min="2060" max="2060" width="14.421875" style="0" customWidth="1"/>
    <col min="2061" max="2061" width="9.421875" style="0" customWidth="1"/>
    <col min="2062" max="2062" width="11.28125" style="0" bestFit="1" customWidth="1"/>
    <col min="2072" max="2072" width="12.28125" style="0" customWidth="1"/>
    <col min="2305" max="2309" width="9.140625" style="0" hidden="1" customWidth="1"/>
    <col min="2310" max="2310" width="4.57421875" style="0" customWidth="1"/>
    <col min="2311" max="2311" width="13.28125" style="0" customWidth="1"/>
    <col min="2312" max="2312" width="49.421875" style="0" customWidth="1"/>
    <col min="2313" max="2313" width="4.28125" style="0" customWidth="1"/>
    <col min="2314" max="2314" width="11.28125" style="0" customWidth="1"/>
    <col min="2315" max="2315" width="10.00390625" style="0" customWidth="1"/>
    <col min="2316" max="2316" width="14.421875" style="0" customWidth="1"/>
    <col min="2317" max="2317" width="9.421875" style="0" customWidth="1"/>
    <col min="2318" max="2318" width="11.28125" style="0" bestFit="1" customWidth="1"/>
    <col min="2328" max="2328" width="12.28125" style="0" customWidth="1"/>
    <col min="2561" max="2565" width="9.140625" style="0" hidden="1" customWidth="1"/>
    <col min="2566" max="2566" width="4.57421875" style="0" customWidth="1"/>
    <col min="2567" max="2567" width="13.28125" style="0" customWidth="1"/>
    <col min="2568" max="2568" width="49.421875" style="0" customWidth="1"/>
    <col min="2569" max="2569" width="4.28125" style="0" customWidth="1"/>
    <col min="2570" max="2570" width="11.28125" style="0" customWidth="1"/>
    <col min="2571" max="2571" width="10.00390625" style="0" customWidth="1"/>
    <col min="2572" max="2572" width="14.421875" style="0" customWidth="1"/>
    <col min="2573" max="2573" width="9.421875" style="0" customWidth="1"/>
    <col min="2574" max="2574" width="11.28125" style="0" bestFit="1" customWidth="1"/>
    <col min="2584" max="2584" width="12.28125" style="0" customWidth="1"/>
    <col min="2817" max="2821" width="9.140625" style="0" hidden="1" customWidth="1"/>
    <col min="2822" max="2822" width="4.57421875" style="0" customWidth="1"/>
    <col min="2823" max="2823" width="13.28125" style="0" customWidth="1"/>
    <col min="2824" max="2824" width="49.421875" style="0" customWidth="1"/>
    <col min="2825" max="2825" width="4.28125" style="0" customWidth="1"/>
    <col min="2826" max="2826" width="11.28125" style="0" customWidth="1"/>
    <col min="2827" max="2827" width="10.00390625" style="0" customWidth="1"/>
    <col min="2828" max="2828" width="14.421875" style="0" customWidth="1"/>
    <col min="2829" max="2829" width="9.421875" style="0" customWidth="1"/>
    <col min="2830" max="2830" width="11.28125" style="0" bestFit="1" customWidth="1"/>
    <col min="2840" max="2840" width="12.28125" style="0" customWidth="1"/>
    <col min="3073" max="3077" width="9.140625" style="0" hidden="1" customWidth="1"/>
    <col min="3078" max="3078" width="4.57421875" style="0" customWidth="1"/>
    <col min="3079" max="3079" width="13.28125" style="0" customWidth="1"/>
    <col min="3080" max="3080" width="49.421875" style="0" customWidth="1"/>
    <col min="3081" max="3081" width="4.28125" style="0" customWidth="1"/>
    <col min="3082" max="3082" width="11.28125" style="0" customWidth="1"/>
    <col min="3083" max="3083" width="10.00390625" style="0" customWidth="1"/>
    <col min="3084" max="3084" width="14.421875" style="0" customWidth="1"/>
    <col min="3085" max="3085" width="9.421875" style="0" customWidth="1"/>
    <col min="3086" max="3086" width="11.28125" style="0" bestFit="1" customWidth="1"/>
    <col min="3096" max="3096" width="12.28125" style="0" customWidth="1"/>
    <col min="3329" max="3333" width="9.140625" style="0" hidden="1" customWidth="1"/>
    <col min="3334" max="3334" width="4.57421875" style="0" customWidth="1"/>
    <col min="3335" max="3335" width="13.28125" style="0" customWidth="1"/>
    <col min="3336" max="3336" width="49.421875" style="0" customWidth="1"/>
    <col min="3337" max="3337" width="4.28125" style="0" customWidth="1"/>
    <col min="3338" max="3338" width="11.28125" style="0" customWidth="1"/>
    <col min="3339" max="3339" width="10.00390625" style="0" customWidth="1"/>
    <col min="3340" max="3340" width="14.421875" style="0" customWidth="1"/>
    <col min="3341" max="3341" width="9.421875" style="0" customWidth="1"/>
    <col min="3342" max="3342" width="11.28125" style="0" bestFit="1" customWidth="1"/>
    <col min="3352" max="3352" width="12.28125" style="0" customWidth="1"/>
    <col min="3585" max="3589" width="9.140625" style="0" hidden="1" customWidth="1"/>
    <col min="3590" max="3590" width="4.57421875" style="0" customWidth="1"/>
    <col min="3591" max="3591" width="13.28125" style="0" customWidth="1"/>
    <col min="3592" max="3592" width="49.421875" style="0" customWidth="1"/>
    <col min="3593" max="3593" width="4.28125" style="0" customWidth="1"/>
    <col min="3594" max="3594" width="11.28125" style="0" customWidth="1"/>
    <col min="3595" max="3595" width="10.00390625" style="0" customWidth="1"/>
    <col min="3596" max="3596" width="14.421875" style="0" customWidth="1"/>
    <col min="3597" max="3597" width="9.421875" style="0" customWidth="1"/>
    <col min="3598" max="3598" width="11.28125" style="0" bestFit="1" customWidth="1"/>
    <col min="3608" max="3608" width="12.28125" style="0" customWidth="1"/>
    <col min="3841" max="3845" width="9.140625" style="0" hidden="1" customWidth="1"/>
    <col min="3846" max="3846" width="4.57421875" style="0" customWidth="1"/>
    <col min="3847" max="3847" width="13.28125" style="0" customWidth="1"/>
    <col min="3848" max="3848" width="49.421875" style="0" customWidth="1"/>
    <col min="3849" max="3849" width="4.28125" style="0" customWidth="1"/>
    <col min="3850" max="3850" width="11.28125" style="0" customWidth="1"/>
    <col min="3851" max="3851" width="10.00390625" style="0" customWidth="1"/>
    <col min="3852" max="3852" width="14.421875" style="0" customWidth="1"/>
    <col min="3853" max="3853" width="9.421875" style="0" customWidth="1"/>
    <col min="3854" max="3854" width="11.28125" style="0" bestFit="1" customWidth="1"/>
    <col min="3864" max="3864" width="12.28125" style="0" customWidth="1"/>
    <col min="4097" max="4101" width="9.140625" style="0" hidden="1" customWidth="1"/>
    <col min="4102" max="4102" width="4.57421875" style="0" customWidth="1"/>
    <col min="4103" max="4103" width="13.28125" style="0" customWidth="1"/>
    <col min="4104" max="4104" width="49.421875" style="0" customWidth="1"/>
    <col min="4105" max="4105" width="4.28125" style="0" customWidth="1"/>
    <col min="4106" max="4106" width="11.28125" style="0" customWidth="1"/>
    <col min="4107" max="4107" width="10.00390625" style="0" customWidth="1"/>
    <col min="4108" max="4108" width="14.421875" style="0" customWidth="1"/>
    <col min="4109" max="4109" width="9.421875" style="0" customWidth="1"/>
    <col min="4110" max="4110" width="11.28125" style="0" bestFit="1" customWidth="1"/>
    <col min="4120" max="4120" width="12.28125" style="0" customWidth="1"/>
    <col min="4353" max="4357" width="9.140625" style="0" hidden="1" customWidth="1"/>
    <col min="4358" max="4358" width="4.57421875" style="0" customWidth="1"/>
    <col min="4359" max="4359" width="13.28125" style="0" customWidth="1"/>
    <col min="4360" max="4360" width="49.421875" style="0" customWidth="1"/>
    <col min="4361" max="4361" width="4.28125" style="0" customWidth="1"/>
    <col min="4362" max="4362" width="11.28125" style="0" customWidth="1"/>
    <col min="4363" max="4363" width="10.00390625" style="0" customWidth="1"/>
    <col min="4364" max="4364" width="14.421875" style="0" customWidth="1"/>
    <col min="4365" max="4365" width="9.421875" style="0" customWidth="1"/>
    <col min="4366" max="4366" width="11.28125" style="0" bestFit="1" customWidth="1"/>
    <col min="4376" max="4376" width="12.28125" style="0" customWidth="1"/>
    <col min="4609" max="4613" width="9.140625" style="0" hidden="1" customWidth="1"/>
    <col min="4614" max="4614" width="4.57421875" style="0" customWidth="1"/>
    <col min="4615" max="4615" width="13.28125" style="0" customWidth="1"/>
    <col min="4616" max="4616" width="49.421875" style="0" customWidth="1"/>
    <col min="4617" max="4617" width="4.28125" style="0" customWidth="1"/>
    <col min="4618" max="4618" width="11.28125" style="0" customWidth="1"/>
    <col min="4619" max="4619" width="10.00390625" style="0" customWidth="1"/>
    <col min="4620" max="4620" width="14.421875" style="0" customWidth="1"/>
    <col min="4621" max="4621" width="9.421875" style="0" customWidth="1"/>
    <col min="4622" max="4622" width="11.28125" style="0" bestFit="1" customWidth="1"/>
    <col min="4632" max="4632" width="12.28125" style="0" customWidth="1"/>
    <col min="4865" max="4869" width="9.140625" style="0" hidden="1" customWidth="1"/>
    <col min="4870" max="4870" width="4.57421875" style="0" customWidth="1"/>
    <col min="4871" max="4871" width="13.28125" style="0" customWidth="1"/>
    <col min="4872" max="4872" width="49.421875" style="0" customWidth="1"/>
    <col min="4873" max="4873" width="4.28125" style="0" customWidth="1"/>
    <col min="4874" max="4874" width="11.28125" style="0" customWidth="1"/>
    <col min="4875" max="4875" width="10.00390625" style="0" customWidth="1"/>
    <col min="4876" max="4876" width="14.421875" style="0" customWidth="1"/>
    <col min="4877" max="4877" width="9.421875" style="0" customWidth="1"/>
    <col min="4878" max="4878" width="11.28125" style="0" bestFit="1" customWidth="1"/>
    <col min="4888" max="4888" width="12.28125" style="0" customWidth="1"/>
    <col min="5121" max="5125" width="9.140625" style="0" hidden="1" customWidth="1"/>
    <col min="5126" max="5126" width="4.57421875" style="0" customWidth="1"/>
    <col min="5127" max="5127" width="13.28125" style="0" customWidth="1"/>
    <col min="5128" max="5128" width="49.421875" style="0" customWidth="1"/>
    <col min="5129" max="5129" width="4.28125" style="0" customWidth="1"/>
    <col min="5130" max="5130" width="11.28125" style="0" customWidth="1"/>
    <col min="5131" max="5131" width="10.00390625" style="0" customWidth="1"/>
    <col min="5132" max="5132" width="14.421875" style="0" customWidth="1"/>
    <col min="5133" max="5133" width="9.421875" style="0" customWidth="1"/>
    <col min="5134" max="5134" width="11.28125" style="0" bestFit="1" customWidth="1"/>
    <col min="5144" max="5144" width="12.28125" style="0" customWidth="1"/>
    <col min="5377" max="5381" width="9.140625" style="0" hidden="1" customWidth="1"/>
    <col min="5382" max="5382" width="4.57421875" style="0" customWidth="1"/>
    <col min="5383" max="5383" width="13.28125" style="0" customWidth="1"/>
    <col min="5384" max="5384" width="49.421875" style="0" customWidth="1"/>
    <col min="5385" max="5385" width="4.28125" style="0" customWidth="1"/>
    <col min="5386" max="5386" width="11.28125" style="0" customWidth="1"/>
    <col min="5387" max="5387" width="10.00390625" style="0" customWidth="1"/>
    <col min="5388" max="5388" width="14.421875" style="0" customWidth="1"/>
    <col min="5389" max="5389" width="9.421875" style="0" customWidth="1"/>
    <col min="5390" max="5390" width="11.28125" style="0" bestFit="1" customWidth="1"/>
    <col min="5400" max="5400" width="12.28125" style="0" customWidth="1"/>
    <col min="5633" max="5637" width="9.140625" style="0" hidden="1" customWidth="1"/>
    <col min="5638" max="5638" width="4.57421875" style="0" customWidth="1"/>
    <col min="5639" max="5639" width="13.28125" style="0" customWidth="1"/>
    <col min="5640" max="5640" width="49.421875" style="0" customWidth="1"/>
    <col min="5641" max="5641" width="4.28125" style="0" customWidth="1"/>
    <col min="5642" max="5642" width="11.28125" style="0" customWidth="1"/>
    <col min="5643" max="5643" width="10.00390625" style="0" customWidth="1"/>
    <col min="5644" max="5644" width="14.421875" style="0" customWidth="1"/>
    <col min="5645" max="5645" width="9.421875" style="0" customWidth="1"/>
    <col min="5646" max="5646" width="11.28125" style="0" bestFit="1" customWidth="1"/>
    <col min="5656" max="5656" width="12.28125" style="0" customWidth="1"/>
    <col min="5889" max="5893" width="9.140625" style="0" hidden="1" customWidth="1"/>
    <col min="5894" max="5894" width="4.57421875" style="0" customWidth="1"/>
    <col min="5895" max="5895" width="13.28125" style="0" customWidth="1"/>
    <col min="5896" max="5896" width="49.421875" style="0" customWidth="1"/>
    <col min="5897" max="5897" width="4.28125" style="0" customWidth="1"/>
    <col min="5898" max="5898" width="11.28125" style="0" customWidth="1"/>
    <col min="5899" max="5899" width="10.00390625" style="0" customWidth="1"/>
    <col min="5900" max="5900" width="14.421875" style="0" customWidth="1"/>
    <col min="5901" max="5901" width="9.421875" style="0" customWidth="1"/>
    <col min="5902" max="5902" width="11.28125" style="0" bestFit="1" customWidth="1"/>
    <col min="5912" max="5912" width="12.28125" style="0" customWidth="1"/>
    <col min="6145" max="6149" width="9.140625" style="0" hidden="1" customWidth="1"/>
    <col min="6150" max="6150" width="4.57421875" style="0" customWidth="1"/>
    <col min="6151" max="6151" width="13.28125" style="0" customWidth="1"/>
    <col min="6152" max="6152" width="49.421875" style="0" customWidth="1"/>
    <col min="6153" max="6153" width="4.28125" style="0" customWidth="1"/>
    <col min="6154" max="6154" width="11.28125" style="0" customWidth="1"/>
    <col min="6155" max="6155" width="10.00390625" style="0" customWidth="1"/>
    <col min="6156" max="6156" width="14.421875" style="0" customWidth="1"/>
    <col min="6157" max="6157" width="9.421875" style="0" customWidth="1"/>
    <col min="6158" max="6158" width="11.28125" style="0" bestFit="1" customWidth="1"/>
    <col min="6168" max="6168" width="12.28125" style="0" customWidth="1"/>
    <col min="6401" max="6405" width="9.140625" style="0" hidden="1" customWidth="1"/>
    <col min="6406" max="6406" width="4.57421875" style="0" customWidth="1"/>
    <col min="6407" max="6407" width="13.28125" style="0" customWidth="1"/>
    <col min="6408" max="6408" width="49.421875" style="0" customWidth="1"/>
    <col min="6409" max="6409" width="4.28125" style="0" customWidth="1"/>
    <col min="6410" max="6410" width="11.28125" style="0" customWidth="1"/>
    <col min="6411" max="6411" width="10.00390625" style="0" customWidth="1"/>
    <col min="6412" max="6412" width="14.421875" style="0" customWidth="1"/>
    <col min="6413" max="6413" width="9.421875" style="0" customWidth="1"/>
    <col min="6414" max="6414" width="11.28125" style="0" bestFit="1" customWidth="1"/>
    <col min="6424" max="6424" width="12.28125" style="0" customWidth="1"/>
    <col min="6657" max="6661" width="9.140625" style="0" hidden="1" customWidth="1"/>
    <col min="6662" max="6662" width="4.57421875" style="0" customWidth="1"/>
    <col min="6663" max="6663" width="13.28125" style="0" customWidth="1"/>
    <col min="6664" max="6664" width="49.421875" style="0" customWidth="1"/>
    <col min="6665" max="6665" width="4.28125" style="0" customWidth="1"/>
    <col min="6666" max="6666" width="11.28125" style="0" customWidth="1"/>
    <col min="6667" max="6667" width="10.00390625" style="0" customWidth="1"/>
    <col min="6668" max="6668" width="14.421875" style="0" customWidth="1"/>
    <col min="6669" max="6669" width="9.421875" style="0" customWidth="1"/>
    <col min="6670" max="6670" width="11.28125" style="0" bestFit="1" customWidth="1"/>
    <col min="6680" max="6680" width="12.28125" style="0" customWidth="1"/>
    <col min="6913" max="6917" width="9.140625" style="0" hidden="1" customWidth="1"/>
    <col min="6918" max="6918" width="4.57421875" style="0" customWidth="1"/>
    <col min="6919" max="6919" width="13.28125" style="0" customWidth="1"/>
    <col min="6920" max="6920" width="49.421875" style="0" customWidth="1"/>
    <col min="6921" max="6921" width="4.28125" style="0" customWidth="1"/>
    <col min="6922" max="6922" width="11.28125" style="0" customWidth="1"/>
    <col min="6923" max="6923" width="10.00390625" style="0" customWidth="1"/>
    <col min="6924" max="6924" width="14.421875" style="0" customWidth="1"/>
    <col min="6925" max="6925" width="9.421875" style="0" customWidth="1"/>
    <col min="6926" max="6926" width="11.28125" style="0" bestFit="1" customWidth="1"/>
    <col min="6936" max="6936" width="12.28125" style="0" customWidth="1"/>
    <col min="7169" max="7173" width="9.140625" style="0" hidden="1" customWidth="1"/>
    <col min="7174" max="7174" width="4.57421875" style="0" customWidth="1"/>
    <col min="7175" max="7175" width="13.28125" style="0" customWidth="1"/>
    <col min="7176" max="7176" width="49.421875" style="0" customWidth="1"/>
    <col min="7177" max="7177" width="4.28125" style="0" customWidth="1"/>
    <col min="7178" max="7178" width="11.28125" style="0" customWidth="1"/>
    <col min="7179" max="7179" width="10.00390625" style="0" customWidth="1"/>
    <col min="7180" max="7180" width="14.421875" style="0" customWidth="1"/>
    <col min="7181" max="7181" width="9.421875" style="0" customWidth="1"/>
    <col min="7182" max="7182" width="11.28125" style="0" bestFit="1" customWidth="1"/>
    <col min="7192" max="7192" width="12.28125" style="0" customWidth="1"/>
    <col min="7425" max="7429" width="9.140625" style="0" hidden="1" customWidth="1"/>
    <col min="7430" max="7430" width="4.57421875" style="0" customWidth="1"/>
    <col min="7431" max="7431" width="13.28125" style="0" customWidth="1"/>
    <col min="7432" max="7432" width="49.421875" style="0" customWidth="1"/>
    <col min="7433" max="7433" width="4.28125" style="0" customWidth="1"/>
    <col min="7434" max="7434" width="11.28125" style="0" customWidth="1"/>
    <col min="7435" max="7435" width="10.00390625" style="0" customWidth="1"/>
    <col min="7436" max="7436" width="14.421875" style="0" customWidth="1"/>
    <col min="7437" max="7437" width="9.421875" style="0" customWidth="1"/>
    <col min="7438" max="7438" width="11.28125" style="0" bestFit="1" customWidth="1"/>
    <col min="7448" max="7448" width="12.28125" style="0" customWidth="1"/>
    <col min="7681" max="7685" width="9.140625" style="0" hidden="1" customWidth="1"/>
    <col min="7686" max="7686" width="4.57421875" style="0" customWidth="1"/>
    <col min="7687" max="7687" width="13.28125" style="0" customWidth="1"/>
    <col min="7688" max="7688" width="49.421875" style="0" customWidth="1"/>
    <col min="7689" max="7689" width="4.28125" style="0" customWidth="1"/>
    <col min="7690" max="7690" width="11.28125" style="0" customWidth="1"/>
    <col min="7691" max="7691" width="10.00390625" style="0" customWidth="1"/>
    <col min="7692" max="7692" width="14.421875" style="0" customWidth="1"/>
    <col min="7693" max="7693" width="9.421875" style="0" customWidth="1"/>
    <col min="7694" max="7694" width="11.28125" style="0" bestFit="1" customWidth="1"/>
    <col min="7704" max="7704" width="12.28125" style="0" customWidth="1"/>
    <col min="7937" max="7941" width="9.140625" style="0" hidden="1" customWidth="1"/>
    <col min="7942" max="7942" width="4.57421875" style="0" customWidth="1"/>
    <col min="7943" max="7943" width="13.28125" style="0" customWidth="1"/>
    <col min="7944" max="7944" width="49.421875" style="0" customWidth="1"/>
    <col min="7945" max="7945" width="4.28125" style="0" customWidth="1"/>
    <col min="7946" max="7946" width="11.28125" style="0" customWidth="1"/>
    <col min="7947" max="7947" width="10.00390625" style="0" customWidth="1"/>
    <col min="7948" max="7948" width="14.421875" style="0" customWidth="1"/>
    <col min="7949" max="7949" width="9.421875" style="0" customWidth="1"/>
    <col min="7950" max="7950" width="11.28125" style="0" bestFit="1" customWidth="1"/>
    <col min="7960" max="7960" width="12.28125" style="0" customWidth="1"/>
    <col min="8193" max="8197" width="9.140625" style="0" hidden="1" customWidth="1"/>
    <col min="8198" max="8198" width="4.57421875" style="0" customWidth="1"/>
    <col min="8199" max="8199" width="13.28125" style="0" customWidth="1"/>
    <col min="8200" max="8200" width="49.421875" style="0" customWidth="1"/>
    <col min="8201" max="8201" width="4.28125" style="0" customWidth="1"/>
    <col min="8202" max="8202" width="11.28125" style="0" customWidth="1"/>
    <col min="8203" max="8203" width="10.00390625" style="0" customWidth="1"/>
    <col min="8204" max="8204" width="14.421875" style="0" customWidth="1"/>
    <col min="8205" max="8205" width="9.421875" style="0" customWidth="1"/>
    <col min="8206" max="8206" width="11.28125" style="0" bestFit="1" customWidth="1"/>
    <col min="8216" max="8216" width="12.28125" style="0" customWidth="1"/>
    <col min="8449" max="8453" width="9.140625" style="0" hidden="1" customWidth="1"/>
    <col min="8454" max="8454" width="4.57421875" style="0" customWidth="1"/>
    <col min="8455" max="8455" width="13.28125" style="0" customWidth="1"/>
    <col min="8456" max="8456" width="49.421875" style="0" customWidth="1"/>
    <col min="8457" max="8457" width="4.28125" style="0" customWidth="1"/>
    <col min="8458" max="8458" width="11.28125" style="0" customWidth="1"/>
    <col min="8459" max="8459" width="10.00390625" style="0" customWidth="1"/>
    <col min="8460" max="8460" width="14.421875" style="0" customWidth="1"/>
    <col min="8461" max="8461" width="9.421875" style="0" customWidth="1"/>
    <col min="8462" max="8462" width="11.28125" style="0" bestFit="1" customWidth="1"/>
    <col min="8472" max="8472" width="12.28125" style="0" customWidth="1"/>
    <col min="8705" max="8709" width="9.140625" style="0" hidden="1" customWidth="1"/>
    <col min="8710" max="8710" width="4.57421875" style="0" customWidth="1"/>
    <col min="8711" max="8711" width="13.28125" style="0" customWidth="1"/>
    <col min="8712" max="8712" width="49.421875" style="0" customWidth="1"/>
    <col min="8713" max="8713" width="4.28125" style="0" customWidth="1"/>
    <col min="8714" max="8714" width="11.28125" style="0" customWidth="1"/>
    <col min="8715" max="8715" width="10.00390625" style="0" customWidth="1"/>
    <col min="8716" max="8716" width="14.421875" style="0" customWidth="1"/>
    <col min="8717" max="8717" width="9.421875" style="0" customWidth="1"/>
    <col min="8718" max="8718" width="11.28125" style="0" bestFit="1" customWidth="1"/>
    <col min="8728" max="8728" width="12.28125" style="0" customWidth="1"/>
    <col min="8961" max="8965" width="9.140625" style="0" hidden="1" customWidth="1"/>
    <col min="8966" max="8966" width="4.57421875" style="0" customWidth="1"/>
    <col min="8967" max="8967" width="13.28125" style="0" customWidth="1"/>
    <col min="8968" max="8968" width="49.421875" style="0" customWidth="1"/>
    <col min="8969" max="8969" width="4.28125" style="0" customWidth="1"/>
    <col min="8970" max="8970" width="11.28125" style="0" customWidth="1"/>
    <col min="8971" max="8971" width="10.00390625" style="0" customWidth="1"/>
    <col min="8972" max="8972" width="14.421875" style="0" customWidth="1"/>
    <col min="8973" max="8973" width="9.421875" style="0" customWidth="1"/>
    <col min="8974" max="8974" width="11.28125" style="0" bestFit="1" customWidth="1"/>
    <col min="8984" max="8984" width="12.28125" style="0" customWidth="1"/>
    <col min="9217" max="9221" width="9.140625" style="0" hidden="1" customWidth="1"/>
    <col min="9222" max="9222" width="4.57421875" style="0" customWidth="1"/>
    <col min="9223" max="9223" width="13.28125" style="0" customWidth="1"/>
    <col min="9224" max="9224" width="49.421875" style="0" customWidth="1"/>
    <col min="9225" max="9225" width="4.28125" style="0" customWidth="1"/>
    <col min="9226" max="9226" width="11.28125" style="0" customWidth="1"/>
    <col min="9227" max="9227" width="10.00390625" style="0" customWidth="1"/>
    <col min="9228" max="9228" width="14.421875" style="0" customWidth="1"/>
    <col min="9229" max="9229" width="9.421875" style="0" customWidth="1"/>
    <col min="9230" max="9230" width="11.28125" style="0" bestFit="1" customWidth="1"/>
    <col min="9240" max="9240" width="12.28125" style="0" customWidth="1"/>
    <col min="9473" max="9477" width="9.140625" style="0" hidden="1" customWidth="1"/>
    <col min="9478" max="9478" width="4.57421875" style="0" customWidth="1"/>
    <col min="9479" max="9479" width="13.28125" style="0" customWidth="1"/>
    <col min="9480" max="9480" width="49.421875" style="0" customWidth="1"/>
    <col min="9481" max="9481" width="4.28125" style="0" customWidth="1"/>
    <col min="9482" max="9482" width="11.28125" style="0" customWidth="1"/>
    <col min="9483" max="9483" width="10.00390625" style="0" customWidth="1"/>
    <col min="9484" max="9484" width="14.421875" style="0" customWidth="1"/>
    <col min="9485" max="9485" width="9.421875" style="0" customWidth="1"/>
    <col min="9486" max="9486" width="11.28125" style="0" bestFit="1" customWidth="1"/>
    <col min="9496" max="9496" width="12.28125" style="0" customWidth="1"/>
    <col min="9729" max="9733" width="9.140625" style="0" hidden="1" customWidth="1"/>
    <col min="9734" max="9734" width="4.57421875" style="0" customWidth="1"/>
    <col min="9735" max="9735" width="13.28125" style="0" customWidth="1"/>
    <col min="9736" max="9736" width="49.421875" style="0" customWidth="1"/>
    <col min="9737" max="9737" width="4.28125" style="0" customWidth="1"/>
    <col min="9738" max="9738" width="11.28125" style="0" customWidth="1"/>
    <col min="9739" max="9739" width="10.00390625" style="0" customWidth="1"/>
    <col min="9740" max="9740" width="14.421875" style="0" customWidth="1"/>
    <col min="9741" max="9741" width="9.421875" style="0" customWidth="1"/>
    <col min="9742" max="9742" width="11.28125" style="0" bestFit="1" customWidth="1"/>
    <col min="9752" max="9752" width="12.28125" style="0" customWidth="1"/>
    <col min="9985" max="9989" width="9.140625" style="0" hidden="1" customWidth="1"/>
    <col min="9990" max="9990" width="4.57421875" style="0" customWidth="1"/>
    <col min="9991" max="9991" width="13.28125" style="0" customWidth="1"/>
    <col min="9992" max="9992" width="49.421875" style="0" customWidth="1"/>
    <col min="9993" max="9993" width="4.28125" style="0" customWidth="1"/>
    <col min="9994" max="9994" width="11.28125" style="0" customWidth="1"/>
    <col min="9995" max="9995" width="10.00390625" style="0" customWidth="1"/>
    <col min="9996" max="9996" width="14.421875" style="0" customWidth="1"/>
    <col min="9997" max="9997" width="9.421875" style="0" customWidth="1"/>
    <col min="9998" max="9998" width="11.28125" style="0" bestFit="1" customWidth="1"/>
    <col min="10008" max="10008" width="12.28125" style="0" customWidth="1"/>
    <col min="10241" max="10245" width="9.140625" style="0" hidden="1" customWidth="1"/>
    <col min="10246" max="10246" width="4.57421875" style="0" customWidth="1"/>
    <col min="10247" max="10247" width="13.28125" style="0" customWidth="1"/>
    <col min="10248" max="10248" width="49.421875" style="0" customWidth="1"/>
    <col min="10249" max="10249" width="4.28125" style="0" customWidth="1"/>
    <col min="10250" max="10250" width="11.28125" style="0" customWidth="1"/>
    <col min="10251" max="10251" width="10.00390625" style="0" customWidth="1"/>
    <col min="10252" max="10252" width="14.421875" style="0" customWidth="1"/>
    <col min="10253" max="10253" width="9.421875" style="0" customWidth="1"/>
    <col min="10254" max="10254" width="11.28125" style="0" bestFit="1" customWidth="1"/>
    <col min="10264" max="10264" width="12.28125" style="0" customWidth="1"/>
    <col min="10497" max="10501" width="9.140625" style="0" hidden="1" customWidth="1"/>
    <col min="10502" max="10502" width="4.57421875" style="0" customWidth="1"/>
    <col min="10503" max="10503" width="13.28125" style="0" customWidth="1"/>
    <col min="10504" max="10504" width="49.421875" style="0" customWidth="1"/>
    <col min="10505" max="10505" width="4.28125" style="0" customWidth="1"/>
    <col min="10506" max="10506" width="11.28125" style="0" customWidth="1"/>
    <col min="10507" max="10507" width="10.00390625" style="0" customWidth="1"/>
    <col min="10508" max="10508" width="14.421875" style="0" customWidth="1"/>
    <col min="10509" max="10509" width="9.421875" style="0" customWidth="1"/>
    <col min="10510" max="10510" width="11.28125" style="0" bestFit="1" customWidth="1"/>
    <col min="10520" max="10520" width="12.28125" style="0" customWidth="1"/>
    <col min="10753" max="10757" width="9.140625" style="0" hidden="1" customWidth="1"/>
    <col min="10758" max="10758" width="4.57421875" style="0" customWidth="1"/>
    <col min="10759" max="10759" width="13.28125" style="0" customWidth="1"/>
    <col min="10760" max="10760" width="49.421875" style="0" customWidth="1"/>
    <col min="10761" max="10761" width="4.28125" style="0" customWidth="1"/>
    <col min="10762" max="10762" width="11.28125" style="0" customWidth="1"/>
    <col min="10763" max="10763" width="10.00390625" style="0" customWidth="1"/>
    <col min="10764" max="10764" width="14.421875" style="0" customWidth="1"/>
    <col min="10765" max="10765" width="9.421875" style="0" customWidth="1"/>
    <col min="10766" max="10766" width="11.28125" style="0" bestFit="1" customWidth="1"/>
    <col min="10776" max="10776" width="12.28125" style="0" customWidth="1"/>
    <col min="11009" max="11013" width="9.140625" style="0" hidden="1" customWidth="1"/>
    <col min="11014" max="11014" width="4.57421875" style="0" customWidth="1"/>
    <col min="11015" max="11015" width="13.28125" style="0" customWidth="1"/>
    <col min="11016" max="11016" width="49.421875" style="0" customWidth="1"/>
    <col min="11017" max="11017" width="4.28125" style="0" customWidth="1"/>
    <col min="11018" max="11018" width="11.28125" style="0" customWidth="1"/>
    <col min="11019" max="11019" width="10.00390625" style="0" customWidth="1"/>
    <col min="11020" max="11020" width="14.421875" style="0" customWidth="1"/>
    <col min="11021" max="11021" width="9.421875" style="0" customWidth="1"/>
    <col min="11022" max="11022" width="11.28125" style="0" bestFit="1" customWidth="1"/>
    <col min="11032" max="11032" width="12.28125" style="0" customWidth="1"/>
    <col min="11265" max="11269" width="9.140625" style="0" hidden="1" customWidth="1"/>
    <col min="11270" max="11270" width="4.57421875" style="0" customWidth="1"/>
    <col min="11271" max="11271" width="13.28125" style="0" customWidth="1"/>
    <col min="11272" max="11272" width="49.421875" style="0" customWidth="1"/>
    <col min="11273" max="11273" width="4.28125" style="0" customWidth="1"/>
    <col min="11274" max="11274" width="11.28125" style="0" customWidth="1"/>
    <col min="11275" max="11275" width="10.00390625" style="0" customWidth="1"/>
    <col min="11276" max="11276" width="14.421875" style="0" customWidth="1"/>
    <col min="11277" max="11277" width="9.421875" style="0" customWidth="1"/>
    <col min="11278" max="11278" width="11.28125" style="0" bestFit="1" customWidth="1"/>
    <col min="11288" max="11288" width="12.28125" style="0" customWidth="1"/>
    <col min="11521" max="11525" width="9.140625" style="0" hidden="1" customWidth="1"/>
    <col min="11526" max="11526" width="4.57421875" style="0" customWidth="1"/>
    <col min="11527" max="11527" width="13.28125" style="0" customWidth="1"/>
    <col min="11528" max="11528" width="49.421875" style="0" customWidth="1"/>
    <col min="11529" max="11529" width="4.28125" style="0" customWidth="1"/>
    <col min="11530" max="11530" width="11.28125" style="0" customWidth="1"/>
    <col min="11531" max="11531" width="10.00390625" style="0" customWidth="1"/>
    <col min="11532" max="11532" width="14.421875" style="0" customWidth="1"/>
    <col min="11533" max="11533" width="9.421875" style="0" customWidth="1"/>
    <col min="11534" max="11534" width="11.28125" style="0" bestFit="1" customWidth="1"/>
    <col min="11544" max="11544" width="12.28125" style="0" customWidth="1"/>
    <col min="11777" max="11781" width="9.140625" style="0" hidden="1" customWidth="1"/>
    <col min="11782" max="11782" width="4.57421875" style="0" customWidth="1"/>
    <col min="11783" max="11783" width="13.28125" style="0" customWidth="1"/>
    <col min="11784" max="11784" width="49.421875" style="0" customWidth="1"/>
    <col min="11785" max="11785" width="4.28125" style="0" customWidth="1"/>
    <col min="11786" max="11786" width="11.28125" style="0" customWidth="1"/>
    <col min="11787" max="11787" width="10.00390625" style="0" customWidth="1"/>
    <col min="11788" max="11788" width="14.421875" style="0" customWidth="1"/>
    <col min="11789" max="11789" width="9.421875" style="0" customWidth="1"/>
    <col min="11790" max="11790" width="11.28125" style="0" bestFit="1" customWidth="1"/>
    <col min="11800" max="11800" width="12.28125" style="0" customWidth="1"/>
    <col min="12033" max="12037" width="9.140625" style="0" hidden="1" customWidth="1"/>
    <col min="12038" max="12038" width="4.57421875" style="0" customWidth="1"/>
    <col min="12039" max="12039" width="13.28125" style="0" customWidth="1"/>
    <col min="12040" max="12040" width="49.421875" style="0" customWidth="1"/>
    <col min="12041" max="12041" width="4.28125" style="0" customWidth="1"/>
    <col min="12042" max="12042" width="11.28125" style="0" customWidth="1"/>
    <col min="12043" max="12043" width="10.00390625" style="0" customWidth="1"/>
    <col min="12044" max="12044" width="14.421875" style="0" customWidth="1"/>
    <col min="12045" max="12045" width="9.421875" style="0" customWidth="1"/>
    <col min="12046" max="12046" width="11.28125" style="0" bestFit="1" customWidth="1"/>
    <col min="12056" max="12056" width="12.28125" style="0" customWidth="1"/>
    <col min="12289" max="12293" width="9.140625" style="0" hidden="1" customWidth="1"/>
    <col min="12294" max="12294" width="4.57421875" style="0" customWidth="1"/>
    <col min="12295" max="12295" width="13.28125" style="0" customWidth="1"/>
    <col min="12296" max="12296" width="49.421875" style="0" customWidth="1"/>
    <col min="12297" max="12297" width="4.28125" style="0" customWidth="1"/>
    <col min="12298" max="12298" width="11.28125" style="0" customWidth="1"/>
    <col min="12299" max="12299" width="10.00390625" style="0" customWidth="1"/>
    <col min="12300" max="12300" width="14.421875" style="0" customWidth="1"/>
    <col min="12301" max="12301" width="9.421875" style="0" customWidth="1"/>
    <col min="12302" max="12302" width="11.28125" style="0" bestFit="1" customWidth="1"/>
    <col min="12312" max="12312" width="12.28125" style="0" customWidth="1"/>
    <col min="12545" max="12549" width="9.140625" style="0" hidden="1" customWidth="1"/>
    <col min="12550" max="12550" width="4.57421875" style="0" customWidth="1"/>
    <col min="12551" max="12551" width="13.28125" style="0" customWidth="1"/>
    <col min="12552" max="12552" width="49.421875" style="0" customWidth="1"/>
    <col min="12553" max="12553" width="4.28125" style="0" customWidth="1"/>
    <col min="12554" max="12554" width="11.28125" style="0" customWidth="1"/>
    <col min="12555" max="12555" width="10.00390625" style="0" customWidth="1"/>
    <col min="12556" max="12556" width="14.421875" style="0" customWidth="1"/>
    <col min="12557" max="12557" width="9.421875" style="0" customWidth="1"/>
    <col min="12558" max="12558" width="11.28125" style="0" bestFit="1" customWidth="1"/>
    <col min="12568" max="12568" width="12.28125" style="0" customWidth="1"/>
    <col min="12801" max="12805" width="9.140625" style="0" hidden="1" customWidth="1"/>
    <col min="12806" max="12806" width="4.57421875" style="0" customWidth="1"/>
    <col min="12807" max="12807" width="13.28125" style="0" customWidth="1"/>
    <col min="12808" max="12808" width="49.421875" style="0" customWidth="1"/>
    <col min="12809" max="12809" width="4.28125" style="0" customWidth="1"/>
    <col min="12810" max="12810" width="11.28125" style="0" customWidth="1"/>
    <col min="12811" max="12811" width="10.00390625" style="0" customWidth="1"/>
    <col min="12812" max="12812" width="14.421875" style="0" customWidth="1"/>
    <col min="12813" max="12813" width="9.421875" style="0" customWidth="1"/>
    <col min="12814" max="12814" width="11.28125" style="0" bestFit="1" customWidth="1"/>
    <col min="12824" max="12824" width="12.28125" style="0" customWidth="1"/>
    <col min="13057" max="13061" width="9.140625" style="0" hidden="1" customWidth="1"/>
    <col min="13062" max="13062" width="4.57421875" style="0" customWidth="1"/>
    <col min="13063" max="13063" width="13.28125" style="0" customWidth="1"/>
    <col min="13064" max="13064" width="49.421875" style="0" customWidth="1"/>
    <col min="13065" max="13065" width="4.28125" style="0" customWidth="1"/>
    <col min="13066" max="13066" width="11.28125" style="0" customWidth="1"/>
    <col min="13067" max="13067" width="10.00390625" style="0" customWidth="1"/>
    <col min="13068" max="13068" width="14.421875" style="0" customWidth="1"/>
    <col min="13069" max="13069" width="9.421875" style="0" customWidth="1"/>
    <col min="13070" max="13070" width="11.28125" style="0" bestFit="1" customWidth="1"/>
    <col min="13080" max="13080" width="12.28125" style="0" customWidth="1"/>
    <col min="13313" max="13317" width="9.140625" style="0" hidden="1" customWidth="1"/>
    <col min="13318" max="13318" width="4.57421875" style="0" customWidth="1"/>
    <col min="13319" max="13319" width="13.28125" style="0" customWidth="1"/>
    <col min="13320" max="13320" width="49.421875" style="0" customWidth="1"/>
    <col min="13321" max="13321" width="4.28125" style="0" customWidth="1"/>
    <col min="13322" max="13322" width="11.28125" style="0" customWidth="1"/>
    <col min="13323" max="13323" width="10.00390625" style="0" customWidth="1"/>
    <col min="13324" max="13324" width="14.421875" style="0" customWidth="1"/>
    <col min="13325" max="13325" width="9.421875" style="0" customWidth="1"/>
    <col min="13326" max="13326" width="11.28125" style="0" bestFit="1" customWidth="1"/>
    <col min="13336" max="13336" width="12.28125" style="0" customWidth="1"/>
    <col min="13569" max="13573" width="9.140625" style="0" hidden="1" customWidth="1"/>
    <col min="13574" max="13574" width="4.57421875" style="0" customWidth="1"/>
    <col min="13575" max="13575" width="13.28125" style="0" customWidth="1"/>
    <col min="13576" max="13576" width="49.421875" style="0" customWidth="1"/>
    <col min="13577" max="13577" width="4.28125" style="0" customWidth="1"/>
    <col min="13578" max="13578" width="11.28125" style="0" customWidth="1"/>
    <col min="13579" max="13579" width="10.00390625" style="0" customWidth="1"/>
    <col min="13580" max="13580" width="14.421875" style="0" customWidth="1"/>
    <col min="13581" max="13581" width="9.421875" style="0" customWidth="1"/>
    <col min="13582" max="13582" width="11.28125" style="0" bestFit="1" customWidth="1"/>
    <col min="13592" max="13592" width="12.28125" style="0" customWidth="1"/>
    <col min="13825" max="13829" width="9.140625" style="0" hidden="1" customWidth="1"/>
    <col min="13830" max="13830" width="4.57421875" style="0" customWidth="1"/>
    <col min="13831" max="13831" width="13.28125" style="0" customWidth="1"/>
    <col min="13832" max="13832" width="49.421875" style="0" customWidth="1"/>
    <col min="13833" max="13833" width="4.28125" style="0" customWidth="1"/>
    <col min="13834" max="13834" width="11.28125" style="0" customWidth="1"/>
    <col min="13835" max="13835" width="10.00390625" style="0" customWidth="1"/>
    <col min="13836" max="13836" width="14.421875" style="0" customWidth="1"/>
    <col min="13837" max="13837" width="9.421875" style="0" customWidth="1"/>
    <col min="13838" max="13838" width="11.28125" style="0" bestFit="1" customWidth="1"/>
    <col min="13848" max="13848" width="12.28125" style="0" customWidth="1"/>
    <col min="14081" max="14085" width="9.140625" style="0" hidden="1" customWidth="1"/>
    <col min="14086" max="14086" width="4.57421875" style="0" customWidth="1"/>
    <col min="14087" max="14087" width="13.28125" style="0" customWidth="1"/>
    <col min="14088" max="14088" width="49.421875" style="0" customWidth="1"/>
    <col min="14089" max="14089" width="4.28125" style="0" customWidth="1"/>
    <col min="14090" max="14090" width="11.28125" style="0" customWidth="1"/>
    <col min="14091" max="14091" width="10.00390625" style="0" customWidth="1"/>
    <col min="14092" max="14092" width="14.421875" style="0" customWidth="1"/>
    <col min="14093" max="14093" width="9.421875" style="0" customWidth="1"/>
    <col min="14094" max="14094" width="11.28125" style="0" bestFit="1" customWidth="1"/>
    <col min="14104" max="14104" width="12.28125" style="0" customWidth="1"/>
    <col min="14337" max="14341" width="9.140625" style="0" hidden="1" customWidth="1"/>
    <col min="14342" max="14342" width="4.57421875" style="0" customWidth="1"/>
    <col min="14343" max="14343" width="13.28125" style="0" customWidth="1"/>
    <col min="14344" max="14344" width="49.421875" style="0" customWidth="1"/>
    <col min="14345" max="14345" width="4.28125" style="0" customWidth="1"/>
    <col min="14346" max="14346" width="11.28125" style="0" customWidth="1"/>
    <col min="14347" max="14347" width="10.00390625" style="0" customWidth="1"/>
    <col min="14348" max="14348" width="14.421875" style="0" customWidth="1"/>
    <col min="14349" max="14349" width="9.421875" style="0" customWidth="1"/>
    <col min="14350" max="14350" width="11.28125" style="0" bestFit="1" customWidth="1"/>
    <col min="14360" max="14360" width="12.28125" style="0" customWidth="1"/>
    <col min="14593" max="14597" width="9.140625" style="0" hidden="1" customWidth="1"/>
    <col min="14598" max="14598" width="4.57421875" style="0" customWidth="1"/>
    <col min="14599" max="14599" width="13.28125" style="0" customWidth="1"/>
    <col min="14600" max="14600" width="49.421875" style="0" customWidth="1"/>
    <col min="14601" max="14601" width="4.28125" style="0" customWidth="1"/>
    <col min="14602" max="14602" width="11.28125" style="0" customWidth="1"/>
    <col min="14603" max="14603" width="10.00390625" style="0" customWidth="1"/>
    <col min="14604" max="14604" width="14.421875" style="0" customWidth="1"/>
    <col min="14605" max="14605" width="9.421875" style="0" customWidth="1"/>
    <col min="14606" max="14606" width="11.28125" style="0" bestFit="1" customWidth="1"/>
    <col min="14616" max="14616" width="12.28125" style="0" customWidth="1"/>
    <col min="14849" max="14853" width="9.140625" style="0" hidden="1" customWidth="1"/>
    <col min="14854" max="14854" width="4.57421875" style="0" customWidth="1"/>
    <col min="14855" max="14855" width="13.28125" style="0" customWidth="1"/>
    <col min="14856" max="14856" width="49.421875" style="0" customWidth="1"/>
    <col min="14857" max="14857" width="4.28125" style="0" customWidth="1"/>
    <col min="14858" max="14858" width="11.28125" style="0" customWidth="1"/>
    <col min="14859" max="14859" width="10.00390625" style="0" customWidth="1"/>
    <col min="14860" max="14860" width="14.421875" style="0" customWidth="1"/>
    <col min="14861" max="14861" width="9.421875" style="0" customWidth="1"/>
    <col min="14862" max="14862" width="11.28125" style="0" bestFit="1" customWidth="1"/>
    <col min="14872" max="14872" width="12.28125" style="0" customWidth="1"/>
    <col min="15105" max="15109" width="9.140625" style="0" hidden="1" customWidth="1"/>
    <col min="15110" max="15110" width="4.57421875" style="0" customWidth="1"/>
    <col min="15111" max="15111" width="13.28125" style="0" customWidth="1"/>
    <col min="15112" max="15112" width="49.421875" style="0" customWidth="1"/>
    <col min="15113" max="15113" width="4.28125" style="0" customWidth="1"/>
    <col min="15114" max="15114" width="11.28125" style="0" customWidth="1"/>
    <col min="15115" max="15115" width="10.00390625" style="0" customWidth="1"/>
    <col min="15116" max="15116" width="14.421875" style="0" customWidth="1"/>
    <col min="15117" max="15117" width="9.421875" style="0" customWidth="1"/>
    <col min="15118" max="15118" width="11.28125" style="0" bestFit="1" customWidth="1"/>
    <col min="15128" max="15128" width="12.28125" style="0" customWidth="1"/>
    <col min="15361" max="15365" width="9.140625" style="0" hidden="1" customWidth="1"/>
    <col min="15366" max="15366" width="4.57421875" style="0" customWidth="1"/>
    <col min="15367" max="15367" width="13.28125" style="0" customWidth="1"/>
    <col min="15368" max="15368" width="49.421875" style="0" customWidth="1"/>
    <col min="15369" max="15369" width="4.28125" style="0" customWidth="1"/>
    <col min="15370" max="15370" width="11.28125" style="0" customWidth="1"/>
    <col min="15371" max="15371" width="10.00390625" style="0" customWidth="1"/>
    <col min="15372" max="15372" width="14.421875" style="0" customWidth="1"/>
    <col min="15373" max="15373" width="9.421875" style="0" customWidth="1"/>
    <col min="15374" max="15374" width="11.28125" style="0" bestFit="1" customWidth="1"/>
    <col min="15384" max="15384" width="12.28125" style="0" customWidth="1"/>
    <col min="15617" max="15621" width="9.140625" style="0" hidden="1" customWidth="1"/>
    <col min="15622" max="15622" width="4.57421875" style="0" customWidth="1"/>
    <col min="15623" max="15623" width="13.28125" style="0" customWidth="1"/>
    <col min="15624" max="15624" width="49.421875" style="0" customWidth="1"/>
    <col min="15625" max="15625" width="4.28125" style="0" customWidth="1"/>
    <col min="15626" max="15626" width="11.28125" style="0" customWidth="1"/>
    <col min="15627" max="15627" width="10.00390625" style="0" customWidth="1"/>
    <col min="15628" max="15628" width="14.421875" style="0" customWidth="1"/>
    <col min="15629" max="15629" width="9.421875" style="0" customWidth="1"/>
    <col min="15630" max="15630" width="11.28125" style="0" bestFit="1" customWidth="1"/>
    <col min="15640" max="15640" width="12.28125" style="0" customWidth="1"/>
    <col min="15873" max="15877" width="9.140625" style="0" hidden="1" customWidth="1"/>
    <col min="15878" max="15878" width="4.57421875" style="0" customWidth="1"/>
    <col min="15879" max="15879" width="13.28125" style="0" customWidth="1"/>
    <col min="15880" max="15880" width="49.421875" style="0" customWidth="1"/>
    <col min="15881" max="15881" width="4.28125" style="0" customWidth="1"/>
    <col min="15882" max="15882" width="11.28125" style="0" customWidth="1"/>
    <col min="15883" max="15883" width="10.00390625" style="0" customWidth="1"/>
    <col min="15884" max="15884" width="14.421875" style="0" customWidth="1"/>
    <col min="15885" max="15885" width="9.421875" style="0" customWidth="1"/>
    <col min="15886" max="15886" width="11.28125" style="0" bestFit="1" customWidth="1"/>
    <col min="15896" max="15896" width="12.28125" style="0" customWidth="1"/>
    <col min="16129" max="16133" width="9.140625" style="0" hidden="1" customWidth="1"/>
    <col min="16134" max="16134" width="4.57421875" style="0" customWidth="1"/>
    <col min="16135" max="16135" width="13.28125" style="0" customWidth="1"/>
    <col min="16136" max="16136" width="49.421875" style="0" customWidth="1"/>
    <col min="16137" max="16137" width="4.28125" style="0" customWidth="1"/>
    <col min="16138" max="16138" width="11.28125" style="0" customWidth="1"/>
    <col min="16139" max="16139" width="10.00390625" style="0" customWidth="1"/>
    <col min="16140" max="16140" width="14.421875" style="0" customWidth="1"/>
    <col min="16141" max="16141" width="9.421875" style="0" customWidth="1"/>
    <col min="16142" max="16142" width="11.28125" style="0" bestFit="1" customWidth="1"/>
    <col min="16152" max="16152" width="12.28125" style="0" customWidth="1"/>
  </cols>
  <sheetData>
    <row r="1" spans="6:12" ht="15">
      <c r="F1" s="450" t="s">
        <v>2379</v>
      </c>
      <c r="G1" s="450"/>
      <c r="H1" s="450"/>
      <c r="I1" s="450"/>
      <c r="J1" s="450"/>
      <c r="K1" s="450"/>
      <c r="L1" s="450"/>
    </row>
    <row r="2" spans="7:12" ht="22.5" customHeight="1">
      <c r="G2" s="440" t="s">
        <v>1055</v>
      </c>
      <c r="H2" s="440"/>
      <c r="I2" s="440"/>
      <c r="J2" s="440"/>
      <c r="K2" s="440"/>
      <c r="L2" s="440"/>
    </row>
    <row r="3" ht="15">
      <c r="G3" s="144" t="s">
        <v>1617</v>
      </c>
    </row>
    <row r="4" spans="7:12" ht="15">
      <c r="G4" s="145" t="s">
        <v>1618</v>
      </c>
      <c r="L4" s="146">
        <f>L13</f>
        <v>0</v>
      </c>
    </row>
    <row r="5" spans="1:12" ht="15">
      <c r="A5" s="153"/>
      <c r="B5" s="153"/>
      <c r="C5" s="153"/>
      <c r="D5" s="153"/>
      <c r="E5" s="153"/>
      <c r="F5" s="154"/>
      <c r="G5" s="155" t="s">
        <v>1583</v>
      </c>
      <c r="H5" s="156" t="s">
        <v>2028</v>
      </c>
      <c r="I5" s="157"/>
      <c r="J5" s="158"/>
      <c r="K5" s="159"/>
      <c r="L5" s="160">
        <f>L24</f>
        <v>0</v>
      </c>
    </row>
    <row r="6" spans="10:12" ht="15">
      <c r="J6" s="161" t="s">
        <v>1064</v>
      </c>
      <c r="L6" s="146">
        <f>SUM(L4:L5)</f>
        <v>0</v>
      </c>
    </row>
    <row r="8" spans="6:12" ht="21.6" customHeight="1">
      <c r="F8" s="162"/>
      <c r="G8" s="163"/>
      <c r="H8" s="164"/>
      <c r="I8" s="164"/>
      <c r="J8" s="165"/>
      <c r="K8" s="166"/>
      <c r="L8" s="167"/>
    </row>
    <row r="9" spans="6:12" s="168" customFormat="1" ht="13.5" thickBot="1">
      <c r="F9" s="169" t="s">
        <v>1065</v>
      </c>
      <c r="G9" s="170" t="s">
        <v>1066</v>
      </c>
      <c r="H9" s="171" t="s">
        <v>1067</v>
      </c>
      <c r="I9" s="172" t="s">
        <v>1068</v>
      </c>
      <c r="J9" s="169" t="s">
        <v>1069</v>
      </c>
      <c r="K9" s="169" t="s">
        <v>1070</v>
      </c>
      <c r="L9" s="173" t="s">
        <v>1071</v>
      </c>
    </row>
    <row r="10" spans="6:12" ht="11.25" customHeight="1">
      <c r="F10" s="174"/>
      <c r="G10" s="175"/>
      <c r="H10" s="176"/>
      <c r="I10" s="177"/>
      <c r="J10" s="174"/>
      <c r="K10" s="174"/>
      <c r="L10" s="178"/>
    </row>
    <row r="11" spans="6:12" s="179" customFormat="1" ht="18.75" customHeight="1">
      <c r="F11" s="180"/>
      <c r="G11" s="181"/>
      <c r="H11" s="144" t="s">
        <v>1617</v>
      </c>
      <c r="I11" s="182"/>
      <c r="J11" s="183"/>
      <c r="K11" s="184"/>
      <c r="L11" s="185">
        <f>SUBTOTAL(9,L12:L50)</f>
        <v>0</v>
      </c>
    </row>
    <row r="12" spans="6:12" s="199" customFormat="1" ht="12.75" customHeight="1" outlineLevel="2">
      <c r="F12" s="200"/>
      <c r="G12" s="201"/>
      <c r="H12" s="201"/>
      <c r="I12" s="202"/>
      <c r="J12" s="203"/>
      <c r="K12" s="204"/>
      <c r="L12" s="205"/>
    </row>
    <row r="13" spans="6:12" s="186" customFormat="1" ht="16.5" customHeight="1" outlineLevel="1">
      <c r="F13" s="187"/>
      <c r="G13" s="176"/>
      <c r="H13" s="145" t="s">
        <v>1618</v>
      </c>
      <c r="I13" s="177"/>
      <c r="J13" s="188"/>
      <c r="K13" s="189"/>
      <c r="L13" s="190">
        <f>SUBTOTAL(9,L14:L21)</f>
        <v>0</v>
      </c>
    </row>
    <row r="14" spans="6:12" s="191" customFormat="1" ht="12" outlineLevel="2">
      <c r="F14" s="192">
        <v>9</v>
      </c>
      <c r="G14" s="193" t="s">
        <v>1186</v>
      </c>
      <c r="H14" s="194" t="s">
        <v>1187</v>
      </c>
      <c r="I14" s="195" t="s">
        <v>1080</v>
      </c>
      <c r="J14" s="196">
        <v>60</v>
      </c>
      <c r="K14" s="197">
        <v>0</v>
      </c>
      <c r="L14" s="198">
        <f aca="true" t="shared" si="0" ref="L14:L20">J14*K14</f>
        <v>0</v>
      </c>
    </row>
    <row r="15" spans="6:12" s="191" customFormat="1" ht="12" outlineLevel="2">
      <c r="F15" s="192">
        <v>10</v>
      </c>
      <c r="G15" s="193" t="s">
        <v>1188</v>
      </c>
      <c r="H15" s="194" t="s">
        <v>1189</v>
      </c>
      <c r="I15" s="195" t="s">
        <v>1080</v>
      </c>
      <c r="J15" s="196">
        <v>60</v>
      </c>
      <c r="K15" s="197">
        <v>0</v>
      </c>
      <c r="L15" s="198">
        <f t="shared" si="0"/>
        <v>0</v>
      </c>
    </row>
    <row r="16" spans="6:12" s="191" customFormat="1" ht="24" outlineLevel="2">
      <c r="F16" s="192">
        <v>25</v>
      </c>
      <c r="G16" s="193" t="s">
        <v>1220</v>
      </c>
      <c r="H16" s="194" t="s">
        <v>1221</v>
      </c>
      <c r="I16" s="195" t="s">
        <v>1107</v>
      </c>
      <c r="J16" s="196">
        <v>1</v>
      </c>
      <c r="K16" s="197">
        <v>0</v>
      </c>
      <c r="L16" s="198">
        <f t="shared" si="0"/>
        <v>0</v>
      </c>
    </row>
    <row r="17" spans="6:12" s="191" customFormat="1" ht="24" outlineLevel="2">
      <c r="F17" s="192">
        <v>26</v>
      </c>
      <c r="G17" s="193" t="s">
        <v>1222</v>
      </c>
      <c r="H17" s="194" t="s">
        <v>1223</v>
      </c>
      <c r="I17" s="195" t="s">
        <v>1080</v>
      </c>
      <c r="J17" s="196">
        <v>60</v>
      </c>
      <c r="K17" s="197">
        <v>0</v>
      </c>
      <c r="L17" s="198">
        <f t="shared" si="0"/>
        <v>0</v>
      </c>
    </row>
    <row r="18" spans="6:12" s="191" customFormat="1" ht="12" outlineLevel="2">
      <c r="F18" s="192">
        <v>27</v>
      </c>
      <c r="G18" s="193" t="s">
        <v>1224</v>
      </c>
      <c r="H18" s="194" t="s">
        <v>1225</v>
      </c>
      <c r="I18" s="195" t="s">
        <v>1107</v>
      </c>
      <c r="J18" s="196">
        <v>8</v>
      </c>
      <c r="K18" s="197">
        <v>0</v>
      </c>
      <c r="L18" s="198">
        <f t="shared" si="0"/>
        <v>0</v>
      </c>
    </row>
    <row r="19" spans="6:12" s="191" customFormat="1" ht="12" outlineLevel="2">
      <c r="F19" s="192">
        <v>28</v>
      </c>
      <c r="G19" s="193" t="s">
        <v>1226</v>
      </c>
      <c r="H19" s="194" t="s">
        <v>1227</v>
      </c>
      <c r="I19" s="195" t="s">
        <v>1107</v>
      </c>
      <c r="J19" s="196">
        <v>5</v>
      </c>
      <c r="K19" s="197">
        <v>0</v>
      </c>
      <c r="L19" s="198">
        <f t="shared" si="0"/>
        <v>0</v>
      </c>
    </row>
    <row r="20" spans="6:12" s="191" customFormat="1" ht="12" outlineLevel="2">
      <c r="F20" s="192">
        <v>31</v>
      </c>
      <c r="G20" s="193" t="s">
        <v>1232</v>
      </c>
      <c r="H20" s="194" t="s">
        <v>1233</v>
      </c>
      <c r="I20" s="195" t="s">
        <v>688</v>
      </c>
      <c r="J20" s="196">
        <v>0</v>
      </c>
      <c r="K20" s="197">
        <f>SUM(L14:L19)/100</f>
        <v>0</v>
      </c>
      <c r="L20" s="198">
        <f t="shared" si="0"/>
        <v>0</v>
      </c>
    </row>
    <row r="21" spans="6:12" s="199" customFormat="1" ht="12.75" customHeight="1" outlineLevel="2">
      <c r="F21" s="200"/>
      <c r="G21" s="201"/>
      <c r="H21" s="201"/>
      <c r="I21" s="202"/>
      <c r="J21" s="203"/>
      <c r="K21" s="204"/>
      <c r="L21" s="205"/>
    </row>
    <row r="22" spans="6:12" s="199" customFormat="1" ht="12.75" customHeight="1" outlineLevel="2">
      <c r="F22" s="200"/>
      <c r="G22" s="201"/>
      <c r="H22" s="201"/>
      <c r="I22" s="202"/>
      <c r="J22" s="203">
        <v>0</v>
      </c>
      <c r="K22" s="204"/>
      <c r="L22" s="205"/>
    </row>
    <row r="23" spans="6:12" s="199" customFormat="1" ht="12.75" customHeight="1" outlineLevel="1">
      <c r="F23" s="200"/>
      <c r="G23" s="201"/>
      <c r="H23" s="201"/>
      <c r="I23" s="202"/>
      <c r="J23" s="203">
        <v>0</v>
      </c>
      <c r="K23" s="204"/>
      <c r="L23" s="205"/>
    </row>
    <row r="24" spans="6:25" ht="15">
      <c r="F24" s="187"/>
      <c r="G24" s="176"/>
      <c r="H24" s="145" t="s">
        <v>2027</v>
      </c>
      <c r="I24" s="177"/>
      <c r="J24" s="188"/>
      <c r="K24" s="189"/>
      <c r="L24" s="190">
        <f>SUBTOTAL(9,L25:L48)</f>
        <v>0</v>
      </c>
      <c r="N24" s="228"/>
      <c r="O24" s="229"/>
      <c r="P24" s="228"/>
      <c r="Q24" s="228"/>
      <c r="R24" s="228"/>
      <c r="S24" s="230"/>
      <c r="T24" s="227"/>
      <c r="U24" s="227"/>
      <c r="V24" s="227"/>
      <c r="W24" s="227"/>
      <c r="X24" s="227"/>
      <c r="Y24" s="227"/>
    </row>
    <row r="25" spans="6:25" ht="15">
      <c r="F25" s="192">
        <v>1</v>
      </c>
      <c r="G25" s="221" t="s">
        <v>1584</v>
      </c>
      <c r="H25" s="208" t="s">
        <v>1585</v>
      </c>
      <c r="I25" s="209" t="s">
        <v>95</v>
      </c>
      <c r="J25" s="196">
        <v>8.48</v>
      </c>
      <c r="K25" s="212">
        <v>0</v>
      </c>
      <c r="L25" s="212">
        <f>J25*K25</f>
        <v>0</v>
      </c>
      <c r="N25" s="231"/>
      <c r="O25" s="231"/>
      <c r="P25" s="231"/>
      <c r="Q25" s="232"/>
      <c r="R25" s="233"/>
      <c r="S25" s="234"/>
      <c r="T25" s="227"/>
      <c r="U25" s="227"/>
      <c r="V25" s="235"/>
      <c r="W25" s="236"/>
      <c r="X25" s="237"/>
      <c r="Y25" s="227"/>
    </row>
    <row r="26" spans="6:25" ht="15">
      <c r="F26" s="192">
        <v>2</v>
      </c>
      <c r="G26" s="221" t="s">
        <v>1586</v>
      </c>
      <c r="H26" s="208" t="s">
        <v>1587</v>
      </c>
      <c r="I26" s="209" t="s">
        <v>95</v>
      </c>
      <c r="J26" s="196">
        <v>60.72</v>
      </c>
      <c r="K26" s="212">
        <v>0</v>
      </c>
      <c r="L26" s="212">
        <f aca="true" t="shared" si="1" ref="L26:L48">J26*K26</f>
        <v>0</v>
      </c>
      <c r="N26" s="231"/>
      <c r="O26" s="231"/>
      <c r="P26" s="231"/>
      <c r="Q26" s="232"/>
      <c r="R26" s="233"/>
      <c r="S26" s="234"/>
      <c r="T26" s="227"/>
      <c r="U26" s="227"/>
      <c r="V26" s="235"/>
      <c r="W26" s="236"/>
      <c r="X26" s="237"/>
      <c r="Y26" s="227"/>
    </row>
    <row r="27" spans="6:25" ht="15">
      <c r="F27" s="192">
        <v>3</v>
      </c>
      <c r="G27" s="221" t="s">
        <v>1588</v>
      </c>
      <c r="H27" s="208" t="s">
        <v>1589</v>
      </c>
      <c r="I27" s="209" t="s">
        <v>95</v>
      </c>
      <c r="J27" s="196">
        <v>60.72</v>
      </c>
      <c r="K27" s="212">
        <v>0</v>
      </c>
      <c r="L27" s="212">
        <f t="shared" si="1"/>
        <v>0</v>
      </c>
      <c r="N27" s="231"/>
      <c r="O27" s="231"/>
      <c r="P27" s="231"/>
      <c r="Q27" s="232"/>
      <c r="R27" s="233"/>
      <c r="S27" s="234"/>
      <c r="T27" s="227"/>
      <c r="U27" s="227"/>
      <c r="V27" s="235"/>
      <c r="W27" s="236"/>
      <c r="X27" s="237"/>
      <c r="Y27" s="227"/>
    </row>
    <row r="28" spans="6:25" ht="15">
      <c r="F28" s="192">
        <v>4</v>
      </c>
      <c r="G28" s="221" t="s">
        <v>107</v>
      </c>
      <c r="H28" s="208" t="s">
        <v>108</v>
      </c>
      <c r="I28" s="209" t="s">
        <v>109</v>
      </c>
      <c r="J28" s="196">
        <v>180</v>
      </c>
      <c r="K28" s="212">
        <v>0</v>
      </c>
      <c r="L28" s="212">
        <f t="shared" si="1"/>
        <v>0</v>
      </c>
      <c r="N28" s="231"/>
      <c r="O28" s="231"/>
      <c r="P28" s="231"/>
      <c r="Q28" s="232"/>
      <c r="R28" s="233"/>
      <c r="S28" s="234"/>
      <c r="T28" s="227"/>
      <c r="U28" s="227"/>
      <c r="V28" s="235"/>
      <c r="W28" s="236"/>
      <c r="X28" s="237"/>
      <c r="Y28" s="227"/>
    </row>
    <row r="29" spans="6:25" ht="15">
      <c r="F29" s="192">
        <v>5</v>
      </c>
      <c r="G29" s="221" t="s">
        <v>112</v>
      </c>
      <c r="H29" s="208" t="s">
        <v>113</v>
      </c>
      <c r="I29" s="209" t="s">
        <v>109</v>
      </c>
      <c r="J29" s="196">
        <v>180</v>
      </c>
      <c r="K29" s="212">
        <v>0</v>
      </c>
      <c r="L29" s="212">
        <f t="shared" si="1"/>
        <v>0</v>
      </c>
      <c r="N29" s="231"/>
      <c r="O29" s="231"/>
      <c r="P29" s="231"/>
      <c r="Q29" s="232"/>
      <c r="R29" s="233"/>
      <c r="S29" s="234"/>
      <c r="T29" s="227"/>
      <c r="U29" s="227"/>
      <c r="V29" s="235"/>
      <c r="W29" s="236"/>
      <c r="X29" s="237"/>
      <c r="Y29" s="227"/>
    </row>
    <row r="30" spans="6:25" ht="15">
      <c r="F30" s="192">
        <v>6</v>
      </c>
      <c r="G30" s="221" t="s">
        <v>1590</v>
      </c>
      <c r="H30" s="208" t="s">
        <v>1591</v>
      </c>
      <c r="I30" s="209" t="s">
        <v>95</v>
      </c>
      <c r="J30" s="196">
        <v>24</v>
      </c>
      <c r="K30" s="212">
        <v>0</v>
      </c>
      <c r="L30" s="212">
        <f t="shared" si="1"/>
        <v>0</v>
      </c>
      <c r="N30" s="231"/>
      <c r="O30" s="231"/>
      <c r="P30" s="231"/>
      <c r="Q30" s="232"/>
      <c r="R30" s="233"/>
      <c r="S30" s="234"/>
      <c r="T30" s="227"/>
      <c r="U30" s="227"/>
      <c r="V30" s="235"/>
      <c r="W30" s="236"/>
      <c r="X30" s="237"/>
      <c r="Y30" s="227"/>
    </row>
    <row r="31" spans="6:25" ht="15">
      <c r="F31" s="192">
        <v>7</v>
      </c>
      <c r="G31" s="221" t="s">
        <v>121</v>
      </c>
      <c r="H31" s="208" t="s">
        <v>122</v>
      </c>
      <c r="I31" s="209" t="s">
        <v>95</v>
      </c>
      <c r="J31" s="196">
        <v>14.4</v>
      </c>
      <c r="K31" s="212">
        <v>0</v>
      </c>
      <c r="L31" s="212">
        <f t="shared" si="1"/>
        <v>0</v>
      </c>
      <c r="N31" s="231"/>
      <c r="O31" s="231"/>
      <c r="P31" s="231"/>
      <c r="Q31" s="232"/>
      <c r="R31" s="233"/>
      <c r="S31" s="234"/>
      <c r="T31" s="227"/>
      <c r="U31" s="227"/>
      <c r="V31" s="235"/>
      <c r="W31" s="236"/>
      <c r="X31" s="237"/>
      <c r="Y31" s="227"/>
    </row>
    <row r="32" spans="6:25" ht="15">
      <c r="F32" s="192">
        <v>8</v>
      </c>
      <c r="G32" s="221" t="s">
        <v>125</v>
      </c>
      <c r="H32" s="208" t="s">
        <v>126</v>
      </c>
      <c r="I32" s="209" t="s">
        <v>95</v>
      </c>
      <c r="J32" s="196">
        <v>288</v>
      </c>
      <c r="K32" s="212">
        <v>0</v>
      </c>
      <c r="L32" s="212">
        <f t="shared" si="1"/>
        <v>0</v>
      </c>
      <c r="N32" s="231"/>
      <c r="O32" s="231"/>
      <c r="P32" s="231"/>
      <c r="Q32" s="232"/>
      <c r="R32" s="233"/>
      <c r="S32" s="234"/>
      <c r="T32" s="227"/>
      <c r="U32" s="227"/>
      <c r="V32" s="235"/>
      <c r="W32" s="236"/>
      <c r="X32" s="237"/>
      <c r="Y32" s="227"/>
    </row>
    <row r="33" spans="6:25" ht="15">
      <c r="F33" s="192">
        <v>9</v>
      </c>
      <c r="G33" s="221" t="s">
        <v>119</v>
      </c>
      <c r="H33" s="208" t="s">
        <v>120</v>
      </c>
      <c r="I33" s="209" t="s">
        <v>95</v>
      </c>
      <c r="J33" s="196">
        <v>14.4</v>
      </c>
      <c r="K33" s="212">
        <v>0</v>
      </c>
      <c r="L33" s="212">
        <f t="shared" si="1"/>
        <v>0</v>
      </c>
      <c r="N33" s="231"/>
      <c r="O33" s="231"/>
      <c r="P33" s="231"/>
      <c r="Q33" s="232"/>
      <c r="R33" s="233"/>
      <c r="S33" s="234"/>
      <c r="T33" s="227"/>
      <c r="U33" s="227"/>
      <c r="V33" s="235"/>
      <c r="W33" s="236"/>
      <c r="X33" s="237"/>
      <c r="Y33" s="227"/>
    </row>
    <row r="34" spans="6:25" ht="15">
      <c r="F34" s="192">
        <v>10</v>
      </c>
      <c r="G34" s="221" t="s">
        <v>128</v>
      </c>
      <c r="H34" s="208" t="s">
        <v>129</v>
      </c>
      <c r="I34" s="209" t="s">
        <v>95</v>
      </c>
      <c r="J34" s="196">
        <v>14.4</v>
      </c>
      <c r="K34" s="212">
        <v>0</v>
      </c>
      <c r="L34" s="212">
        <f t="shared" si="1"/>
        <v>0</v>
      </c>
      <c r="N34" s="231"/>
      <c r="O34" s="231"/>
      <c r="P34" s="231"/>
      <c r="Q34" s="232"/>
      <c r="R34" s="233"/>
      <c r="S34" s="234"/>
      <c r="T34" s="227"/>
      <c r="U34" s="227"/>
      <c r="V34" s="235"/>
      <c r="W34" s="236"/>
      <c r="X34" s="237"/>
      <c r="Y34" s="227"/>
    </row>
    <row r="35" spans="6:25" ht="15">
      <c r="F35" s="192">
        <v>11</v>
      </c>
      <c r="G35" s="221" t="s">
        <v>130</v>
      </c>
      <c r="H35" s="208" t="s">
        <v>131</v>
      </c>
      <c r="I35" s="209" t="s">
        <v>132</v>
      </c>
      <c r="J35" s="196">
        <v>25.92</v>
      </c>
      <c r="K35" s="212">
        <v>0</v>
      </c>
      <c r="L35" s="212">
        <f t="shared" si="1"/>
        <v>0</v>
      </c>
      <c r="N35" s="231"/>
      <c r="O35" s="231"/>
      <c r="P35" s="231"/>
      <c r="Q35" s="232"/>
      <c r="R35" s="233"/>
      <c r="S35" s="234"/>
      <c r="T35" s="227"/>
      <c r="U35" s="227"/>
      <c r="V35" s="235"/>
      <c r="W35" s="236"/>
      <c r="X35" s="237"/>
      <c r="Y35" s="227"/>
    </row>
    <row r="36" spans="6:25" ht="15">
      <c r="F36" s="192">
        <v>12</v>
      </c>
      <c r="G36" s="221" t="s">
        <v>1592</v>
      </c>
      <c r="H36" s="208" t="s">
        <v>1593</v>
      </c>
      <c r="I36" s="209" t="s">
        <v>95</v>
      </c>
      <c r="J36" s="196">
        <v>46.32</v>
      </c>
      <c r="K36" s="212">
        <v>0</v>
      </c>
      <c r="L36" s="212">
        <f t="shared" si="1"/>
        <v>0</v>
      </c>
      <c r="N36" s="231"/>
      <c r="O36" s="231"/>
      <c r="P36" s="231"/>
      <c r="Q36" s="232"/>
      <c r="R36" s="233"/>
      <c r="S36" s="234"/>
      <c r="T36" s="227"/>
      <c r="U36" s="227"/>
      <c r="V36" s="235"/>
      <c r="W36" s="236"/>
      <c r="X36" s="237"/>
      <c r="Y36" s="227"/>
    </row>
    <row r="37" spans="6:25" ht="15">
      <c r="F37" s="192">
        <v>13</v>
      </c>
      <c r="G37" s="221" t="s">
        <v>1594</v>
      </c>
      <c r="H37" s="208" t="s">
        <v>1595</v>
      </c>
      <c r="I37" s="209" t="s">
        <v>109</v>
      </c>
      <c r="J37" s="196">
        <v>48</v>
      </c>
      <c r="K37" s="212">
        <v>0</v>
      </c>
      <c r="L37" s="212">
        <f t="shared" si="1"/>
        <v>0</v>
      </c>
      <c r="N37" s="231"/>
      <c r="O37" s="231"/>
      <c r="P37" s="231"/>
      <c r="Q37" s="232"/>
      <c r="R37" s="233"/>
      <c r="S37" s="234"/>
      <c r="T37" s="227"/>
      <c r="U37" s="227"/>
      <c r="V37" s="235"/>
      <c r="W37" s="236"/>
      <c r="X37" s="237"/>
      <c r="Y37" s="227"/>
    </row>
    <row r="38" spans="6:25" ht="15">
      <c r="F38" s="192">
        <v>14</v>
      </c>
      <c r="G38" s="221" t="s">
        <v>1596</v>
      </c>
      <c r="H38" s="208" t="s">
        <v>1597</v>
      </c>
      <c r="I38" s="209" t="s">
        <v>109</v>
      </c>
      <c r="J38" s="196">
        <v>42.4</v>
      </c>
      <c r="K38" s="212">
        <v>0</v>
      </c>
      <c r="L38" s="212">
        <f t="shared" si="1"/>
        <v>0</v>
      </c>
      <c r="N38" s="231"/>
      <c r="O38" s="231"/>
      <c r="P38" s="231"/>
      <c r="Q38" s="232"/>
      <c r="R38" s="233"/>
      <c r="S38" s="234"/>
      <c r="T38" s="227"/>
      <c r="U38" s="227"/>
      <c r="V38" s="235"/>
      <c r="W38" s="236"/>
      <c r="X38" s="237"/>
      <c r="Y38" s="227"/>
    </row>
    <row r="39" spans="6:25" ht="15">
      <c r="F39" s="192">
        <v>15</v>
      </c>
      <c r="G39" s="221" t="s">
        <v>1598</v>
      </c>
      <c r="H39" s="208" t="s">
        <v>1599</v>
      </c>
      <c r="I39" s="209" t="s">
        <v>109</v>
      </c>
      <c r="J39" s="196">
        <v>5.6</v>
      </c>
      <c r="K39" s="212">
        <v>0</v>
      </c>
      <c r="L39" s="212">
        <f t="shared" si="1"/>
        <v>0</v>
      </c>
      <c r="N39" s="231"/>
      <c r="O39" s="231"/>
      <c r="P39" s="231"/>
      <c r="Q39" s="232"/>
      <c r="R39" s="233"/>
      <c r="S39" s="234"/>
      <c r="T39" s="227"/>
      <c r="U39" s="227"/>
      <c r="V39" s="235"/>
      <c r="W39" s="236"/>
      <c r="X39" s="237"/>
      <c r="Y39" s="227"/>
    </row>
    <row r="40" spans="6:25" ht="15">
      <c r="F40" s="192">
        <v>16</v>
      </c>
      <c r="G40" s="221" t="s">
        <v>1600</v>
      </c>
      <c r="H40" s="208" t="s">
        <v>1601</v>
      </c>
      <c r="I40" s="209" t="s">
        <v>186</v>
      </c>
      <c r="J40" s="196">
        <v>14</v>
      </c>
      <c r="K40" s="212">
        <v>0</v>
      </c>
      <c r="L40" s="212">
        <f t="shared" si="1"/>
        <v>0</v>
      </c>
      <c r="N40" s="231"/>
      <c r="O40" s="231"/>
      <c r="P40" s="231"/>
      <c r="Q40" s="232"/>
      <c r="R40" s="233"/>
      <c r="S40" s="234"/>
      <c r="T40" s="227"/>
      <c r="U40" s="227"/>
      <c r="V40" s="235"/>
      <c r="W40" s="236"/>
      <c r="X40" s="237"/>
      <c r="Y40" s="227"/>
    </row>
    <row r="41" spans="6:25" ht="15">
      <c r="F41" s="192">
        <v>17</v>
      </c>
      <c r="G41" s="221" t="s">
        <v>1602</v>
      </c>
      <c r="H41" s="208" t="s">
        <v>1603</v>
      </c>
      <c r="I41" s="209" t="s">
        <v>132</v>
      </c>
      <c r="J41" s="196">
        <v>2.464</v>
      </c>
      <c r="K41" s="212">
        <v>0</v>
      </c>
      <c r="L41" s="212">
        <f t="shared" si="1"/>
        <v>0</v>
      </c>
      <c r="N41" s="231"/>
      <c r="O41" s="231"/>
      <c r="P41" s="231"/>
      <c r="Q41" s="232"/>
      <c r="R41" s="233"/>
      <c r="S41" s="234"/>
      <c r="T41" s="227"/>
      <c r="U41" s="227"/>
      <c r="V41" s="235"/>
      <c r="W41" s="236"/>
      <c r="X41" s="237"/>
      <c r="Y41" s="227"/>
    </row>
    <row r="42" spans="6:25" ht="15">
      <c r="F42" s="192">
        <v>18</v>
      </c>
      <c r="G42" s="221" t="s">
        <v>1604</v>
      </c>
      <c r="H42" s="208" t="s">
        <v>1605</v>
      </c>
      <c r="I42" s="209" t="s">
        <v>132</v>
      </c>
      <c r="J42" s="196">
        <v>2.464</v>
      </c>
      <c r="K42" s="212">
        <v>0</v>
      </c>
      <c r="L42" s="212">
        <f t="shared" si="1"/>
        <v>0</v>
      </c>
      <c r="N42" s="231"/>
      <c r="O42" s="231"/>
      <c r="P42" s="231"/>
      <c r="Q42" s="232"/>
      <c r="R42" s="233"/>
      <c r="S42" s="234"/>
      <c r="T42" s="227"/>
      <c r="U42" s="227"/>
      <c r="V42" s="235"/>
      <c r="W42" s="236"/>
      <c r="X42" s="237"/>
      <c r="Y42" s="227"/>
    </row>
    <row r="43" spans="6:25" ht="15">
      <c r="F43" s="192">
        <v>19</v>
      </c>
      <c r="G43" s="221" t="s">
        <v>1606</v>
      </c>
      <c r="H43" s="208" t="s">
        <v>1607</v>
      </c>
      <c r="I43" s="209" t="s">
        <v>132</v>
      </c>
      <c r="J43" s="196">
        <v>49.28</v>
      </c>
      <c r="K43" s="212">
        <v>0</v>
      </c>
      <c r="L43" s="212">
        <f t="shared" si="1"/>
        <v>0</v>
      </c>
      <c r="N43" s="231"/>
      <c r="O43" s="231"/>
      <c r="P43" s="231"/>
      <c r="Q43" s="232"/>
      <c r="R43" s="233"/>
      <c r="S43" s="234"/>
      <c r="T43" s="227"/>
      <c r="U43" s="227"/>
      <c r="V43" s="235"/>
      <c r="W43" s="236"/>
      <c r="X43" s="237"/>
      <c r="Y43" s="227"/>
    </row>
    <row r="44" spans="6:25" ht="15">
      <c r="F44" s="192">
        <v>20</v>
      </c>
      <c r="G44" s="221" t="s">
        <v>1608</v>
      </c>
      <c r="H44" s="208" t="s">
        <v>1609</v>
      </c>
      <c r="I44" s="209" t="s">
        <v>132</v>
      </c>
      <c r="J44" s="196">
        <v>2.464</v>
      </c>
      <c r="K44" s="212">
        <v>0</v>
      </c>
      <c r="L44" s="212">
        <f t="shared" si="1"/>
        <v>0</v>
      </c>
      <c r="N44" s="231"/>
      <c r="O44" s="231"/>
      <c r="P44" s="231"/>
      <c r="Q44" s="232"/>
      <c r="R44" s="233"/>
      <c r="S44" s="234"/>
      <c r="T44" s="227"/>
      <c r="U44" s="227"/>
      <c r="V44" s="235"/>
      <c r="W44" s="236"/>
      <c r="X44" s="237"/>
      <c r="Y44" s="227"/>
    </row>
    <row r="45" spans="6:25" ht="15">
      <c r="F45" s="192">
        <v>21</v>
      </c>
      <c r="G45" s="221" t="s">
        <v>1610</v>
      </c>
      <c r="H45" s="208" t="s">
        <v>1611</v>
      </c>
      <c r="I45" s="209" t="s">
        <v>132</v>
      </c>
      <c r="J45" s="196">
        <v>3.36</v>
      </c>
      <c r="K45" s="212">
        <v>0</v>
      </c>
      <c r="L45" s="212">
        <f t="shared" si="1"/>
        <v>0</v>
      </c>
      <c r="N45" s="231"/>
      <c r="O45" s="231"/>
      <c r="P45" s="231"/>
      <c r="Q45" s="232"/>
      <c r="R45" s="233"/>
      <c r="S45" s="234"/>
      <c r="T45" s="227"/>
      <c r="U45" s="227"/>
      <c r="V45" s="235"/>
      <c r="W45" s="236"/>
      <c r="X45" s="237"/>
      <c r="Y45" s="227"/>
    </row>
    <row r="46" spans="6:25" ht="15">
      <c r="F46" s="192">
        <v>22</v>
      </c>
      <c r="G46" s="221" t="s">
        <v>1612</v>
      </c>
      <c r="H46" s="208" t="s">
        <v>1613</v>
      </c>
      <c r="I46" s="209" t="s">
        <v>109</v>
      </c>
      <c r="J46" s="196">
        <v>5.6</v>
      </c>
      <c r="K46" s="212">
        <v>0</v>
      </c>
      <c r="L46" s="212">
        <f t="shared" si="1"/>
        <v>0</v>
      </c>
      <c r="N46" s="231"/>
      <c r="O46" s="231"/>
      <c r="P46" s="231"/>
      <c r="Q46" s="232"/>
      <c r="R46" s="233"/>
      <c r="S46" s="234"/>
      <c r="T46" s="227"/>
      <c r="U46" s="227"/>
      <c r="V46" s="235"/>
      <c r="W46" s="236"/>
      <c r="X46" s="237"/>
      <c r="Y46" s="227"/>
    </row>
    <row r="47" spans="6:25" ht="15">
      <c r="F47" s="192">
        <v>23</v>
      </c>
      <c r="G47" s="221" t="s">
        <v>476</v>
      </c>
      <c r="H47" s="208" t="s">
        <v>1614</v>
      </c>
      <c r="I47" s="209" t="s">
        <v>95</v>
      </c>
      <c r="J47" s="196">
        <v>14.4</v>
      </c>
      <c r="K47" s="212">
        <v>0</v>
      </c>
      <c r="L47" s="212">
        <f t="shared" si="1"/>
        <v>0</v>
      </c>
      <c r="N47" s="231"/>
      <c r="O47" s="231"/>
      <c r="P47" s="231"/>
      <c r="Q47" s="232"/>
      <c r="R47" s="233"/>
      <c r="S47" s="234"/>
      <c r="T47" s="227"/>
      <c r="U47" s="227"/>
      <c r="V47" s="235"/>
      <c r="W47" s="236"/>
      <c r="X47" s="237"/>
      <c r="Y47" s="227"/>
    </row>
    <row r="48" spans="6:25" ht="15">
      <c r="F48" s="192">
        <v>24</v>
      </c>
      <c r="G48" s="221" t="s">
        <v>1615</v>
      </c>
      <c r="H48" s="208" t="s">
        <v>1616</v>
      </c>
      <c r="I48" s="209" t="s">
        <v>132</v>
      </c>
      <c r="J48" s="196">
        <v>31.633</v>
      </c>
      <c r="K48" s="212">
        <v>0</v>
      </c>
      <c r="L48" s="212">
        <f t="shared" si="1"/>
        <v>0</v>
      </c>
      <c r="N48" s="231"/>
      <c r="O48" s="231"/>
      <c r="P48" s="231"/>
      <c r="Q48" s="232"/>
      <c r="R48" s="233"/>
      <c r="S48" s="234"/>
      <c r="T48" s="227"/>
      <c r="U48" s="227"/>
      <c r="V48" s="235"/>
      <c r="W48" s="236"/>
      <c r="X48" s="237"/>
      <c r="Y48" s="227"/>
    </row>
    <row r="49" spans="11:25" ht="15">
      <c r="K49" s="142" t="s">
        <v>4</v>
      </c>
      <c r="S49" s="227"/>
      <c r="T49" s="227"/>
      <c r="U49" s="227"/>
      <c r="V49" s="227"/>
      <c r="W49" s="227"/>
      <c r="X49" s="227"/>
      <c r="Y49" s="227"/>
    </row>
    <row r="50" spans="19:25" ht="15">
      <c r="S50" s="227"/>
      <c r="T50" s="227"/>
      <c r="U50" s="227"/>
      <c r="V50" s="227"/>
      <c r="W50" s="227"/>
      <c r="X50" s="227"/>
      <c r="Y50" s="227"/>
    </row>
    <row r="51" spans="19:25" ht="15">
      <c r="S51" s="227"/>
      <c r="T51" s="227"/>
      <c r="U51" s="227"/>
      <c r="V51" s="227"/>
      <c r="W51" s="227"/>
      <c r="X51" s="227"/>
      <c r="Y51" s="227"/>
    </row>
    <row r="52" spans="19:25" ht="15">
      <c r="S52" s="227"/>
      <c r="T52" s="227"/>
      <c r="U52" s="227"/>
      <c r="V52" s="227"/>
      <c r="W52" s="227"/>
      <c r="X52" s="227"/>
      <c r="Y52" s="227"/>
    </row>
    <row r="53" spans="19:25" ht="15">
      <c r="S53" s="227"/>
      <c r="T53" s="227"/>
      <c r="U53" s="227"/>
      <c r="V53" s="227"/>
      <c r="W53" s="227"/>
      <c r="X53" s="227"/>
      <c r="Y53" s="227"/>
    </row>
    <row r="54" spans="19:25" ht="15">
      <c r="S54" s="227"/>
      <c r="T54" s="227"/>
      <c r="U54" s="227"/>
      <c r="V54" s="227"/>
      <c r="W54" s="227"/>
      <c r="X54" s="227"/>
      <c r="Y54" s="227"/>
    </row>
  </sheetData>
  <mergeCells count="2">
    <mergeCell ref="G2:L2"/>
    <mergeCell ref="F1:L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 topLeftCell="F1">
      <selection activeCell="F1" sqref="F1:H1"/>
    </sheetView>
  </sheetViews>
  <sheetFormatPr defaultColWidth="9.140625" defaultRowHeight="15" outlineLevelRow="2"/>
  <cols>
    <col min="1" max="5" width="9.140625" style="0" hidden="1" customWidth="1"/>
    <col min="6" max="6" width="5.421875" style="138" customWidth="1"/>
    <col min="7" max="7" width="10.421875" style="225" customWidth="1"/>
    <col min="8" max="8" width="50.28125" style="139" customWidth="1"/>
    <col min="9" max="9" width="4.28125" style="140" customWidth="1"/>
    <col min="10" max="10" width="9.421875" style="141" customWidth="1"/>
    <col min="11" max="11" width="12.421875" style="143" customWidth="1"/>
    <col min="12" max="12" width="12.7109375" style="143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0.421875" style="0" customWidth="1"/>
    <col min="264" max="264" width="50.28125" style="0" customWidth="1"/>
    <col min="265" max="265" width="4.28125" style="0" customWidth="1"/>
    <col min="266" max="266" width="9.421875" style="0" customWidth="1"/>
    <col min="267" max="267" width="12.421875" style="0" customWidth="1"/>
    <col min="268" max="268" width="12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0.421875" style="0" customWidth="1"/>
    <col min="520" max="520" width="50.28125" style="0" customWidth="1"/>
    <col min="521" max="521" width="4.28125" style="0" customWidth="1"/>
    <col min="522" max="522" width="9.421875" style="0" customWidth="1"/>
    <col min="523" max="523" width="12.421875" style="0" customWidth="1"/>
    <col min="524" max="524" width="12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0.421875" style="0" customWidth="1"/>
    <col min="776" max="776" width="50.28125" style="0" customWidth="1"/>
    <col min="777" max="777" width="4.28125" style="0" customWidth="1"/>
    <col min="778" max="778" width="9.421875" style="0" customWidth="1"/>
    <col min="779" max="779" width="12.421875" style="0" customWidth="1"/>
    <col min="780" max="780" width="12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0.421875" style="0" customWidth="1"/>
    <col min="1032" max="1032" width="50.28125" style="0" customWidth="1"/>
    <col min="1033" max="1033" width="4.28125" style="0" customWidth="1"/>
    <col min="1034" max="1034" width="9.421875" style="0" customWidth="1"/>
    <col min="1035" max="1035" width="12.421875" style="0" customWidth="1"/>
    <col min="1036" max="1036" width="12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0.421875" style="0" customWidth="1"/>
    <col min="1288" max="1288" width="50.28125" style="0" customWidth="1"/>
    <col min="1289" max="1289" width="4.28125" style="0" customWidth="1"/>
    <col min="1290" max="1290" width="9.421875" style="0" customWidth="1"/>
    <col min="1291" max="1291" width="12.421875" style="0" customWidth="1"/>
    <col min="1292" max="1292" width="12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0.421875" style="0" customWidth="1"/>
    <col min="1544" max="1544" width="50.28125" style="0" customWidth="1"/>
    <col min="1545" max="1545" width="4.28125" style="0" customWidth="1"/>
    <col min="1546" max="1546" width="9.421875" style="0" customWidth="1"/>
    <col min="1547" max="1547" width="12.421875" style="0" customWidth="1"/>
    <col min="1548" max="1548" width="12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0.421875" style="0" customWidth="1"/>
    <col min="1800" max="1800" width="50.28125" style="0" customWidth="1"/>
    <col min="1801" max="1801" width="4.28125" style="0" customWidth="1"/>
    <col min="1802" max="1802" width="9.421875" style="0" customWidth="1"/>
    <col min="1803" max="1803" width="12.421875" style="0" customWidth="1"/>
    <col min="1804" max="1804" width="12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0.421875" style="0" customWidth="1"/>
    <col min="2056" max="2056" width="50.28125" style="0" customWidth="1"/>
    <col min="2057" max="2057" width="4.28125" style="0" customWidth="1"/>
    <col min="2058" max="2058" width="9.421875" style="0" customWidth="1"/>
    <col min="2059" max="2059" width="12.421875" style="0" customWidth="1"/>
    <col min="2060" max="2060" width="12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0.421875" style="0" customWidth="1"/>
    <col min="2312" max="2312" width="50.28125" style="0" customWidth="1"/>
    <col min="2313" max="2313" width="4.28125" style="0" customWidth="1"/>
    <col min="2314" max="2314" width="9.421875" style="0" customWidth="1"/>
    <col min="2315" max="2315" width="12.421875" style="0" customWidth="1"/>
    <col min="2316" max="2316" width="12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0.421875" style="0" customWidth="1"/>
    <col min="2568" max="2568" width="50.28125" style="0" customWidth="1"/>
    <col min="2569" max="2569" width="4.28125" style="0" customWidth="1"/>
    <col min="2570" max="2570" width="9.421875" style="0" customWidth="1"/>
    <col min="2571" max="2571" width="12.421875" style="0" customWidth="1"/>
    <col min="2572" max="2572" width="12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0.421875" style="0" customWidth="1"/>
    <col min="2824" max="2824" width="50.28125" style="0" customWidth="1"/>
    <col min="2825" max="2825" width="4.28125" style="0" customWidth="1"/>
    <col min="2826" max="2826" width="9.421875" style="0" customWidth="1"/>
    <col min="2827" max="2827" width="12.421875" style="0" customWidth="1"/>
    <col min="2828" max="2828" width="12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0.421875" style="0" customWidth="1"/>
    <col min="3080" max="3080" width="50.28125" style="0" customWidth="1"/>
    <col min="3081" max="3081" width="4.28125" style="0" customWidth="1"/>
    <col min="3082" max="3082" width="9.421875" style="0" customWidth="1"/>
    <col min="3083" max="3083" width="12.421875" style="0" customWidth="1"/>
    <col min="3084" max="3084" width="12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0.421875" style="0" customWidth="1"/>
    <col min="3336" max="3336" width="50.28125" style="0" customWidth="1"/>
    <col min="3337" max="3337" width="4.28125" style="0" customWidth="1"/>
    <col min="3338" max="3338" width="9.421875" style="0" customWidth="1"/>
    <col min="3339" max="3339" width="12.421875" style="0" customWidth="1"/>
    <col min="3340" max="3340" width="12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0.421875" style="0" customWidth="1"/>
    <col min="3592" max="3592" width="50.28125" style="0" customWidth="1"/>
    <col min="3593" max="3593" width="4.28125" style="0" customWidth="1"/>
    <col min="3594" max="3594" width="9.421875" style="0" customWidth="1"/>
    <col min="3595" max="3595" width="12.421875" style="0" customWidth="1"/>
    <col min="3596" max="3596" width="12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0.421875" style="0" customWidth="1"/>
    <col min="3848" max="3848" width="50.28125" style="0" customWidth="1"/>
    <col min="3849" max="3849" width="4.28125" style="0" customWidth="1"/>
    <col min="3850" max="3850" width="9.421875" style="0" customWidth="1"/>
    <col min="3851" max="3851" width="12.421875" style="0" customWidth="1"/>
    <col min="3852" max="3852" width="12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0.421875" style="0" customWidth="1"/>
    <col min="4104" max="4104" width="50.28125" style="0" customWidth="1"/>
    <col min="4105" max="4105" width="4.28125" style="0" customWidth="1"/>
    <col min="4106" max="4106" width="9.421875" style="0" customWidth="1"/>
    <col min="4107" max="4107" width="12.421875" style="0" customWidth="1"/>
    <col min="4108" max="4108" width="12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0.421875" style="0" customWidth="1"/>
    <col min="4360" max="4360" width="50.28125" style="0" customWidth="1"/>
    <col min="4361" max="4361" width="4.28125" style="0" customWidth="1"/>
    <col min="4362" max="4362" width="9.421875" style="0" customWidth="1"/>
    <col min="4363" max="4363" width="12.421875" style="0" customWidth="1"/>
    <col min="4364" max="4364" width="12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0.421875" style="0" customWidth="1"/>
    <col min="4616" max="4616" width="50.28125" style="0" customWidth="1"/>
    <col min="4617" max="4617" width="4.28125" style="0" customWidth="1"/>
    <col min="4618" max="4618" width="9.421875" style="0" customWidth="1"/>
    <col min="4619" max="4619" width="12.421875" style="0" customWidth="1"/>
    <col min="4620" max="4620" width="12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0.421875" style="0" customWidth="1"/>
    <col min="4872" max="4872" width="50.28125" style="0" customWidth="1"/>
    <col min="4873" max="4873" width="4.28125" style="0" customWidth="1"/>
    <col min="4874" max="4874" width="9.421875" style="0" customWidth="1"/>
    <col min="4875" max="4875" width="12.421875" style="0" customWidth="1"/>
    <col min="4876" max="4876" width="12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0.421875" style="0" customWidth="1"/>
    <col min="5128" max="5128" width="50.28125" style="0" customWidth="1"/>
    <col min="5129" max="5129" width="4.28125" style="0" customWidth="1"/>
    <col min="5130" max="5130" width="9.421875" style="0" customWidth="1"/>
    <col min="5131" max="5131" width="12.421875" style="0" customWidth="1"/>
    <col min="5132" max="5132" width="12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0.421875" style="0" customWidth="1"/>
    <col min="5384" max="5384" width="50.28125" style="0" customWidth="1"/>
    <col min="5385" max="5385" width="4.28125" style="0" customWidth="1"/>
    <col min="5386" max="5386" width="9.421875" style="0" customWidth="1"/>
    <col min="5387" max="5387" width="12.421875" style="0" customWidth="1"/>
    <col min="5388" max="5388" width="12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0.421875" style="0" customWidth="1"/>
    <col min="5640" max="5640" width="50.28125" style="0" customWidth="1"/>
    <col min="5641" max="5641" width="4.28125" style="0" customWidth="1"/>
    <col min="5642" max="5642" width="9.421875" style="0" customWidth="1"/>
    <col min="5643" max="5643" width="12.421875" style="0" customWidth="1"/>
    <col min="5644" max="5644" width="12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0.421875" style="0" customWidth="1"/>
    <col min="5896" max="5896" width="50.28125" style="0" customWidth="1"/>
    <col min="5897" max="5897" width="4.28125" style="0" customWidth="1"/>
    <col min="5898" max="5898" width="9.421875" style="0" customWidth="1"/>
    <col min="5899" max="5899" width="12.421875" style="0" customWidth="1"/>
    <col min="5900" max="5900" width="12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0.421875" style="0" customWidth="1"/>
    <col min="6152" max="6152" width="50.28125" style="0" customWidth="1"/>
    <col min="6153" max="6153" width="4.28125" style="0" customWidth="1"/>
    <col min="6154" max="6154" width="9.421875" style="0" customWidth="1"/>
    <col min="6155" max="6155" width="12.421875" style="0" customWidth="1"/>
    <col min="6156" max="6156" width="12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0.421875" style="0" customWidth="1"/>
    <col min="6408" max="6408" width="50.28125" style="0" customWidth="1"/>
    <col min="6409" max="6409" width="4.28125" style="0" customWidth="1"/>
    <col min="6410" max="6410" width="9.421875" style="0" customWidth="1"/>
    <col min="6411" max="6411" width="12.421875" style="0" customWidth="1"/>
    <col min="6412" max="6412" width="12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0.421875" style="0" customWidth="1"/>
    <col min="6664" max="6664" width="50.28125" style="0" customWidth="1"/>
    <col min="6665" max="6665" width="4.28125" style="0" customWidth="1"/>
    <col min="6666" max="6666" width="9.421875" style="0" customWidth="1"/>
    <col min="6667" max="6667" width="12.421875" style="0" customWidth="1"/>
    <col min="6668" max="6668" width="12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0.421875" style="0" customWidth="1"/>
    <col min="6920" max="6920" width="50.28125" style="0" customWidth="1"/>
    <col min="6921" max="6921" width="4.28125" style="0" customWidth="1"/>
    <col min="6922" max="6922" width="9.421875" style="0" customWidth="1"/>
    <col min="6923" max="6923" width="12.421875" style="0" customWidth="1"/>
    <col min="6924" max="6924" width="12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0.421875" style="0" customWidth="1"/>
    <col min="7176" max="7176" width="50.28125" style="0" customWidth="1"/>
    <col min="7177" max="7177" width="4.28125" style="0" customWidth="1"/>
    <col min="7178" max="7178" width="9.421875" style="0" customWidth="1"/>
    <col min="7179" max="7179" width="12.421875" style="0" customWidth="1"/>
    <col min="7180" max="7180" width="12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0.421875" style="0" customWidth="1"/>
    <col min="7432" max="7432" width="50.28125" style="0" customWidth="1"/>
    <col min="7433" max="7433" width="4.28125" style="0" customWidth="1"/>
    <col min="7434" max="7434" width="9.421875" style="0" customWidth="1"/>
    <col min="7435" max="7435" width="12.421875" style="0" customWidth="1"/>
    <col min="7436" max="7436" width="12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0.421875" style="0" customWidth="1"/>
    <col min="7688" max="7688" width="50.28125" style="0" customWidth="1"/>
    <col min="7689" max="7689" width="4.28125" style="0" customWidth="1"/>
    <col min="7690" max="7690" width="9.421875" style="0" customWidth="1"/>
    <col min="7691" max="7691" width="12.421875" style="0" customWidth="1"/>
    <col min="7692" max="7692" width="12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0.421875" style="0" customWidth="1"/>
    <col min="7944" max="7944" width="50.28125" style="0" customWidth="1"/>
    <col min="7945" max="7945" width="4.28125" style="0" customWidth="1"/>
    <col min="7946" max="7946" width="9.421875" style="0" customWidth="1"/>
    <col min="7947" max="7947" width="12.421875" style="0" customWidth="1"/>
    <col min="7948" max="7948" width="12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0.421875" style="0" customWidth="1"/>
    <col min="8200" max="8200" width="50.28125" style="0" customWidth="1"/>
    <col min="8201" max="8201" width="4.28125" style="0" customWidth="1"/>
    <col min="8202" max="8202" width="9.421875" style="0" customWidth="1"/>
    <col min="8203" max="8203" width="12.421875" style="0" customWidth="1"/>
    <col min="8204" max="8204" width="12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0.421875" style="0" customWidth="1"/>
    <col min="8456" max="8456" width="50.28125" style="0" customWidth="1"/>
    <col min="8457" max="8457" width="4.28125" style="0" customWidth="1"/>
    <col min="8458" max="8458" width="9.421875" style="0" customWidth="1"/>
    <col min="8459" max="8459" width="12.421875" style="0" customWidth="1"/>
    <col min="8460" max="8460" width="12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0.421875" style="0" customWidth="1"/>
    <col min="8712" max="8712" width="50.28125" style="0" customWidth="1"/>
    <col min="8713" max="8713" width="4.28125" style="0" customWidth="1"/>
    <col min="8714" max="8714" width="9.421875" style="0" customWidth="1"/>
    <col min="8715" max="8715" width="12.421875" style="0" customWidth="1"/>
    <col min="8716" max="8716" width="12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0.421875" style="0" customWidth="1"/>
    <col min="8968" max="8968" width="50.28125" style="0" customWidth="1"/>
    <col min="8969" max="8969" width="4.28125" style="0" customWidth="1"/>
    <col min="8970" max="8970" width="9.421875" style="0" customWidth="1"/>
    <col min="8971" max="8971" width="12.421875" style="0" customWidth="1"/>
    <col min="8972" max="8972" width="12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0.421875" style="0" customWidth="1"/>
    <col min="9224" max="9224" width="50.28125" style="0" customWidth="1"/>
    <col min="9225" max="9225" width="4.28125" style="0" customWidth="1"/>
    <col min="9226" max="9226" width="9.421875" style="0" customWidth="1"/>
    <col min="9227" max="9227" width="12.421875" style="0" customWidth="1"/>
    <col min="9228" max="9228" width="12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0.421875" style="0" customWidth="1"/>
    <col min="9480" max="9480" width="50.28125" style="0" customWidth="1"/>
    <col min="9481" max="9481" width="4.28125" style="0" customWidth="1"/>
    <col min="9482" max="9482" width="9.421875" style="0" customWidth="1"/>
    <col min="9483" max="9483" width="12.421875" style="0" customWidth="1"/>
    <col min="9484" max="9484" width="12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0.421875" style="0" customWidth="1"/>
    <col min="9736" max="9736" width="50.28125" style="0" customWidth="1"/>
    <col min="9737" max="9737" width="4.28125" style="0" customWidth="1"/>
    <col min="9738" max="9738" width="9.421875" style="0" customWidth="1"/>
    <col min="9739" max="9739" width="12.421875" style="0" customWidth="1"/>
    <col min="9740" max="9740" width="12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0.421875" style="0" customWidth="1"/>
    <col min="9992" max="9992" width="50.28125" style="0" customWidth="1"/>
    <col min="9993" max="9993" width="4.28125" style="0" customWidth="1"/>
    <col min="9994" max="9994" width="9.421875" style="0" customWidth="1"/>
    <col min="9995" max="9995" width="12.421875" style="0" customWidth="1"/>
    <col min="9996" max="9996" width="12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0.421875" style="0" customWidth="1"/>
    <col min="10248" max="10248" width="50.28125" style="0" customWidth="1"/>
    <col min="10249" max="10249" width="4.28125" style="0" customWidth="1"/>
    <col min="10250" max="10250" width="9.421875" style="0" customWidth="1"/>
    <col min="10251" max="10251" width="12.421875" style="0" customWidth="1"/>
    <col min="10252" max="10252" width="12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0.421875" style="0" customWidth="1"/>
    <col min="10504" max="10504" width="50.28125" style="0" customWidth="1"/>
    <col min="10505" max="10505" width="4.28125" style="0" customWidth="1"/>
    <col min="10506" max="10506" width="9.421875" style="0" customWidth="1"/>
    <col min="10507" max="10507" width="12.421875" style="0" customWidth="1"/>
    <col min="10508" max="10508" width="12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0.421875" style="0" customWidth="1"/>
    <col min="10760" max="10760" width="50.28125" style="0" customWidth="1"/>
    <col min="10761" max="10761" width="4.28125" style="0" customWidth="1"/>
    <col min="10762" max="10762" width="9.421875" style="0" customWidth="1"/>
    <col min="10763" max="10763" width="12.421875" style="0" customWidth="1"/>
    <col min="10764" max="10764" width="12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0.421875" style="0" customWidth="1"/>
    <col min="11016" max="11016" width="50.28125" style="0" customWidth="1"/>
    <col min="11017" max="11017" width="4.28125" style="0" customWidth="1"/>
    <col min="11018" max="11018" width="9.421875" style="0" customWidth="1"/>
    <col min="11019" max="11019" width="12.421875" style="0" customWidth="1"/>
    <col min="11020" max="11020" width="12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0.421875" style="0" customWidth="1"/>
    <col min="11272" max="11272" width="50.28125" style="0" customWidth="1"/>
    <col min="11273" max="11273" width="4.28125" style="0" customWidth="1"/>
    <col min="11274" max="11274" width="9.421875" style="0" customWidth="1"/>
    <col min="11275" max="11275" width="12.421875" style="0" customWidth="1"/>
    <col min="11276" max="11276" width="12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0.421875" style="0" customWidth="1"/>
    <col min="11528" max="11528" width="50.28125" style="0" customWidth="1"/>
    <col min="11529" max="11529" width="4.28125" style="0" customWidth="1"/>
    <col min="11530" max="11530" width="9.421875" style="0" customWidth="1"/>
    <col min="11531" max="11531" width="12.421875" style="0" customWidth="1"/>
    <col min="11532" max="11532" width="12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0.421875" style="0" customWidth="1"/>
    <col min="11784" max="11784" width="50.28125" style="0" customWidth="1"/>
    <col min="11785" max="11785" width="4.28125" style="0" customWidth="1"/>
    <col min="11786" max="11786" width="9.421875" style="0" customWidth="1"/>
    <col min="11787" max="11787" width="12.421875" style="0" customWidth="1"/>
    <col min="11788" max="11788" width="12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0.421875" style="0" customWidth="1"/>
    <col min="12040" max="12040" width="50.28125" style="0" customWidth="1"/>
    <col min="12041" max="12041" width="4.28125" style="0" customWidth="1"/>
    <col min="12042" max="12042" width="9.421875" style="0" customWidth="1"/>
    <col min="12043" max="12043" width="12.421875" style="0" customWidth="1"/>
    <col min="12044" max="12044" width="12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0.421875" style="0" customWidth="1"/>
    <col min="12296" max="12296" width="50.28125" style="0" customWidth="1"/>
    <col min="12297" max="12297" width="4.28125" style="0" customWidth="1"/>
    <col min="12298" max="12298" width="9.421875" style="0" customWidth="1"/>
    <col min="12299" max="12299" width="12.421875" style="0" customWidth="1"/>
    <col min="12300" max="12300" width="12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0.421875" style="0" customWidth="1"/>
    <col min="12552" max="12552" width="50.28125" style="0" customWidth="1"/>
    <col min="12553" max="12553" width="4.28125" style="0" customWidth="1"/>
    <col min="12554" max="12554" width="9.421875" style="0" customWidth="1"/>
    <col min="12555" max="12555" width="12.421875" style="0" customWidth="1"/>
    <col min="12556" max="12556" width="12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0.421875" style="0" customWidth="1"/>
    <col min="12808" max="12808" width="50.28125" style="0" customWidth="1"/>
    <col min="12809" max="12809" width="4.28125" style="0" customWidth="1"/>
    <col min="12810" max="12810" width="9.421875" style="0" customWidth="1"/>
    <col min="12811" max="12811" width="12.421875" style="0" customWidth="1"/>
    <col min="12812" max="12812" width="12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0.421875" style="0" customWidth="1"/>
    <col min="13064" max="13064" width="50.28125" style="0" customWidth="1"/>
    <col min="13065" max="13065" width="4.28125" style="0" customWidth="1"/>
    <col min="13066" max="13066" width="9.421875" style="0" customWidth="1"/>
    <col min="13067" max="13067" width="12.421875" style="0" customWidth="1"/>
    <col min="13068" max="13068" width="12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0.421875" style="0" customWidth="1"/>
    <col min="13320" max="13320" width="50.28125" style="0" customWidth="1"/>
    <col min="13321" max="13321" width="4.28125" style="0" customWidth="1"/>
    <col min="13322" max="13322" width="9.421875" style="0" customWidth="1"/>
    <col min="13323" max="13323" width="12.421875" style="0" customWidth="1"/>
    <col min="13324" max="13324" width="12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0.421875" style="0" customWidth="1"/>
    <col min="13576" max="13576" width="50.28125" style="0" customWidth="1"/>
    <col min="13577" max="13577" width="4.28125" style="0" customWidth="1"/>
    <col min="13578" max="13578" width="9.421875" style="0" customWidth="1"/>
    <col min="13579" max="13579" width="12.421875" style="0" customWidth="1"/>
    <col min="13580" max="13580" width="12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0.421875" style="0" customWidth="1"/>
    <col min="13832" max="13832" width="50.28125" style="0" customWidth="1"/>
    <col min="13833" max="13833" width="4.28125" style="0" customWidth="1"/>
    <col min="13834" max="13834" width="9.421875" style="0" customWidth="1"/>
    <col min="13835" max="13835" width="12.421875" style="0" customWidth="1"/>
    <col min="13836" max="13836" width="12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0.421875" style="0" customWidth="1"/>
    <col min="14088" max="14088" width="50.28125" style="0" customWidth="1"/>
    <col min="14089" max="14089" width="4.28125" style="0" customWidth="1"/>
    <col min="14090" max="14090" width="9.421875" style="0" customWidth="1"/>
    <col min="14091" max="14091" width="12.421875" style="0" customWidth="1"/>
    <col min="14092" max="14092" width="12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0.421875" style="0" customWidth="1"/>
    <col min="14344" max="14344" width="50.28125" style="0" customWidth="1"/>
    <col min="14345" max="14345" width="4.28125" style="0" customWidth="1"/>
    <col min="14346" max="14346" width="9.421875" style="0" customWidth="1"/>
    <col min="14347" max="14347" width="12.421875" style="0" customWidth="1"/>
    <col min="14348" max="14348" width="12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0.421875" style="0" customWidth="1"/>
    <col min="14600" max="14600" width="50.28125" style="0" customWidth="1"/>
    <col min="14601" max="14601" width="4.28125" style="0" customWidth="1"/>
    <col min="14602" max="14602" width="9.421875" style="0" customWidth="1"/>
    <col min="14603" max="14603" width="12.421875" style="0" customWidth="1"/>
    <col min="14604" max="14604" width="12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0.421875" style="0" customWidth="1"/>
    <col min="14856" max="14856" width="50.28125" style="0" customWidth="1"/>
    <col min="14857" max="14857" width="4.28125" style="0" customWidth="1"/>
    <col min="14858" max="14858" width="9.421875" style="0" customWidth="1"/>
    <col min="14859" max="14859" width="12.421875" style="0" customWidth="1"/>
    <col min="14860" max="14860" width="12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0.421875" style="0" customWidth="1"/>
    <col min="15112" max="15112" width="50.28125" style="0" customWidth="1"/>
    <col min="15113" max="15113" width="4.28125" style="0" customWidth="1"/>
    <col min="15114" max="15114" width="9.421875" style="0" customWidth="1"/>
    <col min="15115" max="15115" width="12.421875" style="0" customWidth="1"/>
    <col min="15116" max="15116" width="12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0.421875" style="0" customWidth="1"/>
    <col min="15368" max="15368" width="50.28125" style="0" customWidth="1"/>
    <col min="15369" max="15369" width="4.28125" style="0" customWidth="1"/>
    <col min="15370" max="15370" width="9.421875" style="0" customWidth="1"/>
    <col min="15371" max="15371" width="12.421875" style="0" customWidth="1"/>
    <col min="15372" max="15372" width="12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0.421875" style="0" customWidth="1"/>
    <col min="15624" max="15624" width="50.28125" style="0" customWidth="1"/>
    <col min="15625" max="15625" width="4.28125" style="0" customWidth="1"/>
    <col min="15626" max="15626" width="9.421875" style="0" customWidth="1"/>
    <col min="15627" max="15627" width="12.421875" style="0" customWidth="1"/>
    <col min="15628" max="15628" width="12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0.421875" style="0" customWidth="1"/>
    <col min="15880" max="15880" width="50.28125" style="0" customWidth="1"/>
    <col min="15881" max="15881" width="4.28125" style="0" customWidth="1"/>
    <col min="15882" max="15882" width="9.421875" style="0" customWidth="1"/>
    <col min="15883" max="15883" width="12.421875" style="0" customWidth="1"/>
    <col min="15884" max="15884" width="12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0.421875" style="0" customWidth="1"/>
    <col min="16136" max="16136" width="50.28125" style="0" customWidth="1"/>
    <col min="16137" max="16137" width="4.28125" style="0" customWidth="1"/>
    <col min="16138" max="16138" width="9.421875" style="0" customWidth="1"/>
    <col min="16139" max="16139" width="12.421875" style="0" customWidth="1"/>
    <col min="16140" max="16140" width="12.7109375" style="0" customWidth="1"/>
    <col min="16141" max="16141" width="9.421875" style="0" customWidth="1"/>
  </cols>
  <sheetData>
    <row r="1" spans="6:12" ht="21.6" customHeight="1">
      <c r="F1" s="438" t="s">
        <v>2380</v>
      </c>
      <c r="G1" s="439"/>
      <c r="H1" s="439"/>
      <c r="I1" s="164"/>
      <c r="J1" s="165"/>
      <c r="K1" s="167"/>
      <c r="L1" s="167"/>
    </row>
    <row r="2" spans="6:12" ht="21.6" customHeight="1">
      <c r="F2" s="162"/>
      <c r="G2" s="164"/>
      <c r="H2" s="164"/>
      <c r="I2" s="164"/>
      <c r="J2" s="165"/>
      <c r="K2" s="167"/>
      <c r="L2" s="167"/>
    </row>
    <row r="3" spans="6:12" s="168" customFormat="1" ht="13.5" thickBot="1">
      <c r="F3" s="169" t="s">
        <v>1065</v>
      </c>
      <c r="G3" s="222" t="s">
        <v>1066</v>
      </c>
      <c r="H3" s="171" t="s">
        <v>1067</v>
      </c>
      <c r="I3" s="172" t="s">
        <v>1068</v>
      </c>
      <c r="J3" s="169" t="s">
        <v>1069</v>
      </c>
      <c r="K3" s="173" t="s">
        <v>1070</v>
      </c>
      <c r="L3" s="173" t="s">
        <v>1071</v>
      </c>
    </row>
    <row r="4" spans="6:12" ht="11.25" customHeight="1">
      <c r="F4" s="174"/>
      <c r="G4" s="223"/>
      <c r="H4" s="176"/>
      <c r="I4" s="177"/>
      <c r="J4" s="174"/>
      <c r="K4" s="178"/>
      <c r="L4" s="178"/>
    </row>
    <row r="5" spans="6:12" s="179" customFormat="1" ht="18.75" customHeight="1">
      <c r="F5" s="180"/>
      <c r="G5" s="144"/>
      <c r="H5" s="144" t="s">
        <v>1619</v>
      </c>
      <c r="I5" s="182"/>
      <c r="J5" s="183"/>
      <c r="K5" s="185"/>
      <c r="L5" s="185">
        <f>SUBTOTAL(9,L6:L47)</f>
        <v>0</v>
      </c>
    </row>
    <row r="6" spans="6:12" s="186" customFormat="1" ht="16.5" customHeight="1" outlineLevel="1">
      <c r="F6" s="187"/>
      <c r="G6" s="145"/>
      <c r="H6" s="145" t="s">
        <v>1620</v>
      </c>
      <c r="I6" s="177"/>
      <c r="J6" s="188"/>
      <c r="K6" s="190"/>
      <c r="L6" s="190">
        <f>SUBTOTAL(9,L7:L21)</f>
        <v>0</v>
      </c>
    </row>
    <row r="7" spans="1:12" s="191" customFormat="1" ht="24" outlineLevel="2">
      <c r="A7" s="191" t="s">
        <v>1072</v>
      </c>
      <c r="B7" s="191" t="s">
        <v>1073</v>
      </c>
      <c r="C7" s="191" t="s">
        <v>1074</v>
      </c>
      <c r="D7" s="191" t="s">
        <v>1075</v>
      </c>
      <c r="E7" s="191" t="s">
        <v>1076</v>
      </c>
      <c r="F7" s="192">
        <v>1</v>
      </c>
      <c r="G7" s="224" t="s">
        <v>1621</v>
      </c>
      <c r="H7" s="194" t="s">
        <v>1622</v>
      </c>
      <c r="I7" s="195" t="s">
        <v>1107</v>
      </c>
      <c r="J7" s="196">
        <v>1</v>
      </c>
      <c r="K7" s="198">
        <v>0</v>
      </c>
      <c r="L7" s="198">
        <f aca="true" t="shared" si="0" ref="L7:L20">J7*K7</f>
        <v>0</v>
      </c>
    </row>
    <row r="8" spans="6:12" s="191" customFormat="1" ht="24" outlineLevel="2">
      <c r="F8" s="192">
        <v>2</v>
      </c>
      <c r="G8" s="193" t="s">
        <v>1623</v>
      </c>
      <c r="H8" s="194" t="s">
        <v>1624</v>
      </c>
      <c r="I8" s="195" t="s">
        <v>1080</v>
      </c>
      <c r="J8" s="196">
        <v>180</v>
      </c>
      <c r="K8" s="197">
        <v>0</v>
      </c>
      <c r="L8" s="198">
        <f>J8*K8</f>
        <v>0</v>
      </c>
    </row>
    <row r="9" spans="6:12" s="191" customFormat="1" ht="24" outlineLevel="2">
      <c r="F9" s="192">
        <v>3</v>
      </c>
      <c r="G9" s="193" t="s">
        <v>1625</v>
      </c>
      <c r="H9" s="194" t="s">
        <v>1626</v>
      </c>
      <c r="I9" s="195" t="s">
        <v>1080</v>
      </c>
      <c r="J9" s="196">
        <v>6</v>
      </c>
      <c r="K9" s="197">
        <v>0</v>
      </c>
      <c r="L9" s="198">
        <f>J9*K9</f>
        <v>0</v>
      </c>
    </row>
    <row r="10" spans="6:12" s="191" customFormat="1" ht="12" outlineLevel="2">
      <c r="F10" s="192">
        <v>4</v>
      </c>
      <c r="G10" s="224" t="s">
        <v>1627</v>
      </c>
      <c r="H10" s="194" t="s">
        <v>1628</v>
      </c>
      <c r="I10" s="195" t="s">
        <v>1080</v>
      </c>
      <c r="J10" s="196">
        <v>180</v>
      </c>
      <c r="K10" s="198">
        <v>0</v>
      </c>
      <c r="L10" s="198">
        <f>J10*K10</f>
        <v>0</v>
      </c>
    </row>
    <row r="11" spans="6:12" s="191" customFormat="1" ht="24" outlineLevel="2">
      <c r="F11" s="192">
        <v>5</v>
      </c>
      <c r="G11" s="224" t="s">
        <v>1629</v>
      </c>
      <c r="H11" s="194" t="s">
        <v>1630</v>
      </c>
      <c r="I11" s="195" t="s">
        <v>1080</v>
      </c>
      <c r="J11" s="196">
        <v>180</v>
      </c>
      <c r="K11" s="198">
        <v>0</v>
      </c>
      <c r="L11" s="198">
        <f t="shared" si="0"/>
        <v>0</v>
      </c>
    </row>
    <row r="12" spans="6:12" s="191" customFormat="1" ht="24" outlineLevel="2">
      <c r="F12" s="192">
        <v>6</v>
      </c>
      <c r="G12" s="224" t="s">
        <v>1631</v>
      </c>
      <c r="H12" s="194" t="s">
        <v>1632</v>
      </c>
      <c r="I12" s="195" t="s">
        <v>1107</v>
      </c>
      <c r="J12" s="196">
        <v>1</v>
      </c>
      <c r="K12" s="198">
        <v>0</v>
      </c>
      <c r="L12" s="198">
        <f t="shared" si="0"/>
        <v>0</v>
      </c>
    </row>
    <row r="13" spans="6:12" s="191" customFormat="1" ht="24" outlineLevel="2">
      <c r="F13" s="192">
        <v>7</v>
      </c>
      <c r="G13" s="224" t="s">
        <v>1633</v>
      </c>
      <c r="H13" s="194" t="s">
        <v>1634</v>
      </c>
      <c r="I13" s="195" t="s">
        <v>1107</v>
      </c>
      <c r="J13" s="196">
        <v>1</v>
      </c>
      <c r="K13" s="198">
        <v>0</v>
      </c>
      <c r="L13" s="198">
        <f t="shared" si="0"/>
        <v>0</v>
      </c>
    </row>
    <row r="14" spans="6:12" s="191" customFormat="1" ht="24" outlineLevel="2">
      <c r="F14" s="192">
        <v>8</v>
      </c>
      <c r="G14" s="224" t="s">
        <v>1297</v>
      </c>
      <c r="H14" s="194" t="s">
        <v>1635</v>
      </c>
      <c r="I14" s="195" t="s">
        <v>1107</v>
      </c>
      <c r="J14" s="196">
        <v>5</v>
      </c>
      <c r="K14" s="198">
        <v>0</v>
      </c>
      <c r="L14" s="198">
        <f t="shared" si="0"/>
        <v>0</v>
      </c>
    </row>
    <row r="15" spans="6:12" s="191" customFormat="1" ht="24" outlineLevel="2">
      <c r="F15" s="192">
        <v>9</v>
      </c>
      <c r="G15" s="224" t="s">
        <v>1636</v>
      </c>
      <c r="H15" s="194" t="s">
        <v>1637</v>
      </c>
      <c r="I15" s="195" t="s">
        <v>1107</v>
      </c>
      <c r="J15" s="196">
        <v>2</v>
      </c>
      <c r="K15" s="198">
        <v>0</v>
      </c>
      <c r="L15" s="198">
        <f t="shared" si="0"/>
        <v>0</v>
      </c>
    </row>
    <row r="16" spans="6:12" s="191" customFormat="1" ht="12" outlineLevel="2">
      <c r="F16" s="192">
        <v>10</v>
      </c>
      <c r="G16" s="224" t="s">
        <v>1638</v>
      </c>
      <c r="H16" s="194" t="s">
        <v>1639</v>
      </c>
      <c r="I16" s="195" t="s">
        <v>1107</v>
      </c>
      <c r="J16" s="196">
        <v>2</v>
      </c>
      <c r="K16" s="198">
        <v>0</v>
      </c>
      <c r="L16" s="198">
        <f t="shared" si="0"/>
        <v>0</v>
      </c>
    </row>
    <row r="17" spans="6:12" s="191" customFormat="1" ht="12" outlineLevel="2">
      <c r="F17" s="192">
        <v>11</v>
      </c>
      <c r="G17" s="224" t="s">
        <v>1640</v>
      </c>
      <c r="H17" s="194" t="s">
        <v>1641</v>
      </c>
      <c r="I17" s="195" t="s">
        <v>1107</v>
      </c>
      <c r="J17" s="196">
        <v>6</v>
      </c>
      <c r="K17" s="198">
        <v>0</v>
      </c>
      <c r="L17" s="198">
        <f t="shared" si="0"/>
        <v>0</v>
      </c>
    </row>
    <row r="18" spans="6:12" s="191" customFormat="1" ht="24" outlineLevel="2">
      <c r="F18" s="192">
        <v>12</v>
      </c>
      <c r="G18" s="224" t="s">
        <v>1642</v>
      </c>
      <c r="H18" s="194" t="s">
        <v>1643</v>
      </c>
      <c r="I18" s="195" t="s">
        <v>1197</v>
      </c>
      <c r="J18" s="196">
        <v>3</v>
      </c>
      <c r="K18" s="198">
        <v>0</v>
      </c>
      <c r="L18" s="198">
        <f t="shared" si="0"/>
        <v>0</v>
      </c>
    </row>
    <row r="19" spans="6:12" s="191" customFormat="1" ht="24" outlineLevel="2">
      <c r="F19" s="192">
        <v>13</v>
      </c>
      <c r="G19" s="224" t="s">
        <v>1644</v>
      </c>
      <c r="H19" s="194" t="s">
        <v>1645</v>
      </c>
      <c r="I19" s="195" t="s">
        <v>1197</v>
      </c>
      <c r="J19" s="196">
        <v>2</v>
      </c>
      <c r="K19" s="198">
        <v>0</v>
      </c>
      <c r="L19" s="198">
        <f t="shared" si="0"/>
        <v>0</v>
      </c>
    </row>
    <row r="20" spans="6:12" s="191" customFormat="1" ht="24" outlineLevel="2">
      <c r="F20" s="192">
        <v>14</v>
      </c>
      <c r="G20" s="224" t="s">
        <v>1646</v>
      </c>
      <c r="H20" s="194" t="s">
        <v>1647</v>
      </c>
      <c r="I20" s="195" t="s">
        <v>1197</v>
      </c>
      <c r="J20" s="196">
        <v>1</v>
      </c>
      <c r="K20" s="198">
        <v>0</v>
      </c>
      <c r="L20" s="198">
        <f t="shared" si="0"/>
        <v>0</v>
      </c>
    </row>
    <row r="21" spans="6:12" s="191" customFormat="1" ht="24" outlineLevel="2">
      <c r="F21" s="192">
        <v>15</v>
      </c>
      <c r="G21" s="224" t="s">
        <v>1648</v>
      </c>
      <c r="H21" s="194" t="s">
        <v>1649</v>
      </c>
      <c r="I21" s="195" t="s">
        <v>1197</v>
      </c>
      <c r="J21" s="196">
        <v>1</v>
      </c>
      <c r="K21" s="198">
        <v>0</v>
      </c>
      <c r="L21" s="198">
        <f>J21*K21</f>
        <v>0</v>
      </c>
    </row>
    <row r="23" spans="6:12" ht="15">
      <c r="F23" s="187"/>
      <c r="G23" s="145"/>
      <c r="H23" s="145" t="s">
        <v>1650</v>
      </c>
      <c r="I23" s="177"/>
      <c r="J23" s="188"/>
      <c r="K23" s="190"/>
      <c r="L23" s="190">
        <f>SUBTOTAL(9,L24:L47)</f>
        <v>0</v>
      </c>
    </row>
    <row r="24" spans="6:12" ht="15">
      <c r="F24" s="192">
        <v>1</v>
      </c>
      <c r="G24" s="224" t="s">
        <v>1584</v>
      </c>
      <c r="H24" s="194" t="s">
        <v>1585</v>
      </c>
      <c r="I24" s="195" t="s">
        <v>95</v>
      </c>
      <c r="J24" s="196">
        <v>40.6</v>
      </c>
      <c r="K24" s="198">
        <v>0</v>
      </c>
      <c r="L24" s="198">
        <f>J24*K24</f>
        <v>0</v>
      </c>
    </row>
    <row r="25" spans="6:12" ht="15">
      <c r="F25" s="192">
        <v>2</v>
      </c>
      <c r="G25" s="224" t="s">
        <v>1586</v>
      </c>
      <c r="H25" s="194" t="s">
        <v>1587</v>
      </c>
      <c r="I25" s="195" t="s">
        <v>95</v>
      </c>
      <c r="J25" s="196">
        <v>149.52</v>
      </c>
      <c r="K25" s="198">
        <v>0</v>
      </c>
      <c r="L25" s="198">
        <f aca="true" t="shared" si="1" ref="L25:L47">J25*K25</f>
        <v>0</v>
      </c>
    </row>
    <row r="26" spans="6:12" ht="15">
      <c r="F26" s="192">
        <v>3</v>
      </c>
      <c r="G26" s="224" t="s">
        <v>1588</v>
      </c>
      <c r="H26" s="194" t="s">
        <v>1589</v>
      </c>
      <c r="I26" s="195" t="s">
        <v>95</v>
      </c>
      <c r="J26" s="196">
        <v>149.52</v>
      </c>
      <c r="K26" s="198">
        <v>0</v>
      </c>
      <c r="L26" s="198">
        <f t="shared" si="1"/>
        <v>0</v>
      </c>
    </row>
    <row r="27" spans="6:12" ht="15">
      <c r="F27" s="192">
        <v>4</v>
      </c>
      <c r="G27" s="224" t="s">
        <v>107</v>
      </c>
      <c r="H27" s="194" t="s">
        <v>108</v>
      </c>
      <c r="I27" s="195" t="s">
        <v>109</v>
      </c>
      <c r="J27" s="196">
        <v>462</v>
      </c>
      <c r="K27" s="198">
        <v>0</v>
      </c>
      <c r="L27" s="198">
        <f t="shared" si="1"/>
        <v>0</v>
      </c>
    </row>
    <row r="28" spans="6:12" ht="15">
      <c r="F28" s="192">
        <v>5</v>
      </c>
      <c r="G28" s="224" t="s">
        <v>112</v>
      </c>
      <c r="H28" s="194" t="s">
        <v>113</v>
      </c>
      <c r="I28" s="195" t="s">
        <v>109</v>
      </c>
      <c r="J28" s="196">
        <v>462</v>
      </c>
      <c r="K28" s="198">
        <v>0</v>
      </c>
      <c r="L28" s="198">
        <f t="shared" si="1"/>
        <v>0</v>
      </c>
    </row>
    <row r="29" spans="6:12" ht="15">
      <c r="F29" s="192">
        <v>6</v>
      </c>
      <c r="G29" s="224" t="s">
        <v>1590</v>
      </c>
      <c r="H29" s="194" t="s">
        <v>1591</v>
      </c>
      <c r="I29" s="195" t="s">
        <v>95</v>
      </c>
      <c r="J29" s="196">
        <v>16.8</v>
      </c>
      <c r="K29" s="198">
        <v>0</v>
      </c>
      <c r="L29" s="198">
        <f t="shared" si="1"/>
        <v>0</v>
      </c>
    </row>
    <row r="30" spans="6:12" ht="15">
      <c r="F30" s="192">
        <v>7</v>
      </c>
      <c r="G30" s="224" t="s">
        <v>121</v>
      </c>
      <c r="H30" s="194" t="s">
        <v>122</v>
      </c>
      <c r="I30" s="195" t="s">
        <v>95</v>
      </c>
      <c r="J30" s="196">
        <v>50.4</v>
      </c>
      <c r="K30" s="198">
        <v>0</v>
      </c>
      <c r="L30" s="198">
        <f t="shared" si="1"/>
        <v>0</v>
      </c>
    </row>
    <row r="31" spans="6:12" ht="15">
      <c r="F31" s="192">
        <v>8</v>
      </c>
      <c r="G31" s="224" t="s">
        <v>125</v>
      </c>
      <c r="H31" s="194" t="s">
        <v>126</v>
      </c>
      <c r="I31" s="195" t="s">
        <v>95</v>
      </c>
      <c r="J31" s="196">
        <v>1008</v>
      </c>
      <c r="K31" s="198">
        <v>0</v>
      </c>
      <c r="L31" s="198">
        <f t="shared" si="1"/>
        <v>0</v>
      </c>
    </row>
    <row r="32" spans="6:12" ht="15">
      <c r="F32" s="192">
        <v>9</v>
      </c>
      <c r="G32" s="224" t="s">
        <v>119</v>
      </c>
      <c r="H32" s="194" t="s">
        <v>120</v>
      </c>
      <c r="I32" s="195" t="s">
        <v>95</v>
      </c>
      <c r="J32" s="196">
        <v>50.4</v>
      </c>
      <c r="K32" s="198">
        <v>0</v>
      </c>
      <c r="L32" s="198">
        <f t="shared" si="1"/>
        <v>0</v>
      </c>
    </row>
    <row r="33" spans="6:12" ht="15">
      <c r="F33" s="192">
        <v>10</v>
      </c>
      <c r="G33" s="224" t="s">
        <v>128</v>
      </c>
      <c r="H33" s="194" t="s">
        <v>129</v>
      </c>
      <c r="I33" s="195" t="s">
        <v>95</v>
      </c>
      <c r="J33" s="196">
        <v>50.4</v>
      </c>
      <c r="K33" s="198">
        <v>0</v>
      </c>
      <c r="L33" s="198">
        <f t="shared" si="1"/>
        <v>0</v>
      </c>
    </row>
    <row r="34" spans="6:12" ht="15">
      <c r="F34" s="192">
        <v>11</v>
      </c>
      <c r="G34" s="224" t="s">
        <v>130</v>
      </c>
      <c r="H34" s="194" t="s">
        <v>131</v>
      </c>
      <c r="I34" s="195" t="s">
        <v>132</v>
      </c>
      <c r="J34" s="196">
        <v>90.72</v>
      </c>
      <c r="K34" s="198">
        <v>0</v>
      </c>
      <c r="L34" s="198">
        <f t="shared" si="1"/>
        <v>0</v>
      </c>
    </row>
    <row r="35" spans="6:12" ht="15">
      <c r="F35" s="192">
        <v>12</v>
      </c>
      <c r="G35" s="224" t="s">
        <v>1592</v>
      </c>
      <c r="H35" s="194" t="s">
        <v>1651</v>
      </c>
      <c r="I35" s="195" t="s">
        <v>95</v>
      </c>
      <c r="J35" s="196">
        <v>99.12</v>
      </c>
      <c r="K35" s="198">
        <v>0</v>
      </c>
      <c r="L35" s="198">
        <f t="shared" si="1"/>
        <v>0</v>
      </c>
    </row>
    <row r="36" spans="6:12" ht="15">
      <c r="F36" s="192">
        <v>13</v>
      </c>
      <c r="G36" s="224" t="s">
        <v>1594</v>
      </c>
      <c r="H36" s="194" t="s">
        <v>1595</v>
      </c>
      <c r="I36" s="195" t="s">
        <v>109</v>
      </c>
      <c r="J36" s="196">
        <v>168</v>
      </c>
      <c r="K36" s="198">
        <v>0</v>
      </c>
      <c r="L36" s="198">
        <f t="shared" si="1"/>
        <v>0</v>
      </c>
    </row>
    <row r="37" spans="6:12" ht="15">
      <c r="F37" s="192">
        <v>14</v>
      </c>
      <c r="G37" s="224" t="s">
        <v>1596</v>
      </c>
      <c r="H37" s="194" t="s">
        <v>1597</v>
      </c>
      <c r="I37" s="195" t="s">
        <v>109</v>
      </c>
      <c r="J37" s="196">
        <v>162.4</v>
      </c>
      <c r="K37" s="198">
        <v>0</v>
      </c>
      <c r="L37" s="198">
        <f t="shared" si="1"/>
        <v>0</v>
      </c>
    </row>
    <row r="38" spans="6:12" ht="15">
      <c r="F38" s="192">
        <v>15</v>
      </c>
      <c r="G38" s="224" t="s">
        <v>1598</v>
      </c>
      <c r="H38" s="194" t="s">
        <v>1599</v>
      </c>
      <c r="I38" s="195" t="s">
        <v>109</v>
      </c>
      <c r="J38" s="196">
        <v>5.6</v>
      </c>
      <c r="K38" s="198">
        <v>0</v>
      </c>
      <c r="L38" s="198">
        <f t="shared" si="1"/>
        <v>0</v>
      </c>
    </row>
    <row r="39" spans="6:12" ht="15">
      <c r="F39" s="192">
        <v>16</v>
      </c>
      <c r="G39" s="224" t="s">
        <v>1600</v>
      </c>
      <c r="H39" s="194" t="s">
        <v>1601</v>
      </c>
      <c r="I39" s="195" t="s">
        <v>186</v>
      </c>
      <c r="J39" s="196">
        <v>14</v>
      </c>
      <c r="K39" s="198">
        <v>0</v>
      </c>
      <c r="L39" s="198">
        <f t="shared" si="1"/>
        <v>0</v>
      </c>
    </row>
    <row r="40" spans="6:12" ht="15">
      <c r="F40" s="192">
        <v>17</v>
      </c>
      <c r="G40" s="224" t="s">
        <v>1602</v>
      </c>
      <c r="H40" s="194" t="s">
        <v>1603</v>
      </c>
      <c r="I40" s="195" t="s">
        <v>132</v>
      </c>
      <c r="J40" s="196">
        <v>2.464</v>
      </c>
      <c r="K40" s="198">
        <v>0</v>
      </c>
      <c r="L40" s="198">
        <f t="shared" si="1"/>
        <v>0</v>
      </c>
    </row>
    <row r="41" spans="6:12" ht="15">
      <c r="F41" s="192">
        <v>18</v>
      </c>
      <c r="G41" s="224" t="s">
        <v>1604</v>
      </c>
      <c r="H41" s="194" t="s">
        <v>1605</v>
      </c>
      <c r="I41" s="195" t="s">
        <v>132</v>
      </c>
      <c r="J41" s="196">
        <v>2.464</v>
      </c>
      <c r="K41" s="198">
        <v>0</v>
      </c>
      <c r="L41" s="198">
        <f t="shared" si="1"/>
        <v>0</v>
      </c>
    </row>
    <row r="42" spans="6:12" ht="15">
      <c r="F42" s="192">
        <v>19</v>
      </c>
      <c r="G42" s="224" t="s">
        <v>1606</v>
      </c>
      <c r="H42" s="194" t="s">
        <v>1607</v>
      </c>
      <c r="I42" s="195" t="s">
        <v>132</v>
      </c>
      <c r="J42" s="196">
        <v>49.28</v>
      </c>
      <c r="K42" s="198">
        <v>0</v>
      </c>
      <c r="L42" s="198">
        <f t="shared" si="1"/>
        <v>0</v>
      </c>
    </row>
    <row r="43" spans="6:12" ht="15">
      <c r="F43" s="192">
        <v>20</v>
      </c>
      <c r="G43" s="224" t="s">
        <v>1608</v>
      </c>
      <c r="H43" s="194" t="s">
        <v>1609</v>
      </c>
      <c r="I43" s="195" t="s">
        <v>132</v>
      </c>
      <c r="J43" s="196">
        <v>2.464</v>
      </c>
      <c r="K43" s="198">
        <v>0</v>
      </c>
      <c r="L43" s="198">
        <f t="shared" si="1"/>
        <v>0</v>
      </c>
    </row>
    <row r="44" spans="6:12" ht="15">
      <c r="F44" s="192">
        <v>21</v>
      </c>
      <c r="G44" s="224" t="s">
        <v>1610</v>
      </c>
      <c r="H44" s="194" t="s">
        <v>1611</v>
      </c>
      <c r="I44" s="195" t="s">
        <v>132</v>
      </c>
      <c r="J44" s="196">
        <v>3.36</v>
      </c>
      <c r="K44" s="198">
        <v>0</v>
      </c>
      <c r="L44" s="198">
        <f t="shared" si="1"/>
        <v>0</v>
      </c>
    </row>
    <row r="45" spans="6:12" ht="15">
      <c r="F45" s="192">
        <v>22</v>
      </c>
      <c r="G45" s="224" t="s">
        <v>1612</v>
      </c>
      <c r="H45" s="194" t="s">
        <v>1613</v>
      </c>
      <c r="I45" s="195" t="s">
        <v>109</v>
      </c>
      <c r="J45" s="196">
        <v>5.6</v>
      </c>
      <c r="K45" s="198">
        <v>0</v>
      </c>
      <c r="L45" s="198">
        <f t="shared" si="1"/>
        <v>0</v>
      </c>
    </row>
    <row r="46" spans="6:12" ht="15">
      <c r="F46" s="192">
        <v>23</v>
      </c>
      <c r="G46" s="224" t="s">
        <v>476</v>
      </c>
      <c r="H46" s="194" t="s">
        <v>1614</v>
      </c>
      <c r="I46" s="195" t="s">
        <v>95</v>
      </c>
      <c r="J46" s="196">
        <v>50.4</v>
      </c>
      <c r="K46" s="198">
        <v>0</v>
      </c>
      <c r="L46" s="198">
        <f t="shared" si="1"/>
        <v>0</v>
      </c>
    </row>
    <row r="47" spans="6:12" ht="15">
      <c r="F47" s="192">
        <v>24</v>
      </c>
      <c r="G47" s="224" t="s">
        <v>1652</v>
      </c>
      <c r="H47" s="194" t="s">
        <v>1653</v>
      </c>
      <c r="I47" s="195" t="s">
        <v>132</v>
      </c>
      <c r="J47" s="196">
        <v>99.938</v>
      </c>
      <c r="K47" s="198">
        <v>0</v>
      </c>
      <c r="L47" s="198">
        <f t="shared" si="1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 topLeftCell="B1">
      <selection activeCell="C32" sqref="C32"/>
    </sheetView>
  </sheetViews>
  <sheetFormatPr defaultColWidth="9.140625" defaultRowHeight="15"/>
  <cols>
    <col min="1" max="1" width="5.57421875" style="286" customWidth="1"/>
    <col min="2" max="2" width="6.57421875" style="286" customWidth="1"/>
    <col min="3" max="3" width="55.57421875" style="287" customWidth="1"/>
    <col min="4" max="4" width="4.7109375" style="286" customWidth="1"/>
    <col min="5" max="5" width="9.8515625" style="286" customWidth="1"/>
    <col min="6" max="6" width="9.7109375" style="286" customWidth="1"/>
    <col min="7" max="7" width="13.57421875" style="286" customWidth="1"/>
    <col min="8" max="16" width="9.140625" style="286" hidden="1" customWidth="1"/>
    <col min="17" max="16384" width="9.140625" style="286" customWidth="1"/>
  </cols>
  <sheetData>
    <row r="1" ht="15">
      <c r="B1" s="286" t="s">
        <v>2381</v>
      </c>
    </row>
    <row r="2" spans="1:14" s="241" customFormat="1" ht="11.25">
      <c r="A2" s="238"/>
      <c r="B2" s="239"/>
      <c r="C2" s="240" t="s">
        <v>1654</v>
      </c>
      <c r="G2" s="242"/>
      <c r="I2" s="243" t="e">
        <f>SUM(#REF!)</f>
        <v>#REF!</v>
      </c>
      <c r="K2" s="243" t="e">
        <f>SUM(#REF!)</f>
        <v>#REF!</v>
      </c>
      <c r="N2" s="244" t="s">
        <v>1655</v>
      </c>
    </row>
    <row r="3" spans="1:14" s="241" customFormat="1" ht="12.75" customHeight="1">
      <c r="A3" s="240" t="s">
        <v>1656</v>
      </c>
      <c r="B3" s="240" t="s">
        <v>1657</v>
      </c>
      <c r="C3" s="240" t="s">
        <v>1658</v>
      </c>
      <c r="D3" s="240" t="s">
        <v>1659</v>
      </c>
      <c r="E3" s="240" t="s">
        <v>1660</v>
      </c>
      <c r="F3" s="240" t="s">
        <v>1661</v>
      </c>
      <c r="G3" s="240" t="s">
        <v>1662</v>
      </c>
      <c r="H3" s="245"/>
      <c r="I3" s="246" t="e">
        <f>#REF!+#REF!+#REF!</f>
        <v>#REF!</v>
      </c>
      <c r="J3" s="245"/>
      <c r="K3" s="246" t="e">
        <f>#REF!+#REF!+#REF!</f>
        <v>#REF!</v>
      </c>
      <c r="L3" s="245"/>
      <c r="N3" s="247" t="s">
        <v>1663</v>
      </c>
    </row>
    <row r="4" spans="1:14" s="252" customFormat="1" ht="33.75">
      <c r="A4" s="238"/>
      <c r="B4" s="239"/>
      <c r="C4" s="240" t="s">
        <v>1664</v>
      </c>
      <c r="D4" s="241"/>
      <c r="E4" s="241"/>
      <c r="F4" s="241"/>
      <c r="G4" s="242"/>
      <c r="H4" s="248"/>
      <c r="I4" s="249" t="e">
        <f>SUM(#REF!)</f>
        <v>#REF!</v>
      </c>
      <c r="J4" s="248"/>
      <c r="K4" s="249" t="e">
        <f>SUM(#REF!)</f>
        <v>#REF!</v>
      </c>
      <c r="L4" s="250"/>
      <c r="M4" s="251"/>
      <c r="N4" s="252" t="s">
        <v>1655</v>
      </c>
    </row>
    <row r="5" spans="1:14" s="252" customFormat="1" ht="11.25">
      <c r="A5" s="253">
        <v>1</v>
      </c>
      <c r="B5" s="253" t="s">
        <v>1665</v>
      </c>
      <c r="C5" s="254" t="s">
        <v>1666</v>
      </c>
      <c r="D5" s="255" t="s">
        <v>1667</v>
      </c>
      <c r="E5" s="256">
        <v>1</v>
      </c>
      <c r="F5" s="257">
        <v>0</v>
      </c>
      <c r="G5" s="257">
        <f aca="true" t="shared" si="0" ref="G5:G12">PRODUCT(E5:F5)</f>
        <v>0</v>
      </c>
      <c r="H5" s="248"/>
      <c r="I5" s="249">
        <f>SUM(I9:I11)</f>
        <v>0</v>
      </c>
      <c r="J5" s="248"/>
      <c r="K5" s="249">
        <f>SUM(K9:K11)</f>
        <v>0</v>
      </c>
      <c r="L5" s="250"/>
      <c r="M5" s="251"/>
      <c r="N5" s="252" t="s">
        <v>1655</v>
      </c>
    </row>
    <row r="6" spans="1:14" s="268" customFormat="1" ht="22.5">
      <c r="A6" s="258">
        <f>A5+1</f>
        <v>2</v>
      </c>
      <c r="B6" s="258" t="s">
        <v>1668</v>
      </c>
      <c r="C6" s="259" t="s">
        <v>1669</v>
      </c>
      <c r="D6" s="260" t="s">
        <v>1080</v>
      </c>
      <c r="E6" s="261">
        <v>10</v>
      </c>
      <c r="F6" s="262">
        <v>0</v>
      </c>
      <c r="G6" s="262">
        <f t="shared" si="0"/>
        <v>0</v>
      </c>
      <c r="H6" s="263"/>
      <c r="I6" s="264" t="e">
        <f>SUM(#REF!)</f>
        <v>#REF!</v>
      </c>
      <c r="J6" s="263"/>
      <c r="K6" s="264" t="e">
        <f>SUM(#REF!)</f>
        <v>#REF!</v>
      </c>
      <c r="L6" s="265"/>
      <c r="M6" s="266"/>
      <c r="N6" s="267" t="s">
        <v>1655</v>
      </c>
    </row>
    <row r="7" spans="1:14" s="252" customFormat="1" ht="11.25">
      <c r="A7" s="269">
        <f>A6+1</f>
        <v>3</v>
      </c>
      <c r="B7" s="270" t="s">
        <v>1665</v>
      </c>
      <c r="C7" s="271" t="s">
        <v>1670</v>
      </c>
      <c r="D7" s="272" t="s">
        <v>1667</v>
      </c>
      <c r="E7" s="273">
        <v>3</v>
      </c>
      <c r="F7" s="274">
        <v>0</v>
      </c>
      <c r="G7" s="274">
        <f t="shared" si="0"/>
        <v>0</v>
      </c>
      <c r="H7" s="248"/>
      <c r="I7" s="249">
        <f>SUM(I9:I12)</f>
        <v>0</v>
      </c>
      <c r="J7" s="248"/>
      <c r="K7" s="249">
        <f>SUM(K9:K12)</f>
        <v>0</v>
      </c>
      <c r="L7" s="250"/>
      <c r="M7" s="251"/>
      <c r="N7" s="252" t="s">
        <v>1655</v>
      </c>
    </row>
    <row r="8" spans="1:14" s="268" customFormat="1" ht="11.25">
      <c r="A8" s="269">
        <f>A7+1</f>
        <v>4</v>
      </c>
      <c r="B8" s="258" t="s">
        <v>1668</v>
      </c>
      <c r="C8" s="259" t="s">
        <v>1670</v>
      </c>
      <c r="D8" s="260" t="s">
        <v>1667</v>
      </c>
      <c r="E8" s="261">
        <v>3</v>
      </c>
      <c r="F8" s="262">
        <v>0</v>
      </c>
      <c r="G8" s="262">
        <f t="shared" si="0"/>
        <v>0</v>
      </c>
      <c r="H8" s="263"/>
      <c r="I8" s="264" t="e">
        <f>SUM(#REF!)</f>
        <v>#REF!</v>
      </c>
      <c r="J8" s="263"/>
      <c r="K8" s="264" t="e">
        <f>SUM(#REF!)</f>
        <v>#REF!</v>
      </c>
      <c r="L8" s="265"/>
      <c r="M8" s="266"/>
      <c r="N8" s="267" t="s">
        <v>1655</v>
      </c>
    </row>
    <row r="9" spans="1:14" s="252" customFormat="1" ht="11.25">
      <c r="A9" s="269">
        <f aca="true" t="shared" si="1" ref="A9:A19">A8+1</f>
        <v>5</v>
      </c>
      <c r="B9" s="270" t="s">
        <v>1665</v>
      </c>
      <c r="C9" s="271" t="s">
        <v>1671</v>
      </c>
      <c r="D9" s="272" t="s">
        <v>1667</v>
      </c>
      <c r="E9" s="273">
        <v>1</v>
      </c>
      <c r="F9" s="274">
        <v>0</v>
      </c>
      <c r="G9" s="274">
        <f t="shared" si="0"/>
        <v>0</v>
      </c>
      <c r="H9" s="248">
        <v>0</v>
      </c>
      <c r="I9" s="249">
        <f aca="true" t="shared" si="2" ref="I9:I19">E9*H9</f>
        <v>0</v>
      </c>
      <c r="J9" s="248">
        <v>0</v>
      </c>
      <c r="K9" s="249">
        <f aca="true" t="shared" si="3" ref="K9:K19">E9*J9</f>
        <v>0</v>
      </c>
      <c r="L9" s="250">
        <v>20</v>
      </c>
      <c r="M9" s="251">
        <v>256</v>
      </c>
      <c r="N9" s="252" t="s">
        <v>1672</v>
      </c>
    </row>
    <row r="10" spans="1:14" s="268" customFormat="1" ht="11.25">
      <c r="A10" s="269">
        <f t="shared" si="1"/>
        <v>6</v>
      </c>
      <c r="B10" s="270" t="s">
        <v>1665</v>
      </c>
      <c r="C10" s="271" t="s">
        <v>1673</v>
      </c>
      <c r="D10" s="272" t="s">
        <v>1667</v>
      </c>
      <c r="E10" s="273">
        <v>1</v>
      </c>
      <c r="F10" s="274">
        <v>0</v>
      </c>
      <c r="G10" s="274">
        <f t="shared" si="0"/>
        <v>0</v>
      </c>
      <c r="H10" s="263">
        <v>0</v>
      </c>
      <c r="I10" s="264">
        <f t="shared" si="2"/>
        <v>0</v>
      </c>
      <c r="J10" s="263">
        <v>0</v>
      </c>
      <c r="K10" s="264">
        <f t="shared" si="3"/>
        <v>0</v>
      </c>
      <c r="L10" s="265">
        <v>20</v>
      </c>
      <c r="M10" s="266">
        <v>256</v>
      </c>
      <c r="N10" s="267" t="s">
        <v>1672</v>
      </c>
    </row>
    <row r="11" spans="1:14" s="252" customFormat="1" ht="11.25">
      <c r="A11" s="269">
        <f t="shared" si="1"/>
        <v>7</v>
      </c>
      <c r="B11" s="270" t="s">
        <v>1665</v>
      </c>
      <c r="C11" s="271" t="s">
        <v>1674</v>
      </c>
      <c r="D11" s="272" t="s">
        <v>1309</v>
      </c>
      <c r="E11" s="273">
        <v>2</v>
      </c>
      <c r="F11" s="274">
        <v>0</v>
      </c>
      <c r="G11" s="274">
        <f t="shared" si="0"/>
        <v>0</v>
      </c>
      <c r="H11" s="248">
        <v>0</v>
      </c>
      <c r="I11" s="249">
        <f t="shared" si="2"/>
        <v>0</v>
      </c>
      <c r="J11" s="248">
        <v>0</v>
      </c>
      <c r="K11" s="249">
        <f t="shared" si="3"/>
        <v>0</v>
      </c>
      <c r="L11" s="250">
        <v>20</v>
      </c>
      <c r="M11" s="251">
        <v>256</v>
      </c>
      <c r="N11" s="252" t="s">
        <v>1672</v>
      </c>
    </row>
    <row r="12" spans="1:14" s="252" customFormat="1" ht="11.25">
      <c r="A12" s="269">
        <f t="shared" si="1"/>
        <v>8</v>
      </c>
      <c r="B12" s="270" t="s">
        <v>1665</v>
      </c>
      <c r="C12" s="271" t="s">
        <v>1675</v>
      </c>
      <c r="D12" s="272" t="s">
        <v>1309</v>
      </c>
      <c r="E12" s="273">
        <v>20</v>
      </c>
      <c r="F12" s="274">
        <v>0</v>
      </c>
      <c r="G12" s="274">
        <f t="shared" si="0"/>
        <v>0</v>
      </c>
      <c r="H12" s="248">
        <v>0</v>
      </c>
      <c r="I12" s="249">
        <f t="shared" si="2"/>
        <v>0</v>
      </c>
      <c r="J12" s="248">
        <v>0</v>
      </c>
      <c r="K12" s="249">
        <f t="shared" si="3"/>
        <v>0</v>
      </c>
      <c r="L12" s="250">
        <v>20</v>
      </c>
      <c r="M12" s="251">
        <v>256</v>
      </c>
      <c r="N12" s="252" t="s">
        <v>1672</v>
      </c>
    </row>
    <row r="13" spans="1:14" s="241" customFormat="1" ht="11.25">
      <c r="A13" s="269">
        <f t="shared" si="1"/>
        <v>9</v>
      </c>
      <c r="B13" s="239"/>
      <c r="C13" s="240" t="s">
        <v>1676</v>
      </c>
      <c r="F13" s="241">
        <v>0</v>
      </c>
      <c r="G13" s="242"/>
      <c r="H13" s="241">
        <v>6E-05</v>
      </c>
      <c r="I13" s="243">
        <f t="shared" si="2"/>
        <v>0</v>
      </c>
      <c r="J13" s="241">
        <v>0</v>
      </c>
      <c r="K13" s="243">
        <f t="shared" si="3"/>
        <v>0</v>
      </c>
      <c r="L13" s="241">
        <v>20</v>
      </c>
      <c r="M13" s="241">
        <v>16</v>
      </c>
      <c r="N13" s="244" t="s">
        <v>1672</v>
      </c>
    </row>
    <row r="14" spans="1:14" s="252" customFormat="1" ht="11.25">
      <c r="A14" s="269">
        <f t="shared" si="1"/>
        <v>10</v>
      </c>
      <c r="B14" s="275"/>
      <c r="C14" s="276" t="s">
        <v>1671</v>
      </c>
      <c r="D14" s="277" t="s">
        <v>1667</v>
      </c>
      <c r="E14" s="249">
        <v>1</v>
      </c>
      <c r="F14" s="278">
        <v>0</v>
      </c>
      <c r="G14" s="278">
        <f aca="true" t="shared" si="4" ref="G14:G19">PRODUCT(E14:F14)</f>
        <v>0</v>
      </c>
      <c r="H14" s="248">
        <v>0.003</v>
      </c>
      <c r="I14" s="249">
        <f t="shared" si="2"/>
        <v>0.003</v>
      </c>
      <c r="J14" s="248">
        <v>0</v>
      </c>
      <c r="K14" s="249">
        <f t="shared" si="3"/>
        <v>0</v>
      </c>
      <c r="L14" s="250">
        <v>20</v>
      </c>
      <c r="M14" s="251">
        <v>32</v>
      </c>
      <c r="N14" s="252" t="s">
        <v>1672</v>
      </c>
    </row>
    <row r="15" spans="1:14" s="252" customFormat="1" ht="11.25">
      <c r="A15" s="269">
        <f t="shared" si="1"/>
        <v>11</v>
      </c>
      <c r="B15" s="275"/>
      <c r="C15" s="276" t="s">
        <v>1673</v>
      </c>
      <c r="D15" s="277" t="s">
        <v>1667</v>
      </c>
      <c r="E15" s="249">
        <v>1</v>
      </c>
      <c r="F15" s="278">
        <v>0</v>
      </c>
      <c r="G15" s="278">
        <f t="shared" si="4"/>
        <v>0</v>
      </c>
      <c r="H15" s="248">
        <v>0.003</v>
      </c>
      <c r="I15" s="249">
        <f t="shared" si="2"/>
        <v>0.003</v>
      </c>
      <c r="J15" s="248">
        <v>0</v>
      </c>
      <c r="K15" s="249">
        <f t="shared" si="3"/>
        <v>0</v>
      </c>
      <c r="L15" s="250">
        <v>20</v>
      </c>
      <c r="M15" s="251">
        <v>32</v>
      </c>
      <c r="N15" s="252" t="s">
        <v>1672</v>
      </c>
    </row>
    <row r="16" spans="1:14" s="252" customFormat="1" ht="25.5" customHeight="1">
      <c r="A16" s="269">
        <f t="shared" si="1"/>
        <v>12</v>
      </c>
      <c r="B16" s="275"/>
      <c r="C16" s="276" t="s">
        <v>1677</v>
      </c>
      <c r="D16" s="277" t="s">
        <v>1080</v>
      </c>
      <c r="E16" s="249">
        <v>5</v>
      </c>
      <c r="F16" s="278">
        <v>0</v>
      </c>
      <c r="G16" s="278">
        <f t="shared" si="4"/>
        <v>0</v>
      </c>
      <c r="H16" s="248">
        <v>2E-05</v>
      </c>
      <c r="I16" s="249">
        <f t="shared" si="2"/>
        <v>0.0001</v>
      </c>
      <c r="J16" s="248">
        <v>0</v>
      </c>
      <c r="K16" s="249">
        <f t="shared" si="3"/>
        <v>0</v>
      </c>
      <c r="L16" s="250">
        <v>20</v>
      </c>
      <c r="M16" s="251">
        <v>16</v>
      </c>
      <c r="N16" s="252" t="s">
        <v>1672</v>
      </c>
    </row>
    <row r="17" spans="1:14" s="252" customFormat="1" ht="11.25">
      <c r="A17" s="269">
        <f t="shared" si="1"/>
        <v>13</v>
      </c>
      <c r="B17" s="275"/>
      <c r="C17" s="276" t="s">
        <v>1678</v>
      </c>
      <c r="D17" s="277" t="s">
        <v>1667</v>
      </c>
      <c r="E17" s="249">
        <v>1</v>
      </c>
      <c r="F17" s="278">
        <v>0</v>
      </c>
      <c r="G17" s="278">
        <f t="shared" si="4"/>
        <v>0</v>
      </c>
      <c r="H17" s="248">
        <v>2E-05</v>
      </c>
      <c r="I17" s="249">
        <f t="shared" si="2"/>
        <v>2E-05</v>
      </c>
      <c r="J17" s="248">
        <v>0</v>
      </c>
      <c r="K17" s="249">
        <f t="shared" si="3"/>
        <v>0</v>
      </c>
      <c r="L17" s="250">
        <v>20</v>
      </c>
      <c r="M17" s="251">
        <v>16</v>
      </c>
      <c r="N17" s="252" t="s">
        <v>1672</v>
      </c>
    </row>
    <row r="18" spans="1:14" s="252" customFormat="1" ht="33.75">
      <c r="A18" s="269">
        <f t="shared" si="1"/>
        <v>14</v>
      </c>
      <c r="B18" s="275"/>
      <c r="C18" s="276" t="s">
        <v>1679</v>
      </c>
      <c r="D18" s="277" t="s">
        <v>1667</v>
      </c>
      <c r="E18" s="249">
        <v>1</v>
      </c>
      <c r="F18" s="278">
        <v>0</v>
      </c>
      <c r="G18" s="278">
        <f t="shared" si="4"/>
        <v>0</v>
      </c>
      <c r="H18" s="248">
        <v>2E-05</v>
      </c>
      <c r="I18" s="249">
        <f t="shared" si="2"/>
        <v>2E-05</v>
      </c>
      <c r="J18" s="248">
        <v>0</v>
      </c>
      <c r="K18" s="249">
        <f t="shared" si="3"/>
        <v>0</v>
      </c>
      <c r="L18" s="250">
        <v>20</v>
      </c>
      <c r="M18" s="251">
        <v>16</v>
      </c>
      <c r="N18" s="252" t="s">
        <v>1672</v>
      </c>
    </row>
    <row r="19" spans="1:14" s="268" customFormat="1" ht="11.25">
      <c r="A19" s="269">
        <f t="shared" si="1"/>
        <v>15</v>
      </c>
      <c r="B19" s="269"/>
      <c r="C19" s="279" t="s">
        <v>1680</v>
      </c>
      <c r="D19" s="280" t="s">
        <v>1667</v>
      </c>
      <c r="E19" s="264">
        <v>1</v>
      </c>
      <c r="F19" s="281">
        <v>0</v>
      </c>
      <c r="G19" s="281">
        <f t="shared" si="4"/>
        <v>0</v>
      </c>
      <c r="H19" s="263">
        <v>0.0001</v>
      </c>
      <c r="I19" s="264">
        <f t="shared" si="2"/>
        <v>0.0001</v>
      </c>
      <c r="J19" s="263">
        <v>0</v>
      </c>
      <c r="K19" s="264">
        <f t="shared" si="3"/>
        <v>0</v>
      </c>
      <c r="L19" s="265">
        <v>20</v>
      </c>
      <c r="M19" s="266">
        <v>16</v>
      </c>
      <c r="N19" s="267" t="s">
        <v>1672</v>
      </c>
    </row>
    <row r="20" spans="1:13" s="268" customFormat="1" ht="11.25">
      <c r="A20" s="240"/>
      <c r="B20" s="240"/>
      <c r="C20" s="240" t="s">
        <v>1681</v>
      </c>
      <c r="D20" s="240"/>
      <c r="E20" s="240"/>
      <c r="F20" s="240"/>
      <c r="G20" s="282">
        <f>SUM(G4:G19)</f>
        <v>0</v>
      </c>
      <c r="H20" s="283"/>
      <c r="I20" s="256"/>
      <c r="J20" s="283"/>
      <c r="K20" s="256"/>
      <c r="L20" s="284"/>
      <c r="M20" s="285"/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130" zoomScaleNormal="130" workbookViewId="0" topLeftCell="A4">
      <selection activeCell="F28" sqref="F28"/>
    </sheetView>
  </sheetViews>
  <sheetFormatPr defaultColWidth="9.140625" defaultRowHeight="15"/>
  <cols>
    <col min="1" max="1" width="3.00390625" style="1" customWidth="1"/>
    <col min="2" max="2" width="8.00390625" style="1" customWidth="1"/>
    <col min="3" max="3" width="43.8515625" style="1" customWidth="1"/>
    <col min="4" max="4" width="3.421875" style="2" customWidth="1"/>
    <col min="5" max="5" width="10.7109375" style="3" customWidth="1"/>
    <col min="6" max="6" width="8.00390625" style="3" customWidth="1"/>
  </cols>
  <sheetData>
    <row r="1" spans="4:7" ht="15">
      <c r="D1" s="1"/>
      <c r="E1" s="2"/>
      <c r="G1" s="3"/>
    </row>
    <row r="2" spans="4:7" ht="15">
      <c r="D2" s="1"/>
      <c r="E2" s="2"/>
      <c r="G2" s="3"/>
    </row>
    <row r="3" spans="4:7" ht="15">
      <c r="D3" s="1"/>
      <c r="E3" s="2"/>
      <c r="G3" s="3"/>
    </row>
    <row r="4" spans="4:7" ht="15">
      <c r="D4" s="1"/>
      <c r="E4" s="2"/>
      <c r="G4" s="3"/>
    </row>
    <row r="5" spans="1:7" ht="18.75">
      <c r="A5" s="92"/>
      <c r="B5" s="92"/>
      <c r="C5" s="92" t="s">
        <v>0</v>
      </c>
      <c r="D5" s="92"/>
      <c r="E5" s="93"/>
      <c r="F5" s="94"/>
      <c r="G5" s="94"/>
    </row>
    <row r="6" spans="1:7" ht="18.75">
      <c r="A6" s="92"/>
      <c r="B6" s="92"/>
      <c r="C6" s="92" t="s">
        <v>46</v>
      </c>
      <c r="D6" s="92"/>
      <c r="E6" s="93"/>
      <c r="F6" s="94"/>
      <c r="G6" s="94"/>
    </row>
    <row r="7" spans="1:7" ht="18.75">
      <c r="A7" s="92"/>
      <c r="B7" s="92"/>
      <c r="C7" s="92" t="s">
        <v>1682</v>
      </c>
      <c r="D7" s="92"/>
      <c r="E7" s="93"/>
      <c r="F7" s="94"/>
      <c r="G7" s="94"/>
    </row>
    <row r="8" spans="1:7" ht="18.75">
      <c r="A8" s="92"/>
      <c r="B8" s="92"/>
      <c r="C8" s="92" t="s">
        <v>1683</v>
      </c>
      <c r="D8" s="92"/>
      <c r="E8" s="93"/>
      <c r="F8" s="94"/>
      <c r="G8" s="94"/>
    </row>
    <row r="9" spans="1:7" ht="18.75">
      <c r="A9" s="92"/>
      <c r="B9" s="92"/>
      <c r="C9" s="92"/>
      <c r="D9" s="92"/>
      <c r="E9" s="93"/>
      <c r="F9" s="94"/>
      <c r="G9" s="94"/>
    </row>
    <row r="10" spans="1:7" ht="18.75">
      <c r="A10" s="92"/>
      <c r="B10" s="92"/>
      <c r="C10" s="92" t="s">
        <v>1684</v>
      </c>
      <c r="D10" s="92"/>
      <c r="E10" s="93"/>
      <c r="F10" s="94"/>
      <c r="G10" s="94"/>
    </row>
    <row r="11" spans="1:7" ht="18.75">
      <c r="A11" s="92"/>
      <c r="B11" s="92"/>
      <c r="C11" s="92"/>
      <c r="D11" s="92"/>
      <c r="E11" s="93"/>
      <c r="F11" s="94"/>
      <c r="G11" s="94"/>
    </row>
    <row r="12" spans="1:7" ht="18.75">
      <c r="A12" s="92"/>
      <c r="B12" s="92"/>
      <c r="C12" s="92" t="s">
        <v>2294</v>
      </c>
      <c r="D12" s="92"/>
      <c r="E12" s="93"/>
      <c r="F12" s="94"/>
      <c r="G12" s="94"/>
    </row>
    <row r="13" spans="4:7" ht="15">
      <c r="D13" s="1"/>
      <c r="E13" s="2"/>
      <c r="G13" s="3"/>
    </row>
    <row r="14" spans="3:7" ht="15">
      <c r="C14" s="89" t="s">
        <v>1</v>
      </c>
      <c r="D14" s="1"/>
      <c r="E14" s="2"/>
      <c r="G14" s="3"/>
    </row>
    <row r="15" spans="1:7" ht="15">
      <c r="A15" s="9"/>
      <c r="B15" s="9"/>
      <c r="C15" s="9" t="s">
        <v>61</v>
      </c>
      <c r="D15" s="9"/>
      <c r="E15" s="10"/>
      <c r="F15" s="11"/>
      <c r="G15" s="11">
        <f>G34</f>
        <v>0</v>
      </c>
    </row>
    <row r="16" spans="1:7" ht="15">
      <c r="A16" s="9"/>
      <c r="B16" s="9"/>
      <c r="C16" s="9" t="s">
        <v>65</v>
      </c>
      <c r="D16" s="9"/>
      <c r="E16" s="10"/>
      <c r="F16" s="11"/>
      <c r="G16" s="11">
        <f>G51</f>
        <v>0</v>
      </c>
    </row>
    <row r="17" spans="1:7" ht="15">
      <c r="A17" s="9"/>
      <c r="B17" s="9"/>
      <c r="C17" s="9" t="s">
        <v>67</v>
      </c>
      <c r="D17" s="9"/>
      <c r="E17" s="10"/>
      <c r="F17" s="11"/>
      <c r="G17" s="11">
        <f>G54</f>
        <v>0</v>
      </c>
    </row>
    <row r="18" spans="1:7" ht="15">
      <c r="A18" s="9"/>
      <c r="B18" s="9"/>
      <c r="C18" s="9" t="s">
        <v>78</v>
      </c>
      <c r="D18" s="9"/>
      <c r="E18" s="10"/>
      <c r="F18" s="11"/>
      <c r="G18" s="11">
        <f>G61</f>
        <v>0</v>
      </c>
    </row>
    <row r="19" spans="1:7" ht="15">
      <c r="A19" s="9"/>
      <c r="B19" s="9"/>
      <c r="C19" s="14" t="s">
        <v>5</v>
      </c>
      <c r="D19" s="14"/>
      <c r="E19" s="15"/>
      <c r="F19" s="16"/>
      <c r="G19" s="16">
        <f>SUM(G15:G18)</f>
        <v>0</v>
      </c>
    </row>
    <row r="20" spans="1:7" ht="15">
      <c r="A20" s="9"/>
      <c r="B20" s="9"/>
      <c r="C20" s="9"/>
      <c r="D20" s="9"/>
      <c r="E20" s="10"/>
      <c r="F20" s="11"/>
      <c r="G20" s="11"/>
    </row>
    <row r="21" spans="1:7" ht="15">
      <c r="A21" s="9"/>
      <c r="B21" s="9"/>
      <c r="C21" s="13" t="s">
        <v>2284</v>
      </c>
      <c r="D21" s="13"/>
      <c r="E21" s="19"/>
      <c r="F21" s="20"/>
      <c r="G21" s="11"/>
    </row>
    <row r="22" spans="1:7" ht="15">
      <c r="A22" s="9"/>
      <c r="B22" s="9"/>
      <c r="C22" s="9"/>
      <c r="D22" s="9"/>
      <c r="E22" s="10"/>
      <c r="F22" s="11"/>
      <c r="G22" s="11"/>
    </row>
    <row r="23" spans="1:7" ht="15">
      <c r="A23" s="25"/>
      <c r="B23" s="25"/>
      <c r="C23" s="9"/>
      <c r="D23" s="9"/>
      <c r="E23" s="10"/>
      <c r="F23" s="11"/>
      <c r="G23" s="11"/>
    </row>
    <row r="24" spans="1:7" ht="15">
      <c r="A24" s="25"/>
      <c r="B24" s="25"/>
      <c r="C24" s="9"/>
      <c r="D24" s="9"/>
      <c r="E24" s="10"/>
      <c r="F24" s="11"/>
      <c r="G24" s="11"/>
    </row>
    <row r="25" spans="1:7" ht="15">
      <c r="A25" s="25"/>
      <c r="B25" s="25"/>
      <c r="C25" s="9"/>
      <c r="D25" s="9"/>
      <c r="E25" s="10"/>
      <c r="F25" s="11"/>
      <c r="G25" s="11"/>
    </row>
    <row r="26" spans="1:7" ht="15">
      <c r="A26" s="25"/>
      <c r="B26" s="25"/>
      <c r="C26" s="13" t="s">
        <v>61</v>
      </c>
      <c r="D26" s="9"/>
      <c r="E26" s="10"/>
      <c r="F26" s="11"/>
      <c r="G26" s="11"/>
    </row>
    <row r="27" spans="1:7" ht="15">
      <c r="A27" s="25">
        <v>1</v>
      </c>
      <c r="B27" s="25" t="s">
        <v>141</v>
      </c>
      <c r="C27" s="9" t="s">
        <v>142</v>
      </c>
      <c r="D27" s="9" t="s">
        <v>109</v>
      </c>
      <c r="E27" s="10">
        <v>240.258</v>
      </c>
      <c r="F27" s="11">
        <v>0</v>
      </c>
      <c r="G27" s="11">
        <f aca="true" t="shared" si="0" ref="G27">E27*F27</f>
        <v>0</v>
      </c>
    </row>
    <row r="28" spans="1:7" ht="15">
      <c r="A28" s="25"/>
      <c r="B28" s="25"/>
      <c r="C28" s="113" t="s">
        <v>1685</v>
      </c>
      <c r="D28" s="113"/>
      <c r="E28" s="288" t="s">
        <v>1686</v>
      </c>
      <c r="F28" s="114"/>
      <c r="G28" s="114"/>
    </row>
    <row r="29" spans="1:7" ht="15">
      <c r="A29" s="25"/>
      <c r="B29" s="25"/>
      <c r="C29" s="113" t="s">
        <v>1687</v>
      </c>
      <c r="D29" s="113"/>
      <c r="E29" s="288" t="s">
        <v>1688</v>
      </c>
      <c r="F29" s="114"/>
      <c r="G29" s="114"/>
    </row>
    <row r="30" spans="1:7" ht="15">
      <c r="A30" s="25"/>
      <c r="B30" s="25"/>
      <c r="C30" s="9"/>
      <c r="D30" s="9"/>
      <c r="E30" s="10"/>
      <c r="F30" s="11"/>
      <c r="G30" s="11"/>
    </row>
    <row r="31" spans="1:7" ht="15">
      <c r="A31" s="25">
        <v>2</v>
      </c>
      <c r="B31" s="25" t="s">
        <v>143</v>
      </c>
      <c r="C31" s="9" t="s">
        <v>144</v>
      </c>
      <c r="D31" s="9" t="s">
        <v>109</v>
      </c>
      <c r="E31" s="10">
        <v>14415.48</v>
      </c>
      <c r="F31" s="11">
        <v>0</v>
      </c>
      <c r="G31" s="11">
        <f aca="true" t="shared" si="1" ref="G31">E31*F31</f>
        <v>0</v>
      </c>
    </row>
    <row r="32" spans="1:7" ht="15">
      <c r="A32" s="25"/>
      <c r="B32" s="25"/>
      <c r="C32" s="113" t="s">
        <v>1689</v>
      </c>
      <c r="D32" s="113"/>
      <c r="E32" s="288" t="s">
        <v>1690</v>
      </c>
      <c r="F32" s="114"/>
      <c r="G32" s="114"/>
    </row>
    <row r="33" spans="1:7" ht="15">
      <c r="A33" s="25">
        <v>3</v>
      </c>
      <c r="B33" s="25" t="s">
        <v>1691</v>
      </c>
      <c r="C33" s="9" t="s">
        <v>1692</v>
      </c>
      <c r="D33" s="9" t="s">
        <v>109</v>
      </c>
      <c r="E33" s="10">
        <v>240.258</v>
      </c>
      <c r="F33" s="11">
        <v>0</v>
      </c>
      <c r="G33" s="11">
        <f aca="true" t="shared" si="2" ref="G33">E33*F33</f>
        <v>0</v>
      </c>
    </row>
    <row r="34" spans="1:7" ht="15">
      <c r="A34" s="25"/>
      <c r="B34" s="25"/>
      <c r="C34" s="14" t="s">
        <v>5</v>
      </c>
      <c r="D34" s="14"/>
      <c r="E34" s="15"/>
      <c r="F34" s="16"/>
      <c r="G34" s="16">
        <f>SUM(G27:G33)</f>
        <v>0</v>
      </c>
    </row>
    <row r="35" spans="1:7" ht="15">
      <c r="A35" s="25"/>
      <c r="B35" s="25"/>
      <c r="C35" s="9"/>
      <c r="D35" s="9"/>
      <c r="E35" s="10"/>
      <c r="F35" s="11"/>
      <c r="G35" s="11"/>
    </row>
    <row r="36" spans="1:7" ht="15">
      <c r="A36" s="25"/>
      <c r="B36" s="25"/>
      <c r="C36" s="13" t="s">
        <v>2353</v>
      </c>
      <c r="D36" s="9"/>
      <c r="E36" s="10"/>
      <c r="F36" s="11"/>
      <c r="G36" s="11"/>
    </row>
    <row r="37" spans="1:7" ht="15">
      <c r="A37" s="25">
        <v>4</v>
      </c>
      <c r="B37" s="25" t="s">
        <v>1693</v>
      </c>
      <c r="C37" s="9" t="s">
        <v>1694</v>
      </c>
      <c r="D37" s="9" t="s">
        <v>109</v>
      </c>
      <c r="E37" s="289">
        <v>160.38</v>
      </c>
      <c r="F37" s="11">
        <v>0</v>
      </c>
      <c r="G37" s="11">
        <f>E37*F37</f>
        <v>0</v>
      </c>
    </row>
    <row r="38" spans="1:7" ht="15">
      <c r="A38" s="25"/>
      <c r="B38" s="25"/>
      <c r="C38" s="113" t="s">
        <v>1695</v>
      </c>
      <c r="D38" s="113"/>
      <c r="E38" s="288" t="s">
        <v>1696</v>
      </c>
      <c r="F38" s="114"/>
      <c r="G38" s="114"/>
    </row>
    <row r="39" spans="1:7" ht="15">
      <c r="A39" s="25"/>
      <c r="B39" s="25"/>
      <c r="C39" s="113" t="s">
        <v>1697</v>
      </c>
      <c r="D39" s="113"/>
      <c r="E39" s="288" t="s">
        <v>1698</v>
      </c>
      <c r="F39" s="114"/>
      <c r="G39" s="114"/>
    </row>
    <row r="40" spans="1:7" ht="15">
      <c r="A40" s="25">
        <v>5</v>
      </c>
      <c r="B40" s="25" t="s">
        <v>284</v>
      </c>
      <c r="C40" s="9" t="s">
        <v>285</v>
      </c>
      <c r="D40" s="9" t="s">
        <v>109</v>
      </c>
      <c r="E40" s="289">
        <v>1.08</v>
      </c>
      <c r="F40" s="11">
        <v>0</v>
      </c>
      <c r="G40" s="11">
        <f>E40*F40</f>
        <v>0</v>
      </c>
    </row>
    <row r="41" spans="1:7" ht="15">
      <c r="A41" s="25"/>
      <c r="B41" s="25"/>
      <c r="C41" s="113" t="s">
        <v>1699</v>
      </c>
      <c r="D41" s="9"/>
      <c r="E41" s="289"/>
      <c r="F41" s="11"/>
      <c r="G41" s="11"/>
    </row>
    <row r="42" spans="1:7" ht="15">
      <c r="A42" s="25">
        <v>6</v>
      </c>
      <c r="B42" s="25" t="s">
        <v>2240</v>
      </c>
      <c r="C42" s="9" t="s">
        <v>2239</v>
      </c>
      <c r="D42" s="9" t="s">
        <v>109</v>
      </c>
      <c r="E42" s="289">
        <v>160.38</v>
      </c>
      <c r="F42" s="11">
        <v>0</v>
      </c>
      <c r="G42" s="11">
        <f aca="true" t="shared" si="3" ref="G42">E42*F42</f>
        <v>0</v>
      </c>
    </row>
    <row r="43" spans="1:7" ht="15">
      <c r="A43" s="25"/>
      <c r="B43" s="25"/>
      <c r="C43" s="9" t="s">
        <v>2238</v>
      </c>
      <c r="D43" s="9"/>
      <c r="E43" s="289"/>
      <c r="F43" s="11"/>
      <c r="G43" s="11"/>
    </row>
    <row r="44" spans="1:7" ht="15">
      <c r="A44" s="25">
        <v>7</v>
      </c>
      <c r="B44" s="25" t="s">
        <v>1700</v>
      </c>
      <c r="C44" s="9" t="s">
        <v>1701</v>
      </c>
      <c r="D44" s="9" t="s">
        <v>186</v>
      </c>
      <c r="E44" s="289">
        <v>12</v>
      </c>
      <c r="F44" s="11">
        <v>0</v>
      </c>
      <c r="G44" s="11">
        <f aca="true" t="shared" si="4" ref="G44:G45">E44*F44</f>
        <v>0</v>
      </c>
    </row>
    <row r="45" spans="1:7" ht="15">
      <c r="A45" s="25">
        <v>8</v>
      </c>
      <c r="B45" s="25" t="s">
        <v>1702</v>
      </c>
      <c r="C45" s="9" t="s">
        <v>1703</v>
      </c>
      <c r="D45" s="9" t="s">
        <v>186</v>
      </c>
      <c r="E45" s="289">
        <v>4.8</v>
      </c>
      <c r="F45" s="11">
        <v>0</v>
      </c>
      <c r="G45" s="11">
        <f t="shared" si="4"/>
        <v>0</v>
      </c>
    </row>
    <row r="46" spans="1:7" ht="15">
      <c r="A46" s="25"/>
      <c r="B46" s="25"/>
      <c r="C46" s="113" t="s">
        <v>1704</v>
      </c>
      <c r="D46" s="9"/>
      <c r="E46" s="289">
        <v>4.8</v>
      </c>
      <c r="F46" s="11"/>
      <c r="G46" s="11"/>
    </row>
    <row r="47" spans="1:7" ht="15">
      <c r="A47" s="25">
        <f>+A4810</f>
        <v>0</v>
      </c>
      <c r="B47" s="25" t="s">
        <v>2282</v>
      </c>
      <c r="C47" s="9" t="s">
        <v>1705</v>
      </c>
      <c r="D47" s="9" t="s">
        <v>186</v>
      </c>
      <c r="E47" s="289">
        <v>29.82</v>
      </c>
      <c r="F47" s="11">
        <v>0</v>
      </c>
      <c r="G47" s="11">
        <f aca="true" t="shared" si="5" ref="G47:G49">E47*F47</f>
        <v>0</v>
      </c>
    </row>
    <row r="48" spans="1:7" ht="15">
      <c r="A48" s="25">
        <v>11</v>
      </c>
      <c r="B48" s="25" t="s">
        <v>2283</v>
      </c>
      <c r="C48" s="9" t="s">
        <v>1706</v>
      </c>
      <c r="D48" s="9" t="s">
        <v>109</v>
      </c>
      <c r="E48" s="289">
        <v>160.38</v>
      </c>
      <c r="F48" s="11">
        <v>0</v>
      </c>
      <c r="G48" s="11">
        <f t="shared" si="5"/>
        <v>0</v>
      </c>
    </row>
    <row r="49" spans="1:7" ht="15">
      <c r="A49" s="25">
        <v>12</v>
      </c>
      <c r="B49" s="25" t="s">
        <v>1707</v>
      </c>
      <c r="C49" s="9" t="s">
        <v>1708</v>
      </c>
      <c r="D49" s="9" t="s">
        <v>109</v>
      </c>
      <c r="E49" s="289">
        <v>0.48</v>
      </c>
      <c r="F49" s="11">
        <v>0</v>
      </c>
      <c r="G49" s="11">
        <f t="shared" si="5"/>
        <v>0</v>
      </c>
    </row>
    <row r="50" spans="1:7" ht="15">
      <c r="A50" s="25"/>
      <c r="B50" s="25"/>
      <c r="C50" s="113" t="s">
        <v>1709</v>
      </c>
      <c r="D50" s="9"/>
      <c r="E50" s="289" t="s">
        <v>1710</v>
      </c>
      <c r="F50" s="11"/>
      <c r="G50" s="11"/>
    </row>
    <row r="51" spans="1:7" ht="15">
      <c r="A51" s="25"/>
      <c r="B51" s="25"/>
      <c r="C51" s="14" t="s">
        <v>5</v>
      </c>
      <c r="D51" s="14"/>
      <c r="E51" s="290"/>
      <c r="F51" s="16"/>
      <c r="G51" s="16">
        <f>SUM(G37:G50)</f>
        <v>0</v>
      </c>
    </row>
    <row r="52" spans="1:7" ht="15">
      <c r="A52" s="25"/>
      <c r="B52" s="25"/>
      <c r="C52" s="9"/>
      <c r="D52" s="9"/>
      <c r="E52" s="289"/>
      <c r="F52" s="11"/>
      <c r="G52" s="11"/>
    </row>
    <row r="53" spans="1:7" ht="15">
      <c r="A53" s="25"/>
      <c r="B53" s="25"/>
      <c r="C53" s="13" t="s">
        <v>67</v>
      </c>
      <c r="D53" s="9"/>
      <c r="E53" s="289"/>
      <c r="F53" s="11"/>
      <c r="G53" s="11"/>
    </row>
    <row r="54" spans="1:7" ht="15">
      <c r="A54" s="25">
        <v>13</v>
      </c>
      <c r="B54" s="25" t="s">
        <v>335</v>
      </c>
      <c r="C54" s="9" t="s">
        <v>336</v>
      </c>
      <c r="D54" s="9" t="s">
        <v>132</v>
      </c>
      <c r="E54" s="289">
        <v>4.68</v>
      </c>
      <c r="F54" s="11">
        <v>0</v>
      </c>
      <c r="G54" s="11">
        <f>E54*F54</f>
        <v>0</v>
      </c>
    </row>
    <row r="55" spans="1:7" ht="15">
      <c r="A55" s="25"/>
      <c r="B55" s="25"/>
      <c r="C55" s="9"/>
      <c r="D55" s="9"/>
      <c r="E55" s="289"/>
      <c r="F55" s="11"/>
      <c r="G55" s="11"/>
    </row>
    <row r="56" spans="1:7" ht="15">
      <c r="A56" s="25"/>
      <c r="B56" s="25"/>
      <c r="C56" s="9"/>
      <c r="D56" s="9"/>
      <c r="E56" s="289"/>
      <c r="F56" s="11"/>
      <c r="G56" s="11"/>
    </row>
    <row r="57" spans="1:7" ht="15">
      <c r="A57" s="25"/>
      <c r="B57" s="25"/>
      <c r="C57" s="13" t="s">
        <v>78</v>
      </c>
      <c r="D57" s="9"/>
      <c r="E57" s="289"/>
      <c r="F57" s="11"/>
      <c r="G57" s="11"/>
    </row>
    <row r="58" spans="1:7" ht="15">
      <c r="A58" s="25">
        <v>14</v>
      </c>
      <c r="B58" s="25" t="s">
        <v>1711</v>
      </c>
      <c r="C58" s="9" t="s">
        <v>1712</v>
      </c>
      <c r="D58" s="9" t="s">
        <v>186</v>
      </c>
      <c r="E58" s="289">
        <v>1.72</v>
      </c>
      <c r="F58" s="11">
        <v>0</v>
      </c>
      <c r="G58" s="11">
        <f>E58*F58</f>
        <v>0</v>
      </c>
    </row>
    <row r="59" spans="1:7" ht="15">
      <c r="A59" s="25">
        <v>15</v>
      </c>
      <c r="B59" s="25">
        <v>998764203</v>
      </c>
      <c r="C59" s="9" t="s">
        <v>67</v>
      </c>
      <c r="D59" s="9"/>
      <c r="E59" s="289">
        <f>G58</f>
        <v>0</v>
      </c>
      <c r="F59" s="125">
        <v>0</v>
      </c>
      <c r="G59" s="11">
        <f aca="true" t="shared" si="6" ref="G59:G60">E59*F59</f>
        <v>0</v>
      </c>
    </row>
    <row r="60" spans="1:7" ht="15">
      <c r="A60" s="25">
        <v>16</v>
      </c>
      <c r="B60" s="25" t="s">
        <v>653</v>
      </c>
      <c r="C60" s="9" t="s">
        <v>654</v>
      </c>
      <c r="D60" s="9" t="s">
        <v>186</v>
      </c>
      <c r="E60" s="289">
        <v>1.72</v>
      </c>
      <c r="F60" s="11">
        <v>0</v>
      </c>
      <c r="G60" s="11">
        <f t="shared" si="6"/>
        <v>0</v>
      </c>
    </row>
    <row r="61" spans="1:7" ht="15">
      <c r="A61" s="25"/>
      <c r="B61" s="25"/>
      <c r="C61" s="14" t="s">
        <v>5</v>
      </c>
      <c r="D61" s="14"/>
      <c r="E61" s="15"/>
      <c r="F61" s="16"/>
      <c r="G61" s="16">
        <f>SUM(G58:G60)</f>
        <v>0</v>
      </c>
    </row>
    <row r="62" spans="1:7" ht="15">
      <c r="A62" s="25"/>
      <c r="B62" s="25"/>
      <c r="C62" s="9"/>
      <c r="D62" s="9"/>
      <c r="E62" s="10"/>
      <c r="F62" s="11"/>
      <c r="G62" s="11"/>
    </row>
    <row r="63" ht="15">
      <c r="A63" s="4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124"/>
  <sheetViews>
    <sheetView zoomScale="130" zoomScaleNormal="130" workbookViewId="0" topLeftCell="A1">
      <selection activeCell="F27" sqref="F27"/>
    </sheetView>
  </sheetViews>
  <sheetFormatPr defaultColWidth="9.140625" defaultRowHeight="15"/>
  <cols>
    <col min="1" max="1" width="3.00390625" style="1" customWidth="1"/>
    <col min="2" max="2" width="7.421875" style="1" customWidth="1"/>
    <col min="3" max="3" width="41.57421875" style="1" customWidth="1"/>
    <col min="4" max="4" width="3.28125" style="2" customWidth="1"/>
    <col min="5" max="5" width="10.00390625" style="3" customWidth="1"/>
    <col min="6" max="6" width="11.7109375" style="3" customWidth="1"/>
    <col min="8" max="8" width="11.8515625" style="0" bestFit="1" customWidth="1"/>
  </cols>
  <sheetData>
    <row r="4" spans="1:8" ht="15">
      <c r="A4" s="89"/>
      <c r="B4" s="89"/>
      <c r="C4" s="89" t="s">
        <v>0</v>
      </c>
      <c r="D4" s="89"/>
      <c r="E4" s="90"/>
      <c r="F4" s="91"/>
      <c r="G4" s="91"/>
      <c r="H4" s="291"/>
    </row>
    <row r="5" spans="1:8" ht="15">
      <c r="A5" s="89"/>
      <c r="B5" s="89"/>
      <c r="C5" s="89" t="s">
        <v>46</v>
      </c>
      <c r="D5" s="89"/>
      <c r="E5" s="90"/>
      <c r="F5" s="91"/>
      <c r="G5" s="91"/>
      <c r="H5" s="291"/>
    </row>
    <row r="6" spans="1:8" ht="15">
      <c r="A6" s="89"/>
      <c r="B6" s="89"/>
      <c r="C6" s="89" t="s">
        <v>48</v>
      </c>
      <c r="D6" s="89"/>
      <c r="E6" s="90"/>
      <c r="F6" s="91"/>
      <c r="G6" s="91"/>
      <c r="H6" s="291"/>
    </row>
    <row r="7" spans="1:8" ht="15">
      <c r="A7" s="89"/>
      <c r="B7" s="89"/>
      <c r="C7" s="89" t="s">
        <v>58</v>
      </c>
      <c r="D7" s="89"/>
      <c r="E7" s="90"/>
      <c r="F7" s="91"/>
      <c r="G7" s="91"/>
      <c r="H7" s="291"/>
    </row>
    <row r="8" spans="1:8" ht="15">
      <c r="A8" s="89"/>
      <c r="B8" s="89"/>
      <c r="C8" s="89"/>
      <c r="D8" s="89"/>
      <c r="E8" s="90"/>
      <c r="F8" s="91"/>
      <c r="G8" s="91"/>
      <c r="H8" s="291"/>
    </row>
    <row r="9" spans="1:8" ht="15">
      <c r="A9" s="89"/>
      <c r="B9" s="89"/>
      <c r="C9" s="89" t="s">
        <v>1713</v>
      </c>
      <c r="D9" s="89"/>
      <c r="E9" s="90"/>
      <c r="F9" s="91"/>
      <c r="G9" s="91"/>
      <c r="H9" s="291"/>
    </row>
    <row r="10" spans="4:7" ht="15">
      <c r="D10" s="1"/>
      <c r="E10" s="2"/>
      <c r="G10" s="3"/>
    </row>
    <row r="11" spans="1:7" ht="18.75">
      <c r="A11" s="9"/>
      <c r="B11" s="9"/>
      <c r="C11" s="92" t="s">
        <v>2293</v>
      </c>
      <c r="D11" s="9"/>
      <c r="E11" s="10"/>
      <c r="F11" s="11"/>
      <c r="G11" s="11"/>
    </row>
    <row r="12" spans="1:7" ht="15">
      <c r="A12" s="9"/>
      <c r="B12" s="9"/>
      <c r="C12" s="9"/>
      <c r="D12" s="9"/>
      <c r="E12" s="10"/>
      <c r="F12" s="11"/>
      <c r="G12" s="11"/>
    </row>
    <row r="13" spans="1:7" ht="15">
      <c r="A13" s="9"/>
      <c r="B13" s="9"/>
      <c r="C13" s="13" t="s">
        <v>1</v>
      </c>
      <c r="D13" s="9"/>
      <c r="E13" s="10"/>
      <c r="F13" s="11"/>
      <c r="G13" s="11"/>
    </row>
    <row r="14" spans="1:7" ht="15">
      <c r="A14" s="9"/>
      <c r="B14" s="9"/>
      <c r="C14" s="9" t="s">
        <v>1714</v>
      </c>
      <c r="D14" s="9"/>
      <c r="E14" s="10"/>
      <c r="F14" s="11"/>
      <c r="G14" s="11">
        <f>G53</f>
        <v>0</v>
      </c>
    </row>
    <row r="15" spans="1:7" ht="15">
      <c r="A15" s="9"/>
      <c r="B15" s="9"/>
      <c r="C15" s="9" t="s">
        <v>62</v>
      </c>
      <c r="D15" s="9"/>
      <c r="E15" s="10"/>
      <c r="F15" s="11"/>
      <c r="G15" s="11">
        <f>G69</f>
        <v>0</v>
      </c>
    </row>
    <row r="16" spans="1:7" ht="15">
      <c r="A16" s="9"/>
      <c r="B16" s="9"/>
      <c r="C16" s="9" t="s">
        <v>66</v>
      </c>
      <c r="D16" s="9"/>
      <c r="E16" s="10"/>
      <c r="F16" s="11"/>
      <c r="G16" s="11">
        <f>G72</f>
        <v>0</v>
      </c>
    </row>
    <row r="17" spans="1:7" ht="15">
      <c r="A17" s="9"/>
      <c r="B17" s="9"/>
      <c r="C17" s="9" t="s">
        <v>1715</v>
      </c>
      <c r="D17" s="9"/>
      <c r="E17" s="10"/>
      <c r="F17" s="11"/>
      <c r="G17" s="11">
        <f>G94</f>
        <v>0</v>
      </c>
    </row>
    <row r="18" spans="1:7" ht="15">
      <c r="A18" s="9"/>
      <c r="B18" s="9"/>
      <c r="C18" s="9" t="s">
        <v>1716</v>
      </c>
      <c r="D18" s="9"/>
      <c r="E18" s="10"/>
      <c r="F18" s="11"/>
      <c r="G18" s="11">
        <f>G106</f>
        <v>0</v>
      </c>
    </row>
    <row r="19" spans="1:7" ht="15">
      <c r="A19" s="9"/>
      <c r="B19" s="9"/>
      <c r="C19" s="9" t="s">
        <v>81</v>
      </c>
      <c r="D19" s="9"/>
      <c r="E19" s="10"/>
      <c r="F19" s="11"/>
      <c r="G19" s="11">
        <f>G111</f>
        <v>0</v>
      </c>
    </row>
    <row r="20" spans="1:7" ht="15">
      <c r="A20" s="9"/>
      <c r="B20" s="9"/>
      <c r="C20" s="9" t="s">
        <v>1717</v>
      </c>
      <c r="D20" s="9"/>
      <c r="E20" s="10"/>
      <c r="F20" s="11"/>
      <c r="G20" s="11">
        <f>G120</f>
        <v>0</v>
      </c>
    </row>
    <row r="21" spans="1:7" ht="15">
      <c r="A21" s="9"/>
      <c r="B21" s="9"/>
      <c r="C21" s="14" t="s">
        <v>5</v>
      </c>
      <c r="D21" s="14"/>
      <c r="E21" s="15"/>
      <c r="F21" s="16"/>
      <c r="G21" s="16">
        <f>SUM(G14:G20)</f>
        <v>0</v>
      </c>
    </row>
    <row r="22" spans="1:7" ht="15">
      <c r="A22" s="9"/>
      <c r="B22" s="9"/>
      <c r="C22" s="17"/>
      <c r="D22" s="17"/>
      <c r="E22" s="292"/>
      <c r="F22" s="97"/>
      <c r="G22" s="97"/>
    </row>
    <row r="23" spans="1:7" ht="15">
      <c r="A23" s="9"/>
      <c r="B23" s="9"/>
      <c r="C23" s="9"/>
      <c r="D23" s="9"/>
      <c r="E23" s="289"/>
      <c r="F23" s="11"/>
      <c r="G23" s="11"/>
    </row>
    <row r="24" spans="4:7" ht="15">
      <c r="D24" s="1"/>
      <c r="E24" s="293"/>
      <c r="G24" s="3"/>
    </row>
    <row r="25" spans="3:7" ht="15">
      <c r="C25" s="13" t="s">
        <v>60</v>
      </c>
      <c r="D25" s="1"/>
      <c r="E25" s="293"/>
      <c r="G25" s="3"/>
    </row>
    <row r="26" spans="1:7" ht="15">
      <c r="A26" s="25">
        <v>1</v>
      </c>
      <c r="B26" s="25" t="s">
        <v>1584</v>
      </c>
      <c r="C26" s="9" t="s">
        <v>1585</v>
      </c>
      <c r="D26" s="9" t="s">
        <v>95</v>
      </c>
      <c r="E26" s="289">
        <v>35.472</v>
      </c>
      <c r="F26" s="11">
        <v>0</v>
      </c>
      <c r="G26" s="11">
        <f>E26*F26</f>
        <v>0</v>
      </c>
    </row>
    <row r="27" spans="1:7" ht="13.5" customHeight="1">
      <c r="A27" s="25"/>
      <c r="B27" s="25"/>
      <c r="C27" s="106" t="s">
        <v>1718</v>
      </c>
      <c r="D27" s="9"/>
      <c r="E27" s="289"/>
      <c r="F27" s="11"/>
      <c r="G27" s="11"/>
    </row>
    <row r="28" spans="1:7" ht="15">
      <c r="A28" s="25">
        <v>2</v>
      </c>
      <c r="B28" s="25">
        <v>13320201</v>
      </c>
      <c r="C28" s="17" t="s">
        <v>2324</v>
      </c>
      <c r="D28" s="9" t="s">
        <v>95</v>
      </c>
      <c r="E28" s="289">
        <v>0.864</v>
      </c>
      <c r="F28" s="11">
        <v>0</v>
      </c>
      <c r="G28" s="11">
        <f aca="true" t="shared" si="0" ref="G28">E28*F28</f>
        <v>0</v>
      </c>
    </row>
    <row r="29" spans="1:7" ht="15.75" customHeight="1">
      <c r="A29" s="25"/>
      <c r="B29" s="25"/>
      <c r="C29" s="106" t="s">
        <v>1719</v>
      </c>
      <c r="D29" s="9"/>
      <c r="E29" s="289"/>
      <c r="F29" s="11"/>
      <c r="G29" s="11"/>
    </row>
    <row r="30" spans="1:7" ht="15">
      <c r="A30" s="25">
        <v>3</v>
      </c>
      <c r="B30" s="25" t="s">
        <v>121</v>
      </c>
      <c r="C30" s="9" t="s">
        <v>122</v>
      </c>
      <c r="D30" s="9" t="s">
        <v>95</v>
      </c>
      <c r="E30" s="289">
        <f>E31+E32</f>
        <v>37.236</v>
      </c>
      <c r="F30" s="11">
        <v>0</v>
      </c>
      <c r="G30" s="11">
        <f aca="true" t="shared" si="1" ref="G30">E30*F30</f>
        <v>0</v>
      </c>
    </row>
    <row r="31" spans="1:7" ht="15">
      <c r="A31" s="109"/>
      <c r="B31" s="109"/>
      <c r="C31" s="101"/>
      <c r="D31" s="101"/>
      <c r="E31" s="294">
        <v>36.372</v>
      </c>
      <c r="F31" s="101"/>
      <c r="G31" s="101"/>
    </row>
    <row r="32" spans="1:7" ht="15">
      <c r="A32" s="109"/>
      <c r="B32" s="109"/>
      <c r="C32" s="101"/>
      <c r="D32" s="101"/>
      <c r="E32" s="294">
        <v>0.864</v>
      </c>
      <c r="F32" s="101"/>
      <c r="G32" s="101"/>
    </row>
    <row r="33" spans="1:7" ht="15">
      <c r="A33" s="109"/>
      <c r="B33" s="109"/>
      <c r="C33" s="101"/>
      <c r="D33" s="101"/>
      <c r="E33" s="294" t="s">
        <v>4</v>
      </c>
      <c r="F33" s="101"/>
      <c r="G33" s="101"/>
    </row>
    <row r="34" spans="1:7" ht="15">
      <c r="A34" s="25">
        <v>4</v>
      </c>
      <c r="B34" s="25" t="s">
        <v>125</v>
      </c>
      <c r="C34" s="9" t="s">
        <v>126</v>
      </c>
      <c r="D34" s="9" t="s">
        <v>95</v>
      </c>
      <c r="E34" s="289">
        <v>744.72</v>
      </c>
      <c r="F34" s="11">
        <v>0</v>
      </c>
      <c r="G34" s="11">
        <f aca="true" t="shared" si="2" ref="G34">E34*F34</f>
        <v>0</v>
      </c>
    </row>
    <row r="35" spans="1:7" ht="18" customHeight="1">
      <c r="A35" s="25"/>
      <c r="B35" s="25"/>
      <c r="C35" s="106" t="s">
        <v>2297</v>
      </c>
      <c r="D35" s="17"/>
      <c r="E35" s="292"/>
      <c r="F35" s="97"/>
      <c r="G35" s="11"/>
    </row>
    <row r="36" spans="1:7" ht="15">
      <c r="A36" s="25">
        <v>5</v>
      </c>
      <c r="B36" s="25" t="s">
        <v>128</v>
      </c>
      <c r="C36" s="17" t="s">
        <v>129</v>
      </c>
      <c r="D36" s="17" t="s">
        <v>95</v>
      </c>
      <c r="E36" s="292">
        <v>37.236</v>
      </c>
      <c r="F36" s="97">
        <v>0</v>
      </c>
      <c r="G36" s="11">
        <f aca="true" t="shared" si="3" ref="G36">E36*F36</f>
        <v>0</v>
      </c>
    </row>
    <row r="37" spans="1:7" ht="15">
      <c r="A37" s="25">
        <v>6</v>
      </c>
      <c r="B37" s="25" t="s">
        <v>130</v>
      </c>
      <c r="C37" s="17" t="s">
        <v>131</v>
      </c>
      <c r="D37" s="17" t="s">
        <v>132</v>
      </c>
      <c r="E37" s="292">
        <v>67.025</v>
      </c>
      <c r="F37" s="97">
        <v>0</v>
      </c>
      <c r="G37" s="11">
        <f aca="true" t="shared" si="4" ref="G37">E37*F37</f>
        <v>0</v>
      </c>
    </row>
    <row r="38" spans="1:7" ht="15">
      <c r="A38" s="25">
        <v>7</v>
      </c>
      <c r="B38" s="25" t="s">
        <v>1720</v>
      </c>
      <c r="C38" s="17" t="s">
        <v>1721</v>
      </c>
      <c r="D38" s="17" t="s">
        <v>109</v>
      </c>
      <c r="E38" s="292">
        <v>242.483</v>
      </c>
      <c r="F38" s="97">
        <v>0</v>
      </c>
      <c r="G38" s="11">
        <f aca="true" t="shared" si="5" ref="G38">E38*F38</f>
        <v>0</v>
      </c>
    </row>
    <row r="39" spans="1:7" ht="16.5" customHeight="1">
      <c r="A39" s="295"/>
      <c r="B39" s="295"/>
      <c r="C39" s="106" t="s">
        <v>1722</v>
      </c>
      <c r="D39" s="118"/>
      <c r="E39" s="294" t="s">
        <v>1722</v>
      </c>
      <c r="F39" s="121"/>
      <c r="G39" s="105"/>
    </row>
    <row r="40" spans="1:7" ht="12.75" customHeight="1">
      <c r="A40" s="295"/>
      <c r="B40" s="295"/>
      <c r="C40" s="106" t="s">
        <v>1723</v>
      </c>
      <c r="D40" s="118"/>
      <c r="E40" s="294" t="s">
        <v>1724</v>
      </c>
      <c r="F40" s="121"/>
      <c r="G40" s="105"/>
    </row>
    <row r="41" spans="1:7" ht="15">
      <c r="A41" s="25">
        <v>8</v>
      </c>
      <c r="B41" s="25" t="s">
        <v>1725</v>
      </c>
      <c r="C41" s="17" t="s">
        <v>1726</v>
      </c>
      <c r="D41" s="17" t="s">
        <v>109</v>
      </c>
      <c r="E41" s="292">
        <v>734.24</v>
      </c>
      <c r="F41" s="97">
        <v>0</v>
      </c>
      <c r="G41" s="11">
        <f aca="true" t="shared" si="6" ref="G41">E41*F41</f>
        <v>0</v>
      </c>
    </row>
    <row r="42" spans="1:7" ht="21.75" customHeight="1">
      <c r="A42" s="25"/>
      <c r="B42" s="25"/>
      <c r="C42" s="106" t="s">
        <v>1727</v>
      </c>
      <c r="D42" s="118"/>
      <c r="E42" s="294" t="s">
        <v>1728</v>
      </c>
      <c r="F42" s="121"/>
      <c r="G42" s="105"/>
    </row>
    <row r="43" spans="1:7" ht="13.5" customHeight="1">
      <c r="A43" s="25"/>
      <c r="B43" s="25"/>
      <c r="C43" s="106" t="s">
        <v>1729</v>
      </c>
      <c r="D43" s="118"/>
      <c r="E43" s="294" t="s">
        <v>1730</v>
      </c>
      <c r="F43" s="121"/>
      <c r="G43" s="105"/>
    </row>
    <row r="44" spans="1:7" ht="15">
      <c r="A44" s="25">
        <v>9</v>
      </c>
      <c r="B44" s="25" t="s">
        <v>2350</v>
      </c>
      <c r="C44" s="17" t="s">
        <v>1731</v>
      </c>
      <c r="D44" s="17" t="s">
        <v>95</v>
      </c>
      <c r="E44" s="292">
        <v>74.664</v>
      </c>
      <c r="F44" s="97">
        <v>0</v>
      </c>
      <c r="G44" s="11">
        <f aca="true" t="shared" si="7" ref="G44">E44*F44</f>
        <v>0</v>
      </c>
    </row>
    <row r="45" spans="1:7" ht="20.25" customHeight="1">
      <c r="A45" s="25"/>
      <c r="B45" s="25"/>
      <c r="C45" s="106" t="s">
        <v>1732</v>
      </c>
      <c r="D45" s="17"/>
      <c r="E45" s="292"/>
      <c r="F45" s="97"/>
      <c r="G45" s="11"/>
    </row>
    <row r="46" spans="1:7" ht="16.5" customHeight="1">
      <c r="A46" s="25" t="s">
        <v>4</v>
      </c>
      <c r="B46" s="25" t="s">
        <v>1733</v>
      </c>
      <c r="C46" s="106" t="s">
        <v>1734</v>
      </c>
      <c r="D46" s="17"/>
      <c r="E46" s="292"/>
      <c r="F46" s="97"/>
      <c r="G46" s="11"/>
    </row>
    <row r="47" spans="1:7" ht="15">
      <c r="A47" s="25"/>
      <c r="B47" s="25"/>
      <c r="C47" s="106"/>
      <c r="D47" s="17"/>
      <c r="E47" s="292"/>
      <c r="F47" s="97"/>
      <c r="G47" s="11"/>
    </row>
    <row r="48" spans="1:7" ht="15">
      <c r="A48" s="25">
        <v>10</v>
      </c>
      <c r="B48" s="25" t="s">
        <v>1735</v>
      </c>
      <c r="C48" s="17" t="s">
        <v>1736</v>
      </c>
      <c r="D48" s="17" t="s">
        <v>95</v>
      </c>
      <c r="E48" s="292">
        <v>36.372</v>
      </c>
      <c r="F48" s="97">
        <v>0</v>
      </c>
      <c r="G48" s="11">
        <f aca="true" t="shared" si="8" ref="G48">E48*F48</f>
        <v>0</v>
      </c>
    </row>
    <row r="49" spans="1:7" ht="15">
      <c r="A49" s="107" t="s">
        <v>4</v>
      </c>
      <c r="B49" s="107" t="s">
        <v>1737</v>
      </c>
      <c r="C49" s="106" t="s">
        <v>1738</v>
      </c>
      <c r="D49" s="118"/>
      <c r="E49" s="294" t="s">
        <v>1739</v>
      </c>
      <c r="F49" s="121" t="s">
        <v>4</v>
      </c>
      <c r="G49" s="121"/>
    </row>
    <row r="50" spans="1:7" ht="15">
      <c r="A50" s="107" t="s">
        <v>4</v>
      </c>
      <c r="B50" s="107" t="s">
        <v>1740</v>
      </c>
      <c r="C50" s="106" t="s">
        <v>1741</v>
      </c>
      <c r="D50" s="118"/>
      <c r="E50" s="294" t="s">
        <v>1742</v>
      </c>
      <c r="F50" s="121"/>
      <c r="G50" s="121"/>
    </row>
    <row r="51" spans="1:8" ht="20.25">
      <c r="A51" s="107" t="s">
        <v>4</v>
      </c>
      <c r="B51" s="107" t="s">
        <v>1743</v>
      </c>
      <c r="C51" s="106" t="s">
        <v>1744</v>
      </c>
      <c r="D51" s="118"/>
      <c r="E51" s="294" t="s">
        <v>1745</v>
      </c>
      <c r="F51" s="121"/>
      <c r="G51" s="121"/>
      <c r="H51" t="s">
        <v>4</v>
      </c>
    </row>
    <row r="52" spans="1:8" ht="20.25">
      <c r="A52" s="107" t="s">
        <v>4</v>
      </c>
      <c r="B52" s="107" t="s">
        <v>1746</v>
      </c>
      <c r="C52" s="106" t="s">
        <v>1747</v>
      </c>
      <c r="D52" s="118"/>
      <c r="E52" s="294" t="s">
        <v>1748</v>
      </c>
      <c r="F52" s="121"/>
      <c r="G52" s="121"/>
      <c r="H52" t="s">
        <v>4</v>
      </c>
    </row>
    <row r="53" spans="1:7" ht="15">
      <c r="A53" s="107"/>
      <c r="B53" s="107"/>
      <c r="C53" s="296" t="s">
        <v>5</v>
      </c>
      <c r="D53" s="133"/>
      <c r="E53" s="297"/>
      <c r="F53" s="135"/>
      <c r="G53" s="135">
        <f>SUM(G26:G52)</f>
        <v>0</v>
      </c>
    </row>
    <row r="54" spans="1:7" ht="15">
      <c r="A54" s="107"/>
      <c r="B54" s="107"/>
      <c r="C54" s="106"/>
      <c r="D54" s="118"/>
      <c r="E54" s="298"/>
      <c r="F54" s="121"/>
      <c r="G54" s="121"/>
    </row>
    <row r="55" spans="1:7" ht="15">
      <c r="A55" s="107"/>
      <c r="B55" s="107"/>
      <c r="C55" s="115" t="s">
        <v>62</v>
      </c>
      <c r="D55" s="118"/>
      <c r="E55" s="298"/>
      <c r="F55" s="121"/>
      <c r="G55" s="121"/>
    </row>
    <row r="56" spans="1:7" ht="15">
      <c r="A56" s="25">
        <v>11</v>
      </c>
      <c r="B56" s="25" t="s">
        <v>1749</v>
      </c>
      <c r="C56" s="17" t="s">
        <v>1750</v>
      </c>
      <c r="D56" s="17" t="s">
        <v>95</v>
      </c>
      <c r="E56" s="292">
        <v>0.864</v>
      </c>
      <c r="F56" s="97">
        <v>0</v>
      </c>
      <c r="G56" s="11">
        <f aca="true" t="shared" si="9" ref="G56">E56*F56</f>
        <v>0</v>
      </c>
    </row>
    <row r="57" spans="1:8" ht="18" customHeight="1">
      <c r="A57" s="25"/>
      <c r="B57" s="25"/>
      <c r="C57" s="106" t="s">
        <v>1751</v>
      </c>
      <c r="D57" s="17"/>
      <c r="E57" s="292"/>
      <c r="F57" s="97"/>
      <c r="G57" s="11"/>
      <c r="H57" s="12"/>
    </row>
    <row r="58" spans="1:7" ht="15">
      <c r="A58" s="128">
        <v>12</v>
      </c>
      <c r="B58" s="128" t="s">
        <v>1752</v>
      </c>
      <c r="C58" s="17" t="s">
        <v>1753</v>
      </c>
      <c r="D58" s="17" t="s">
        <v>95</v>
      </c>
      <c r="E58" s="292">
        <v>1.336</v>
      </c>
      <c r="F58" s="97">
        <v>0</v>
      </c>
      <c r="G58" s="97">
        <f aca="true" t="shared" si="10" ref="G58">E58*F58</f>
        <v>0</v>
      </c>
    </row>
    <row r="59" spans="1:7" ht="20.25" customHeight="1">
      <c r="A59" s="128"/>
      <c r="B59" s="128"/>
      <c r="C59" s="106" t="s">
        <v>1754</v>
      </c>
      <c r="D59" s="118"/>
      <c r="E59" s="294" t="s">
        <v>1755</v>
      </c>
      <c r="F59" s="97"/>
      <c r="G59" s="97"/>
    </row>
    <row r="60" spans="1:7" ht="18.75" customHeight="1">
      <c r="A60" s="128"/>
      <c r="B60" s="128"/>
      <c r="C60" s="106" t="s">
        <v>1756</v>
      </c>
      <c r="D60" s="118"/>
      <c r="E60" s="294" t="s">
        <v>1757</v>
      </c>
      <c r="F60" s="97"/>
      <c r="G60" s="97"/>
    </row>
    <row r="61" spans="1:7" ht="15">
      <c r="A61" s="128">
        <v>13</v>
      </c>
      <c r="B61" s="128" t="s">
        <v>1758</v>
      </c>
      <c r="C61" s="17" t="s">
        <v>1759</v>
      </c>
      <c r="D61" s="17" t="s">
        <v>132</v>
      </c>
      <c r="E61" s="292">
        <v>0.028</v>
      </c>
      <c r="F61" s="97">
        <v>0</v>
      </c>
      <c r="G61" s="97">
        <f aca="true" t="shared" si="11" ref="G61">E61*F61</f>
        <v>0</v>
      </c>
    </row>
    <row r="62" spans="1:7" ht="20.25" customHeight="1">
      <c r="A62" s="128"/>
      <c r="B62" s="128"/>
      <c r="C62" s="106" t="s">
        <v>1760</v>
      </c>
      <c r="D62" s="17"/>
      <c r="E62" s="292"/>
      <c r="F62" s="97"/>
      <c r="G62" s="97"/>
    </row>
    <row r="63" spans="1:7" ht="15">
      <c r="A63" s="128">
        <v>14</v>
      </c>
      <c r="B63" s="128" t="s">
        <v>1761</v>
      </c>
      <c r="C63" s="17" t="s">
        <v>1762</v>
      </c>
      <c r="D63" s="17" t="s">
        <v>109</v>
      </c>
      <c r="E63" s="292">
        <v>1.86</v>
      </c>
      <c r="F63" s="97">
        <v>0</v>
      </c>
      <c r="G63" s="97">
        <f aca="true" t="shared" si="12" ref="G63">E63*F63</f>
        <v>0</v>
      </c>
    </row>
    <row r="64" spans="1:7" ht="17.25" customHeight="1">
      <c r="A64" s="128"/>
      <c r="B64" s="128"/>
      <c r="C64" s="106" t="s">
        <v>1763</v>
      </c>
      <c r="D64" s="17"/>
      <c r="E64" s="292"/>
      <c r="F64" s="97"/>
      <c r="G64" s="97"/>
    </row>
    <row r="65" spans="1:7" ht="15">
      <c r="A65" s="128">
        <v>15</v>
      </c>
      <c r="B65" s="128" t="s">
        <v>1764</v>
      </c>
      <c r="C65" s="17" t="s">
        <v>1765</v>
      </c>
      <c r="D65" s="17" t="s">
        <v>109</v>
      </c>
      <c r="E65" s="292">
        <v>1.86</v>
      </c>
      <c r="F65" s="97">
        <v>0</v>
      </c>
      <c r="G65" s="97">
        <f aca="true" t="shared" si="13" ref="G65:G66">E65*F65</f>
        <v>0</v>
      </c>
    </row>
    <row r="66" spans="1:7" ht="15">
      <c r="A66" s="128">
        <v>16</v>
      </c>
      <c r="B66" s="128" t="s">
        <v>1766</v>
      </c>
      <c r="C66" s="17" t="s">
        <v>1767</v>
      </c>
      <c r="D66" s="17" t="s">
        <v>109</v>
      </c>
      <c r="E66" s="292">
        <v>1.65</v>
      </c>
      <c r="F66" s="97">
        <v>0</v>
      </c>
      <c r="G66" s="97">
        <f t="shared" si="13"/>
        <v>0</v>
      </c>
    </row>
    <row r="67" spans="1:7" ht="17.25" customHeight="1">
      <c r="A67" s="128"/>
      <c r="B67" s="128"/>
      <c r="C67" s="106" t="s">
        <v>1768</v>
      </c>
      <c r="D67" s="17"/>
      <c r="E67" s="292"/>
      <c r="F67" s="97"/>
      <c r="G67" s="97"/>
    </row>
    <row r="68" spans="1:7" ht="15">
      <c r="A68" s="128">
        <v>17</v>
      </c>
      <c r="B68" s="128" t="s">
        <v>1769</v>
      </c>
      <c r="C68" s="17" t="s">
        <v>1770</v>
      </c>
      <c r="D68" s="17" t="s">
        <v>109</v>
      </c>
      <c r="E68" s="292">
        <v>1.65</v>
      </c>
      <c r="F68" s="97">
        <v>0</v>
      </c>
      <c r="G68" s="97">
        <f aca="true" t="shared" si="14" ref="G68">E68*F68</f>
        <v>0</v>
      </c>
    </row>
    <row r="69" spans="1:7" ht="15">
      <c r="A69" s="128"/>
      <c r="B69" s="128"/>
      <c r="C69" s="14" t="s">
        <v>5</v>
      </c>
      <c r="D69" s="14"/>
      <c r="E69" s="290"/>
      <c r="F69" s="16"/>
      <c r="G69" s="16">
        <f>SUM(G56:G68)</f>
        <v>0</v>
      </c>
    </row>
    <row r="70" spans="1:7" ht="15">
      <c r="A70" s="128"/>
      <c r="B70" s="128"/>
      <c r="C70" s="17"/>
      <c r="D70" s="17"/>
      <c r="E70" s="292"/>
      <c r="F70" s="97"/>
      <c r="G70" s="97"/>
    </row>
    <row r="71" spans="1:7" ht="15">
      <c r="A71" s="128"/>
      <c r="B71" s="128"/>
      <c r="C71" s="78" t="s">
        <v>66</v>
      </c>
      <c r="D71" s="17"/>
      <c r="E71" s="292"/>
      <c r="F71" s="97"/>
      <c r="G71" s="97"/>
    </row>
    <row r="72" spans="1:7" ht="15">
      <c r="A72" s="128">
        <v>18</v>
      </c>
      <c r="B72" s="128" t="s">
        <v>2285</v>
      </c>
      <c r="C72" s="17" t="s">
        <v>1771</v>
      </c>
      <c r="D72" s="17" t="s">
        <v>465</v>
      </c>
      <c r="E72" s="292">
        <v>1</v>
      </c>
      <c r="F72" s="97">
        <v>0</v>
      </c>
      <c r="G72" s="97">
        <f aca="true" t="shared" si="15" ref="G72">E72*F72</f>
        <v>0</v>
      </c>
    </row>
    <row r="73" spans="1:7" ht="15">
      <c r="A73" s="128"/>
      <c r="B73" s="128"/>
      <c r="C73" s="17"/>
      <c r="D73" s="17"/>
      <c r="E73" s="292"/>
      <c r="F73" s="97"/>
      <c r="G73" s="97"/>
    </row>
    <row r="74" spans="1:7" ht="15">
      <c r="A74" s="128"/>
      <c r="B74" s="128"/>
      <c r="C74" s="78" t="s">
        <v>1715</v>
      </c>
      <c r="D74" s="17"/>
      <c r="E74" s="292"/>
      <c r="F74" s="97"/>
      <c r="G74" s="97"/>
    </row>
    <row r="75" spans="1:7" ht="15">
      <c r="A75" s="128">
        <v>19</v>
      </c>
      <c r="B75" s="128" t="s">
        <v>1772</v>
      </c>
      <c r="C75" s="17" t="s">
        <v>1773</v>
      </c>
      <c r="D75" s="17" t="s">
        <v>109</v>
      </c>
      <c r="E75" s="292">
        <v>236.483</v>
      </c>
      <c r="F75" s="97">
        <v>0</v>
      </c>
      <c r="G75" s="97">
        <f aca="true" t="shared" si="16" ref="G75:G77">E75*F75</f>
        <v>0</v>
      </c>
    </row>
    <row r="76" spans="1:7" ht="15">
      <c r="A76" s="128">
        <v>20</v>
      </c>
      <c r="B76" s="128" t="s">
        <v>1774</v>
      </c>
      <c r="C76" s="17" t="s">
        <v>1775</v>
      </c>
      <c r="D76" s="17" t="s">
        <v>109</v>
      </c>
      <c r="E76" s="292">
        <v>236.483</v>
      </c>
      <c r="F76" s="97">
        <v>0</v>
      </c>
      <c r="G76" s="97">
        <f t="shared" si="16"/>
        <v>0</v>
      </c>
    </row>
    <row r="77" spans="1:7" ht="15">
      <c r="A77" s="128">
        <v>21</v>
      </c>
      <c r="B77" s="128" t="s">
        <v>1776</v>
      </c>
      <c r="C77" s="17" t="s">
        <v>1777</v>
      </c>
      <c r="D77" s="17" t="s">
        <v>109</v>
      </c>
      <c r="E77" s="292">
        <v>236.483</v>
      </c>
      <c r="F77" s="97">
        <v>0</v>
      </c>
      <c r="G77" s="97">
        <f t="shared" si="16"/>
        <v>0</v>
      </c>
    </row>
    <row r="78" spans="1:7" ht="15">
      <c r="A78" s="107" t="s">
        <v>4</v>
      </c>
      <c r="B78" s="107" t="s">
        <v>1740</v>
      </c>
      <c r="C78" s="106" t="s">
        <v>1778</v>
      </c>
      <c r="D78" s="106" t="s">
        <v>4</v>
      </c>
      <c r="E78" s="294" t="s">
        <v>1779</v>
      </c>
      <c r="F78" s="97"/>
      <c r="G78" s="97"/>
    </row>
    <row r="79" spans="1:7" ht="15">
      <c r="A79" s="107" t="s">
        <v>4</v>
      </c>
      <c r="B79" s="107" t="s">
        <v>1780</v>
      </c>
      <c r="C79" s="106" t="s">
        <v>1781</v>
      </c>
      <c r="D79" s="106" t="s">
        <v>4</v>
      </c>
      <c r="E79" s="294" t="s">
        <v>1782</v>
      </c>
      <c r="F79" s="97"/>
      <c r="G79" s="97"/>
    </row>
    <row r="80" spans="1:7" ht="24">
      <c r="A80" s="109" t="s">
        <v>4</v>
      </c>
      <c r="B80" s="109" t="s">
        <v>1743</v>
      </c>
      <c r="C80" s="106" t="s">
        <v>1783</v>
      </c>
      <c r="D80" s="106" t="s">
        <v>4</v>
      </c>
      <c r="E80" s="294" t="s">
        <v>1784</v>
      </c>
      <c r="F80" s="97"/>
      <c r="G80" s="97"/>
    </row>
    <row r="81" spans="1:7" ht="15">
      <c r="A81" s="107" t="s">
        <v>4</v>
      </c>
      <c r="B81" s="107" t="s">
        <v>1785</v>
      </c>
      <c r="C81" s="106" t="s">
        <v>1786</v>
      </c>
      <c r="D81" s="106" t="s">
        <v>4</v>
      </c>
      <c r="E81" s="294" t="s">
        <v>1787</v>
      </c>
      <c r="F81" s="97"/>
      <c r="G81" s="97"/>
    </row>
    <row r="82" spans="1:7" ht="15">
      <c r="A82" s="128">
        <v>22</v>
      </c>
      <c r="B82" s="128" t="s">
        <v>1788</v>
      </c>
      <c r="C82" s="17" t="s">
        <v>1789</v>
      </c>
      <c r="D82" s="17" t="s">
        <v>132</v>
      </c>
      <c r="E82" s="292">
        <v>57.891</v>
      </c>
      <c r="F82" s="97">
        <v>0</v>
      </c>
      <c r="G82" s="97">
        <f aca="true" t="shared" si="17" ref="G82">E82*F82</f>
        <v>0</v>
      </c>
    </row>
    <row r="83" spans="1:7" ht="18" customHeight="1">
      <c r="A83" s="128"/>
      <c r="B83" s="128"/>
      <c r="C83" s="106" t="s">
        <v>1790</v>
      </c>
      <c r="D83" s="17"/>
      <c r="E83" s="102"/>
      <c r="F83" s="97"/>
      <c r="G83" s="97"/>
    </row>
    <row r="84" spans="1:7" ht="15">
      <c r="A84" s="128"/>
      <c r="B84" s="128"/>
      <c r="C84" s="106"/>
      <c r="D84" s="17"/>
      <c r="E84" s="102"/>
      <c r="F84" s="97"/>
      <c r="G84" s="97"/>
    </row>
    <row r="85" spans="1:7" ht="15">
      <c r="A85" s="128"/>
      <c r="B85" s="128"/>
      <c r="C85" s="106"/>
      <c r="D85" s="17"/>
      <c r="E85" s="102"/>
      <c r="F85" s="97"/>
      <c r="G85" s="97"/>
    </row>
    <row r="86" spans="1:7" ht="15">
      <c r="A86" s="128">
        <v>23</v>
      </c>
      <c r="B86" s="128" t="s">
        <v>1791</v>
      </c>
      <c r="C86" s="17" t="s">
        <v>1792</v>
      </c>
      <c r="D86" s="17" t="s">
        <v>186</v>
      </c>
      <c r="E86" s="292">
        <v>216.855</v>
      </c>
      <c r="F86" s="97">
        <v>0</v>
      </c>
      <c r="G86" s="97">
        <f aca="true" t="shared" si="18" ref="G86">E86*F86</f>
        <v>0</v>
      </c>
    </row>
    <row r="87" spans="1:7" ht="17.25" customHeight="1">
      <c r="A87" s="129"/>
      <c r="B87" s="129"/>
      <c r="C87" s="106" t="s">
        <v>1793</v>
      </c>
      <c r="D87" s="118"/>
      <c r="E87" s="294" t="s">
        <v>1794</v>
      </c>
      <c r="F87" s="121"/>
      <c r="G87" s="121"/>
    </row>
    <row r="88" spans="1:7" ht="19.5" customHeight="1">
      <c r="A88" s="129"/>
      <c r="B88" s="129"/>
      <c r="C88" s="106" t="s">
        <v>1795</v>
      </c>
      <c r="D88" s="118"/>
      <c r="E88" s="294" t="s">
        <v>1796</v>
      </c>
      <c r="F88" s="121"/>
      <c r="G88" s="121"/>
    </row>
    <row r="89" spans="1:7" ht="15" customHeight="1">
      <c r="A89" s="129"/>
      <c r="B89" s="129"/>
      <c r="C89" s="106" t="s">
        <v>1797</v>
      </c>
      <c r="D89" s="118"/>
      <c r="E89" s="294" t="s">
        <v>1798</v>
      </c>
      <c r="F89" s="121"/>
      <c r="G89" s="121"/>
    </row>
    <row r="90" spans="1:7" ht="12.75" customHeight="1">
      <c r="A90" s="129"/>
      <c r="B90" s="129"/>
      <c r="C90" s="106" t="s">
        <v>1799</v>
      </c>
      <c r="D90" s="118"/>
      <c r="E90" s="294" t="s">
        <v>1800</v>
      </c>
      <c r="F90" s="121"/>
      <c r="G90" s="121"/>
    </row>
    <row r="91" spans="1:7" ht="12.75" customHeight="1">
      <c r="A91" s="129"/>
      <c r="B91" s="129"/>
      <c r="C91" s="106" t="s">
        <v>1801</v>
      </c>
      <c r="D91" s="118"/>
      <c r="E91" s="294" t="s">
        <v>1787</v>
      </c>
      <c r="F91" s="121"/>
      <c r="G91" s="121"/>
    </row>
    <row r="92" spans="1:7" ht="15">
      <c r="A92" s="128">
        <v>24</v>
      </c>
      <c r="B92" s="128" t="s">
        <v>1802</v>
      </c>
      <c r="C92" s="17" t="s">
        <v>1803</v>
      </c>
      <c r="D92" s="17" t="s">
        <v>186</v>
      </c>
      <c r="E92" s="292">
        <v>219.024</v>
      </c>
      <c r="F92" s="97">
        <v>0</v>
      </c>
      <c r="G92" s="97">
        <f aca="true" t="shared" si="19" ref="G92:G93">E92*F92</f>
        <v>0</v>
      </c>
    </row>
    <row r="93" spans="1:7" ht="15">
      <c r="A93" s="128">
        <v>25</v>
      </c>
      <c r="B93" s="128" t="s">
        <v>1804</v>
      </c>
      <c r="C93" s="17" t="s">
        <v>1805</v>
      </c>
      <c r="D93" s="17" t="s">
        <v>132</v>
      </c>
      <c r="E93" s="292">
        <v>282.712</v>
      </c>
      <c r="F93" s="97">
        <v>0</v>
      </c>
      <c r="G93" s="97">
        <f t="shared" si="19"/>
        <v>0</v>
      </c>
    </row>
    <row r="94" spans="1:7" ht="15">
      <c r="A94" s="128"/>
      <c r="B94" s="128"/>
      <c r="C94" s="14" t="s">
        <v>5</v>
      </c>
      <c r="D94" s="14"/>
      <c r="E94" s="290"/>
      <c r="F94" s="16"/>
      <c r="G94" s="16">
        <f>G75+G76+G77+G82+G86+G92+G93</f>
        <v>0</v>
      </c>
    </row>
    <row r="95" spans="1:7" ht="15">
      <c r="A95" s="128"/>
      <c r="B95" s="128"/>
      <c r="C95" s="17"/>
      <c r="D95" s="17"/>
      <c r="E95" s="292"/>
      <c r="F95" s="97"/>
      <c r="G95" s="97"/>
    </row>
    <row r="96" spans="1:7" ht="15">
      <c r="A96" s="128"/>
      <c r="B96" s="128"/>
      <c r="C96" s="78" t="s">
        <v>1716</v>
      </c>
      <c r="D96" s="17"/>
      <c r="E96" s="292"/>
      <c r="F96" s="97"/>
      <c r="G96" s="97"/>
    </row>
    <row r="97" spans="1:7" ht="15">
      <c r="A97" s="128">
        <v>26</v>
      </c>
      <c r="B97" s="128" t="s">
        <v>1806</v>
      </c>
      <c r="C97" s="17" t="s">
        <v>1807</v>
      </c>
      <c r="D97" s="17" t="s">
        <v>109</v>
      </c>
      <c r="E97" s="292">
        <v>734.24</v>
      </c>
      <c r="F97" s="97">
        <v>0</v>
      </c>
      <c r="G97" s="97">
        <f aca="true" t="shared" si="20" ref="G97">E97*F97</f>
        <v>0</v>
      </c>
    </row>
    <row r="98" spans="1:7" ht="21.75" customHeight="1">
      <c r="A98" s="128"/>
      <c r="B98" s="128"/>
      <c r="C98" s="106" t="s">
        <v>1727</v>
      </c>
      <c r="D98" s="17"/>
      <c r="E98" s="294" t="s">
        <v>1728</v>
      </c>
      <c r="F98" s="97"/>
      <c r="G98" s="97"/>
    </row>
    <row r="99" spans="1:7" ht="18.75" customHeight="1">
      <c r="A99" s="128"/>
      <c r="B99" s="128"/>
      <c r="C99" s="106" t="s">
        <v>1729</v>
      </c>
      <c r="D99" s="17"/>
      <c r="E99" s="294" t="s">
        <v>1730</v>
      </c>
      <c r="F99" s="97"/>
      <c r="G99" s="97"/>
    </row>
    <row r="100" spans="1:7" ht="15">
      <c r="A100" s="128">
        <v>27</v>
      </c>
      <c r="B100" s="128" t="s">
        <v>1808</v>
      </c>
      <c r="C100" s="17" t="s">
        <v>1809</v>
      </c>
      <c r="D100" s="17" t="s">
        <v>109</v>
      </c>
      <c r="E100" s="292">
        <v>734.24</v>
      </c>
      <c r="F100" s="97">
        <v>0</v>
      </c>
      <c r="G100" s="97">
        <f aca="true" t="shared" si="21" ref="G100:G103">E100*F100</f>
        <v>0</v>
      </c>
    </row>
    <row r="101" spans="1:7" ht="15">
      <c r="A101" s="128">
        <v>28</v>
      </c>
      <c r="B101" s="128" t="s">
        <v>1810</v>
      </c>
      <c r="C101" s="17" t="s">
        <v>1811</v>
      </c>
      <c r="D101" s="17" t="s">
        <v>597</v>
      </c>
      <c r="E101" s="292">
        <v>58.739</v>
      </c>
      <c r="F101" s="97">
        <v>0</v>
      </c>
      <c r="G101" s="97">
        <f t="shared" si="21"/>
        <v>0</v>
      </c>
    </row>
    <row r="102" spans="1:7" ht="15">
      <c r="A102" s="128">
        <v>29</v>
      </c>
      <c r="B102" s="128" t="s">
        <v>1812</v>
      </c>
      <c r="C102" s="17" t="s">
        <v>1813</v>
      </c>
      <c r="D102" s="17" t="s">
        <v>109</v>
      </c>
      <c r="E102" s="292">
        <v>734.34</v>
      </c>
      <c r="F102" s="97">
        <v>0</v>
      </c>
      <c r="G102" s="97">
        <f t="shared" si="21"/>
        <v>0</v>
      </c>
    </row>
    <row r="103" spans="1:7" ht="15">
      <c r="A103" s="128">
        <v>30</v>
      </c>
      <c r="B103" s="128" t="s">
        <v>1814</v>
      </c>
      <c r="C103" s="17" t="s">
        <v>1815</v>
      </c>
      <c r="D103" s="17" t="s">
        <v>109</v>
      </c>
      <c r="E103" s="292">
        <v>48</v>
      </c>
      <c r="F103" s="97">
        <v>0</v>
      </c>
      <c r="G103" s="97">
        <f t="shared" si="21"/>
        <v>0</v>
      </c>
    </row>
    <row r="104" spans="1:7" ht="15">
      <c r="A104" s="128"/>
      <c r="B104" s="128"/>
      <c r="C104" s="111" t="s">
        <v>1816</v>
      </c>
      <c r="D104" s="17"/>
      <c r="E104" s="292"/>
      <c r="F104" s="97"/>
      <c r="G104" s="97"/>
    </row>
    <row r="105" spans="1:7" ht="15">
      <c r="A105" s="128">
        <v>31</v>
      </c>
      <c r="B105" s="128" t="s">
        <v>1817</v>
      </c>
      <c r="C105" s="17" t="s">
        <v>1818</v>
      </c>
      <c r="D105" s="17" t="s">
        <v>109</v>
      </c>
      <c r="E105" s="292">
        <v>48</v>
      </c>
      <c r="F105" s="97">
        <v>0</v>
      </c>
      <c r="G105" s="97">
        <f aca="true" t="shared" si="22" ref="G105">E105*F105</f>
        <v>0</v>
      </c>
    </row>
    <row r="106" spans="1:7" ht="15">
      <c r="A106" s="128"/>
      <c r="B106" s="128"/>
      <c r="C106" s="14" t="s">
        <v>5</v>
      </c>
      <c r="D106" s="14"/>
      <c r="E106" s="290"/>
      <c r="F106" s="16"/>
      <c r="G106" s="16">
        <f>SUM(G97:G105)</f>
        <v>0</v>
      </c>
    </row>
    <row r="107" spans="1:7" ht="15">
      <c r="A107" s="128"/>
      <c r="B107" s="128"/>
      <c r="C107" s="17"/>
      <c r="D107" s="17"/>
      <c r="E107" s="292"/>
      <c r="F107" s="97"/>
      <c r="G107" s="97"/>
    </row>
    <row r="108" spans="1:7" ht="15">
      <c r="A108" s="25"/>
      <c r="B108" s="25"/>
      <c r="C108" s="78" t="s">
        <v>2351</v>
      </c>
      <c r="D108" s="17"/>
      <c r="E108" s="292"/>
      <c r="F108" s="97"/>
      <c r="G108" s="11"/>
    </row>
    <row r="109" spans="1:7" ht="15">
      <c r="A109" s="25">
        <v>32</v>
      </c>
      <c r="B109" s="25" t="s">
        <v>2275</v>
      </c>
      <c r="C109" s="17" t="s">
        <v>2352</v>
      </c>
      <c r="D109" s="17" t="s">
        <v>186</v>
      </c>
      <c r="E109" s="292">
        <v>10.8</v>
      </c>
      <c r="F109" s="97">
        <v>0</v>
      </c>
      <c r="G109" s="11">
        <f>E109*F109</f>
        <v>0</v>
      </c>
    </row>
    <row r="110" spans="1:7" ht="15">
      <c r="A110" s="25">
        <v>33</v>
      </c>
      <c r="B110" s="25">
        <v>998767201</v>
      </c>
      <c r="C110" s="17" t="s">
        <v>2347</v>
      </c>
      <c r="D110" s="17"/>
      <c r="E110" s="292">
        <f>G109</f>
        <v>0</v>
      </c>
      <c r="F110" s="131">
        <v>0</v>
      </c>
      <c r="G110" s="11">
        <f>E110*F110</f>
        <v>0</v>
      </c>
    </row>
    <row r="111" spans="1:7" ht="15">
      <c r="A111" s="25"/>
      <c r="B111" s="25"/>
      <c r="C111" s="14" t="s">
        <v>5</v>
      </c>
      <c r="D111" s="14"/>
      <c r="E111" s="290"/>
      <c r="F111" s="16"/>
      <c r="G111" s="16">
        <f>G109+G110</f>
        <v>0</v>
      </c>
    </row>
    <row r="112" spans="1:7" ht="15">
      <c r="A112" s="25"/>
      <c r="B112" s="25"/>
      <c r="C112" s="17"/>
      <c r="D112" s="17"/>
      <c r="E112" s="292"/>
      <c r="F112" s="97"/>
      <c r="G112" s="11"/>
    </row>
    <row r="113" spans="1:7" ht="15">
      <c r="A113" s="25"/>
      <c r="B113" s="25"/>
      <c r="C113" s="17"/>
      <c r="D113" s="17"/>
      <c r="E113" s="292"/>
      <c r="F113" s="97"/>
      <c r="G113" s="11"/>
    </row>
    <row r="114" spans="1:7" ht="15">
      <c r="A114" s="25"/>
      <c r="B114" s="25"/>
      <c r="C114" s="17"/>
      <c r="D114" s="17"/>
      <c r="E114" s="292"/>
      <c r="F114" s="97"/>
      <c r="G114" s="11"/>
    </row>
    <row r="115" spans="1:7" ht="15">
      <c r="A115" s="25"/>
      <c r="B115" s="25"/>
      <c r="C115" s="78" t="s">
        <v>1717</v>
      </c>
      <c r="D115" s="17"/>
      <c r="E115" s="292"/>
      <c r="F115" s="97"/>
      <c r="G115" s="11"/>
    </row>
    <row r="116" spans="1:7" ht="15">
      <c r="A116" s="25">
        <v>34</v>
      </c>
      <c r="B116" s="25" t="s">
        <v>2286</v>
      </c>
      <c r="C116" s="17" t="s">
        <v>1819</v>
      </c>
      <c r="D116" s="17" t="s">
        <v>109</v>
      </c>
      <c r="E116" s="292">
        <v>4.587</v>
      </c>
      <c r="F116" s="97">
        <v>0</v>
      </c>
      <c r="G116" s="11">
        <f aca="true" t="shared" si="23" ref="G116">E116*F116</f>
        <v>0</v>
      </c>
    </row>
    <row r="117" spans="1:7" ht="14.25" customHeight="1">
      <c r="A117" s="295"/>
      <c r="B117" s="295"/>
      <c r="C117" s="106" t="s">
        <v>1820</v>
      </c>
      <c r="D117" s="118"/>
      <c r="E117" s="298"/>
      <c r="F117" s="97" t="s">
        <v>4</v>
      </c>
      <c r="G117" s="11"/>
    </row>
    <row r="118" spans="1:7" ht="15">
      <c r="A118" s="25">
        <v>35</v>
      </c>
      <c r="B118" s="25" t="s">
        <v>1821</v>
      </c>
      <c r="C118" s="17" t="s">
        <v>1822</v>
      </c>
      <c r="D118" s="17" t="s">
        <v>109</v>
      </c>
      <c r="E118" s="292">
        <v>5.963</v>
      </c>
      <c r="F118" s="97">
        <v>0</v>
      </c>
      <c r="G118" s="11">
        <f aca="true" t="shared" si="24" ref="G118:G119">E118*F118</f>
        <v>0</v>
      </c>
    </row>
    <row r="119" spans="1:7" ht="15">
      <c r="A119" s="25">
        <v>36</v>
      </c>
      <c r="B119" s="25" t="s">
        <v>1823</v>
      </c>
      <c r="C119" s="17" t="s">
        <v>1824</v>
      </c>
      <c r="D119" s="17" t="s">
        <v>4</v>
      </c>
      <c r="E119" s="292">
        <f>G116+G118</f>
        <v>0</v>
      </c>
      <c r="F119" s="131">
        <v>0</v>
      </c>
      <c r="G119" s="11">
        <f t="shared" si="24"/>
        <v>0</v>
      </c>
    </row>
    <row r="120" spans="1:7" ht="15">
      <c r="A120" s="25" t="s">
        <v>4</v>
      </c>
      <c r="B120" s="25" t="s">
        <v>4</v>
      </c>
      <c r="C120" s="14" t="s">
        <v>5</v>
      </c>
      <c r="D120" s="14" t="s">
        <v>4</v>
      </c>
      <c r="E120" s="290" t="s">
        <v>4</v>
      </c>
      <c r="F120" s="16" t="s">
        <v>4</v>
      </c>
      <c r="G120" s="16">
        <f>G116+G118+G119</f>
        <v>0</v>
      </c>
    </row>
    <row r="121" spans="1:6" ht="15">
      <c r="A121" s="25"/>
      <c r="B121" s="17"/>
      <c r="C121" s="17"/>
      <c r="D121" s="292"/>
      <c r="E121" s="97"/>
      <c r="F121" s="97"/>
    </row>
    <row r="122" spans="1:4" ht="15">
      <c r="A122" s="40"/>
      <c r="D122" s="293"/>
    </row>
    <row r="124" ht="15">
      <c r="B124" s="1" t="s">
        <v>4</v>
      </c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 topLeftCell="A1">
      <selection activeCell="F20" sqref="F20"/>
    </sheetView>
  </sheetViews>
  <sheetFormatPr defaultColWidth="9.140625" defaultRowHeight="15"/>
  <cols>
    <col min="1" max="1" width="5.57421875" style="286" customWidth="1"/>
    <col min="2" max="2" width="9.421875" style="286" customWidth="1"/>
    <col min="3" max="3" width="55.57421875" style="287" customWidth="1"/>
    <col min="4" max="4" width="4.7109375" style="286" customWidth="1"/>
    <col min="5" max="5" width="9.8515625" style="286" customWidth="1"/>
    <col min="6" max="6" width="9.7109375" style="286" customWidth="1"/>
    <col min="7" max="7" width="13.57421875" style="286" customWidth="1"/>
    <col min="8" max="16" width="9.140625" style="286" hidden="1" customWidth="1"/>
    <col min="17" max="16384" width="9.140625" style="286" customWidth="1"/>
  </cols>
  <sheetData>
    <row r="1" spans="1:14" s="241" customFormat="1" ht="22.5">
      <c r="A1" s="238"/>
      <c r="B1" s="239"/>
      <c r="C1" s="240" t="s">
        <v>1825</v>
      </c>
      <c r="G1" s="242"/>
      <c r="I1" s="243" t="e">
        <f>SUM(I4:I9)</f>
        <v>#REF!</v>
      </c>
      <c r="K1" s="243" t="e">
        <f>SUM(K4:K9)</f>
        <v>#REF!</v>
      </c>
      <c r="N1" s="244" t="s">
        <v>1655</v>
      </c>
    </row>
    <row r="2" spans="1:14" s="241" customFormat="1" ht="22.5">
      <c r="A2" s="240" t="s">
        <v>1656</v>
      </c>
      <c r="B2" s="240" t="s">
        <v>1657</v>
      </c>
      <c r="C2" s="240" t="s">
        <v>1658</v>
      </c>
      <c r="D2" s="240" t="s">
        <v>1659</v>
      </c>
      <c r="E2" s="240" t="s">
        <v>1660</v>
      </c>
      <c r="F2" s="240" t="s">
        <v>1661</v>
      </c>
      <c r="G2" s="240" t="s">
        <v>1662</v>
      </c>
      <c r="H2" s="245"/>
      <c r="I2" s="246" t="e">
        <f>#REF!+#REF!+#REF!</f>
        <v>#REF!</v>
      </c>
      <c r="J2" s="245"/>
      <c r="K2" s="246" t="e">
        <f>#REF!+#REF!+#REF!</f>
        <v>#REF!</v>
      </c>
      <c r="L2" s="245"/>
      <c r="N2" s="247" t="s">
        <v>1663</v>
      </c>
    </row>
    <row r="3" spans="1:13" s="268" customFormat="1" ht="11.25">
      <c r="A3" s="253">
        <v>1</v>
      </c>
      <c r="B3" s="253" t="s">
        <v>1665</v>
      </c>
      <c r="C3" s="254" t="s">
        <v>1826</v>
      </c>
      <c r="D3" s="255" t="s">
        <v>1667</v>
      </c>
      <c r="E3" s="256">
        <v>2</v>
      </c>
      <c r="F3" s="257">
        <v>0</v>
      </c>
      <c r="G3" s="257">
        <f aca="true" t="shared" si="0" ref="G3:G15">PRODUCT(E3:F3)</f>
        <v>0</v>
      </c>
      <c r="H3" s="283"/>
      <c r="I3" s="256"/>
      <c r="J3" s="283"/>
      <c r="K3" s="256"/>
      <c r="L3" s="284"/>
      <c r="M3" s="285"/>
    </row>
    <row r="4" spans="1:14" s="303" customFormat="1" ht="22.5">
      <c r="A4" s="258">
        <f aca="true" t="shared" si="1" ref="A4:A15">A3+1</f>
        <v>2</v>
      </c>
      <c r="B4" s="258" t="s">
        <v>1668</v>
      </c>
      <c r="C4" s="259" t="s">
        <v>1827</v>
      </c>
      <c r="D4" s="260" t="s">
        <v>1667</v>
      </c>
      <c r="E4" s="261">
        <v>1</v>
      </c>
      <c r="F4" s="262">
        <v>0</v>
      </c>
      <c r="G4" s="257">
        <f t="shared" si="0"/>
        <v>0</v>
      </c>
      <c r="H4" s="299"/>
      <c r="I4" s="261"/>
      <c r="J4" s="299"/>
      <c r="K4" s="261"/>
      <c r="L4" s="300"/>
      <c r="M4" s="301"/>
      <c r="N4" s="302"/>
    </row>
    <row r="5" spans="1:14" s="307" customFormat="1" ht="11.25">
      <c r="A5" s="258">
        <v>3</v>
      </c>
      <c r="B5" s="258"/>
      <c r="C5" s="259" t="s">
        <v>2291</v>
      </c>
      <c r="D5" s="260" t="s">
        <v>1667</v>
      </c>
      <c r="E5" s="261">
        <v>1</v>
      </c>
      <c r="F5" s="262">
        <v>0</v>
      </c>
      <c r="G5" s="257">
        <f t="shared" si="0"/>
        <v>0</v>
      </c>
      <c r="H5" s="304">
        <v>0</v>
      </c>
      <c r="I5" s="273">
        <f>E6*H5</f>
        <v>0</v>
      </c>
      <c r="J5" s="304">
        <v>0</v>
      </c>
      <c r="K5" s="273">
        <f>E6*J5</f>
        <v>0</v>
      </c>
      <c r="L5" s="305">
        <v>20</v>
      </c>
      <c r="M5" s="306">
        <v>16</v>
      </c>
      <c r="N5" s="307" t="s">
        <v>1672</v>
      </c>
    </row>
    <row r="6" spans="1:14" s="303" customFormat="1" ht="11.25">
      <c r="A6" s="269">
        <f>A4+1</f>
        <v>3</v>
      </c>
      <c r="B6" s="270" t="s">
        <v>1665</v>
      </c>
      <c r="C6" s="271" t="s">
        <v>1828</v>
      </c>
      <c r="D6" s="272" t="s">
        <v>1080</v>
      </c>
      <c r="E6" s="273">
        <v>240</v>
      </c>
      <c r="F6" s="274">
        <v>0</v>
      </c>
      <c r="G6" s="274">
        <f t="shared" si="0"/>
        <v>0</v>
      </c>
      <c r="H6" s="299"/>
      <c r="I6" s="261"/>
      <c r="J6" s="299"/>
      <c r="K6" s="261"/>
      <c r="L6" s="300"/>
      <c r="M6" s="301"/>
      <c r="N6" s="302"/>
    </row>
    <row r="7" spans="1:14" s="307" customFormat="1" ht="11.25">
      <c r="A7" s="269">
        <f t="shared" si="1"/>
        <v>4</v>
      </c>
      <c r="B7" s="258" t="s">
        <v>1668</v>
      </c>
      <c r="C7" s="259" t="s">
        <v>1829</v>
      </c>
      <c r="D7" s="260" t="s">
        <v>1080</v>
      </c>
      <c r="E7" s="261">
        <v>250</v>
      </c>
      <c r="F7" s="262">
        <v>0</v>
      </c>
      <c r="G7" s="262">
        <f t="shared" si="0"/>
        <v>0</v>
      </c>
      <c r="H7" s="304"/>
      <c r="I7" s="273" t="e">
        <f>SUM(#REF!)</f>
        <v>#REF!</v>
      </c>
      <c r="J7" s="304"/>
      <c r="K7" s="273" t="e">
        <f>SUM(#REF!)</f>
        <v>#REF!</v>
      </c>
      <c r="L7" s="305"/>
      <c r="M7" s="306"/>
      <c r="N7" s="307" t="s">
        <v>1655</v>
      </c>
    </row>
    <row r="8" spans="1:14" s="303" customFormat="1" ht="11.25">
      <c r="A8" s="269">
        <f t="shared" si="1"/>
        <v>5</v>
      </c>
      <c r="B8" s="270" t="s">
        <v>1665</v>
      </c>
      <c r="C8" s="271" t="s">
        <v>1830</v>
      </c>
      <c r="D8" s="272" t="s">
        <v>1080</v>
      </c>
      <c r="E8" s="273">
        <v>260</v>
      </c>
      <c r="F8" s="274">
        <v>0</v>
      </c>
      <c r="G8" s="274">
        <f t="shared" si="0"/>
        <v>0</v>
      </c>
      <c r="H8" s="299"/>
      <c r="I8" s="261" t="e">
        <f>SUM(#REF!)</f>
        <v>#REF!</v>
      </c>
      <c r="J8" s="299"/>
      <c r="K8" s="261" t="e">
        <f>SUM(#REF!)</f>
        <v>#REF!</v>
      </c>
      <c r="L8" s="300"/>
      <c r="M8" s="301"/>
      <c r="N8" s="302" t="s">
        <v>1655</v>
      </c>
    </row>
    <row r="9" spans="1:13" s="303" customFormat="1" ht="11.25">
      <c r="A9" s="269">
        <f t="shared" si="1"/>
        <v>6</v>
      </c>
      <c r="B9" s="258" t="s">
        <v>1668</v>
      </c>
      <c r="C9" s="259" t="s">
        <v>1831</v>
      </c>
      <c r="D9" s="260" t="s">
        <v>1667</v>
      </c>
      <c r="E9" s="261">
        <v>265</v>
      </c>
      <c r="F9" s="262">
        <v>0</v>
      </c>
      <c r="G9" s="262">
        <f t="shared" si="0"/>
        <v>0</v>
      </c>
      <c r="H9" s="312"/>
      <c r="I9" s="310"/>
      <c r="J9" s="312"/>
      <c r="K9" s="310"/>
      <c r="L9" s="313"/>
      <c r="M9" s="314"/>
    </row>
    <row r="10" spans="1:13" s="307" customFormat="1" ht="11.25">
      <c r="A10" s="269">
        <f t="shared" si="1"/>
        <v>7</v>
      </c>
      <c r="B10" s="270" t="s">
        <v>1665</v>
      </c>
      <c r="C10" s="308" t="s">
        <v>1832</v>
      </c>
      <c r="D10" s="309" t="s">
        <v>1667</v>
      </c>
      <c r="E10" s="310">
        <v>2</v>
      </c>
      <c r="F10" s="311">
        <v>0</v>
      </c>
      <c r="G10" s="311">
        <f t="shared" si="0"/>
        <v>0</v>
      </c>
      <c r="H10" s="304"/>
      <c r="I10" s="273"/>
      <c r="J10" s="304"/>
      <c r="K10" s="273"/>
      <c r="L10" s="305"/>
      <c r="M10" s="306"/>
    </row>
    <row r="11" spans="1:13" s="307" customFormat="1" ht="11.25">
      <c r="A11" s="269">
        <f t="shared" si="1"/>
        <v>8</v>
      </c>
      <c r="B11" s="270" t="s">
        <v>1665</v>
      </c>
      <c r="C11" s="271" t="s">
        <v>1671</v>
      </c>
      <c r="D11" s="272" t="s">
        <v>1667</v>
      </c>
      <c r="E11" s="273">
        <v>1</v>
      </c>
      <c r="F11" s="274">
        <v>0</v>
      </c>
      <c r="G11" s="274">
        <f t="shared" si="0"/>
        <v>0</v>
      </c>
      <c r="H11" s="304"/>
      <c r="I11" s="273"/>
      <c r="J11" s="304"/>
      <c r="K11" s="273"/>
      <c r="L11" s="305"/>
      <c r="M11" s="306"/>
    </row>
    <row r="12" spans="1:14" s="307" customFormat="1" ht="11.25">
      <c r="A12" s="269">
        <f t="shared" si="1"/>
        <v>9</v>
      </c>
      <c r="B12" s="270" t="s">
        <v>1665</v>
      </c>
      <c r="C12" s="271" t="s">
        <v>1673</v>
      </c>
      <c r="D12" s="272" t="s">
        <v>1667</v>
      </c>
      <c r="E12" s="273">
        <v>1</v>
      </c>
      <c r="F12" s="274">
        <v>0</v>
      </c>
      <c r="G12" s="274">
        <f t="shared" si="0"/>
        <v>0</v>
      </c>
      <c r="H12" s="304">
        <v>2E-05</v>
      </c>
      <c r="I12" s="273">
        <f>E13*H12</f>
        <v>0.0002</v>
      </c>
      <c r="J12" s="304">
        <v>0</v>
      </c>
      <c r="K12" s="273">
        <f>E13*J12</f>
        <v>0</v>
      </c>
      <c r="L12" s="305">
        <v>20</v>
      </c>
      <c r="M12" s="306">
        <v>16</v>
      </c>
      <c r="N12" s="307" t="s">
        <v>1672</v>
      </c>
    </row>
    <row r="13" spans="1:14" s="307" customFormat="1" ht="11.25">
      <c r="A13" s="269">
        <f t="shared" si="1"/>
        <v>10</v>
      </c>
      <c r="B13" s="270" t="s">
        <v>1665</v>
      </c>
      <c r="C13" s="271" t="s">
        <v>1674</v>
      </c>
      <c r="D13" s="272" t="s">
        <v>1309</v>
      </c>
      <c r="E13" s="273">
        <v>10</v>
      </c>
      <c r="F13" s="274">
        <v>0</v>
      </c>
      <c r="G13" s="274">
        <f t="shared" si="0"/>
        <v>0</v>
      </c>
      <c r="H13" s="304">
        <v>2E-05</v>
      </c>
      <c r="I13" s="273">
        <f>E14*H13</f>
        <v>0.0004</v>
      </c>
      <c r="J13" s="304">
        <v>0</v>
      </c>
      <c r="K13" s="273">
        <f>E14*J13</f>
        <v>0</v>
      </c>
      <c r="L13" s="305">
        <v>20</v>
      </c>
      <c r="M13" s="306">
        <v>16</v>
      </c>
      <c r="N13" s="307" t="s">
        <v>1672</v>
      </c>
    </row>
    <row r="14" spans="1:14" s="303" customFormat="1" ht="11.25">
      <c r="A14" s="269">
        <f t="shared" si="1"/>
        <v>11</v>
      </c>
      <c r="B14" s="270" t="s">
        <v>1665</v>
      </c>
      <c r="C14" s="271" t="s">
        <v>1833</v>
      </c>
      <c r="D14" s="272" t="s">
        <v>1309</v>
      </c>
      <c r="E14" s="273">
        <v>20</v>
      </c>
      <c r="F14" s="274">
        <v>0</v>
      </c>
      <c r="G14" s="274">
        <f t="shared" si="0"/>
        <v>0</v>
      </c>
      <c r="H14" s="299">
        <v>0.0001</v>
      </c>
      <c r="I14" s="261">
        <f>E15*H14</f>
        <v>0.0001</v>
      </c>
      <c r="J14" s="299">
        <v>0</v>
      </c>
      <c r="K14" s="261">
        <f>E15*J14</f>
        <v>0</v>
      </c>
      <c r="L14" s="300">
        <v>20</v>
      </c>
      <c r="M14" s="301">
        <v>16</v>
      </c>
      <c r="N14" s="302" t="s">
        <v>1672</v>
      </c>
    </row>
    <row r="15" spans="1:13" s="268" customFormat="1" ht="11.25">
      <c r="A15" s="269">
        <f t="shared" si="1"/>
        <v>12</v>
      </c>
      <c r="B15" s="258" t="s">
        <v>1668</v>
      </c>
      <c r="C15" s="259" t="s">
        <v>1680</v>
      </c>
      <c r="D15" s="260" t="s">
        <v>1667</v>
      </c>
      <c r="E15" s="261">
        <v>1</v>
      </c>
      <c r="F15" s="262">
        <v>0</v>
      </c>
      <c r="G15" s="262">
        <f t="shared" si="0"/>
        <v>0</v>
      </c>
      <c r="H15" s="283"/>
      <c r="I15" s="256"/>
      <c r="J15" s="283"/>
      <c r="K15" s="256"/>
      <c r="L15" s="284"/>
      <c r="M15" s="285"/>
    </row>
    <row r="16" spans="1:14" s="241" customFormat="1" ht="11.25">
      <c r="A16" s="240"/>
      <c r="B16" s="240"/>
      <c r="C16" s="240" t="s">
        <v>1681</v>
      </c>
      <c r="D16" s="240"/>
      <c r="E16" s="240"/>
      <c r="F16" s="240"/>
      <c r="G16" s="282">
        <f>SUM(G3:G15)</f>
        <v>0</v>
      </c>
      <c r="I16" s="319"/>
      <c r="K16" s="319"/>
      <c r="N16" s="247"/>
    </row>
    <row r="17" spans="1:7" ht="15">
      <c r="A17" s="315"/>
      <c r="B17" s="316"/>
      <c r="C17" s="317"/>
      <c r="D17" s="241"/>
      <c r="E17" s="318"/>
      <c r="F17" s="257"/>
      <c r="G17" s="257"/>
    </row>
    <row r="18" spans="1:18" s="268" customFormat="1" ht="15">
      <c r="A18" s="286"/>
      <c r="B18" s="286"/>
      <c r="C18" s="413" t="s">
        <v>2221</v>
      </c>
      <c r="D18" s="286"/>
      <c r="E18" s="286"/>
      <c r="F18" s="286"/>
      <c r="G18" s="425"/>
      <c r="H18" s="312"/>
      <c r="I18" s="310"/>
      <c r="J18" s="312"/>
      <c r="K18" s="310"/>
      <c r="L18" s="313"/>
      <c r="M18" s="314"/>
      <c r="N18" s="303"/>
      <c r="O18" s="303"/>
      <c r="P18" s="303"/>
      <c r="Q18" s="303"/>
      <c r="R18" s="303"/>
    </row>
    <row r="19" spans="1:18" s="241" customFormat="1" ht="11.25">
      <c r="A19" s="253"/>
      <c r="B19" s="270"/>
      <c r="C19" s="409" t="s">
        <v>2222</v>
      </c>
      <c r="D19" s="309" t="s">
        <v>1080</v>
      </c>
      <c r="E19" s="420">
        <v>40</v>
      </c>
      <c r="F19" s="420">
        <v>0</v>
      </c>
      <c r="G19" s="338">
        <f>E19*F19</f>
        <v>0</v>
      </c>
      <c r="H19" s="303"/>
      <c r="I19" s="415"/>
      <c r="J19" s="303"/>
      <c r="K19" s="415"/>
      <c r="L19" s="303"/>
      <c r="M19" s="303"/>
      <c r="N19" s="416"/>
      <c r="O19" s="303"/>
      <c r="P19" s="303"/>
      <c r="Q19" s="303"/>
      <c r="R19" s="303"/>
    </row>
    <row r="20" spans="1:18" s="268" customFormat="1" ht="11.25">
      <c r="A20" s="315"/>
      <c r="B20" s="414"/>
      <c r="C20" s="409" t="s">
        <v>2223</v>
      </c>
      <c r="D20" s="417" t="s">
        <v>1080</v>
      </c>
      <c r="E20" s="418">
        <v>40</v>
      </c>
      <c r="F20" s="420">
        <v>0</v>
      </c>
      <c r="G20" s="338">
        <f aca="true" t="shared" si="2" ref="G20:G22">E20*F20</f>
        <v>0</v>
      </c>
      <c r="H20" s="312"/>
      <c r="I20" s="310"/>
      <c r="J20" s="312"/>
      <c r="K20" s="310"/>
      <c r="L20" s="313"/>
      <c r="M20" s="314"/>
      <c r="N20" s="303"/>
      <c r="O20" s="303"/>
      <c r="P20" s="303"/>
      <c r="Q20" s="303"/>
      <c r="R20" s="303"/>
    </row>
    <row r="21" spans="1:13" s="268" customFormat="1" ht="11.25">
      <c r="A21" s="253"/>
      <c r="B21" s="270"/>
      <c r="C21" s="409" t="s">
        <v>2224</v>
      </c>
      <c r="D21" s="417" t="s">
        <v>1080</v>
      </c>
      <c r="E21" s="418">
        <v>40</v>
      </c>
      <c r="F21" s="420">
        <v>0</v>
      </c>
      <c r="G21" s="338">
        <f t="shared" si="2"/>
        <v>0</v>
      </c>
      <c r="H21" s="283"/>
      <c r="I21" s="256"/>
      <c r="J21" s="283"/>
      <c r="K21" s="256"/>
      <c r="L21" s="284"/>
      <c r="M21" s="285"/>
    </row>
    <row r="22" spans="1:14" s="268" customFormat="1" ht="11.25">
      <c r="A22" s="253"/>
      <c r="B22" s="253"/>
      <c r="C22" s="409" t="s">
        <v>2225</v>
      </c>
      <c r="D22" s="417" t="s">
        <v>1080</v>
      </c>
      <c r="E22" s="418">
        <v>40</v>
      </c>
      <c r="F22" s="419">
        <v>0</v>
      </c>
      <c r="G22" s="338">
        <f t="shared" si="2"/>
        <v>0</v>
      </c>
      <c r="H22" s="263"/>
      <c r="I22" s="264"/>
      <c r="J22" s="263"/>
      <c r="K22" s="264"/>
      <c r="L22" s="265"/>
      <c r="M22" s="266"/>
      <c r="N22" s="267"/>
    </row>
    <row r="23" spans="1:14" s="268" customFormat="1" ht="11.25">
      <c r="A23" s="269"/>
      <c r="B23" s="269"/>
      <c r="C23" s="421" t="s">
        <v>2226</v>
      </c>
      <c r="D23" s="422"/>
      <c r="E23" s="423"/>
      <c r="F23" s="424"/>
      <c r="G23" s="424">
        <f>SUM(G19:G22)</f>
        <v>0</v>
      </c>
      <c r="H23" s="263"/>
      <c r="I23" s="264"/>
      <c r="J23" s="263"/>
      <c r="K23" s="264"/>
      <c r="L23" s="265"/>
      <c r="M23" s="266"/>
      <c r="N23" s="267"/>
    </row>
    <row r="24" spans="1:18" s="325" customFormat="1" ht="11.25">
      <c r="A24" s="269"/>
      <c r="B24" s="269"/>
      <c r="C24" s="410"/>
      <c r="D24" s="410"/>
      <c r="E24" s="411"/>
      <c r="F24" s="257"/>
      <c r="G24" s="257"/>
      <c r="H24" s="407"/>
      <c r="I24" s="408"/>
      <c r="J24" s="407"/>
      <c r="K24" s="408"/>
      <c r="L24" s="407"/>
      <c r="M24" s="407"/>
      <c r="N24" s="407"/>
      <c r="O24" s="407"/>
      <c r="P24" s="407"/>
      <c r="Q24" s="407"/>
      <c r="R24" s="407"/>
    </row>
    <row r="25" spans="1:18" ht="15">
      <c r="A25" s="324"/>
      <c r="B25" s="406"/>
      <c r="C25" s="426" t="s">
        <v>2227</v>
      </c>
      <c r="D25" s="426"/>
      <c r="E25" s="427"/>
      <c r="F25" s="405"/>
      <c r="G25" s="405">
        <f>G16+G23</f>
        <v>0</v>
      </c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</row>
    <row r="26" spans="2:18" ht="15">
      <c r="B26" s="412"/>
      <c r="C26" s="409"/>
      <c r="D26" s="410"/>
      <c r="E26" s="411"/>
      <c r="F26" s="257"/>
      <c r="G26" s="257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</row>
    <row r="27" spans="2:18" ht="15">
      <c r="B27" s="412"/>
      <c r="C27" s="409"/>
      <c r="D27" s="410"/>
      <c r="E27" s="411"/>
      <c r="F27" s="257"/>
      <c r="G27" s="257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</row>
    <row r="28" spans="2:18" ht="15">
      <c r="B28" s="412"/>
      <c r="C28" s="409"/>
      <c r="D28" s="410"/>
      <c r="E28" s="411"/>
      <c r="F28" s="257"/>
      <c r="G28" s="257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</row>
    <row r="29" spans="2:7" ht="15">
      <c r="B29" s="412"/>
      <c r="C29" s="410"/>
      <c r="D29" s="410"/>
      <c r="E29" s="411"/>
      <c r="F29" s="257"/>
      <c r="G29" s="257"/>
    </row>
    <row r="30" spans="3:7" ht="15">
      <c r="C30" s="321"/>
      <c r="D30" s="321"/>
      <c r="E30" s="323"/>
      <c r="F30" s="257"/>
      <c r="G30" s="257"/>
    </row>
    <row r="31" spans="3:7" ht="15">
      <c r="C31" s="322"/>
      <c r="D31" s="322"/>
      <c r="E31" s="323"/>
      <c r="F31" s="257"/>
      <c r="G31" s="257"/>
    </row>
    <row r="32" spans="3:7" ht="15">
      <c r="C32" s="322"/>
      <c r="D32" s="322"/>
      <c r="E32" s="323"/>
      <c r="F32" s="257"/>
      <c r="G32" s="257"/>
    </row>
    <row r="33" spans="6:7" ht="15">
      <c r="F33" s="257"/>
      <c r="G33" s="257"/>
    </row>
    <row r="34" spans="6:7" ht="15">
      <c r="F34" s="257"/>
      <c r="G34" s="257"/>
    </row>
    <row r="35" spans="3:7" ht="18">
      <c r="C35" s="320"/>
      <c r="F35" s="257"/>
      <c r="G35" s="257"/>
    </row>
    <row r="36" spans="3:7" ht="15">
      <c r="C36" s="321"/>
      <c r="F36" s="257"/>
      <c r="G36" s="257"/>
    </row>
    <row r="37" spans="3:7" ht="15">
      <c r="C37" s="321"/>
      <c r="F37" s="257"/>
      <c r="G37" s="257"/>
    </row>
    <row r="38" spans="3:7" ht="15">
      <c r="C38" s="321"/>
      <c r="F38" s="257"/>
      <c r="G38" s="257"/>
    </row>
    <row r="39" spans="3:7" ht="15">
      <c r="C39" s="321"/>
      <c r="F39" s="257"/>
      <c r="G39" s="257"/>
    </row>
    <row r="40" spans="3:7" ht="15">
      <c r="C40" s="322"/>
      <c r="F40" s="257"/>
      <c r="G40" s="257"/>
    </row>
    <row r="41" spans="3:7" ht="15">
      <c r="C41" s="322"/>
      <c r="F41" s="257"/>
      <c r="G41" s="257"/>
    </row>
    <row r="42" spans="3:7" ht="15">
      <c r="C42" s="321"/>
      <c r="F42" s="257"/>
      <c r="G42" s="257"/>
    </row>
    <row r="43" spans="3:7" ht="15">
      <c r="C43" s="321"/>
      <c r="F43" s="257"/>
      <c r="G43" s="257"/>
    </row>
    <row r="44" spans="3:7" ht="15">
      <c r="C44" s="321"/>
      <c r="F44" s="257"/>
      <c r="G44" s="257"/>
    </row>
    <row r="45" spans="3:7" ht="15">
      <c r="C45" s="322"/>
      <c r="F45" s="257"/>
      <c r="G45" s="257"/>
    </row>
    <row r="46" spans="3:7" ht="15">
      <c r="C46" s="321"/>
      <c r="F46" s="257"/>
      <c r="G46" s="257"/>
    </row>
    <row r="47" spans="3:7" ht="15">
      <c r="C47" s="322"/>
      <c r="F47" s="257"/>
      <c r="G47" s="257"/>
    </row>
    <row r="48" spans="3:7" ht="15">
      <c r="C48" s="322"/>
      <c r="F48" s="257"/>
      <c r="G48" s="25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73"/>
  <sheetViews>
    <sheetView tabSelected="1" zoomScale="130" zoomScaleNormal="130" workbookViewId="0" topLeftCell="A711">
      <selection activeCell="E718" sqref="E718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47.28125" style="1" customWidth="1"/>
    <col min="4" max="4" width="3.57421875" style="2" customWidth="1"/>
    <col min="5" max="5" width="7.28125" style="3" customWidth="1"/>
    <col min="6" max="6" width="7.421875" style="3" customWidth="1"/>
    <col min="11" max="12" width="9.28125" style="0" bestFit="1" customWidth="1"/>
    <col min="13" max="13" width="9.57421875" style="0" bestFit="1" customWidth="1"/>
    <col min="252" max="252" width="8.57421875" style="0" customWidth="1"/>
    <col min="253" max="253" width="45.7109375" style="0" customWidth="1"/>
    <col min="254" max="254" width="3.7109375" style="0" customWidth="1"/>
    <col min="255" max="255" width="9.421875" style="0" customWidth="1"/>
    <col min="256" max="256" width="9.00390625" style="0" customWidth="1"/>
    <col min="257" max="257" width="9.8515625" style="0" customWidth="1"/>
    <col min="258" max="258" width="17.57421875" style="0" customWidth="1"/>
    <col min="263" max="263" width="11.28125" style="0" customWidth="1"/>
    <col min="267" max="268" width="9.28125" style="0" bestFit="1" customWidth="1"/>
    <col min="269" max="269" width="9.57421875" style="0" bestFit="1" customWidth="1"/>
    <col min="508" max="508" width="8.57421875" style="0" customWidth="1"/>
    <col min="509" max="509" width="45.7109375" style="0" customWidth="1"/>
    <col min="510" max="510" width="3.7109375" style="0" customWidth="1"/>
    <col min="511" max="511" width="9.421875" style="0" customWidth="1"/>
    <col min="512" max="512" width="9.00390625" style="0" customWidth="1"/>
    <col min="513" max="513" width="9.8515625" style="0" customWidth="1"/>
    <col min="514" max="514" width="17.57421875" style="0" customWidth="1"/>
    <col min="519" max="519" width="11.28125" style="0" customWidth="1"/>
    <col min="523" max="524" width="9.28125" style="0" bestFit="1" customWidth="1"/>
    <col min="525" max="525" width="9.57421875" style="0" bestFit="1" customWidth="1"/>
    <col min="764" max="764" width="8.57421875" style="0" customWidth="1"/>
    <col min="765" max="765" width="45.7109375" style="0" customWidth="1"/>
    <col min="766" max="766" width="3.7109375" style="0" customWidth="1"/>
    <col min="767" max="767" width="9.421875" style="0" customWidth="1"/>
    <col min="768" max="768" width="9.00390625" style="0" customWidth="1"/>
    <col min="769" max="769" width="9.8515625" style="0" customWidth="1"/>
    <col min="770" max="770" width="17.57421875" style="0" customWidth="1"/>
    <col min="775" max="775" width="11.28125" style="0" customWidth="1"/>
    <col min="779" max="780" width="9.28125" style="0" bestFit="1" customWidth="1"/>
    <col min="781" max="781" width="9.57421875" style="0" bestFit="1" customWidth="1"/>
    <col min="1020" max="1020" width="8.57421875" style="0" customWidth="1"/>
    <col min="1021" max="1021" width="45.7109375" style="0" customWidth="1"/>
    <col min="1022" max="1022" width="3.7109375" style="0" customWidth="1"/>
    <col min="1023" max="1023" width="9.421875" style="0" customWidth="1"/>
    <col min="1024" max="1024" width="9.00390625" style="0" customWidth="1"/>
    <col min="1025" max="1025" width="9.8515625" style="0" customWidth="1"/>
    <col min="1026" max="1026" width="17.57421875" style="0" customWidth="1"/>
    <col min="1031" max="1031" width="11.28125" style="0" customWidth="1"/>
    <col min="1035" max="1036" width="9.28125" style="0" bestFit="1" customWidth="1"/>
    <col min="1037" max="1037" width="9.57421875" style="0" bestFit="1" customWidth="1"/>
    <col min="1276" max="1276" width="8.57421875" style="0" customWidth="1"/>
    <col min="1277" max="1277" width="45.7109375" style="0" customWidth="1"/>
    <col min="1278" max="1278" width="3.7109375" style="0" customWidth="1"/>
    <col min="1279" max="1279" width="9.421875" style="0" customWidth="1"/>
    <col min="1280" max="1280" width="9.00390625" style="0" customWidth="1"/>
    <col min="1281" max="1281" width="9.8515625" style="0" customWidth="1"/>
    <col min="1282" max="1282" width="17.57421875" style="0" customWidth="1"/>
    <col min="1287" max="1287" width="11.28125" style="0" customWidth="1"/>
    <col min="1291" max="1292" width="9.28125" style="0" bestFit="1" customWidth="1"/>
    <col min="1293" max="1293" width="9.57421875" style="0" bestFit="1" customWidth="1"/>
    <col min="1532" max="1532" width="8.57421875" style="0" customWidth="1"/>
    <col min="1533" max="1533" width="45.7109375" style="0" customWidth="1"/>
    <col min="1534" max="1534" width="3.7109375" style="0" customWidth="1"/>
    <col min="1535" max="1535" width="9.421875" style="0" customWidth="1"/>
    <col min="1536" max="1536" width="9.00390625" style="0" customWidth="1"/>
    <col min="1537" max="1537" width="9.8515625" style="0" customWidth="1"/>
    <col min="1538" max="1538" width="17.57421875" style="0" customWidth="1"/>
    <col min="1543" max="1543" width="11.28125" style="0" customWidth="1"/>
    <col min="1547" max="1548" width="9.28125" style="0" bestFit="1" customWidth="1"/>
    <col min="1549" max="1549" width="9.57421875" style="0" bestFit="1" customWidth="1"/>
    <col min="1788" max="1788" width="8.57421875" style="0" customWidth="1"/>
    <col min="1789" max="1789" width="45.7109375" style="0" customWidth="1"/>
    <col min="1790" max="1790" width="3.7109375" style="0" customWidth="1"/>
    <col min="1791" max="1791" width="9.421875" style="0" customWidth="1"/>
    <col min="1792" max="1792" width="9.00390625" style="0" customWidth="1"/>
    <col min="1793" max="1793" width="9.8515625" style="0" customWidth="1"/>
    <col min="1794" max="1794" width="17.57421875" style="0" customWidth="1"/>
    <col min="1799" max="1799" width="11.28125" style="0" customWidth="1"/>
    <col min="1803" max="1804" width="9.28125" style="0" bestFit="1" customWidth="1"/>
    <col min="1805" max="1805" width="9.57421875" style="0" bestFit="1" customWidth="1"/>
    <col min="2044" max="2044" width="8.57421875" style="0" customWidth="1"/>
    <col min="2045" max="2045" width="45.7109375" style="0" customWidth="1"/>
    <col min="2046" max="2046" width="3.7109375" style="0" customWidth="1"/>
    <col min="2047" max="2047" width="9.421875" style="0" customWidth="1"/>
    <col min="2048" max="2048" width="9.00390625" style="0" customWidth="1"/>
    <col min="2049" max="2049" width="9.8515625" style="0" customWidth="1"/>
    <col min="2050" max="2050" width="17.57421875" style="0" customWidth="1"/>
    <col min="2055" max="2055" width="11.28125" style="0" customWidth="1"/>
    <col min="2059" max="2060" width="9.28125" style="0" bestFit="1" customWidth="1"/>
    <col min="2061" max="2061" width="9.57421875" style="0" bestFit="1" customWidth="1"/>
    <col min="2300" max="2300" width="8.57421875" style="0" customWidth="1"/>
    <col min="2301" max="2301" width="45.7109375" style="0" customWidth="1"/>
    <col min="2302" max="2302" width="3.7109375" style="0" customWidth="1"/>
    <col min="2303" max="2303" width="9.421875" style="0" customWidth="1"/>
    <col min="2304" max="2304" width="9.00390625" style="0" customWidth="1"/>
    <col min="2305" max="2305" width="9.8515625" style="0" customWidth="1"/>
    <col min="2306" max="2306" width="17.57421875" style="0" customWidth="1"/>
    <col min="2311" max="2311" width="11.28125" style="0" customWidth="1"/>
    <col min="2315" max="2316" width="9.28125" style="0" bestFit="1" customWidth="1"/>
    <col min="2317" max="2317" width="9.57421875" style="0" bestFit="1" customWidth="1"/>
    <col min="2556" max="2556" width="8.57421875" style="0" customWidth="1"/>
    <col min="2557" max="2557" width="45.7109375" style="0" customWidth="1"/>
    <col min="2558" max="2558" width="3.7109375" style="0" customWidth="1"/>
    <col min="2559" max="2559" width="9.421875" style="0" customWidth="1"/>
    <col min="2560" max="2560" width="9.00390625" style="0" customWidth="1"/>
    <col min="2561" max="2561" width="9.8515625" style="0" customWidth="1"/>
    <col min="2562" max="2562" width="17.57421875" style="0" customWidth="1"/>
    <col min="2567" max="2567" width="11.28125" style="0" customWidth="1"/>
    <col min="2571" max="2572" width="9.28125" style="0" bestFit="1" customWidth="1"/>
    <col min="2573" max="2573" width="9.57421875" style="0" bestFit="1" customWidth="1"/>
    <col min="2812" max="2812" width="8.57421875" style="0" customWidth="1"/>
    <col min="2813" max="2813" width="45.7109375" style="0" customWidth="1"/>
    <col min="2814" max="2814" width="3.7109375" style="0" customWidth="1"/>
    <col min="2815" max="2815" width="9.421875" style="0" customWidth="1"/>
    <col min="2816" max="2816" width="9.00390625" style="0" customWidth="1"/>
    <col min="2817" max="2817" width="9.8515625" style="0" customWidth="1"/>
    <col min="2818" max="2818" width="17.57421875" style="0" customWidth="1"/>
    <col min="2823" max="2823" width="11.28125" style="0" customWidth="1"/>
    <col min="2827" max="2828" width="9.28125" style="0" bestFit="1" customWidth="1"/>
    <col min="2829" max="2829" width="9.57421875" style="0" bestFit="1" customWidth="1"/>
    <col min="3068" max="3068" width="8.57421875" style="0" customWidth="1"/>
    <col min="3069" max="3069" width="45.7109375" style="0" customWidth="1"/>
    <col min="3070" max="3070" width="3.7109375" style="0" customWidth="1"/>
    <col min="3071" max="3071" width="9.421875" style="0" customWidth="1"/>
    <col min="3072" max="3072" width="9.00390625" style="0" customWidth="1"/>
    <col min="3073" max="3073" width="9.8515625" style="0" customWidth="1"/>
    <col min="3074" max="3074" width="17.57421875" style="0" customWidth="1"/>
    <col min="3079" max="3079" width="11.28125" style="0" customWidth="1"/>
    <col min="3083" max="3084" width="9.28125" style="0" bestFit="1" customWidth="1"/>
    <col min="3085" max="3085" width="9.57421875" style="0" bestFit="1" customWidth="1"/>
    <col min="3324" max="3324" width="8.57421875" style="0" customWidth="1"/>
    <col min="3325" max="3325" width="45.7109375" style="0" customWidth="1"/>
    <col min="3326" max="3326" width="3.7109375" style="0" customWidth="1"/>
    <col min="3327" max="3327" width="9.421875" style="0" customWidth="1"/>
    <col min="3328" max="3328" width="9.00390625" style="0" customWidth="1"/>
    <col min="3329" max="3329" width="9.8515625" style="0" customWidth="1"/>
    <col min="3330" max="3330" width="17.57421875" style="0" customWidth="1"/>
    <col min="3335" max="3335" width="11.28125" style="0" customWidth="1"/>
    <col min="3339" max="3340" width="9.28125" style="0" bestFit="1" customWidth="1"/>
    <col min="3341" max="3341" width="9.57421875" style="0" bestFit="1" customWidth="1"/>
    <col min="3580" max="3580" width="8.57421875" style="0" customWidth="1"/>
    <col min="3581" max="3581" width="45.7109375" style="0" customWidth="1"/>
    <col min="3582" max="3582" width="3.7109375" style="0" customWidth="1"/>
    <col min="3583" max="3583" width="9.421875" style="0" customWidth="1"/>
    <col min="3584" max="3584" width="9.00390625" style="0" customWidth="1"/>
    <col min="3585" max="3585" width="9.8515625" style="0" customWidth="1"/>
    <col min="3586" max="3586" width="17.57421875" style="0" customWidth="1"/>
    <col min="3591" max="3591" width="11.28125" style="0" customWidth="1"/>
    <col min="3595" max="3596" width="9.28125" style="0" bestFit="1" customWidth="1"/>
    <col min="3597" max="3597" width="9.57421875" style="0" bestFit="1" customWidth="1"/>
    <col min="3836" max="3836" width="8.57421875" style="0" customWidth="1"/>
    <col min="3837" max="3837" width="45.7109375" style="0" customWidth="1"/>
    <col min="3838" max="3838" width="3.7109375" style="0" customWidth="1"/>
    <col min="3839" max="3839" width="9.421875" style="0" customWidth="1"/>
    <col min="3840" max="3840" width="9.00390625" style="0" customWidth="1"/>
    <col min="3841" max="3841" width="9.8515625" style="0" customWidth="1"/>
    <col min="3842" max="3842" width="17.57421875" style="0" customWidth="1"/>
    <col min="3847" max="3847" width="11.28125" style="0" customWidth="1"/>
    <col min="3851" max="3852" width="9.28125" style="0" bestFit="1" customWidth="1"/>
    <col min="3853" max="3853" width="9.57421875" style="0" bestFit="1" customWidth="1"/>
    <col min="4092" max="4092" width="8.57421875" style="0" customWidth="1"/>
    <col min="4093" max="4093" width="45.7109375" style="0" customWidth="1"/>
    <col min="4094" max="4094" width="3.7109375" style="0" customWidth="1"/>
    <col min="4095" max="4095" width="9.421875" style="0" customWidth="1"/>
    <col min="4096" max="4096" width="9.00390625" style="0" customWidth="1"/>
    <col min="4097" max="4097" width="9.8515625" style="0" customWidth="1"/>
    <col min="4098" max="4098" width="17.57421875" style="0" customWidth="1"/>
    <col min="4103" max="4103" width="11.28125" style="0" customWidth="1"/>
    <col min="4107" max="4108" width="9.28125" style="0" bestFit="1" customWidth="1"/>
    <col min="4109" max="4109" width="9.57421875" style="0" bestFit="1" customWidth="1"/>
    <col min="4348" max="4348" width="8.57421875" style="0" customWidth="1"/>
    <col min="4349" max="4349" width="45.7109375" style="0" customWidth="1"/>
    <col min="4350" max="4350" width="3.7109375" style="0" customWidth="1"/>
    <col min="4351" max="4351" width="9.421875" style="0" customWidth="1"/>
    <col min="4352" max="4352" width="9.00390625" style="0" customWidth="1"/>
    <col min="4353" max="4353" width="9.8515625" style="0" customWidth="1"/>
    <col min="4354" max="4354" width="17.57421875" style="0" customWidth="1"/>
    <col min="4359" max="4359" width="11.28125" style="0" customWidth="1"/>
    <col min="4363" max="4364" width="9.28125" style="0" bestFit="1" customWidth="1"/>
    <col min="4365" max="4365" width="9.57421875" style="0" bestFit="1" customWidth="1"/>
    <col min="4604" max="4604" width="8.57421875" style="0" customWidth="1"/>
    <col min="4605" max="4605" width="45.7109375" style="0" customWidth="1"/>
    <col min="4606" max="4606" width="3.7109375" style="0" customWidth="1"/>
    <col min="4607" max="4607" width="9.421875" style="0" customWidth="1"/>
    <col min="4608" max="4608" width="9.00390625" style="0" customWidth="1"/>
    <col min="4609" max="4609" width="9.8515625" style="0" customWidth="1"/>
    <col min="4610" max="4610" width="17.57421875" style="0" customWidth="1"/>
    <col min="4615" max="4615" width="11.28125" style="0" customWidth="1"/>
    <col min="4619" max="4620" width="9.28125" style="0" bestFit="1" customWidth="1"/>
    <col min="4621" max="4621" width="9.57421875" style="0" bestFit="1" customWidth="1"/>
    <col min="4860" max="4860" width="8.57421875" style="0" customWidth="1"/>
    <col min="4861" max="4861" width="45.7109375" style="0" customWidth="1"/>
    <col min="4862" max="4862" width="3.7109375" style="0" customWidth="1"/>
    <col min="4863" max="4863" width="9.421875" style="0" customWidth="1"/>
    <col min="4864" max="4864" width="9.00390625" style="0" customWidth="1"/>
    <col min="4865" max="4865" width="9.8515625" style="0" customWidth="1"/>
    <col min="4866" max="4866" width="17.57421875" style="0" customWidth="1"/>
    <col min="4871" max="4871" width="11.28125" style="0" customWidth="1"/>
    <col min="4875" max="4876" width="9.28125" style="0" bestFit="1" customWidth="1"/>
    <col min="4877" max="4877" width="9.57421875" style="0" bestFit="1" customWidth="1"/>
    <col min="5116" max="5116" width="8.57421875" style="0" customWidth="1"/>
    <col min="5117" max="5117" width="45.7109375" style="0" customWidth="1"/>
    <col min="5118" max="5118" width="3.7109375" style="0" customWidth="1"/>
    <col min="5119" max="5119" width="9.421875" style="0" customWidth="1"/>
    <col min="5120" max="5120" width="9.00390625" style="0" customWidth="1"/>
    <col min="5121" max="5121" width="9.8515625" style="0" customWidth="1"/>
    <col min="5122" max="5122" width="17.57421875" style="0" customWidth="1"/>
    <col min="5127" max="5127" width="11.28125" style="0" customWidth="1"/>
    <col min="5131" max="5132" width="9.28125" style="0" bestFit="1" customWidth="1"/>
    <col min="5133" max="5133" width="9.57421875" style="0" bestFit="1" customWidth="1"/>
    <col min="5372" max="5372" width="8.57421875" style="0" customWidth="1"/>
    <col min="5373" max="5373" width="45.7109375" style="0" customWidth="1"/>
    <col min="5374" max="5374" width="3.7109375" style="0" customWidth="1"/>
    <col min="5375" max="5375" width="9.421875" style="0" customWidth="1"/>
    <col min="5376" max="5376" width="9.00390625" style="0" customWidth="1"/>
    <col min="5377" max="5377" width="9.8515625" style="0" customWidth="1"/>
    <col min="5378" max="5378" width="17.57421875" style="0" customWidth="1"/>
    <col min="5383" max="5383" width="11.28125" style="0" customWidth="1"/>
    <col min="5387" max="5388" width="9.28125" style="0" bestFit="1" customWidth="1"/>
    <col min="5389" max="5389" width="9.57421875" style="0" bestFit="1" customWidth="1"/>
    <col min="5628" max="5628" width="8.57421875" style="0" customWidth="1"/>
    <col min="5629" max="5629" width="45.7109375" style="0" customWidth="1"/>
    <col min="5630" max="5630" width="3.7109375" style="0" customWidth="1"/>
    <col min="5631" max="5631" width="9.421875" style="0" customWidth="1"/>
    <col min="5632" max="5632" width="9.00390625" style="0" customWidth="1"/>
    <col min="5633" max="5633" width="9.8515625" style="0" customWidth="1"/>
    <col min="5634" max="5634" width="17.57421875" style="0" customWidth="1"/>
    <col min="5639" max="5639" width="11.28125" style="0" customWidth="1"/>
    <col min="5643" max="5644" width="9.28125" style="0" bestFit="1" customWidth="1"/>
    <col min="5645" max="5645" width="9.57421875" style="0" bestFit="1" customWidth="1"/>
    <col min="5884" max="5884" width="8.57421875" style="0" customWidth="1"/>
    <col min="5885" max="5885" width="45.7109375" style="0" customWidth="1"/>
    <col min="5886" max="5886" width="3.7109375" style="0" customWidth="1"/>
    <col min="5887" max="5887" width="9.421875" style="0" customWidth="1"/>
    <col min="5888" max="5888" width="9.00390625" style="0" customWidth="1"/>
    <col min="5889" max="5889" width="9.8515625" style="0" customWidth="1"/>
    <col min="5890" max="5890" width="17.57421875" style="0" customWidth="1"/>
    <col min="5895" max="5895" width="11.28125" style="0" customWidth="1"/>
    <col min="5899" max="5900" width="9.28125" style="0" bestFit="1" customWidth="1"/>
    <col min="5901" max="5901" width="9.57421875" style="0" bestFit="1" customWidth="1"/>
    <col min="6140" max="6140" width="8.57421875" style="0" customWidth="1"/>
    <col min="6141" max="6141" width="45.7109375" style="0" customWidth="1"/>
    <col min="6142" max="6142" width="3.7109375" style="0" customWidth="1"/>
    <col min="6143" max="6143" width="9.421875" style="0" customWidth="1"/>
    <col min="6144" max="6144" width="9.00390625" style="0" customWidth="1"/>
    <col min="6145" max="6145" width="9.8515625" style="0" customWidth="1"/>
    <col min="6146" max="6146" width="17.57421875" style="0" customWidth="1"/>
    <col min="6151" max="6151" width="11.28125" style="0" customWidth="1"/>
    <col min="6155" max="6156" width="9.28125" style="0" bestFit="1" customWidth="1"/>
    <col min="6157" max="6157" width="9.57421875" style="0" bestFit="1" customWidth="1"/>
    <col min="6396" max="6396" width="8.57421875" style="0" customWidth="1"/>
    <col min="6397" max="6397" width="45.7109375" style="0" customWidth="1"/>
    <col min="6398" max="6398" width="3.7109375" style="0" customWidth="1"/>
    <col min="6399" max="6399" width="9.421875" style="0" customWidth="1"/>
    <col min="6400" max="6400" width="9.00390625" style="0" customWidth="1"/>
    <col min="6401" max="6401" width="9.8515625" style="0" customWidth="1"/>
    <col min="6402" max="6402" width="17.57421875" style="0" customWidth="1"/>
    <col min="6407" max="6407" width="11.28125" style="0" customWidth="1"/>
    <col min="6411" max="6412" width="9.28125" style="0" bestFit="1" customWidth="1"/>
    <col min="6413" max="6413" width="9.57421875" style="0" bestFit="1" customWidth="1"/>
    <col min="6652" max="6652" width="8.57421875" style="0" customWidth="1"/>
    <col min="6653" max="6653" width="45.7109375" style="0" customWidth="1"/>
    <col min="6654" max="6654" width="3.7109375" style="0" customWidth="1"/>
    <col min="6655" max="6655" width="9.421875" style="0" customWidth="1"/>
    <col min="6656" max="6656" width="9.00390625" style="0" customWidth="1"/>
    <col min="6657" max="6657" width="9.8515625" style="0" customWidth="1"/>
    <col min="6658" max="6658" width="17.57421875" style="0" customWidth="1"/>
    <col min="6663" max="6663" width="11.28125" style="0" customWidth="1"/>
    <col min="6667" max="6668" width="9.28125" style="0" bestFit="1" customWidth="1"/>
    <col min="6669" max="6669" width="9.57421875" style="0" bestFit="1" customWidth="1"/>
    <col min="6908" max="6908" width="8.57421875" style="0" customWidth="1"/>
    <col min="6909" max="6909" width="45.7109375" style="0" customWidth="1"/>
    <col min="6910" max="6910" width="3.7109375" style="0" customWidth="1"/>
    <col min="6911" max="6911" width="9.421875" style="0" customWidth="1"/>
    <col min="6912" max="6912" width="9.00390625" style="0" customWidth="1"/>
    <col min="6913" max="6913" width="9.8515625" style="0" customWidth="1"/>
    <col min="6914" max="6914" width="17.57421875" style="0" customWidth="1"/>
    <col min="6919" max="6919" width="11.28125" style="0" customWidth="1"/>
    <col min="6923" max="6924" width="9.28125" style="0" bestFit="1" customWidth="1"/>
    <col min="6925" max="6925" width="9.57421875" style="0" bestFit="1" customWidth="1"/>
    <col min="7164" max="7164" width="8.57421875" style="0" customWidth="1"/>
    <col min="7165" max="7165" width="45.7109375" style="0" customWidth="1"/>
    <col min="7166" max="7166" width="3.7109375" style="0" customWidth="1"/>
    <col min="7167" max="7167" width="9.421875" style="0" customWidth="1"/>
    <col min="7168" max="7168" width="9.00390625" style="0" customWidth="1"/>
    <col min="7169" max="7169" width="9.8515625" style="0" customWidth="1"/>
    <col min="7170" max="7170" width="17.57421875" style="0" customWidth="1"/>
    <col min="7175" max="7175" width="11.28125" style="0" customWidth="1"/>
    <col min="7179" max="7180" width="9.28125" style="0" bestFit="1" customWidth="1"/>
    <col min="7181" max="7181" width="9.57421875" style="0" bestFit="1" customWidth="1"/>
    <col min="7420" max="7420" width="8.57421875" style="0" customWidth="1"/>
    <col min="7421" max="7421" width="45.7109375" style="0" customWidth="1"/>
    <col min="7422" max="7422" width="3.7109375" style="0" customWidth="1"/>
    <col min="7423" max="7423" width="9.421875" style="0" customWidth="1"/>
    <col min="7424" max="7424" width="9.00390625" style="0" customWidth="1"/>
    <col min="7425" max="7425" width="9.8515625" style="0" customWidth="1"/>
    <col min="7426" max="7426" width="17.57421875" style="0" customWidth="1"/>
    <col min="7431" max="7431" width="11.28125" style="0" customWidth="1"/>
    <col min="7435" max="7436" width="9.28125" style="0" bestFit="1" customWidth="1"/>
    <col min="7437" max="7437" width="9.57421875" style="0" bestFit="1" customWidth="1"/>
    <col min="7676" max="7676" width="8.57421875" style="0" customWidth="1"/>
    <col min="7677" max="7677" width="45.7109375" style="0" customWidth="1"/>
    <col min="7678" max="7678" width="3.7109375" style="0" customWidth="1"/>
    <col min="7679" max="7679" width="9.421875" style="0" customWidth="1"/>
    <col min="7680" max="7680" width="9.00390625" style="0" customWidth="1"/>
    <col min="7681" max="7681" width="9.8515625" style="0" customWidth="1"/>
    <col min="7682" max="7682" width="17.57421875" style="0" customWidth="1"/>
    <col min="7687" max="7687" width="11.28125" style="0" customWidth="1"/>
    <col min="7691" max="7692" width="9.28125" style="0" bestFit="1" customWidth="1"/>
    <col min="7693" max="7693" width="9.57421875" style="0" bestFit="1" customWidth="1"/>
    <col min="7932" max="7932" width="8.57421875" style="0" customWidth="1"/>
    <col min="7933" max="7933" width="45.7109375" style="0" customWidth="1"/>
    <col min="7934" max="7934" width="3.7109375" style="0" customWidth="1"/>
    <col min="7935" max="7935" width="9.421875" style="0" customWidth="1"/>
    <col min="7936" max="7936" width="9.00390625" style="0" customWidth="1"/>
    <col min="7937" max="7937" width="9.8515625" style="0" customWidth="1"/>
    <col min="7938" max="7938" width="17.57421875" style="0" customWidth="1"/>
    <col min="7943" max="7943" width="11.28125" style="0" customWidth="1"/>
    <col min="7947" max="7948" width="9.28125" style="0" bestFit="1" customWidth="1"/>
    <col min="7949" max="7949" width="9.57421875" style="0" bestFit="1" customWidth="1"/>
    <col min="8188" max="8188" width="8.57421875" style="0" customWidth="1"/>
    <col min="8189" max="8189" width="45.7109375" style="0" customWidth="1"/>
    <col min="8190" max="8190" width="3.7109375" style="0" customWidth="1"/>
    <col min="8191" max="8191" width="9.421875" style="0" customWidth="1"/>
    <col min="8192" max="8192" width="9.00390625" style="0" customWidth="1"/>
    <col min="8193" max="8193" width="9.8515625" style="0" customWidth="1"/>
    <col min="8194" max="8194" width="17.57421875" style="0" customWidth="1"/>
    <col min="8199" max="8199" width="11.28125" style="0" customWidth="1"/>
    <col min="8203" max="8204" width="9.28125" style="0" bestFit="1" customWidth="1"/>
    <col min="8205" max="8205" width="9.57421875" style="0" bestFit="1" customWidth="1"/>
    <col min="8444" max="8444" width="8.57421875" style="0" customWidth="1"/>
    <col min="8445" max="8445" width="45.7109375" style="0" customWidth="1"/>
    <col min="8446" max="8446" width="3.7109375" style="0" customWidth="1"/>
    <col min="8447" max="8447" width="9.421875" style="0" customWidth="1"/>
    <col min="8448" max="8448" width="9.00390625" style="0" customWidth="1"/>
    <col min="8449" max="8449" width="9.8515625" style="0" customWidth="1"/>
    <col min="8450" max="8450" width="17.57421875" style="0" customWidth="1"/>
    <col min="8455" max="8455" width="11.28125" style="0" customWidth="1"/>
    <col min="8459" max="8460" width="9.28125" style="0" bestFit="1" customWidth="1"/>
    <col min="8461" max="8461" width="9.57421875" style="0" bestFit="1" customWidth="1"/>
    <col min="8700" max="8700" width="8.57421875" style="0" customWidth="1"/>
    <col min="8701" max="8701" width="45.7109375" style="0" customWidth="1"/>
    <col min="8702" max="8702" width="3.7109375" style="0" customWidth="1"/>
    <col min="8703" max="8703" width="9.421875" style="0" customWidth="1"/>
    <col min="8704" max="8704" width="9.00390625" style="0" customWidth="1"/>
    <col min="8705" max="8705" width="9.8515625" style="0" customWidth="1"/>
    <col min="8706" max="8706" width="17.57421875" style="0" customWidth="1"/>
    <col min="8711" max="8711" width="11.28125" style="0" customWidth="1"/>
    <col min="8715" max="8716" width="9.28125" style="0" bestFit="1" customWidth="1"/>
    <col min="8717" max="8717" width="9.57421875" style="0" bestFit="1" customWidth="1"/>
    <col min="8956" max="8956" width="8.57421875" style="0" customWidth="1"/>
    <col min="8957" max="8957" width="45.7109375" style="0" customWidth="1"/>
    <col min="8958" max="8958" width="3.7109375" style="0" customWidth="1"/>
    <col min="8959" max="8959" width="9.421875" style="0" customWidth="1"/>
    <col min="8960" max="8960" width="9.00390625" style="0" customWidth="1"/>
    <col min="8961" max="8961" width="9.8515625" style="0" customWidth="1"/>
    <col min="8962" max="8962" width="17.57421875" style="0" customWidth="1"/>
    <col min="8967" max="8967" width="11.28125" style="0" customWidth="1"/>
    <col min="8971" max="8972" width="9.28125" style="0" bestFit="1" customWidth="1"/>
    <col min="8973" max="8973" width="9.57421875" style="0" bestFit="1" customWidth="1"/>
    <col min="9212" max="9212" width="8.57421875" style="0" customWidth="1"/>
    <col min="9213" max="9213" width="45.7109375" style="0" customWidth="1"/>
    <col min="9214" max="9214" width="3.7109375" style="0" customWidth="1"/>
    <col min="9215" max="9215" width="9.421875" style="0" customWidth="1"/>
    <col min="9216" max="9216" width="9.00390625" style="0" customWidth="1"/>
    <col min="9217" max="9217" width="9.8515625" style="0" customWidth="1"/>
    <col min="9218" max="9218" width="17.57421875" style="0" customWidth="1"/>
    <col min="9223" max="9223" width="11.28125" style="0" customWidth="1"/>
    <col min="9227" max="9228" width="9.28125" style="0" bestFit="1" customWidth="1"/>
    <col min="9229" max="9229" width="9.57421875" style="0" bestFit="1" customWidth="1"/>
    <col min="9468" max="9468" width="8.57421875" style="0" customWidth="1"/>
    <col min="9469" max="9469" width="45.7109375" style="0" customWidth="1"/>
    <col min="9470" max="9470" width="3.7109375" style="0" customWidth="1"/>
    <col min="9471" max="9471" width="9.421875" style="0" customWidth="1"/>
    <col min="9472" max="9472" width="9.00390625" style="0" customWidth="1"/>
    <col min="9473" max="9473" width="9.8515625" style="0" customWidth="1"/>
    <col min="9474" max="9474" width="17.57421875" style="0" customWidth="1"/>
    <col min="9479" max="9479" width="11.28125" style="0" customWidth="1"/>
    <col min="9483" max="9484" width="9.28125" style="0" bestFit="1" customWidth="1"/>
    <col min="9485" max="9485" width="9.57421875" style="0" bestFit="1" customWidth="1"/>
    <col min="9724" max="9724" width="8.57421875" style="0" customWidth="1"/>
    <col min="9725" max="9725" width="45.7109375" style="0" customWidth="1"/>
    <col min="9726" max="9726" width="3.7109375" style="0" customWidth="1"/>
    <col min="9727" max="9727" width="9.421875" style="0" customWidth="1"/>
    <col min="9728" max="9728" width="9.00390625" style="0" customWidth="1"/>
    <col min="9729" max="9729" width="9.8515625" style="0" customWidth="1"/>
    <col min="9730" max="9730" width="17.57421875" style="0" customWidth="1"/>
    <col min="9735" max="9735" width="11.28125" style="0" customWidth="1"/>
    <col min="9739" max="9740" width="9.28125" style="0" bestFit="1" customWidth="1"/>
    <col min="9741" max="9741" width="9.57421875" style="0" bestFit="1" customWidth="1"/>
    <col min="9980" max="9980" width="8.57421875" style="0" customWidth="1"/>
    <col min="9981" max="9981" width="45.7109375" style="0" customWidth="1"/>
    <col min="9982" max="9982" width="3.7109375" style="0" customWidth="1"/>
    <col min="9983" max="9983" width="9.421875" style="0" customWidth="1"/>
    <col min="9984" max="9984" width="9.00390625" style="0" customWidth="1"/>
    <col min="9985" max="9985" width="9.8515625" style="0" customWidth="1"/>
    <col min="9986" max="9986" width="17.57421875" style="0" customWidth="1"/>
    <col min="9991" max="9991" width="11.28125" style="0" customWidth="1"/>
    <col min="9995" max="9996" width="9.28125" style="0" bestFit="1" customWidth="1"/>
    <col min="9997" max="9997" width="9.57421875" style="0" bestFit="1" customWidth="1"/>
    <col min="10236" max="10236" width="8.57421875" style="0" customWidth="1"/>
    <col min="10237" max="10237" width="45.7109375" style="0" customWidth="1"/>
    <col min="10238" max="10238" width="3.7109375" style="0" customWidth="1"/>
    <col min="10239" max="10239" width="9.421875" style="0" customWidth="1"/>
    <col min="10240" max="10240" width="9.00390625" style="0" customWidth="1"/>
    <col min="10241" max="10241" width="9.8515625" style="0" customWidth="1"/>
    <col min="10242" max="10242" width="17.57421875" style="0" customWidth="1"/>
    <col min="10247" max="10247" width="11.28125" style="0" customWidth="1"/>
    <col min="10251" max="10252" width="9.28125" style="0" bestFit="1" customWidth="1"/>
    <col min="10253" max="10253" width="9.57421875" style="0" bestFit="1" customWidth="1"/>
    <col min="10492" max="10492" width="8.57421875" style="0" customWidth="1"/>
    <col min="10493" max="10493" width="45.7109375" style="0" customWidth="1"/>
    <col min="10494" max="10494" width="3.7109375" style="0" customWidth="1"/>
    <col min="10495" max="10495" width="9.421875" style="0" customWidth="1"/>
    <col min="10496" max="10496" width="9.00390625" style="0" customWidth="1"/>
    <col min="10497" max="10497" width="9.8515625" style="0" customWidth="1"/>
    <col min="10498" max="10498" width="17.57421875" style="0" customWidth="1"/>
    <col min="10503" max="10503" width="11.28125" style="0" customWidth="1"/>
    <col min="10507" max="10508" width="9.28125" style="0" bestFit="1" customWidth="1"/>
    <col min="10509" max="10509" width="9.57421875" style="0" bestFit="1" customWidth="1"/>
    <col min="10748" max="10748" width="8.57421875" style="0" customWidth="1"/>
    <col min="10749" max="10749" width="45.7109375" style="0" customWidth="1"/>
    <col min="10750" max="10750" width="3.7109375" style="0" customWidth="1"/>
    <col min="10751" max="10751" width="9.421875" style="0" customWidth="1"/>
    <col min="10752" max="10752" width="9.00390625" style="0" customWidth="1"/>
    <col min="10753" max="10753" width="9.8515625" style="0" customWidth="1"/>
    <col min="10754" max="10754" width="17.57421875" style="0" customWidth="1"/>
    <col min="10759" max="10759" width="11.28125" style="0" customWidth="1"/>
    <col min="10763" max="10764" width="9.28125" style="0" bestFit="1" customWidth="1"/>
    <col min="10765" max="10765" width="9.57421875" style="0" bestFit="1" customWidth="1"/>
    <col min="11004" max="11004" width="8.57421875" style="0" customWidth="1"/>
    <col min="11005" max="11005" width="45.7109375" style="0" customWidth="1"/>
    <col min="11006" max="11006" width="3.7109375" style="0" customWidth="1"/>
    <col min="11007" max="11007" width="9.421875" style="0" customWidth="1"/>
    <col min="11008" max="11008" width="9.00390625" style="0" customWidth="1"/>
    <col min="11009" max="11009" width="9.8515625" style="0" customWidth="1"/>
    <col min="11010" max="11010" width="17.57421875" style="0" customWidth="1"/>
    <col min="11015" max="11015" width="11.28125" style="0" customWidth="1"/>
    <col min="11019" max="11020" width="9.28125" style="0" bestFit="1" customWidth="1"/>
    <col min="11021" max="11021" width="9.57421875" style="0" bestFit="1" customWidth="1"/>
    <col min="11260" max="11260" width="8.57421875" style="0" customWidth="1"/>
    <col min="11261" max="11261" width="45.7109375" style="0" customWidth="1"/>
    <col min="11262" max="11262" width="3.7109375" style="0" customWidth="1"/>
    <col min="11263" max="11263" width="9.421875" style="0" customWidth="1"/>
    <col min="11264" max="11264" width="9.00390625" style="0" customWidth="1"/>
    <col min="11265" max="11265" width="9.8515625" style="0" customWidth="1"/>
    <col min="11266" max="11266" width="17.57421875" style="0" customWidth="1"/>
    <col min="11271" max="11271" width="11.28125" style="0" customWidth="1"/>
    <col min="11275" max="11276" width="9.28125" style="0" bestFit="1" customWidth="1"/>
    <col min="11277" max="11277" width="9.57421875" style="0" bestFit="1" customWidth="1"/>
    <col min="11516" max="11516" width="8.57421875" style="0" customWidth="1"/>
    <col min="11517" max="11517" width="45.7109375" style="0" customWidth="1"/>
    <col min="11518" max="11518" width="3.7109375" style="0" customWidth="1"/>
    <col min="11519" max="11519" width="9.421875" style="0" customWidth="1"/>
    <col min="11520" max="11520" width="9.00390625" style="0" customWidth="1"/>
    <col min="11521" max="11521" width="9.8515625" style="0" customWidth="1"/>
    <col min="11522" max="11522" width="17.57421875" style="0" customWidth="1"/>
    <col min="11527" max="11527" width="11.28125" style="0" customWidth="1"/>
    <col min="11531" max="11532" width="9.28125" style="0" bestFit="1" customWidth="1"/>
    <col min="11533" max="11533" width="9.57421875" style="0" bestFit="1" customWidth="1"/>
    <col min="11772" max="11772" width="8.57421875" style="0" customWidth="1"/>
    <col min="11773" max="11773" width="45.7109375" style="0" customWidth="1"/>
    <col min="11774" max="11774" width="3.7109375" style="0" customWidth="1"/>
    <col min="11775" max="11775" width="9.421875" style="0" customWidth="1"/>
    <col min="11776" max="11776" width="9.00390625" style="0" customWidth="1"/>
    <col min="11777" max="11777" width="9.8515625" style="0" customWidth="1"/>
    <col min="11778" max="11778" width="17.57421875" style="0" customWidth="1"/>
    <col min="11783" max="11783" width="11.28125" style="0" customWidth="1"/>
    <col min="11787" max="11788" width="9.28125" style="0" bestFit="1" customWidth="1"/>
    <col min="11789" max="11789" width="9.57421875" style="0" bestFit="1" customWidth="1"/>
    <col min="12028" max="12028" width="8.57421875" style="0" customWidth="1"/>
    <col min="12029" max="12029" width="45.7109375" style="0" customWidth="1"/>
    <col min="12030" max="12030" width="3.7109375" style="0" customWidth="1"/>
    <col min="12031" max="12031" width="9.421875" style="0" customWidth="1"/>
    <col min="12032" max="12032" width="9.00390625" style="0" customWidth="1"/>
    <col min="12033" max="12033" width="9.8515625" style="0" customWidth="1"/>
    <col min="12034" max="12034" width="17.57421875" style="0" customWidth="1"/>
    <col min="12039" max="12039" width="11.28125" style="0" customWidth="1"/>
    <col min="12043" max="12044" width="9.28125" style="0" bestFit="1" customWidth="1"/>
    <col min="12045" max="12045" width="9.57421875" style="0" bestFit="1" customWidth="1"/>
    <col min="12284" max="12284" width="8.57421875" style="0" customWidth="1"/>
    <col min="12285" max="12285" width="45.7109375" style="0" customWidth="1"/>
    <col min="12286" max="12286" width="3.7109375" style="0" customWidth="1"/>
    <col min="12287" max="12287" width="9.421875" style="0" customWidth="1"/>
    <col min="12288" max="12288" width="9.00390625" style="0" customWidth="1"/>
    <col min="12289" max="12289" width="9.8515625" style="0" customWidth="1"/>
    <col min="12290" max="12290" width="17.57421875" style="0" customWidth="1"/>
    <col min="12295" max="12295" width="11.28125" style="0" customWidth="1"/>
    <col min="12299" max="12300" width="9.28125" style="0" bestFit="1" customWidth="1"/>
    <col min="12301" max="12301" width="9.57421875" style="0" bestFit="1" customWidth="1"/>
    <col min="12540" max="12540" width="8.57421875" style="0" customWidth="1"/>
    <col min="12541" max="12541" width="45.7109375" style="0" customWidth="1"/>
    <col min="12542" max="12542" width="3.7109375" style="0" customWidth="1"/>
    <col min="12543" max="12543" width="9.421875" style="0" customWidth="1"/>
    <col min="12544" max="12544" width="9.00390625" style="0" customWidth="1"/>
    <col min="12545" max="12545" width="9.8515625" style="0" customWidth="1"/>
    <col min="12546" max="12546" width="17.57421875" style="0" customWidth="1"/>
    <col min="12551" max="12551" width="11.28125" style="0" customWidth="1"/>
    <col min="12555" max="12556" width="9.28125" style="0" bestFit="1" customWidth="1"/>
    <col min="12557" max="12557" width="9.57421875" style="0" bestFit="1" customWidth="1"/>
    <col min="12796" max="12796" width="8.57421875" style="0" customWidth="1"/>
    <col min="12797" max="12797" width="45.7109375" style="0" customWidth="1"/>
    <col min="12798" max="12798" width="3.7109375" style="0" customWidth="1"/>
    <col min="12799" max="12799" width="9.421875" style="0" customWidth="1"/>
    <col min="12800" max="12800" width="9.00390625" style="0" customWidth="1"/>
    <col min="12801" max="12801" width="9.8515625" style="0" customWidth="1"/>
    <col min="12802" max="12802" width="17.57421875" style="0" customWidth="1"/>
    <col min="12807" max="12807" width="11.28125" style="0" customWidth="1"/>
    <col min="12811" max="12812" width="9.28125" style="0" bestFit="1" customWidth="1"/>
    <col min="12813" max="12813" width="9.57421875" style="0" bestFit="1" customWidth="1"/>
    <col min="13052" max="13052" width="8.57421875" style="0" customWidth="1"/>
    <col min="13053" max="13053" width="45.7109375" style="0" customWidth="1"/>
    <col min="13054" max="13054" width="3.7109375" style="0" customWidth="1"/>
    <col min="13055" max="13055" width="9.421875" style="0" customWidth="1"/>
    <col min="13056" max="13056" width="9.00390625" style="0" customWidth="1"/>
    <col min="13057" max="13057" width="9.8515625" style="0" customWidth="1"/>
    <col min="13058" max="13058" width="17.57421875" style="0" customWidth="1"/>
    <col min="13063" max="13063" width="11.28125" style="0" customWidth="1"/>
    <col min="13067" max="13068" width="9.28125" style="0" bestFit="1" customWidth="1"/>
    <col min="13069" max="13069" width="9.57421875" style="0" bestFit="1" customWidth="1"/>
    <col min="13308" max="13308" width="8.57421875" style="0" customWidth="1"/>
    <col min="13309" max="13309" width="45.7109375" style="0" customWidth="1"/>
    <col min="13310" max="13310" width="3.7109375" style="0" customWidth="1"/>
    <col min="13311" max="13311" width="9.421875" style="0" customWidth="1"/>
    <col min="13312" max="13312" width="9.00390625" style="0" customWidth="1"/>
    <col min="13313" max="13313" width="9.8515625" style="0" customWidth="1"/>
    <col min="13314" max="13314" width="17.57421875" style="0" customWidth="1"/>
    <col min="13319" max="13319" width="11.28125" style="0" customWidth="1"/>
    <col min="13323" max="13324" width="9.28125" style="0" bestFit="1" customWidth="1"/>
    <col min="13325" max="13325" width="9.57421875" style="0" bestFit="1" customWidth="1"/>
    <col min="13564" max="13564" width="8.57421875" style="0" customWidth="1"/>
    <col min="13565" max="13565" width="45.7109375" style="0" customWidth="1"/>
    <col min="13566" max="13566" width="3.7109375" style="0" customWidth="1"/>
    <col min="13567" max="13567" width="9.421875" style="0" customWidth="1"/>
    <col min="13568" max="13568" width="9.00390625" style="0" customWidth="1"/>
    <col min="13569" max="13569" width="9.8515625" style="0" customWidth="1"/>
    <col min="13570" max="13570" width="17.57421875" style="0" customWidth="1"/>
    <col min="13575" max="13575" width="11.28125" style="0" customWidth="1"/>
    <col min="13579" max="13580" width="9.28125" style="0" bestFit="1" customWidth="1"/>
    <col min="13581" max="13581" width="9.57421875" style="0" bestFit="1" customWidth="1"/>
    <col min="13820" max="13820" width="8.57421875" style="0" customWidth="1"/>
    <col min="13821" max="13821" width="45.7109375" style="0" customWidth="1"/>
    <col min="13822" max="13822" width="3.7109375" style="0" customWidth="1"/>
    <col min="13823" max="13823" width="9.421875" style="0" customWidth="1"/>
    <col min="13824" max="13824" width="9.00390625" style="0" customWidth="1"/>
    <col min="13825" max="13825" width="9.8515625" style="0" customWidth="1"/>
    <col min="13826" max="13826" width="17.57421875" style="0" customWidth="1"/>
    <col min="13831" max="13831" width="11.28125" style="0" customWidth="1"/>
    <col min="13835" max="13836" width="9.28125" style="0" bestFit="1" customWidth="1"/>
    <col min="13837" max="13837" width="9.57421875" style="0" bestFit="1" customWidth="1"/>
    <col min="14076" max="14076" width="8.57421875" style="0" customWidth="1"/>
    <col min="14077" max="14077" width="45.7109375" style="0" customWidth="1"/>
    <col min="14078" max="14078" width="3.7109375" style="0" customWidth="1"/>
    <col min="14079" max="14079" width="9.421875" style="0" customWidth="1"/>
    <col min="14080" max="14080" width="9.00390625" style="0" customWidth="1"/>
    <col min="14081" max="14081" width="9.8515625" style="0" customWidth="1"/>
    <col min="14082" max="14082" width="17.57421875" style="0" customWidth="1"/>
    <col min="14087" max="14087" width="11.28125" style="0" customWidth="1"/>
    <col min="14091" max="14092" width="9.28125" style="0" bestFit="1" customWidth="1"/>
    <col min="14093" max="14093" width="9.57421875" style="0" bestFit="1" customWidth="1"/>
    <col min="14332" max="14332" width="8.57421875" style="0" customWidth="1"/>
    <col min="14333" max="14333" width="45.7109375" style="0" customWidth="1"/>
    <col min="14334" max="14334" width="3.7109375" style="0" customWidth="1"/>
    <col min="14335" max="14335" width="9.421875" style="0" customWidth="1"/>
    <col min="14336" max="14336" width="9.00390625" style="0" customWidth="1"/>
    <col min="14337" max="14337" width="9.8515625" style="0" customWidth="1"/>
    <col min="14338" max="14338" width="17.57421875" style="0" customWidth="1"/>
    <col min="14343" max="14343" width="11.28125" style="0" customWidth="1"/>
    <col min="14347" max="14348" width="9.28125" style="0" bestFit="1" customWidth="1"/>
    <col min="14349" max="14349" width="9.57421875" style="0" bestFit="1" customWidth="1"/>
    <col min="14588" max="14588" width="8.57421875" style="0" customWidth="1"/>
    <col min="14589" max="14589" width="45.7109375" style="0" customWidth="1"/>
    <col min="14590" max="14590" width="3.7109375" style="0" customWidth="1"/>
    <col min="14591" max="14591" width="9.421875" style="0" customWidth="1"/>
    <col min="14592" max="14592" width="9.00390625" style="0" customWidth="1"/>
    <col min="14593" max="14593" width="9.8515625" style="0" customWidth="1"/>
    <col min="14594" max="14594" width="17.57421875" style="0" customWidth="1"/>
    <col min="14599" max="14599" width="11.28125" style="0" customWidth="1"/>
    <col min="14603" max="14604" width="9.28125" style="0" bestFit="1" customWidth="1"/>
    <col min="14605" max="14605" width="9.57421875" style="0" bestFit="1" customWidth="1"/>
    <col min="14844" max="14844" width="8.57421875" style="0" customWidth="1"/>
    <col min="14845" max="14845" width="45.7109375" style="0" customWidth="1"/>
    <col min="14846" max="14846" width="3.7109375" style="0" customWidth="1"/>
    <col min="14847" max="14847" width="9.421875" style="0" customWidth="1"/>
    <col min="14848" max="14848" width="9.00390625" style="0" customWidth="1"/>
    <col min="14849" max="14849" width="9.8515625" style="0" customWidth="1"/>
    <col min="14850" max="14850" width="17.57421875" style="0" customWidth="1"/>
    <col min="14855" max="14855" width="11.28125" style="0" customWidth="1"/>
    <col min="14859" max="14860" width="9.28125" style="0" bestFit="1" customWidth="1"/>
    <col min="14861" max="14861" width="9.57421875" style="0" bestFit="1" customWidth="1"/>
    <col min="15100" max="15100" width="8.57421875" style="0" customWidth="1"/>
    <col min="15101" max="15101" width="45.7109375" style="0" customWidth="1"/>
    <col min="15102" max="15102" width="3.7109375" style="0" customWidth="1"/>
    <col min="15103" max="15103" width="9.421875" style="0" customWidth="1"/>
    <col min="15104" max="15104" width="9.00390625" style="0" customWidth="1"/>
    <col min="15105" max="15105" width="9.8515625" style="0" customWidth="1"/>
    <col min="15106" max="15106" width="17.57421875" style="0" customWidth="1"/>
    <col min="15111" max="15111" width="11.28125" style="0" customWidth="1"/>
    <col min="15115" max="15116" width="9.28125" style="0" bestFit="1" customWidth="1"/>
    <col min="15117" max="15117" width="9.57421875" style="0" bestFit="1" customWidth="1"/>
    <col min="15356" max="15356" width="8.57421875" style="0" customWidth="1"/>
    <col min="15357" max="15357" width="45.7109375" style="0" customWidth="1"/>
    <col min="15358" max="15358" width="3.7109375" style="0" customWidth="1"/>
    <col min="15359" max="15359" width="9.421875" style="0" customWidth="1"/>
    <col min="15360" max="15360" width="9.00390625" style="0" customWidth="1"/>
    <col min="15361" max="15361" width="9.8515625" style="0" customWidth="1"/>
    <col min="15362" max="15362" width="17.57421875" style="0" customWidth="1"/>
    <col min="15367" max="15367" width="11.28125" style="0" customWidth="1"/>
    <col min="15371" max="15372" width="9.28125" style="0" bestFit="1" customWidth="1"/>
    <col min="15373" max="15373" width="9.57421875" style="0" bestFit="1" customWidth="1"/>
    <col min="15612" max="15612" width="8.57421875" style="0" customWidth="1"/>
    <col min="15613" max="15613" width="45.7109375" style="0" customWidth="1"/>
    <col min="15614" max="15614" width="3.7109375" style="0" customWidth="1"/>
    <col min="15615" max="15615" width="9.421875" style="0" customWidth="1"/>
    <col min="15616" max="15616" width="9.00390625" style="0" customWidth="1"/>
    <col min="15617" max="15617" width="9.8515625" style="0" customWidth="1"/>
    <col min="15618" max="15618" width="17.57421875" style="0" customWidth="1"/>
    <col min="15623" max="15623" width="11.28125" style="0" customWidth="1"/>
    <col min="15627" max="15628" width="9.28125" style="0" bestFit="1" customWidth="1"/>
    <col min="15629" max="15629" width="9.57421875" style="0" bestFit="1" customWidth="1"/>
    <col min="15868" max="15868" width="8.57421875" style="0" customWidth="1"/>
    <col min="15869" max="15869" width="45.7109375" style="0" customWidth="1"/>
    <col min="15870" max="15870" width="3.7109375" style="0" customWidth="1"/>
    <col min="15871" max="15871" width="9.421875" style="0" customWidth="1"/>
    <col min="15872" max="15872" width="9.00390625" style="0" customWidth="1"/>
    <col min="15873" max="15873" width="9.8515625" style="0" customWidth="1"/>
    <col min="15874" max="15874" width="17.57421875" style="0" customWidth="1"/>
    <col min="15879" max="15879" width="11.28125" style="0" customWidth="1"/>
    <col min="15883" max="15884" width="9.28125" style="0" bestFit="1" customWidth="1"/>
    <col min="15885" max="15885" width="9.57421875" style="0" bestFit="1" customWidth="1"/>
    <col min="16124" max="16124" width="8.57421875" style="0" customWidth="1"/>
    <col min="16125" max="16125" width="45.7109375" style="0" customWidth="1"/>
    <col min="16126" max="16126" width="3.7109375" style="0" customWidth="1"/>
    <col min="16127" max="16127" width="9.421875" style="0" customWidth="1"/>
    <col min="16128" max="16128" width="9.00390625" style="0" customWidth="1"/>
    <col min="16129" max="16129" width="9.8515625" style="0" customWidth="1"/>
    <col min="16130" max="16130" width="17.57421875" style="0" customWidth="1"/>
    <col min="16135" max="16135" width="11.28125" style="0" customWidth="1"/>
    <col min="16139" max="16140" width="9.28125" style="0" bestFit="1" customWidth="1"/>
    <col min="16141" max="16141" width="9.57421875" style="0" bestFit="1" customWidth="1"/>
  </cols>
  <sheetData>
    <row r="4" spans="1:6" ht="18.75">
      <c r="A4" s="92"/>
      <c r="B4" s="92"/>
      <c r="C4" s="92"/>
      <c r="D4" s="93"/>
      <c r="E4" s="94"/>
      <c r="F4" s="94"/>
    </row>
    <row r="5" spans="1:7" ht="18.75">
      <c r="A5" s="92"/>
      <c r="B5" s="92"/>
      <c r="C5" s="92" t="s">
        <v>0</v>
      </c>
      <c r="D5" s="92"/>
      <c r="E5" s="93"/>
      <c r="F5" s="94"/>
      <c r="G5" s="94"/>
    </row>
    <row r="6" spans="1:7" ht="18.75">
      <c r="A6" s="92"/>
      <c r="B6" s="92"/>
      <c r="C6" s="92" t="s">
        <v>46</v>
      </c>
      <c r="D6" s="92"/>
      <c r="E6" s="93"/>
      <c r="F6" s="94"/>
      <c r="G6" s="94"/>
    </row>
    <row r="7" spans="1:7" ht="18.75">
      <c r="A7" s="92"/>
      <c r="B7" s="92"/>
      <c r="C7" s="92" t="s">
        <v>57</v>
      </c>
      <c r="D7" s="92"/>
      <c r="E7" s="93"/>
      <c r="F7" s="94"/>
      <c r="G7" s="94"/>
    </row>
    <row r="8" spans="1:7" ht="18.75">
      <c r="A8" s="92"/>
      <c r="B8" s="92"/>
      <c r="C8" s="92" t="s">
        <v>58</v>
      </c>
      <c r="D8" s="92"/>
      <c r="E8" s="93"/>
      <c r="F8" s="94"/>
      <c r="G8" s="94"/>
    </row>
    <row r="9" spans="1:7" ht="18.75">
      <c r="A9" s="92"/>
      <c r="B9" s="92"/>
      <c r="C9" s="92"/>
      <c r="D9" s="92"/>
      <c r="E9" s="93"/>
      <c r="F9" s="94"/>
      <c r="G9" s="94"/>
    </row>
    <row r="10" spans="1:7" ht="18.75">
      <c r="A10" s="92"/>
      <c r="B10" s="92"/>
      <c r="C10" s="92" t="s">
        <v>59</v>
      </c>
      <c r="D10" s="92"/>
      <c r="E10" s="93"/>
      <c r="F10" s="94"/>
      <c r="G10" s="94"/>
    </row>
    <row r="11" spans="1:7" ht="18.75">
      <c r="A11" s="92"/>
      <c r="B11" s="92"/>
      <c r="C11" s="92"/>
      <c r="D11" s="92"/>
      <c r="E11" s="93"/>
      <c r="F11" s="94"/>
      <c r="G11" s="94"/>
    </row>
    <row r="12" spans="3:7" ht="15">
      <c r="C12" s="89" t="s">
        <v>2292</v>
      </c>
      <c r="D12" s="1"/>
      <c r="E12" s="2"/>
      <c r="G12" s="3"/>
    </row>
    <row r="13" spans="3:7" ht="15">
      <c r="C13" s="451" t="s">
        <v>2394</v>
      </c>
      <c r="D13" s="1"/>
      <c r="E13" s="2"/>
      <c r="G13" s="3"/>
    </row>
    <row r="14" spans="3:7" ht="15">
      <c r="C14" s="451" t="s">
        <v>2395</v>
      </c>
      <c r="D14" s="1"/>
      <c r="E14" s="2"/>
      <c r="G14" s="3"/>
    </row>
    <row r="15" spans="3:7" ht="15">
      <c r="C15" s="89" t="s">
        <v>1</v>
      </c>
      <c r="D15" s="1"/>
      <c r="E15" s="2"/>
      <c r="G15" s="3"/>
    </row>
    <row r="16" spans="4:7" ht="15">
      <c r="D16" s="1"/>
      <c r="E16" s="2"/>
      <c r="G16" s="3"/>
    </row>
    <row r="17" spans="1:7" ht="15">
      <c r="A17" s="9"/>
      <c r="B17" s="9"/>
      <c r="C17" s="9" t="s">
        <v>60</v>
      </c>
      <c r="D17" s="9"/>
      <c r="E17" s="10"/>
      <c r="F17" s="11"/>
      <c r="G17" s="11">
        <f>G99</f>
        <v>0</v>
      </c>
    </row>
    <row r="18" spans="1:7" ht="15">
      <c r="A18" s="9"/>
      <c r="B18" s="9"/>
      <c r="C18" s="9" t="s">
        <v>61</v>
      </c>
      <c r="D18" s="9"/>
      <c r="E18" s="10"/>
      <c r="F18" s="11"/>
      <c r="G18" s="11">
        <f>G111</f>
        <v>0</v>
      </c>
    </row>
    <row r="19" spans="1:7" ht="15">
      <c r="A19" s="9"/>
      <c r="B19" s="9"/>
      <c r="C19" s="9" t="s">
        <v>62</v>
      </c>
      <c r="D19" s="9"/>
      <c r="E19" s="10"/>
      <c r="F19" s="11"/>
      <c r="G19" s="11">
        <f>G123</f>
        <v>0</v>
      </c>
    </row>
    <row r="20" spans="1:7" ht="15">
      <c r="A20" s="9"/>
      <c r="B20" s="9"/>
      <c r="C20" s="9" t="s">
        <v>63</v>
      </c>
      <c r="D20" s="9"/>
      <c r="E20" s="10"/>
      <c r="F20" s="11"/>
      <c r="G20" s="11">
        <f>G187</f>
        <v>0</v>
      </c>
    </row>
    <row r="21" spans="1:7" ht="15">
      <c r="A21" s="9"/>
      <c r="B21" s="9"/>
      <c r="C21" s="9" t="s">
        <v>64</v>
      </c>
      <c r="D21" s="9"/>
      <c r="E21" s="10"/>
      <c r="F21" s="11"/>
      <c r="G21" s="11">
        <f>G222</f>
        <v>0</v>
      </c>
    </row>
    <row r="22" spans="1:7" ht="15">
      <c r="A22" s="9"/>
      <c r="B22" s="9"/>
      <c r="C22" s="9" t="s">
        <v>65</v>
      </c>
      <c r="D22" s="9"/>
      <c r="E22" s="10"/>
      <c r="F22" s="11"/>
      <c r="G22" s="11">
        <f>G308</f>
        <v>0</v>
      </c>
    </row>
    <row r="23" spans="1:7" ht="15">
      <c r="A23" s="9"/>
      <c r="B23" s="9"/>
      <c r="C23" s="9" t="s">
        <v>66</v>
      </c>
      <c r="D23" s="9"/>
      <c r="E23" s="10"/>
      <c r="F23" s="11"/>
      <c r="G23" s="11">
        <f>G318</f>
        <v>0</v>
      </c>
    </row>
    <row r="24" spans="1:7" ht="15">
      <c r="A24" s="9"/>
      <c r="B24" s="9"/>
      <c r="C24" s="9" t="s">
        <v>67</v>
      </c>
      <c r="D24" s="9"/>
      <c r="E24" s="10"/>
      <c r="F24" s="11"/>
      <c r="G24" s="11">
        <f>G320</f>
        <v>0</v>
      </c>
    </row>
    <row r="25" spans="1:7" ht="15">
      <c r="A25" s="9"/>
      <c r="B25" s="9"/>
      <c r="C25" s="9" t="s">
        <v>68</v>
      </c>
      <c r="D25" s="9"/>
      <c r="E25" s="10"/>
      <c r="F25" s="11"/>
      <c r="G25" s="11">
        <f>G479</f>
        <v>0</v>
      </c>
    </row>
    <row r="26" spans="1:7" ht="15">
      <c r="A26" s="9"/>
      <c r="B26" s="9"/>
      <c r="C26" s="9" t="s">
        <v>69</v>
      </c>
      <c r="D26" s="9"/>
      <c r="E26" s="10"/>
      <c r="F26" s="11"/>
      <c r="G26" s="11">
        <f>G492</f>
        <v>0</v>
      </c>
    </row>
    <row r="27" spans="1:7" ht="15">
      <c r="A27" s="9"/>
      <c r="B27" s="9"/>
      <c r="C27" s="9"/>
      <c r="D27" s="9"/>
      <c r="E27" s="10"/>
      <c r="F27" s="11"/>
      <c r="G27" s="11"/>
    </row>
    <row r="28" spans="1:7" ht="15">
      <c r="A28" s="9"/>
      <c r="B28" s="9"/>
      <c r="C28" s="9" t="s">
        <v>70</v>
      </c>
      <c r="D28" s="9"/>
      <c r="E28" s="10"/>
      <c r="F28" s="11"/>
      <c r="G28" s="11">
        <f>G524</f>
        <v>0</v>
      </c>
    </row>
    <row r="29" spans="1:7" ht="15">
      <c r="A29" s="9"/>
      <c r="B29" s="9"/>
      <c r="C29" s="9" t="s">
        <v>71</v>
      </c>
      <c r="D29" s="9"/>
      <c r="E29" s="10"/>
      <c r="F29" s="11"/>
      <c r="G29" s="11">
        <f>G530</f>
        <v>0</v>
      </c>
    </row>
    <row r="30" spans="1:7" ht="15">
      <c r="A30" s="9"/>
      <c r="B30" s="9"/>
      <c r="C30" s="9" t="s">
        <v>72</v>
      </c>
      <c r="D30" s="9"/>
      <c r="E30" s="10"/>
      <c r="F30" s="11"/>
      <c r="G30" s="11">
        <f>G560</f>
        <v>0</v>
      </c>
    </row>
    <row r="31" spans="1:7" ht="15">
      <c r="A31" s="9"/>
      <c r="B31" s="9"/>
      <c r="C31" s="9" t="s">
        <v>73</v>
      </c>
      <c r="D31" s="9"/>
      <c r="E31" s="10"/>
      <c r="F31" s="11"/>
      <c r="G31" s="11">
        <f>G575</f>
        <v>0</v>
      </c>
    </row>
    <row r="32" spans="1:7" ht="15">
      <c r="A32" s="9"/>
      <c r="B32" s="9"/>
      <c r="C32" s="9" t="s">
        <v>74</v>
      </c>
      <c r="D32" s="9"/>
      <c r="E32" s="10"/>
      <c r="F32" s="11"/>
      <c r="G32" s="11">
        <f>G578</f>
        <v>0</v>
      </c>
    </row>
    <row r="33" spans="1:7" ht="15">
      <c r="A33" s="9"/>
      <c r="B33" s="9"/>
      <c r="C33" s="9" t="s">
        <v>75</v>
      </c>
      <c r="D33" s="9"/>
      <c r="E33" s="10"/>
      <c r="F33" s="11"/>
      <c r="G33" s="11">
        <f>G580</f>
        <v>0</v>
      </c>
    </row>
    <row r="34" spans="1:7" ht="15">
      <c r="A34" s="9"/>
      <c r="B34" s="9"/>
      <c r="C34" s="9" t="s">
        <v>76</v>
      </c>
      <c r="D34" s="9"/>
      <c r="E34" s="10"/>
      <c r="F34" s="11"/>
      <c r="G34" s="11">
        <f>G639</f>
        <v>0</v>
      </c>
    </row>
    <row r="35" spans="1:7" ht="15">
      <c r="A35" s="9"/>
      <c r="B35" s="9"/>
      <c r="C35" s="9" t="s">
        <v>77</v>
      </c>
      <c r="D35" s="9"/>
      <c r="E35" s="10"/>
      <c r="F35" s="11"/>
      <c r="G35" s="11">
        <f>G675</f>
        <v>0</v>
      </c>
    </row>
    <row r="36" spans="1:7" ht="15">
      <c r="A36" s="9"/>
      <c r="B36" s="9"/>
      <c r="C36" s="9" t="s">
        <v>78</v>
      </c>
      <c r="D36" s="9"/>
      <c r="E36" s="10"/>
      <c r="F36" s="11"/>
      <c r="G36" s="11">
        <f>G686</f>
        <v>0</v>
      </c>
    </row>
    <row r="37" spans="1:7" ht="15">
      <c r="A37" s="9"/>
      <c r="B37" s="9"/>
      <c r="C37" s="9" t="s">
        <v>79</v>
      </c>
      <c r="D37" s="9"/>
      <c r="E37" s="10"/>
      <c r="F37" s="11"/>
      <c r="G37" s="11">
        <f>G729</f>
        <v>0</v>
      </c>
    </row>
    <row r="38" spans="1:7" ht="15">
      <c r="A38" s="9"/>
      <c r="B38" s="9"/>
      <c r="C38" s="9" t="s">
        <v>80</v>
      </c>
      <c r="D38" s="9"/>
      <c r="E38" s="10"/>
      <c r="F38" s="11"/>
      <c r="G38" s="11">
        <f>G770</f>
        <v>0</v>
      </c>
    </row>
    <row r="39" spans="1:7" ht="15">
      <c r="A39" s="9"/>
      <c r="B39" s="9"/>
      <c r="C39" s="9" t="s">
        <v>81</v>
      </c>
      <c r="D39" s="9"/>
      <c r="E39" s="10"/>
      <c r="F39" s="11"/>
      <c r="G39" s="11">
        <f>G841</f>
        <v>0</v>
      </c>
    </row>
    <row r="40" spans="1:7" ht="15">
      <c r="A40" s="9"/>
      <c r="B40" s="9"/>
      <c r="C40" s="9" t="s">
        <v>82</v>
      </c>
      <c r="D40" s="9"/>
      <c r="E40" s="10"/>
      <c r="F40" s="11"/>
      <c r="G40" s="11">
        <f>G879</f>
        <v>0</v>
      </c>
    </row>
    <row r="41" spans="1:7" ht="15">
      <c r="A41" s="9"/>
      <c r="B41" s="9"/>
      <c r="C41" s="9" t="s">
        <v>83</v>
      </c>
      <c r="D41" s="9"/>
      <c r="E41" s="10"/>
      <c r="F41" s="11"/>
      <c r="G41" s="11">
        <f>G916</f>
        <v>0</v>
      </c>
    </row>
    <row r="42" spans="1:7" ht="15">
      <c r="A42" s="9"/>
      <c r="B42" s="9"/>
      <c r="C42" s="9" t="s">
        <v>84</v>
      </c>
      <c r="D42" s="9"/>
      <c r="E42" s="10"/>
      <c r="F42" s="11"/>
      <c r="G42" s="11">
        <f>G955</f>
        <v>0</v>
      </c>
    </row>
    <row r="43" spans="1:7" ht="15">
      <c r="A43" s="9"/>
      <c r="B43" s="9"/>
      <c r="C43" s="9" t="s">
        <v>85</v>
      </c>
      <c r="D43" s="9"/>
      <c r="E43" s="10"/>
      <c r="F43" s="11"/>
      <c r="G43" s="11">
        <f>G962</f>
        <v>0</v>
      </c>
    </row>
    <row r="44" spans="1:7" ht="15">
      <c r="A44" s="9"/>
      <c r="B44" s="9"/>
      <c r="C44" s="9" t="s">
        <v>86</v>
      </c>
      <c r="D44" s="9"/>
      <c r="E44" s="10"/>
      <c r="F44" s="11"/>
      <c r="G44" s="11">
        <f>G1080</f>
        <v>0</v>
      </c>
    </row>
    <row r="45" spans="1:7" ht="15">
      <c r="A45" s="9"/>
      <c r="B45" s="9"/>
      <c r="C45" s="9" t="s">
        <v>87</v>
      </c>
      <c r="D45" s="9"/>
      <c r="E45" s="10"/>
      <c r="F45" s="11"/>
      <c r="G45" s="11">
        <f>G1114</f>
        <v>0</v>
      </c>
    </row>
    <row r="46" spans="1:7" ht="15">
      <c r="A46" s="9"/>
      <c r="B46" s="9"/>
      <c r="C46" s="9" t="s">
        <v>88</v>
      </c>
      <c r="D46" s="9"/>
      <c r="E46" s="10"/>
      <c r="F46" s="11"/>
      <c r="G46" s="11">
        <f>G1127</f>
        <v>0</v>
      </c>
    </row>
    <row r="47" spans="1:7" ht="15">
      <c r="A47" s="9"/>
      <c r="B47" s="9"/>
      <c r="C47" s="9" t="s">
        <v>89</v>
      </c>
      <c r="D47" s="9"/>
      <c r="E47" s="10"/>
      <c r="F47" s="11"/>
      <c r="G47" s="11">
        <f>G1142</f>
        <v>0</v>
      </c>
    </row>
    <row r="48" spans="1:7" ht="15">
      <c r="A48" s="9"/>
      <c r="B48" s="9"/>
      <c r="C48" s="9" t="s">
        <v>92</v>
      </c>
      <c r="D48" s="9"/>
      <c r="E48" s="10"/>
      <c r="F48" s="11"/>
      <c r="G48" s="11">
        <f>G1149</f>
        <v>0</v>
      </c>
    </row>
    <row r="49" spans="1:7" ht="15">
      <c r="A49" s="9"/>
      <c r="B49" s="9"/>
      <c r="C49" s="9" t="s">
        <v>90</v>
      </c>
      <c r="D49" s="9"/>
      <c r="E49" s="10"/>
      <c r="F49" s="11"/>
      <c r="G49" s="11">
        <f>G1151</f>
        <v>0</v>
      </c>
    </row>
    <row r="50" spans="1:7" ht="15">
      <c r="A50" s="9"/>
      <c r="B50" s="9"/>
      <c r="C50" s="9" t="s">
        <v>91</v>
      </c>
      <c r="D50" s="9"/>
      <c r="E50" s="10"/>
      <c r="F50" s="11"/>
      <c r="G50" s="11">
        <f>G1153</f>
        <v>0</v>
      </c>
    </row>
    <row r="51" spans="1:7" ht="15">
      <c r="A51" s="9"/>
      <c r="B51" s="9"/>
      <c r="C51" s="9" t="s">
        <v>2040</v>
      </c>
      <c r="D51" s="9"/>
      <c r="E51" s="10"/>
      <c r="F51" s="11"/>
      <c r="G51" s="11">
        <f>G1159</f>
        <v>0</v>
      </c>
    </row>
    <row r="52" spans="1:7" ht="15">
      <c r="A52" s="9"/>
      <c r="B52" s="9"/>
      <c r="C52" s="9" t="s">
        <v>2229</v>
      </c>
      <c r="D52" s="9"/>
      <c r="E52" s="10"/>
      <c r="F52" s="11"/>
      <c r="G52" s="11">
        <f>G1172</f>
        <v>0</v>
      </c>
    </row>
    <row r="53" spans="1:7" ht="15">
      <c r="A53" s="9"/>
      <c r="B53" s="9"/>
      <c r="C53" s="14" t="s">
        <v>5</v>
      </c>
      <c r="D53" s="14"/>
      <c r="E53" s="15"/>
      <c r="F53" s="16"/>
      <c r="G53" s="16">
        <f>SUM(G17:G52)</f>
        <v>0</v>
      </c>
    </row>
    <row r="54" spans="1:7" ht="15">
      <c r="A54" s="9"/>
      <c r="B54" s="9"/>
      <c r="C54" s="17"/>
      <c r="D54" s="17"/>
      <c r="E54" s="96"/>
      <c r="F54" s="97"/>
      <c r="G54" s="97"/>
    </row>
    <row r="55" spans="1:7" ht="15">
      <c r="A55" s="9"/>
      <c r="B55" s="9"/>
      <c r="C55" s="9"/>
      <c r="D55" s="9"/>
      <c r="E55" s="10"/>
      <c r="F55" s="11"/>
      <c r="G55" s="11"/>
    </row>
    <row r="56" spans="1:7" ht="15">
      <c r="A56" s="9"/>
      <c r="B56" s="9"/>
      <c r="C56" s="9"/>
      <c r="D56" s="9"/>
      <c r="E56" s="10"/>
      <c r="F56" s="11"/>
      <c r="G56" s="11"/>
    </row>
    <row r="57" spans="1:7" ht="15">
      <c r="A57" s="9"/>
      <c r="B57" s="9"/>
      <c r="C57" s="9"/>
      <c r="D57" s="9"/>
      <c r="E57" s="10"/>
      <c r="F57" s="11"/>
      <c r="G57" s="11"/>
    </row>
    <row r="58" spans="1:7" ht="15">
      <c r="A58" s="9"/>
      <c r="B58" s="9"/>
      <c r="C58" s="9"/>
      <c r="D58" s="9"/>
      <c r="E58" s="10"/>
      <c r="F58" s="11"/>
      <c r="G58" s="11"/>
    </row>
    <row r="59" spans="1:7" ht="15">
      <c r="A59" s="9"/>
      <c r="B59" s="9"/>
      <c r="C59" s="9"/>
      <c r="D59" s="9"/>
      <c r="E59" s="10"/>
      <c r="F59" s="11"/>
      <c r="G59" s="11"/>
    </row>
    <row r="60" spans="1:7" ht="15">
      <c r="A60" s="25"/>
      <c r="B60" s="9"/>
      <c r="C60" s="13" t="s">
        <v>60</v>
      </c>
      <c r="D60" s="9"/>
      <c r="E60" s="10"/>
      <c r="F60" s="11"/>
      <c r="G60" s="11"/>
    </row>
    <row r="61" spans="1:7" ht="15">
      <c r="A61" s="25">
        <v>1</v>
      </c>
      <c r="B61" s="9" t="s">
        <v>93</v>
      </c>
      <c r="C61" s="17" t="s">
        <v>94</v>
      </c>
      <c r="D61" s="9" t="s">
        <v>95</v>
      </c>
      <c r="E61" s="10">
        <v>170.748</v>
      </c>
      <c r="F61" s="11">
        <v>0</v>
      </c>
      <c r="G61" s="11">
        <f>E61*F61</f>
        <v>0</v>
      </c>
    </row>
    <row r="62" spans="1:7" ht="15">
      <c r="A62" s="295" t="s">
        <v>4</v>
      </c>
      <c r="B62" s="98" t="s">
        <v>96</v>
      </c>
      <c r="C62" s="99" t="s">
        <v>97</v>
      </c>
      <c r="D62" s="98"/>
      <c r="E62" s="100" t="s">
        <v>98</v>
      </c>
      <c r="F62" s="11"/>
      <c r="G62" s="11"/>
    </row>
    <row r="63" spans="1:7" ht="15">
      <c r="A63" s="295" t="s">
        <v>4</v>
      </c>
      <c r="B63" s="98" t="s">
        <v>99</v>
      </c>
      <c r="C63" s="99" t="s">
        <v>100</v>
      </c>
      <c r="D63" s="98"/>
      <c r="E63" s="100" t="s">
        <v>101</v>
      </c>
      <c r="F63" s="11"/>
      <c r="G63" s="11"/>
    </row>
    <row r="64" spans="1:7" ht="15">
      <c r="A64" s="295"/>
      <c r="B64" s="98"/>
      <c r="C64" s="99" t="s">
        <v>102</v>
      </c>
      <c r="D64" s="98"/>
      <c r="E64" s="100" t="s">
        <v>103</v>
      </c>
      <c r="F64" s="11"/>
      <c r="G64" s="11"/>
    </row>
    <row r="65" spans="1:7" ht="15">
      <c r="A65" s="295"/>
      <c r="B65" s="98"/>
      <c r="C65" s="99" t="s">
        <v>104</v>
      </c>
      <c r="D65" s="98"/>
      <c r="E65" s="100">
        <v>11.58</v>
      </c>
      <c r="F65" s="11"/>
      <c r="G65" s="11"/>
    </row>
    <row r="66" spans="1:7" ht="15">
      <c r="A66" s="295" t="s">
        <v>4</v>
      </c>
      <c r="B66" s="98" t="s">
        <v>105</v>
      </c>
      <c r="C66" s="99" t="s">
        <v>106</v>
      </c>
      <c r="D66" s="98"/>
      <c r="E66" s="100">
        <v>104</v>
      </c>
      <c r="F66" s="11"/>
      <c r="G66" s="11"/>
    </row>
    <row r="67" spans="1:7" ht="15">
      <c r="A67" s="25"/>
      <c r="B67" s="9"/>
      <c r="C67" s="101"/>
      <c r="D67" s="9"/>
      <c r="E67" s="102"/>
      <c r="F67" s="11"/>
      <c r="G67" s="11"/>
    </row>
    <row r="68" spans="1:7" ht="15">
      <c r="A68" s="25">
        <v>2</v>
      </c>
      <c r="B68" s="9" t="s">
        <v>107</v>
      </c>
      <c r="C68" s="17" t="s">
        <v>108</v>
      </c>
      <c r="D68" s="9" t="s">
        <v>109</v>
      </c>
      <c r="E68" s="103">
        <v>240</v>
      </c>
      <c r="F68" s="11">
        <v>0</v>
      </c>
      <c r="G68" s="11">
        <f>E68*F68</f>
        <v>0</v>
      </c>
    </row>
    <row r="69" spans="1:7" ht="15">
      <c r="A69" s="295" t="s">
        <v>4</v>
      </c>
      <c r="B69" s="98" t="s">
        <v>110</v>
      </c>
      <c r="C69" s="99" t="s">
        <v>111</v>
      </c>
      <c r="D69" s="98"/>
      <c r="E69" s="104">
        <v>240</v>
      </c>
      <c r="F69" s="105"/>
      <c r="G69" s="105"/>
    </row>
    <row r="70" spans="1:7" ht="15">
      <c r="A70" s="295"/>
      <c r="B70" s="98"/>
      <c r="C70" s="106"/>
      <c r="D70" s="98"/>
      <c r="E70" s="107"/>
      <c r="F70" s="105"/>
      <c r="G70" s="105"/>
    </row>
    <row r="71" spans="1:7" ht="15">
      <c r="A71" s="25">
        <v>3</v>
      </c>
      <c r="B71" s="9" t="s">
        <v>112</v>
      </c>
      <c r="C71" s="17" t="s">
        <v>113</v>
      </c>
      <c r="D71" s="9" t="s">
        <v>109</v>
      </c>
      <c r="E71" s="10">
        <v>240</v>
      </c>
      <c r="F71" s="11">
        <v>0</v>
      </c>
      <c r="G71" s="11">
        <f>E71*F71</f>
        <v>0</v>
      </c>
    </row>
    <row r="72" spans="1:7" ht="15">
      <c r="A72" s="25"/>
      <c r="B72" s="9"/>
      <c r="C72" s="17"/>
      <c r="D72" s="9"/>
      <c r="E72" s="10"/>
      <c r="F72" s="11"/>
      <c r="G72" s="11"/>
    </row>
    <row r="73" spans="1:7" ht="15">
      <c r="A73" s="25">
        <v>4</v>
      </c>
      <c r="B73" s="9" t="s">
        <v>114</v>
      </c>
      <c r="C73" s="17" t="s">
        <v>115</v>
      </c>
      <c r="D73" s="9" t="s">
        <v>95</v>
      </c>
      <c r="E73" s="10">
        <v>90.748</v>
      </c>
      <c r="F73" s="11">
        <v>0</v>
      </c>
      <c r="G73" s="11">
        <f>E73*F73</f>
        <v>0</v>
      </c>
    </row>
    <row r="74" spans="1:7" ht="15">
      <c r="A74" s="295"/>
      <c r="B74" s="98"/>
      <c r="C74" s="106" t="s">
        <v>4</v>
      </c>
      <c r="D74" s="98"/>
      <c r="E74" s="108" t="s">
        <v>4</v>
      </c>
      <c r="F74" s="105"/>
      <c r="G74" s="105"/>
    </row>
    <row r="75" spans="1:7" ht="15">
      <c r="A75" s="25">
        <v>5</v>
      </c>
      <c r="B75" s="9" t="s">
        <v>116</v>
      </c>
      <c r="C75" s="17" t="s">
        <v>117</v>
      </c>
      <c r="D75" s="9" t="s">
        <v>95</v>
      </c>
      <c r="E75" s="10">
        <v>453.74</v>
      </c>
      <c r="F75" s="11">
        <v>0</v>
      </c>
      <c r="G75" s="11">
        <f>E75*F75</f>
        <v>0</v>
      </c>
    </row>
    <row r="76" spans="1:7" ht="15">
      <c r="A76" s="295"/>
      <c r="B76" s="98"/>
      <c r="C76" s="106" t="s">
        <v>118</v>
      </c>
      <c r="D76" s="9"/>
      <c r="E76" s="10"/>
      <c r="F76" s="11"/>
      <c r="G76" s="11"/>
    </row>
    <row r="77" spans="1:7" ht="15">
      <c r="A77" s="25"/>
      <c r="B77" s="9"/>
      <c r="C77" s="101"/>
      <c r="D77" s="9"/>
      <c r="E77" s="10"/>
      <c r="F77" s="11"/>
      <c r="G77" s="11"/>
    </row>
    <row r="78" spans="1:7" ht="15">
      <c r="A78" s="25">
        <v>6</v>
      </c>
      <c r="B78" s="9" t="s">
        <v>119</v>
      </c>
      <c r="C78" s="17" t="s">
        <v>120</v>
      </c>
      <c r="D78" s="9" t="s">
        <v>95</v>
      </c>
      <c r="E78" s="10">
        <v>90.748</v>
      </c>
      <c r="F78" s="11">
        <v>0</v>
      </c>
      <c r="G78" s="11">
        <f>E78*F78</f>
        <v>0</v>
      </c>
    </row>
    <row r="79" spans="1:7" ht="15">
      <c r="A79" s="25"/>
      <c r="B79" s="9"/>
      <c r="C79" s="109"/>
      <c r="D79" s="9"/>
      <c r="E79" s="10"/>
      <c r="F79" s="11"/>
      <c r="G79" s="11"/>
    </row>
    <row r="80" spans="1:7" ht="15">
      <c r="A80" s="25">
        <v>7</v>
      </c>
      <c r="B80" s="9" t="s">
        <v>121</v>
      </c>
      <c r="C80" s="17" t="s">
        <v>122</v>
      </c>
      <c r="D80" s="9" t="s">
        <v>95</v>
      </c>
      <c r="E80" s="10">
        <v>90.748</v>
      </c>
      <c r="F80" s="11">
        <v>0</v>
      </c>
      <c r="G80" s="11">
        <f>E80*F80</f>
        <v>0</v>
      </c>
    </row>
    <row r="81" spans="1:7" ht="15">
      <c r="A81" s="25" t="s">
        <v>4</v>
      </c>
      <c r="B81" s="9" t="s">
        <v>123</v>
      </c>
      <c r="C81" s="99" t="s">
        <v>124</v>
      </c>
      <c r="D81" s="98"/>
      <c r="E81" s="108"/>
      <c r="F81" s="11"/>
      <c r="G81" s="11"/>
    </row>
    <row r="82" spans="1:7" ht="15">
      <c r="A82" s="25" t="s">
        <v>4</v>
      </c>
      <c r="B82" s="9" t="s">
        <v>110</v>
      </c>
      <c r="C82" s="110">
        <v>24</v>
      </c>
      <c r="D82" s="98"/>
      <c r="E82" s="108"/>
      <c r="F82" s="11"/>
      <c r="G82" s="11"/>
    </row>
    <row r="83" spans="1:7" ht="15">
      <c r="A83" s="25"/>
      <c r="B83" s="9"/>
      <c r="C83" s="109"/>
      <c r="D83" s="9"/>
      <c r="E83" s="10"/>
      <c r="F83" s="11"/>
      <c r="G83" s="11"/>
    </row>
    <row r="84" spans="1:7" ht="15">
      <c r="A84" s="25">
        <v>8</v>
      </c>
      <c r="B84" s="9" t="s">
        <v>125</v>
      </c>
      <c r="C84" s="17" t="s">
        <v>126</v>
      </c>
      <c r="D84" s="9" t="s">
        <v>95</v>
      </c>
      <c r="E84" s="10">
        <v>1814.96</v>
      </c>
      <c r="F84" s="11">
        <v>0</v>
      </c>
      <c r="G84" s="11">
        <f>E84*F84</f>
        <v>0</v>
      </c>
    </row>
    <row r="85" spans="1:7" ht="15">
      <c r="A85" s="25"/>
      <c r="B85" s="9"/>
      <c r="C85" s="111" t="s">
        <v>127</v>
      </c>
      <c r="D85" s="9"/>
      <c r="E85" s="10"/>
      <c r="F85" s="11"/>
      <c r="G85" s="11"/>
    </row>
    <row r="86" spans="1:7" ht="15">
      <c r="A86" s="25"/>
      <c r="B86" s="9"/>
      <c r="C86" s="17"/>
      <c r="D86" s="9"/>
      <c r="E86" s="10"/>
      <c r="F86" s="11"/>
      <c r="G86" s="11"/>
    </row>
    <row r="87" spans="1:7" ht="15">
      <c r="A87" s="25">
        <v>9</v>
      </c>
      <c r="B87" s="9" t="s">
        <v>128</v>
      </c>
      <c r="C87" s="17" t="s">
        <v>129</v>
      </c>
      <c r="D87" s="9" t="s">
        <v>95</v>
      </c>
      <c r="E87" s="10">
        <v>90.748</v>
      </c>
      <c r="F87" s="11">
        <v>0</v>
      </c>
      <c r="G87" s="11">
        <f>E87*F87</f>
        <v>0</v>
      </c>
    </row>
    <row r="88" spans="1:7" ht="15">
      <c r="A88" s="25"/>
      <c r="B88" s="9"/>
      <c r="C88" s="17"/>
      <c r="D88" s="9"/>
      <c r="E88" s="10"/>
      <c r="F88" s="11"/>
      <c r="G88" s="11"/>
    </row>
    <row r="89" spans="1:7" ht="15">
      <c r="A89" s="25">
        <v>10</v>
      </c>
      <c r="B89" s="9" t="s">
        <v>130</v>
      </c>
      <c r="C89" s="17" t="s">
        <v>131</v>
      </c>
      <c r="D89" s="9" t="s">
        <v>132</v>
      </c>
      <c r="E89" s="10">
        <v>163.346</v>
      </c>
      <c r="F89" s="11">
        <v>0</v>
      </c>
      <c r="G89" s="11">
        <f>E89*F89</f>
        <v>0</v>
      </c>
    </row>
    <row r="90" spans="1:7" ht="15">
      <c r="A90" s="25"/>
      <c r="B90" s="9"/>
      <c r="C90" s="106" t="s">
        <v>133</v>
      </c>
      <c r="D90" s="9"/>
      <c r="E90" s="10"/>
      <c r="F90" s="11"/>
      <c r="G90" s="11"/>
    </row>
    <row r="91" spans="1:7" ht="15">
      <c r="A91" s="25"/>
      <c r="B91" s="9"/>
      <c r="C91" s="101"/>
      <c r="D91" s="9"/>
      <c r="E91" s="10"/>
      <c r="F91" s="11"/>
      <c r="G91" s="11"/>
    </row>
    <row r="92" spans="1:7" ht="15">
      <c r="A92" s="25">
        <v>11</v>
      </c>
      <c r="B92" s="9" t="s">
        <v>134</v>
      </c>
      <c r="C92" s="17" t="s">
        <v>135</v>
      </c>
      <c r="D92" s="9" t="s">
        <v>95</v>
      </c>
      <c r="E92" s="10">
        <v>137.29</v>
      </c>
      <c r="F92" s="11">
        <v>0</v>
      </c>
      <c r="G92" s="11">
        <f>E92*F92</f>
        <v>0</v>
      </c>
    </row>
    <row r="93" spans="1:7" ht="15">
      <c r="A93" s="295" t="s">
        <v>4</v>
      </c>
      <c r="B93" s="98" t="s">
        <v>123</v>
      </c>
      <c r="C93" s="106" t="s">
        <v>124</v>
      </c>
      <c r="D93" s="9"/>
      <c r="E93" s="112">
        <v>66.748</v>
      </c>
      <c r="F93" s="11"/>
      <c r="G93" s="11"/>
    </row>
    <row r="94" spans="1:7" ht="15">
      <c r="A94" s="295" t="s">
        <v>4</v>
      </c>
      <c r="B94" s="98" t="s">
        <v>96</v>
      </c>
      <c r="C94" s="106" t="s">
        <v>136</v>
      </c>
      <c r="D94" s="9"/>
      <c r="E94" s="112">
        <v>-9.458</v>
      </c>
      <c r="F94" s="11"/>
      <c r="G94" s="11"/>
    </row>
    <row r="95" spans="1:7" ht="15">
      <c r="A95" s="295" t="s">
        <v>4</v>
      </c>
      <c r="B95" s="98" t="s">
        <v>110</v>
      </c>
      <c r="C95" s="107" t="s">
        <v>137</v>
      </c>
      <c r="D95" s="9"/>
      <c r="E95" s="112">
        <v>80</v>
      </c>
      <c r="F95" s="11"/>
      <c r="G95" s="11"/>
    </row>
    <row r="96" spans="1:7" ht="15">
      <c r="A96" s="25"/>
      <c r="B96" s="9"/>
      <c r="C96" s="109"/>
      <c r="D96" s="9"/>
      <c r="E96" s="10"/>
      <c r="F96" s="11"/>
      <c r="G96" s="11"/>
    </row>
    <row r="97" spans="1:7" ht="15">
      <c r="A97" s="25">
        <v>12</v>
      </c>
      <c r="B97" s="9" t="s">
        <v>138</v>
      </c>
      <c r="C97" s="17" t="s">
        <v>139</v>
      </c>
      <c r="D97" s="9" t="s">
        <v>132</v>
      </c>
      <c r="E97" s="10">
        <v>115.458</v>
      </c>
      <c r="F97" s="11">
        <v>0</v>
      </c>
      <c r="G97" s="11">
        <f>E97*F97</f>
        <v>0</v>
      </c>
    </row>
    <row r="98" spans="1:7" ht="15">
      <c r="A98" s="295" t="s">
        <v>4</v>
      </c>
      <c r="B98" s="98" t="s">
        <v>123</v>
      </c>
      <c r="C98" s="106" t="s">
        <v>140</v>
      </c>
      <c r="D98" s="9"/>
      <c r="E98" s="10"/>
      <c r="F98" s="11"/>
      <c r="G98" s="11"/>
    </row>
    <row r="99" spans="1:7" ht="15">
      <c r="A99" s="25"/>
      <c r="B99" s="9"/>
      <c r="C99" s="14" t="s">
        <v>5</v>
      </c>
      <c r="D99" s="14"/>
      <c r="E99" s="15"/>
      <c r="F99" s="16"/>
      <c r="G99" s="16">
        <f>SUM(G61:G98)</f>
        <v>0</v>
      </c>
    </row>
    <row r="100" spans="1:7" ht="15">
      <c r="A100" s="25"/>
      <c r="B100" s="9"/>
      <c r="C100" s="17"/>
      <c r="D100" s="9"/>
      <c r="E100" s="10"/>
      <c r="F100" s="11"/>
      <c r="G100" s="11"/>
    </row>
    <row r="101" spans="1:7" ht="15">
      <c r="A101" s="25"/>
      <c r="B101" s="9"/>
      <c r="C101" s="17"/>
      <c r="D101" s="9"/>
      <c r="E101" s="10"/>
      <c r="F101" s="11"/>
      <c r="G101" s="11"/>
    </row>
    <row r="102" spans="1:7" ht="15">
      <c r="A102" s="25"/>
      <c r="B102" s="9"/>
      <c r="C102" s="78" t="s">
        <v>61</v>
      </c>
      <c r="D102" s="9"/>
      <c r="E102" s="10"/>
      <c r="F102" s="11"/>
      <c r="G102" s="11"/>
    </row>
    <row r="103" spans="1:7" ht="15">
      <c r="A103" s="25">
        <v>13</v>
      </c>
      <c r="B103" s="9" t="s">
        <v>145</v>
      </c>
      <c r="C103" s="17" t="s">
        <v>146</v>
      </c>
      <c r="D103" s="9" t="s">
        <v>109</v>
      </c>
      <c r="E103" s="10">
        <v>978.08</v>
      </c>
      <c r="F103" s="11">
        <v>0</v>
      </c>
      <c r="G103" s="11">
        <f>E103*F103</f>
        <v>0</v>
      </c>
    </row>
    <row r="104" spans="1:7" ht="15">
      <c r="A104" s="434" t="s">
        <v>4</v>
      </c>
      <c r="B104" s="113">
        <v>1</v>
      </c>
      <c r="C104" s="99" t="s">
        <v>147</v>
      </c>
      <c r="D104" s="113"/>
      <c r="E104" s="112">
        <v>172.24</v>
      </c>
      <c r="F104" s="114"/>
      <c r="G104" s="114"/>
    </row>
    <row r="105" spans="1:7" ht="15">
      <c r="A105" s="434"/>
      <c r="B105" s="113"/>
      <c r="C105" s="99" t="s">
        <v>148</v>
      </c>
      <c r="D105" s="113"/>
      <c r="E105" s="112">
        <v>96.81</v>
      </c>
      <c r="F105" s="114"/>
      <c r="G105" s="114"/>
    </row>
    <row r="106" spans="1:7" ht="15">
      <c r="A106" s="434" t="s">
        <v>4</v>
      </c>
      <c r="B106" s="113">
        <v>2</v>
      </c>
      <c r="C106" s="99" t="s">
        <v>149</v>
      </c>
      <c r="D106" s="113"/>
      <c r="E106" s="112">
        <v>228.25</v>
      </c>
      <c r="F106" s="114"/>
      <c r="G106" s="114"/>
    </row>
    <row r="107" spans="1:7" ht="15">
      <c r="A107" s="434"/>
      <c r="B107" s="113"/>
      <c r="C107" s="99" t="s">
        <v>150</v>
      </c>
      <c r="D107" s="113"/>
      <c r="E107" s="112">
        <v>21.57</v>
      </c>
      <c r="F107" s="114"/>
      <c r="G107" s="114"/>
    </row>
    <row r="108" spans="1:7" ht="15">
      <c r="A108" s="434" t="s">
        <v>4</v>
      </c>
      <c r="B108" s="113">
        <v>3</v>
      </c>
      <c r="C108" s="99" t="s">
        <v>151</v>
      </c>
      <c r="D108" s="113"/>
      <c r="E108" s="112">
        <v>193.11</v>
      </c>
      <c r="F108" s="114"/>
      <c r="G108" s="114"/>
    </row>
    <row r="109" spans="1:7" ht="15">
      <c r="A109" s="434"/>
      <c r="B109" s="113"/>
      <c r="C109" s="99" t="s">
        <v>152</v>
      </c>
      <c r="D109" s="113"/>
      <c r="E109" s="112">
        <v>15.5</v>
      </c>
      <c r="F109" s="114"/>
      <c r="G109" s="114"/>
    </row>
    <row r="110" spans="1:7" ht="15">
      <c r="A110" s="434" t="s">
        <v>4</v>
      </c>
      <c r="B110" s="113">
        <v>4</v>
      </c>
      <c r="C110" s="99" t="s">
        <v>153</v>
      </c>
      <c r="D110" s="113"/>
      <c r="E110" s="112">
        <v>250.6</v>
      </c>
      <c r="F110" s="114"/>
      <c r="G110" s="114"/>
    </row>
    <row r="111" spans="1:7" ht="15">
      <c r="A111" s="25"/>
      <c r="B111" s="9"/>
      <c r="C111" s="14" t="s">
        <v>5</v>
      </c>
      <c r="D111" s="14"/>
      <c r="E111" s="15"/>
      <c r="F111" s="16"/>
      <c r="G111" s="16">
        <f>SUM(G103:G110)</f>
        <v>0</v>
      </c>
    </row>
    <row r="112" spans="1:7" ht="15">
      <c r="A112" s="25"/>
      <c r="B112" s="9"/>
      <c r="C112" s="17"/>
      <c r="D112" s="17"/>
      <c r="E112" s="96"/>
      <c r="F112" s="97"/>
      <c r="G112" s="97"/>
    </row>
    <row r="113" spans="1:7" ht="15">
      <c r="A113" s="25"/>
      <c r="B113" s="9"/>
      <c r="C113" s="17"/>
      <c r="D113" s="9"/>
      <c r="E113" s="10"/>
      <c r="F113" s="11"/>
      <c r="G113" s="11"/>
    </row>
    <row r="114" spans="1:7" ht="15">
      <c r="A114" s="25"/>
      <c r="B114" s="25"/>
      <c r="C114" s="78" t="s">
        <v>62</v>
      </c>
      <c r="D114" s="9"/>
      <c r="E114" s="10"/>
      <c r="F114" s="11"/>
      <c r="G114" s="11"/>
    </row>
    <row r="115" spans="1:7" ht="15">
      <c r="A115" s="25">
        <v>14</v>
      </c>
      <c r="B115" s="25" t="s">
        <v>154</v>
      </c>
      <c r="C115" s="17" t="s">
        <v>155</v>
      </c>
      <c r="D115" s="9" t="s">
        <v>95</v>
      </c>
      <c r="E115" s="10">
        <v>1.469</v>
      </c>
      <c r="F115" s="11">
        <v>0</v>
      </c>
      <c r="G115" s="11">
        <f>E115*F115</f>
        <v>0</v>
      </c>
    </row>
    <row r="116" spans="1:7" ht="15">
      <c r="A116" s="295" t="s">
        <v>4</v>
      </c>
      <c r="B116" s="295" t="s">
        <v>96</v>
      </c>
      <c r="C116" s="106" t="s">
        <v>156</v>
      </c>
      <c r="D116" s="9"/>
      <c r="E116" s="10"/>
      <c r="F116" s="11"/>
      <c r="G116" s="11"/>
    </row>
    <row r="117" spans="1:7" ht="15">
      <c r="A117" s="25"/>
      <c r="B117" s="25"/>
      <c r="C117" s="101"/>
      <c r="D117" s="9"/>
      <c r="E117" s="10"/>
      <c r="F117" s="11"/>
      <c r="G117" s="11"/>
    </row>
    <row r="118" spans="1:7" ht="15">
      <c r="A118" s="25">
        <v>15</v>
      </c>
      <c r="B118" s="25" t="s">
        <v>157</v>
      </c>
      <c r="C118" s="17" t="s">
        <v>158</v>
      </c>
      <c r="D118" s="9" t="s">
        <v>132</v>
      </c>
      <c r="E118" s="10">
        <v>0.063</v>
      </c>
      <c r="F118" s="11">
        <v>0</v>
      </c>
      <c r="G118" s="11">
        <f>E118*F118</f>
        <v>0</v>
      </c>
    </row>
    <row r="119" spans="1:7" ht="15">
      <c r="A119" s="25"/>
      <c r="B119" s="25"/>
      <c r="C119" s="106" t="s">
        <v>159</v>
      </c>
      <c r="D119" s="9"/>
      <c r="E119" s="10"/>
      <c r="F119" s="11"/>
      <c r="G119" s="11"/>
    </row>
    <row r="120" spans="1:7" ht="15">
      <c r="A120" s="25"/>
      <c r="B120" s="25"/>
      <c r="C120" s="101"/>
      <c r="D120" s="9"/>
      <c r="E120" s="10"/>
      <c r="F120" s="11"/>
      <c r="G120" s="11"/>
    </row>
    <row r="121" spans="1:7" ht="15">
      <c r="A121" s="25">
        <v>16</v>
      </c>
      <c r="B121" s="25">
        <v>279311115</v>
      </c>
      <c r="C121" s="9" t="s">
        <v>160</v>
      </c>
      <c r="D121" s="9" t="s">
        <v>95</v>
      </c>
      <c r="E121" s="10">
        <v>1.998</v>
      </c>
      <c r="F121" s="11">
        <v>0</v>
      </c>
      <c r="G121" s="11">
        <f>E121*F121</f>
        <v>0</v>
      </c>
    </row>
    <row r="122" spans="1:7" ht="15">
      <c r="A122" s="25"/>
      <c r="B122" s="25"/>
      <c r="C122" s="98" t="s">
        <v>161</v>
      </c>
      <c r="D122" s="9"/>
      <c r="E122" s="10"/>
      <c r="F122" s="11"/>
      <c r="G122" s="11"/>
    </row>
    <row r="123" spans="1:7" ht="15">
      <c r="A123" s="25"/>
      <c r="B123" s="25"/>
      <c r="C123" s="433" t="s">
        <v>5</v>
      </c>
      <c r="D123" s="14"/>
      <c r="E123" s="15"/>
      <c r="F123" s="16"/>
      <c r="G123" s="16">
        <f>SUM(G115:G122)</f>
        <v>0</v>
      </c>
    </row>
    <row r="124" spans="1:7" ht="15">
      <c r="A124" s="25"/>
      <c r="B124" s="25"/>
      <c r="C124" s="101"/>
      <c r="D124" s="9"/>
      <c r="E124" s="10"/>
      <c r="F124" s="11"/>
      <c r="G124" s="11"/>
    </row>
    <row r="125" spans="1:7" ht="15">
      <c r="A125" s="25"/>
      <c r="B125" s="25"/>
      <c r="C125" s="115" t="s">
        <v>63</v>
      </c>
      <c r="D125" s="9"/>
      <c r="E125" s="10"/>
      <c r="F125" s="11"/>
      <c r="G125" s="11"/>
    </row>
    <row r="126" spans="1:7" ht="15">
      <c r="A126" s="25">
        <v>17</v>
      </c>
      <c r="B126" s="9" t="s">
        <v>162</v>
      </c>
      <c r="C126" s="17" t="s">
        <v>163</v>
      </c>
      <c r="D126" s="9" t="s">
        <v>109</v>
      </c>
      <c r="E126" s="10">
        <v>134.805</v>
      </c>
      <c r="F126" s="11">
        <v>0</v>
      </c>
      <c r="G126" s="11">
        <f>E126*F126</f>
        <v>0</v>
      </c>
    </row>
    <row r="127" spans="1:7" ht="15">
      <c r="A127" s="25"/>
      <c r="B127" s="9"/>
      <c r="C127" s="17"/>
      <c r="D127" s="9"/>
      <c r="E127" s="10"/>
      <c r="F127" s="11"/>
      <c r="G127" s="11"/>
    </row>
    <row r="128" spans="1:7" ht="15">
      <c r="A128" s="295" t="s">
        <v>4</v>
      </c>
      <c r="B128" s="98">
        <v>1</v>
      </c>
      <c r="C128" s="106" t="s">
        <v>164</v>
      </c>
      <c r="D128" s="98"/>
      <c r="E128" s="112">
        <v>19.035</v>
      </c>
      <c r="F128" s="105"/>
      <c r="G128" s="105"/>
    </row>
    <row r="129" spans="1:7" ht="15">
      <c r="A129" s="295" t="s">
        <v>4</v>
      </c>
      <c r="B129" s="98">
        <v>2</v>
      </c>
      <c r="C129" s="106" t="s">
        <v>165</v>
      </c>
      <c r="D129" s="98"/>
      <c r="E129" s="112">
        <v>13.8599</v>
      </c>
      <c r="F129" s="105"/>
      <c r="G129" s="105"/>
    </row>
    <row r="130" spans="1:7" ht="15">
      <c r="A130" s="295" t="s">
        <v>4</v>
      </c>
      <c r="B130" s="98">
        <v>3</v>
      </c>
      <c r="C130" s="106" t="s">
        <v>166</v>
      </c>
      <c r="D130" s="98"/>
      <c r="E130" s="112">
        <v>20.16</v>
      </c>
      <c r="F130" s="105"/>
      <c r="G130" s="105"/>
    </row>
    <row r="131" spans="1:7" ht="15">
      <c r="A131" s="295" t="s">
        <v>4</v>
      </c>
      <c r="B131" s="98">
        <v>4</v>
      </c>
      <c r="C131" s="106" t="s">
        <v>167</v>
      </c>
      <c r="D131" s="98"/>
      <c r="E131" s="112">
        <v>14.55</v>
      </c>
      <c r="F131" s="105"/>
      <c r="G131" s="105"/>
    </row>
    <row r="132" spans="1:7" ht="15">
      <c r="A132" s="295"/>
      <c r="B132" s="98"/>
      <c r="C132" s="106" t="s">
        <v>168</v>
      </c>
      <c r="D132" s="98"/>
      <c r="E132" s="112">
        <v>41.464</v>
      </c>
      <c r="F132" s="105"/>
      <c r="G132" s="105"/>
    </row>
    <row r="133" spans="1:7" ht="15">
      <c r="A133" s="295"/>
      <c r="B133" s="98"/>
      <c r="C133" s="106" t="s">
        <v>169</v>
      </c>
      <c r="D133" s="98"/>
      <c r="E133" s="112">
        <v>23.153</v>
      </c>
      <c r="F133" s="105"/>
      <c r="G133" s="105"/>
    </row>
    <row r="134" spans="1:7" ht="15">
      <c r="A134" s="295"/>
      <c r="B134" s="98"/>
      <c r="C134" s="106" t="s">
        <v>170</v>
      </c>
      <c r="D134" s="98"/>
      <c r="E134" s="112">
        <v>6.125</v>
      </c>
      <c r="F134" s="105"/>
      <c r="G134" s="105"/>
    </row>
    <row r="135" spans="1:7" ht="15">
      <c r="A135" s="295"/>
      <c r="B135" s="98"/>
      <c r="C135" s="106" t="s">
        <v>171</v>
      </c>
      <c r="D135" s="98"/>
      <c r="E135" s="112">
        <v>-3.125</v>
      </c>
      <c r="F135" s="105"/>
      <c r="G135" s="105"/>
    </row>
    <row r="136" spans="1:7" ht="15">
      <c r="A136" s="25"/>
      <c r="B136" s="9"/>
      <c r="C136" s="17"/>
      <c r="D136" s="9"/>
      <c r="E136" s="10"/>
      <c r="F136" s="11"/>
      <c r="G136" s="11"/>
    </row>
    <row r="137" spans="1:7" ht="15">
      <c r="A137" s="25">
        <v>18</v>
      </c>
      <c r="B137" s="9" t="s">
        <v>172</v>
      </c>
      <c r="C137" s="17" t="s">
        <v>173</v>
      </c>
      <c r="D137" s="9" t="s">
        <v>109</v>
      </c>
      <c r="E137" s="10">
        <v>111.221</v>
      </c>
      <c r="F137" s="11">
        <v>0</v>
      </c>
      <c r="G137" s="11">
        <f>E137*F137</f>
        <v>0</v>
      </c>
    </row>
    <row r="138" spans="1:7" ht="15">
      <c r="A138" s="295" t="s">
        <v>4</v>
      </c>
      <c r="B138" s="98">
        <v>1</v>
      </c>
      <c r="C138" s="106" t="s">
        <v>174</v>
      </c>
      <c r="D138" s="98"/>
      <c r="E138" s="112">
        <v>4.675</v>
      </c>
      <c r="F138" s="105"/>
      <c r="G138" s="105"/>
    </row>
    <row r="139" spans="1:7" ht="15">
      <c r="A139" s="295" t="s">
        <v>4</v>
      </c>
      <c r="B139" s="98">
        <v>2</v>
      </c>
      <c r="C139" s="106" t="s">
        <v>175</v>
      </c>
      <c r="D139" s="98"/>
      <c r="E139" s="112">
        <v>29.785</v>
      </c>
      <c r="F139" s="105"/>
      <c r="G139" s="105"/>
    </row>
    <row r="140" spans="1:7" ht="15">
      <c r="A140" s="295" t="s">
        <v>4</v>
      </c>
      <c r="B140" s="98">
        <v>3</v>
      </c>
      <c r="C140" s="106" t="s">
        <v>176</v>
      </c>
      <c r="D140" s="98"/>
      <c r="E140" s="112">
        <v>60.41</v>
      </c>
      <c r="F140" s="105"/>
      <c r="G140" s="105"/>
    </row>
    <row r="141" spans="1:7" ht="15">
      <c r="A141" s="295"/>
      <c r="B141" s="98"/>
      <c r="C141" s="106" t="s">
        <v>177</v>
      </c>
      <c r="D141" s="98"/>
      <c r="E141" s="112">
        <v>4.747</v>
      </c>
      <c r="F141" s="105"/>
      <c r="G141" s="105"/>
    </row>
    <row r="142" spans="1:7" ht="15">
      <c r="A142" s="295"/>
      <c r="B142" s="98"/>
      <c r="C142" s="106" t="s">
        <v>178</v>
      </c>
      <c r="D142" s="98"/>
      <c r="E142" s="112">
        <v>-1.773</v>
      </c>
      <c r="F142" s="105"/>
      <c r="G142" s="105"/>
    </row>
    <row r="143" spans="1:7" ht="15">
      <c r="A143" s="295" t="s">
        <v>4</v>
      </c>
      <c r="B143" s="98">
        <v>4</v>
      </c>
      <c r="C143" s="106" t="s">
        <v>179</v>
      </c>
      <c r="D143" s="98"/>
      <c r="E143" s="112">
        <v>6.627</v>
      </c>
      <c r="F143" s="105"/>
      <c r="G143" s="105"/>
    </row>
    <row r="144" spans="1:7" ht="15">
      <c r="A144" s="295"/>
      <c r="B144" s="98"/>
      <c r="C144" s="106" t="s">
        <v>180</v>
      </c>
      <c r="D144" s="98"/>
      <c r="E144" s="112">
        <v>6.75</v>
      </c>
      <c r="F144" s="105"/>
      <c r="G144" s="105"/>
    </row>
    <row r="145" spans="1:7" ht="15">
      <c r="A145" s="25"/>
      <c r="B145" s="9"/>
      <c r="C145" s="17"/>
      <c r="D145" s="9"/>
      <c r="E145" s="10"/>
      <c r="F145" s="11"/>
      <c r="G145" s="11"/>
    </row>
    <row r="146" spans="1:7" ht="15">
      <c r="A146" s="25">
        <v>19</v>
      </c>
      <c r="B146" s="9" t="s">
        <v>181</v>
      </c>
      <c r="C146" s="17" t="s">
        <v>182</v>
      </c>
      <c r="D146" s="9" t="s">
        <v>183</v>
      </c>
      <c r="E146" s="10">
        <v>16</v>
      </c>
      <c r="F146" s="11">
        <v>0</v>
      </c>
      <c r="G146" s="11">
        <f>E146*F146</f>
        <v>0</v>
      </c>
    </row>
    <row r="147" spans="1:7" ht="15">
      <c r="A147" s="25"/>
      <c r="B147" s="9"/>
      <c r="C147" s="17"/>
      <c r="D147" s="9"/>
      <c r="E147" s="10"/>
      <c r="F147" s="11"/>
      <c r="G147" s="11"/>
    </row>
    <row r="148" spans="1:7" ht="15">
      <c r="A148" s="25">
        <v>20</v>
      </c>
      <c r="B148" s="9" t="s">
        <v>184</v>
      </c>
      <c r="C148" s="17" t="s">
        <v>185</v>
      </c>
      <c r="D148" s="9" t="s">
        <v>186</v>
      </c>
      <c r="E148" s="10">
        <v>24.2</v>
      </c>
      <c r="F148" s="11">
        <v>0</v>
      </c>
      <c r="G148" s="11">
        <f>E148*F148</f>
        <v>0</v>
      </c>
    </row>
    <row r="149" spans="1:7" ht="15">
      <c r="A149" s="295" t="s">
        <v>4</v>
      </c>
      <c r="B149" s="98">
        <v>1</v>
      </c>
      <c r="C149" s="106" t="s">
        <v>187</v>
      </c>
      <c r="D149" s="98"/>
      <c r="E149" s="112">
        <v>8.2</v>
      </c>
      <c r="F149" s="105"/>
      <c r="G149" s="105"/>
    </row>
    <row r="150" spans="1:7" ht="15">
      <c r="A150" s="295" t="s">
        <v>4</v>
      </c>
      <c r="B150" s="98">
        <v>2</v>
      </c>
      <c r="C150" s="106" t="s">
        <v>188</v>
      </c>
      <c r="D150" s="98"/>
      <c r="E150" s="112">
        <v>8</v>
      </c>
      <c r="F150" s="105"/>
      <c r="G150" s="105"/>
    </row>
    <row r="151" spans="1:7" ht="15">
      <c r="A151" s="295" t="s">
        <v>4</v>
      </c>
      <c r="B151" s="98">
        <v>3</v>
      </c>
      <c r="C151" s="106" t="s">
        <v>188</v>
      </c>
      <c r="D151" s="98"/>
      <c r="E151" s="112">
        <v>8</v>
      </c>
      <c r="F151" s="105"/>
      <c r="G151" s="105"/>
    </row>
    <row r="152" spans="1:7" ht="15">
      <c r="A152" s="25">
        <v>21</v>
      </c>
      <c r="B152" s="9" t="s">
        <v>2251</v>
      </c>
      <c r="C152" s="17" t="s">
        <v>189</v>
      </c>
      <c r="D152" s="9" t="s">
        <v>109</v>
      </c>
      <c r="E152" s="10">
        <v>12</v>
      </c>
      <c r="F152" s="11">
        <v>0</v>
      </c>
      <c r="G152" s="11">
        <f>E152*F152</f>
        <v>0</v>
      </c>
    </row>
    <row r="153" spans="1:7" ht="15">
      <c r="A153" s="295" t="s">
        <v>4</v>
      </c>
      <c r="B153" s="98" t="s">
        <v>96</v>
      </c>
      <c r="C153" s="111" t="s">
        <v>190</v>
      </c>
      <c r="D153" s="9"/>
      <c r="E153" s="10"/>
      <c r="F153" s="11"/>
      <c r="G153" s="11"/>
    </row>
    <row r="154" spans="1:7" ht="15">
      <c r="A154" s="25"/>
      <c r="B154" s="9"/>
      <c r="C154" s="17" t="s">
        <v>4</v>
      </c>
      <c r="D154" s="9"/>
      <c r="E154" s="10"/>
      <c r="F154" s="11"/>
      <c r="G154" s="11"/>
    </row>
    <row r="155" spans="1:7" ht="15">
      <c r="A155" s="25">
        <v>22</v>
      </c>
      <c r="B155" s="9" t="s">
        <v>191</v>
      </c>
      <c r="C155" s="17" t="s">
        <v>192</v>
      </c>
      <c r="D155" s="9" t="s">
        <v>109</v>
      </c>
      <c r="E155" s="10">
        <v>10.92</v>
      </c>
      <c r="F155" s="11">
        <v>0</v>
      </c>
      <c r="G155" s="11">
        <f>E155*F155</f>
        <v>0</v>
      </c>
    </row>
    <row r="156" spans="1:7" ht="15">
      <c r="A156" s="295" t="s">
        <v>4</v>
      </c>
      <c r="B156" s="98" t="s">
        <v>193</v>
      </c>
      <c r="C156" s="106" t="s">
        <v>194</v>
      </c>
      <c r="D156" s="9"/>
      <c r="E156" s="10"/>
      <c r="F156" s="11"/>
      <c r="G156" s="11"/>
    </row>
    <row r="157" spans="1:7" ht="15">
      <c r="A157" s="25"/>
      <c r="B157" s="9"/>
      <c r="C157" s="101"/>
      <c r="D157" s="9"/>
      <c r="E157" s="10"/>
      <c r="F157" s="11"/>
      <c r="G157" s="11"/>
    </row>
    <row r="158" spans="1:7" ht="15">
      <c r="A158" s="25">
        <v>23</v>
      </c>
      <c r="B158" s="9" t="s">
        <v>195</v>
      </c>
      <c r="C158" s="9" t="s">
        <v>196</v>
      </c>
      <c r="D158" s="9" t="s">
        <v>95</v>
      </c>
      <c r="E158" s="10">
        <v>7.313</v>
      </c>
      <c r="F158" s="11">
        <v>0</v>
      </c>
      <c r="G158" s="11">
        <f>E158*F158</f>
        <v>0</v>
      </c>
    </row>
    <row r="159" spans="1:7" ht="15">
      <c r="A159" s="25"/>
      <c r="B159" s="9"/>
      <c r="C159" s="98" t="s">
        <v>197</v>
      </c>
      <c r="D159" s="9"/>
      <c r="E159" s="10"/>
      <c r="F159" s="11"/>
      <c r="G159" s="11"/>
    </row>
    <row r="160" spans="1:7" ht="15">
      <c r="A160" s="25"/>
      <c r="B160" s="9"/>
      <c r="C160" s="9"/>
      <c r="D160" s="9"/>
      <c r="E160" s="10"/>
      <c r="F160" s="11"/>
      <c r="G160" s="11"/>
    </row>
    <row r="161" spans="1:7" ht="15">
      <c r="A161" s="25">
        <v>24</v>
      </c>
      <c r="B161" s="9" t="s">
        <v>198</v>
      </c>
      <c r="C161" s="9" t="s">
        <v>2337</v>
      </c>
      <c r="D161" s="9" t="s">
        <v>109</v>
      </c>
      <c r="E161" s="10">
        <v>79.528</v>
      </c>
      <c r="F161" s="11">
        <v>0</v>
      </c>
      <c r="G161" s="11">
        <f>E161*F161</f>
        <v>0</v>
      </c>
    </row>
    <row r="162" spans="1:7" ht="15">
      <c r="A162" s="25"/>
      <c r="B162" s="9"/>
      <c r="C162" s="98" t="s">
        <v>199</v>
      </c>
      <c r="D162" s="9"/>
      <c r="E162" s="10"/>
      <c r="F162" s="11"/>
      <c r="G162" s="11"/>
    </row>
    <row r="163" spans="1:7" ht="15">
      <c r="A163" s="25"/>
      <c r="B163" s="9"/>
      <c r="C163" s="9"/>
      <c r="D163" s="9"/>
      <c r="E163" s="10"/>
      <c r="F163" s="11"/>
      <c r="G163" s="11"/>
    </row>
    <row r="164" spans="1:7" ht="15">
      <c r="A164" s="25">
        <v>25</v>
      </c>
      <c r="B164" s="9" t="s">
        <v>200</v>
      </c>
      <c r="C164" s="9" t="s">
        <v>201</v>
      </c>
      <c r="D164" s="9" t="s">
        <v>183</v>
      </c>
      <c r="E164" s="10">
        <v>3</v>
      </c>
      <c r="F164" s="11">
        <v>0</v>
      </c>
      <c r="G164" s="11">
        <f>E164*F164</f>
        <v>0</v>
      </c>
    </row>
    <row r="165" spans="1:7" ht="15">
      <c r="A165" s="25"/>
      <c r="B165" s="9"/>
      <c r="C165" s="9"/>
      <c r="D165" s="9"/>
      <c r="E165" s="10"/>
      <c r="F165" s="11"/>
      <c r="G165" s="11"/>
    </row>
    <row r="166" spans="1:7" ht="15">
      <c r="A166" s="25">
        <v>26</v>
      </c>
      <c r="B166" s="9" t="s">
        <v>202</v>
      </c>
      <c r="C166" s="9" t="s">
        <v>203</v>
      </c>
      <c r="D166" s="9" t="s">
        <v>183</v>
      </c>
      <c r="E166" s="10">
        <v>3.03</v>
      </c>
      <c r="F166" s="11">
        <v>0</v>
      </c>
      <c r="G166" s="11">
        <f>E166*F166</f>
        <v>0</v>
      </c>
    </row>
    <row r="167" spans="1:7" ht="15">
      <c r="A167" s="25"/>
      <c r="B167" s="9"/>
      <c r="C167" s="9"/>
      <c r="D167" s="9"/>
      <c r="E167" s="10"/>
      <c r="F167" s="11"/>
      <c r="G167" s="11"/>
    </row>
    <row r="168" spans="1:7" ht="15">
      <c r="A168" s="25">
        <v>27</v>
      </c>
      <c r="B168" s="9" t="s">
        <v>204</v>
      </c>
      <c r="C168" s="9" t="s">
        <v>205</v>
      </c>
      <c r="D168" s="9" t="s">
        <v>109</v>
      </c>
      <c r="E168" s="10">
        <v>53.47</v>
      </c>
      <c r="F168" s="11">
        <v>0</v>
      </c>
      <c r="G168" s="11">
        <f>E168*F168</f>
        <v>0</v>
      </c>
    </row>
    <row r="169" spans="1:7" ht="15">
      <c r="A169" s="25"/>
      <c r="B169" s="9"/>
      <c r="C169" s="9"/>
      <c r="D169" s="9"/>
      <c r="E169" s="10"/>
      <c r="F169" s="11"/>
      <c r="G169" s="11"/>
    </row>
    <row r="170" spans="1:7" ht="15">
      <c r="A170" s="295"/>
      <c r="B170" s="98"/>
      <c r="C170" s="106" t="s">
        <v>206</v>
      </c>
      <c r="D170" s="98"/>
      <c r="E170" s="108"/>
      <c r="F170" s="105"/>
      <c r="G170" s="105"/>
    </row>
    <row r="171" spans="1:7" ht="15">
      <c r="A171" s="295"/>
      <c r="B171" s="98"/>
      <c r="C171" s="106" t="s">
        <v>207</v>
      </c>
      <c r="D171" s="98"/>
      <c r="E171" s="108"/>
      <c r="F171" s="105"/>
      <c r="G171" s="105"/>
    </row>
    <row r="172" spans="1:7" ht="15">
      <c r="A172" s="295"/>
      <c r="B172" s="98"/>
      <c r="C172" s="106" t="s">
        <v>208</v>
      </c>
      <c r="D172" s="98"/>
      <c r="E172" s="108"/>
      <c r="F172" s="105"/>
      <c r="G172" s="105"/>
    </row>
    <row r="173" spans="1:7" ht="15">
      <c r="A173" s="25"/>
      <c r="B173" s="9"/>
      <c r="C173" s="101"/>
      <c r="D173" s="9"/>
      <c r="E173" s="10"/>
      <c r="F173" s="11"/>
      <c r="G173" s="11"/>
    </row>
    <row r="174" spans="1:7" ht="15">
      <c r="A174" s="25">
        <v>28</v>
      </c>
      <c r="B174" s="9" t="s">
        <v>209</v>
      </c>
      <c r="C174" s="17" t="s">
        <v>210</v>
      </c>
      <c r="D174" s="9" t="s">
        <v>109</v>
      </c>
      <c r="E174" s="10">
        <v>36.67</v>
      </c>
      <c r="F174" s="11">
        <v>0</v>
      </c>
      <c r="G174" s="11">
        <f>E174*F174</f>
        <v>0</v>
      </c>
    </row>
    <row r="175" spans="1:7" ht="15">
      <c r="A175" s="25"/>
      <c r="B175" s="9"/>
      <c r="C175" s="106" t="s">
        <v>211</v>
      </c>
      <c r="D175" s="9"/>
      <c r="E175" s="10"/>
      <c r="F175" s="11"/>
      <c r="G175" s="11"/>
    </row>
    <row r="176" spans="1:7" ht="15">
      <c r="A176" s="25"/>
      <c r="B176" s="9"/>
      <c r="C176" s="101"/>
      <c r="D176" s="9"/>
      <c r="E176" s="10"/>
      <c r="F176" s="11"/>
      <c r="G176" s="11"/>
    </row>
    <row r="177" spans="1:7" ht="15">
      <c r="A177" s="25">
        <v>29</v>
      </c>
      <c r="B177" s="9" t="s">
        <v>212</v>
      </c>
      <c r="C177" s="17" t="s">
        <v>213</v>
      </c>
      <c r="D177" s="9" t="s">
        <v>183</v>
      </c>
      <c r="E177" s="10">
        <v>2</v>
      </c>
      <c r="F177" s="11">
        <v>0</v>
      </c>
      <c r="G177" s="11">
        <f>E177*F177</f>
        <v>0</v>
      </c>
    </row>
    <row r="178" spans="1:7" ht="15">
      <c r="A178" s="25"/>
      <c r="B178" s="9"/>
      <c r="C178" s="17"/>
      <c r="D178" s="9"/>
      <c r="E178" s="10"/>
      <c r="F178" s="11"/>
      <c r="G178" s="11"/>
    </row>
    <row r="179" spans="1:7" ht="15">
      <c r="A179" s="25">
        <v>30</v>
      </c>
      <c r="B179" s="9" t="s">
        <v>214</v>
      </c>
      <c r="C179" s="17" t="s">
        <v>215</v>
      </c>
      <c r="D179" s="9" t="s">
        <v>109</v>
      </c>
      <c r="E179" s="10">
        <v>6.3</v>
      </c>
      <c r="F179" s="11">
        <v>0</v>
      </c>
      <c r="G179" s="11">
        <f>E179*F179</f>
        <v>0</v>
      </c>
    </row>
    <row r="180" spans="1:7" ht="15">
      <c r="A180" s="25"/>
      <c r="B180" s="9"/>
      <c r="C180" s="101" t="s">
        <v>216</v>
      </c>
      <c r="D180" s="9"/>
      <c r="E180" s="10"/>
      <c r="F180" s="11" t="s">
        <v>4</v>
      </c>
      <c r="G180" s="11"/>
    </row>
    <row r="181" spans="1:7" ht="15">
      <c r="A181" s="25"/>
      <c r="B181" s="9"/>
      <c r="C181" s="17"/>
      <c r="D181" s="9"/>
      <c r="E181" s="10"/>
      <c r="F181" s="11"/>
      <c r="G181" s="11"/>
    </row>
    <row r="182" spans="1:7" ht="15">
      <c r="A182" s="25">
        <v>31</v>
      </c>
      <c r="B182" s="9" t="s">
        <v>2252</v>
      </c>
      <c r="C182" s="17" t="s">
        <v>217</v>
      </c>
      <c r="D182" s="9" t="s">
        <v>95</v>
      </c>
      <c r="E182" s="10">
        <v>1.87</v>
      </c>
      <c r="F182" s="11">
        <v>0</v>
      </c>
      <c r="G182" s="11">
        <f>E182*F182</f>
        <v>0</v>
      </c>
    </row>
    <row r="183" spans="1:7" ht="15">
      <c r="A183" s="295" t="s">
        <v>4</v>
      </c>
      <c r="B183" s="98" t="s">
        <v>218</v>
      </c>
      <c r="C183" s="106" t="s">
        <v>219</v>
      </c>
      <c r="D183" s="9"/>
      <c r="E183" s="10"/>
      <c r="F183" s="11" t="s">
        <v>4</v>
      </c>
      <c r="G183" s="11"/>
    </row>
    <row r="184" spans="1:7" ht="15">
      <c r="A184" s="295"/>
      <c r="B184" s="98"/>
      <c r="C184" s="106"/>
      <c r="D184" s="9"/>
      <c r="E184" s="10"/>
      <c r="F184" s="11"/>
      <c r="G184" s="11"/>
    </row>
    <row r="185" spans="1:7" ht="15">
      <c r="A185" s="25">
        <v>32</v>
      </c>
      <c r="B185" s="9" t="s">
        <v>220</v>
      </c>
      <c r="C185" s="17" t="s">
        <v>221</v>
      </c>
      <c r="D185" s="9" t="s">
        <v>109</v>
      </c>
      <c r="E185" s="10">
        <v>6.3</v>
      </c>
      <c r="F185" s="11">
        <v>0</v>
      </c>
      <c r="G185" s="11">
        <f>E185*F185</f>
        <v>0</v>
      </c>
    </row>
    <row r="186" spans="1:7" ht="15">
      <c r="A186" s="295" t="s">
        <v>4</v>
      </c>
      <c r="B186" s="98" t="s">
        <v>222</v>
      </c>
      <c r="C186" s="106" t="s">
        <v>223</v>
      </c>
      <c r="D186" s="9"/>
      <c r="E186" s="10"/>
      <c r="F186" s="11"/>
      <c r="G186" s="11"/>
    </row>
    <row r="187" spans="1:7" ht="15">
      <c r="A187" s="25"/>
      <c r="B187" s="9"/>
      <c r="C187" s="116" t="s">
        <v>5</v>
      </c>
      <c r="D187" s="14"/>
      <c r="E187" s="15"/>
      <c r="F187" s="16"/>
      <c r="G187" s="16">
        <f>SUM(G126:G186)</f>
        <v>0</v>
      </c>
    </row>
    <row r="188" spans="1:7" ht="15">
      <c r="A188" s="25"/>
      <c r="B188" s="9"/>
      <c r="C188" s="101"/>
      <c r="D188" s="9"/>
      <c r="E188" s="10"/>
      <c r="F188" s="11"/>
      <c r="G188" s="11"/>
    </row>
    <row r="189" spans="1:7" ht="15">
      <c r="A189" s="25"/>
      <c r="B189" s="9"/>
      <c r="C189" s="101"/>
      <c r="D189" s="9"/>
      <c r="E189" s="10"/>
      <c r="F189" s="11"/>
      <c r="G189" s="11"/>
    </row>
    <row r="190" spans="1:7" ht="15">
      <c r="A190" s="25"/>
      <c r="B190" s="9"/>
      <c r="C190" s="115" t="s">
        <v>64</v>
      </c>
      <c r="D190" s="9"/>
      <c r="E190" s="10"/>
      <c r="F190" s="11"/>
      <c r="G190" s="11"/>
    </row>
    <row r="191" spans="1:7" ht="15">
      <c r="A191" s="25">
        <v>33</v>
      </c>
      <c r="B191" s="9" t="s">
        <v>224</v>
      </c>
      <c r="C191" s="17" t="s">
        <v>225</v>
      </c>
      <c r="D191" s="9" t="s">
        <v>109</v>
      </c>
      <c r="E191" s="10">
        <v>291.595</v>
      </c>
      <c r="F191" s="11">
        <v>0</v>
      </c>
      <c r="G191" s="11">
        <f>E191*F191</f>
        <v>0</v>
      </c>
    </row>
    <row r="192" spans="1:7" ht="15">
      <c r="A192" s="295" t="s">
        <v>4</v>
      </c>
      <c r="B192" s="98" t="s">
        <v>218</v>
      </c>
      <c r="C192" s="106" t="s">
        <v>226</v>
      </c>
      <c r="D192" s="98"/>
      <c r="E192" s="112">
        <v>251.228</v>
      </c>
      <c r="F192" s="105"/>
      <c r="G192" s="105"/>
    </row>
    <row r="193" spans="1:7" ht="15">
      <c r="A193" s="295"/>
      <c r="B193" s="98"/>
      <c r="C193" s="106" t="s">
        <v>227</v>
      </c>
      <c r="D193" s="98"/>
      <c r="E193" s="112">
        <v>54.145</v>
      </c>
      <c r="F193" s="105"/>
      <c r="G193" s="105"/>
    </row>
    <row r="194" spans="1:7" ht="15">
      <c r="A194" s="295" t="s">
        <v>4</v>
      </c>
      <c r="B194" s="98" t="s">
        <v>228</v>
      </c>
      <c r="C194" s="106" t="s">
        <v>229</v>
      </c>
      <c r="D194" s="98"/>
      <c r="E194" s="112">
        <v>-4.908</v>
      </c>
      <c r="F194" s="105"/>
      <c r="G194" s="105"/>
    </row>
    <row r="195" spans="1:7" ht="15">
      <c r="A195" s="295" t="s">
        <v>4</v>
      </c>
      <c r="B195" s="98" t="s">
        <v>230</v>
      </c>
      <c r="C195" s="106" t="s">
        <v>231</v>
      </c>
      <c r="D195" s="98"/>
      <c r="E195" s="112">
        <v>-8.87</v>
      </c>
      <c r="F195" s="105"/>
      <c r="G195" s="105"/>
    </row>
    <row r="196" spans="1:7" ht="15">
      <c r="A196" s="25" t="s">
        <v>4</v>
      </c>
      <c r="B196" s="9"/>
      <c r="C196" s="101"/>
      <c r="D196" s="9"/>
      <c r="E196" s="117"/>
      <c r="F196" s="11"/>
      <c r="G196" s="11"/>
    </row>
    <row r="197" spans="1:7" ht="15">
      <c r="A197" s="25">
        <v>34</v>
      </c>
      <c r="B197" s="9" t="s">
        <v>232</v>
      </c>
      <c r="C197" s="17" t="s">
        <v>233</v>
      </c>
      <c r="D197" s="9" t="s">
        <v>95</v>
      </c>
      <c r="E197" s="10">
        <v>17.496</v>
      </c>
      <c r="F197" s="11">
        <v>0</v>
      </c>
      <c r="G197" s="11">
        <f>E197*F197</f>
        <v>0</v>
      </c>
    </row>
    <row r="198" spans="1:7" ht="15">
      <c r="A198" s="295"/>
      <c r="B198" s="98"/>
      <c r="C198" s="106" t="s">
        <v>234</v>
      </c>
      <c r="D198" s="98"/>
      <c r="E198" s="112">
        <v>5.832</v>
      </c>
      <c r="F198" s="105"/>
      <c r="G198" s="105"/>
    </row>
    <row r="199" spans="1:7" ht="15">
      <c r="A199" s="295"/>
      <c r="B199" s="98"/>
      <c r="C199" s="106" t="s">
        <v>235</v>
      </c>
      <c r="D199" s="98"/>
      <c r="E199" s="112">
        <v>11.664</v>
      </c>
      <c r="F199" s="105"/>
      <c r="G199" s="105"/>
    </row>
    <row r="200" spans="1:7" ht="15">
      <c r="A200" s="25"/>
      <c r="B200" s="9"/>
      <c r="C200" s="17"/>
      <c r="D200" s="9"/>
      <c r="E200" s="10"/>
      <c r="F200" s="11"/>
      <c r="G200" s="11"/>
    </row>
    <row r="201" spans="1:7" ht="15">
      <c r="A201" s="25">
        <v>35</v>
      </c>
      <c r="B201" s="9" t="s">
        <v>236</v>
      </c>
      <c r="C201" s="17" t="s">
        <v>237</v>
      </c>
      <c r="D201" s="9" t="s">
        <v>132</v>
      </c>
      <c r="E201" s="10">
        <v>1.898</v>
      </c>
      <c r="F201" s="11">
        <v>0</v>
      </c>
      <c r="G201" s="11">
        <f>E201*F201</f>
        <v>0</v>
      </c>
    </row>
    <row r="202" spans="1:7" ht="15">
      <c r="A202" s="295" t="s">
        <v>4</v>
      </c>
      <c r="B202" s="98" t="s">
        <v>238</v>
      </c>
      <c r="C202" s="106" t="s">
        <v>239</v>
      </c>
      <c r="D202" s="98"/>
      <c r="E202" s="112">
        <v>0.633</v>
      </c>
      <c r="F202" s="105"/>
      <c r="G202" s="11"/>
    </row>
    <row r="203" spans="1:7" ht="15">
      <c r="A203" s="295"/>
      <c r="B203" s="98"/>
      <c r="C203" s="106" t="s">
        <v>240</v>
      </c>
      <c r="D203" s="98"/>
      <c r="E203" s="112">
        <v>1.265</v>
      </c>
      <c r="F203" s="105"/>
      <c r="G203" s="11"/>
    </row>
    <row r="204" spans="1:7" ht="15">
      <c r="A204" s="295"/>
      <c r="B204" s="295"/>
      <c r="C204" s="118"/>
      <c r="D204" s="98"/>
      <c r="E204" s="108"/>
      <c r="F204" s="105"/>
      <c r="G204" s="11"/>
    </row>
    <row r="205" spans="1:7" ht="15">
      <c r="A205" s="25">
        <v>36</v>
      </c>
      <c r="B205" s="25" t="s">
        <v>241</v>
      </c>
      <c r="C205" s="17" t="s">
        <v>242</v>
      </c>
      <c r="D205" s="9" t="s">
        <v>132</v>
      </c>
      <c r="E205" s="10">
        <v>2.05</v>
      </c>
      <c r="F205" s="11">
        <v>0</v>
      </c>
      <c r="G205" s="11">
        <f>E205*F205</f>
        <v>0</v>
      </c>
    </row>
    <row r="206" spans="1:7" ht="15">
      <c r="A206" s="25"/>
      <c r="B206" s="25"/>
      <c r="C206" s="17"/>
      <c r="D206" s="9"/>
      <c r="E206" s="10"/>
      <c r="F206" s="11"/>
      <c r="G206" s="11"/>
    </row>
    <row r="207" spans="1:7" ht="15">
      <c r="A207" s="25">
        <v>37</v>
      </c>
      <c r="B207" s="25" t="s">
        <v>243</v>
      </c>
      <c r="C207" s="17" t="s">
        <v>244</v>
      </c>
      <c r="D207" s="9" t="s">
        <v>132</v>
      </c>
      <c r="E207" s="10">
        <v>12.033</v>
      </c>
      <c r="F207" s="11">
        <v>0</v>
      </c>
      <c r="G207" s="11">
        <f>E207*F207</f>
        <v>0</v>
      </c>
    </row>
    <row r="208" spans="1:7" ht="15">
      <c r="A208" s="295" t="s">
        <v>4</v>
      </c>
      <c r="B208" s="295" t="s">
        <v>245</v>
      </c>
      <c r="C208" s="106" t="s">
        <v>246</v>
      </c>
      <c r="D208" s="98"/>
      <c r="E208" s="112">
        <v>8.243</v>
      </c>
      <c r="F208" s="11"/>
      <c r="G208" s="11"/>
    </row>
    <row r="209" spans="1:7" ht="15">
      <c r="A209" s="295"/>
      <c r="B209" s="295"/>
      <c r="C209" s="106" t="s">
        <v>247</v>
      </c>
      <c r="D209" s="98"/>
      <c r="E209" s="112">
        <v>0.409</v>
      </c>
      <c r="F209" s="11"/>
      <c r="G209" s="11"/>
    </row>
    <row r="210" spans="1:7" ht="15">
      <c r="A210" s="295" t="s">
        <v>4</v>
      </c>
      <c r="B210" s="295" t="s">
        <v>248</v>
      </c>
      <c r="C210" s="106" t="s">
        <v>249</v>
      </c>
      <c r="D210" s="98"/>
      <c r="E210" s="108">
        <v>5.694</v>
      </c>
      <c r="F210" s="11"/>
      <c r="G210" s="11"/>
    </row>
    <row r="211" spans="1:7" ht="15">
      <c r="A211" s="295"/>
      <c r="B211" s="295"/>
      <c r="C211" s="106" t="s">
        <v>250</v>
      </c>
      <c r="D211" s="98"/>
      <c r="E211" s="112">
        <v>0.687</v>
      </c>
      <c r="F211" s="11"/>
      <c r="G211" s="11"/>
    </row>
    <row r="212" spans="1:7" ht="15">
      <c r="A212" s="25"/>
      <c r="B212" s="25"/>
      <c r="C212" s="101"/>
      <c r="D212" s="9"/>
      <c r="E212" s="117"/>
      <c r="F212" s="11"/>
      <c r="G212" s="11"/>
    </row>
    <row r="213" spans="1:7" ht="15">
      <c r="A213" s="25">
        <v>38</v>
      </c>
      <c r="B213" s="25">
        <v>133806300</v>
      </c>
      <c r="C213" s="119" t="s">
        <v>251</v>
      </c>
      <c r="D213" s="9" t="s">
        <v>132</v>
      </c>
      <c r="E213" s="10">
        <v>3.651</v>
      </c>
      <c r="F213" s="11">
        <v>0</v>
      </c>
      <c r="G213" s="11">
        <f>E213*F213</f>
        <v>0</v>
      </c>
    </row>
    <row r="214" spans="1:7" ht="15">
      <c r="A214" s="25"/>
      <c r="B214" s="25"/>
      <c r="C214" s="106" t="s">
        <v>252</v>
      </c>
      <c r="D214" s="9"/>
      <c r="E214" s="10"/>
      <c r="F214" s="11"/>
      <c r="G214" s="11"/>
    </row>
    <row r="215" spans="1:7" ht="15">
      <c r="A215" s="25"/>
      <c r="B215" s="25"/>
      <c r="C215" s="101"/>
      <c r="D215" s="9"/>
      <c r="E215" s="10"/>
      <c r="F215" s="11"/>
      <c r="G215" s="11"/>
    </row>
    <row r="216" spans="1:7" ht="15">
      <c r="A216" s="25">
        <v>39</v>
      </c>
      <c r="B216" s="25" t="s">
        <v>253</v>
      </c>
      <c r="C216" s="17" t="s">
        <v>254</v>
      </c>
      <c r="D216" s="9" t="s">
        <v>132</v>
      </c>
      <c r="E216" s="10">
        <v>9.344</v>
      </c>
      <c r="F216" s="11">
        <v>0</v>
      </c>
      <c r="G216" s="11">
        <f>E216*F216</f>
        <v>0</v>
      </c>
    </row>
    <row r="217" spans="1:7" ht="15">
      <c r="A217" s="25"/>
      <c r="B217" s="25"/>
      <c r="C217" s="106" t="s">
        <v>255</v>
      </c>
      <c r="D217" s="9"/>
      <c r="E217" s="10"/>
      <c r="F217" s="11"/>
      <c r="G217" s="11"/>
    </row>
    <row r="218" spans="1:7" ht="15">
      <c r="A218" s="25"/>
      <c r="B218" s="25"/>
      <c r="C218" s="101"/>
      <c r="D218" s="9"/>
      <c r="E218" s="10"/>
      <c r="F218" s="11"/>
      <c r="G218" s="11"/>
    </row>
    <row r="219" spans="1:7" ht="15">
      <c r="A219" s="25">
        <v>40</v>
      </c>
      <c r="B219" s="25" t="s">
        <v>256</v>
      </c>
      <c r="C219" s="17" t="s">
        <v>257</v>
      </c>
      <c r="D219" s="9" t="s">
        <v>183</v>
      </c>
      <c r="E219" s="10">
        <v>96</v>
      </c>
      <c r="F219" s="11">
        <v>0</v>
      </c>
      <c r="G219" s="11">
        <f>E219*F219</f>
        <v>0</v>
      </c>
    </row>
    <row r="220" spans="1:7" ht="15">
      <c r="A220" s="295" t="s">
        <v>4</v>
      </c>
      <c r="B220" s="295" t="s">
        <v>218</v>
      </c>
      <c r="C220" s="106" t="s">
        <v>258</v>
      </c>
      <c r="D220" s="9"/>
      <c r="E220" s="10"/>
      <c r="F220" s="11"/>
      <c r="G220" s="11"/>
    </row>
    <row r="221" spans="1:7" ht="15">
      <c r="A221" s="295"/>
      <c r="B221" s="295"/>
      <c r="C221" s="106" t="s">
        <v>259</v>
      </c>
      <c r="D221" s="9"/>
      <c r="E221" s="10"/>
      <c r="F221" s="11"/>
      <c r="G221" s="11"/>
    </row>
    <row r="222" spans="1:7" ht="15">
      <c r="A222" s="25"/>
      <c r="B222" s="9"/>
      <c r="C222" s="14" t="s">
        <v>5</v>
      </c>
      <c r="D222" s="14"/>
      <c r="E222" s="15"/>
      <c r="F222" s="16"/>
      <c r="G222" s="16">
        <f>SUM(G191:G221)</f>
        <v>0</v>
      </c>
    </row>
    <row r="223" spans="1:7" ht="15">
      <c r="A223" s="25"/>
      <c r="B223" s="9"/>
      <c r="C223" s="9"/>
      <c r="D223" s="9"/>
      <c r="E223" s="10"/>
      <c r="F223" s="11"/>
      <c r="G223" s="11"/>
    </row>
    <row r="224" spans="1:7" ht="15">
      <c r="A224" s="25"/>
      <c r="B224" s="9"/>
      <c r="C224" s="9"/>
      <c r="D224" s="9"/>
      <c r="E224" s="10"/>
      <c r="F224" s="11"/>
      <c r="G224" s="11"/>
    </row>
    <row r="225" spans="1:7" ht="15">
      <c r="A225" s="25"/>
      <c r="B225" s="9"/>
      <c r="C225" s="9"/>
      <c r="D225" s="9"/>
      <c r="E225" s="10"/>
      <c r="F225" s="11"/>
      <c r="G225" s="11"/>
    </row>
    <row r="226" spans="1:7" ht="15">
      <c r="A226" s="25"/>
      <c r="B226" s="9"/>
      <c r="C226" s="13" t="s">
        <v>65</v>
      </c>
      <c r="D226" s="9"/>
      <c r="E226" s="10"/>
      <c r="F226" s="11"/>
      <c r="G226" s="11"/>
    </row>
    <row r="227" spans="1:7" ht="15">
      <c r="A227" s="25">
        <v>41</v>
      </c>
      <c r="B227" s="9" t="s">
        <v>260</v>
      </c>
      <c r="C227" s="9" t="s">
        <v>261</v>
      </c>
      <c r="D227" s="9" t="s">
        <v>109</v>
      </c>
      <c r="E227" s="10">
        <v>266.718</v>
      </c>
      <c r="F227" s="11">
        <v>0</v>
      </c>
      <c r="G227" s="11">
        <f>E227*F227</f>
        <v>0</v>
      </c>
    </row>
    <row r="228" spans="1:7" ht="15">
      <c r="A228" s="25"/>
      <c r="B228" s="9"/>
      <c r="C228" s="98" t="s">
        <v>262</v>
      </c>
      <c r="D228" s="9"/>
      <c r="E228" s="10"/>
      <c r="F228" s="11"/>
      <c r="G228" s="11"/>
    </row>
    <row r="229" spans="1:7" ht="15">
      <c r="A229" s="25"/>
      <c r="B229" s="9"/>
      <c r="C229" s="9"/>
      <c r="D229" s="9"/>
      <c r="E229" s="10"/>
      <c r="F229" s="11"/>
      <c r="G229" s="11"/>
    </row>
    <row r="230" spans="1:7" ht="15">
      <c r="A230" s="25">
        <v>42</v>
      </c>
      <c r="B230" s="9" t="s">
        <v>2253</v>
      </c>
      <c r="C230" s="9" t="s">
        <v>263</v>
      </c>
      <c r="D230" s="9" t="s">
        <v>109</v>
      </c>
      <c r="E230" s="10">
        <v>359.939</v>
      </c>
      <c r="F230" s="11">
        <v>0</v>
      </c>
      <c r="G230" s="11">
        <f>E230*F230</f>
        <v>0</v>
      </c>
    </row>
    <row r="231" spans="1:7" ht="15">
      <c r="A231" s="25"/>
      <c r="B231" s="9"/>
      <c r="C231" s="9" t="s">
        <v>2202</v>
      </c>
      <c r="D231" s="9"/>
      <c r="E231" s="10"/>
      <c r="F231" s="11"/>
      <c r="G231" s="11"/>
    </row>
    <row r="232" spans="1:7" ht="15">
      <c r="A232" s="129" t="s">
        <v>4</v>
      </c>
      <c r="B232" s="118">
        <v>1</v>
      </c>
      <c r="C232" s="106" t="s">
        <v>264</v>
      </c>
      <c r="D232" s="118"/>
      <c r="E232" s="120">
        <v>2</v>
      </c>
      <c r="F232" s="121"/>
      <c r="G232" s="121"/>
    </row>
    <row r="233" spans="1:7" ht="15">
      <c r="A233" s="129"/>
      <c r="B233" s="118"/>
      <c r="C233" s="106" t="s">
        <v>265</v>
      </c>
      <c r="D233" s="118"/>
      <c r="E233" s="120">
        <v>9.503</v>
      </c>
      <c r="F233" s="121"/>
      <c r="G233" s="121"/>
    </row>
    <row r="234" spans="1:7" ht="15">
      <c r="A234" s="129"/>
      <c r="B234" s="118"/>
      <c r="C234" s="106" t="s">
        <v>266</v>
      </c>
      <c r="D234" s="118"/>
      <c r="E234" s="120">
        <v>10.658</v>
      </c>
      <c r="F234" s="121"/>
      <c r="G234" s="121"/>
    </row>
    <row r="235" spans="1:7" ht="15">
      <c r="A235" s="129"/>
      <c r="B235" s="118"/>
      <c r="C235" s="106" t="s">
        <v>267</v>
      </c>
      <c r="D235" s="118"/>
      <c r="E235" s="120">
        <v>5.88</v>
      </c>
      <c r="F235" s="121"/>
      <c r="G235" s="121"/>
    </row>
    <row r="236" spans="1:7" ht="15">
      <c r="A236" s="129"/>
      <c r="B236" s="118"/>
      <c r="C236" s="106"/>
      <c r="D236" s="118"/>
      <c r="E236" s="120"/>
      <c r="F236" s="121"/>
      <c r="G236" s="121"/>
    </row>
    <row r="237" spans="1:7" ht="15">
      <c r="A237" s="129" t="s">
        <v>4</v>
      </c>
      <c r="B237" s="118">
        <v>2</v>
      </c>
      <c r="C237" s="107">
        <v>2</v>
      </c>
      <c r="D237" s="118"/>
      <c r="E237" s="120">
        <v>2</v>
      </c>
      <c r="F237" s="121"/>
      <c r="G237" s="121"/>
    </row>
    <row r="238" spans="1:7" ht="15">
      <c r="A238" s="129"/>
      <c r="B238" s="118"/>
      <c r="C238" s="106" t="s">
        <v>268</v>
      </c>
      <c r="D238" s="118"/>
      <c r="E238" s="120">
        <v>13.65</v>
      </c>
      <c r="F238" s="121"/>
      <c r="G238" s="121"/>
    </row>
    <row r="239" spans="1:7" ht="15">
      <c r="A239" s="129"/>
      <c r="B239" s="118"/>
      <c r="C239" s="106" t="s">
        <v>269</v>
      </c>
      <c r="D239" s="118"/>
      <c r="E239" s="120">
        <v>9.66</v>
      </c>
      <c r="F239" s="121"/>
      <c r="G239" s="121"/>
    </row>
    <row r="240" spans="1:7" ht="15">
      <c r="A240" s="129"/>
      <c r="B240" s="118"/>
      <c r="C240" s="106" t="s">
        <v>270</v>
      </c>
      <c r="D240" s="118"/>
      <c r="E240" s="120">
        <v>57.4</v>
      </c>
      <c r="F240" s="121"/>
      <c r="G240" s="121"/>
    </row>
    <row r="241" spans="1:7" ht="15">
      <c r="A241" s="129"/>
      <c r="B241" s="118"/>
      <c r="C241" s="106"/>
      <c r="D241" s="118"/>
      <c r="E241" s="120" t="s">
        <v>4</v>
      </c>
      <c r="F241" s="121"/>
      <c r="G241" s="121"/>
    </row>
    <row r="242" spans="1:7" ht="15">
      <c r="A242" s="129" t="s">
        <v>4</v>
      </c>
      <c r="B242" s="118">
        <v>3</v>
      </c>
      <c r="C242" s="106" t="s">
        <v>264</v>
      </c>
      <c r="D242" s="118"/>
      <c r="E242" s="120">
        <v>2</v>
      </c>
      <c r="F242" s="121"/>
      <c r="G242" s="121"/>
    </row>
    <row r="243" spans="1:7" ht="15">
      <c r="A243" s="129"/>
      <c r="B243" s="118"/>
      <c r="C243" s="106" t="s">
        <v>271</v>
      </c>
      <c r="D243" s="118"/>
      <c r="E243" s="120">
        <v>9.774</v>
      </c>
      <c r="F243" s="121"/>
      <c r="G243" s="121"/>
    </row>
    <row r="244" spans="1:7" ht="15">
      <c r="A244" s="129"/>
      <c r="B244" s="118"/>
      <c r="C244" s="106" t="s">
        <v>272</v>
      </c>
      <c r="D244" s="118"/>
      <c r="E244" s="120">
        <v>6.048</v>
      </c>
      <c r="F244" s="121"/>
      <c r="G244" s="121"/>
    </row>
    <row r="245" spans="1:7" ht="15">
      <c r="A245" s="129"/>
      <c r="B245" s="118"/>
      <c r="C245" s="106" t="s">
        <v>273</v>
      </c>
      <c r="D245" s="118"/>
      <c r="E245" s="120">
        <v>10.962</v>
      </c>
      <c r="F245" s="121"/>
      <c r="G245" s="121"/>
    </row>
    <row r="246" spans="1:7" ht="15">
      <c r="A246" s="129"/>
      <c r="B246" s="118"/>
      <c r="C246" s="106" t="s">
        <v>274</v>
      </c>
      <c r="D246" s="118"/>
      <c r="E246" s="120">
        <v>116.48</v>
      </c>
      <c r="F246" s="121"/>
      <c r="G246" s="121"/>
    </row>
    <row r="247" spans="1:7" ht="15">
      <c r="A247" s="129"/>
      <c r="B247" s="118"/>
      <c r="C247" s="106"/>
      <c r="D247" s="118"/>
      <c r="E247" s="120"/>
      <c r="F247" s="121"/>
      <c r="G247" s="121"/>
    </row>
    <row r="248" spans="1:7" ht="15">
      <c r="A248" s="129" t="s">
        <v>4</v>
      </c>
      <c r="B248" s="118">
        <v>4</v>
      </c>
      <c r="C248" s="404" t="s">
        <v>275</v>
      </c>
      <c r="D248" s="118"/>
      <c r="E248" s="120">
        <v>50.867</v>
      </c>
      <c r="F248" s="121"/>
      <c r="G248" s="121"/>
    </row>
    <row r="249" spans="1:7" ht="15">
      <c r="A249" s="129"/>
      <c r="B249" s="118"/>
      <c r="C249" s="106" t="s">
        <v>276</v>
      </c>
      <c r="D249" s="118"/>
      <c r="E249" s="120">
        <v>22.563</v>
      </c>
      <c r="F249" s="121"/>
      <c r="G249" s="121"/>
    </row>
    <row r="250" spans="1:7" ht="15">
      <c r="A250" s="129"/>
      <c r="B250" s="118"/>
      <c r="C250" s="106" t="s">
        <v>277</v>
      </c>
      <c r="D250" s="118"/>
      <c r="E250" s="120">
        <v>-1.576</v>
      </c>
      <c r="F250" s="121"/>
      <c r="G250" s="121"/>
    </row>
    <row r="251" spans="1:7" ht="15">
      <c r="A251" s="129"/>
      <c r="B251" s="118"/>
      <c r="C251" s="106" t="s">
        <v>278</v>
      </c>
      <c r="D251" s="118"/>
      <c r="E251" s="120">
        <v>13.718</v>
      </c>
      <c r="F251" s="121"/>
      <c r="G251" s="121"/>
    </row>
    <row r="252" spans="1:7" ht="15">
      <c r="A252" s="129" t="s">
        <v>4</v>
      </c>
      <c r="B252" s="118" t="s">
        <v>230</v>
      </c>
      <c r="C252" s="106" t="s">
        <v>279</v>
      </c>
      <c r="D252" s="118"/>
      <c r="E252" s="120">
        <v>18.352</v>
      </c>
      <c r="F252" s="121"/>
      <c r="G252" s="121"/>
    </row>
    <row r="253" spans="1:7" ht="15">
      <c r="A253" s="128"/>
      <c r="B253" s="17"/>
      <c r="C253" s="101"/>
      <c r="D253" s="17"/>
      <c r="E253" s="122"/>
      <c r="F253" s="97"/>
      <c r="G253" s="97"/>
    </row>
    <row r="254" spans="1:7" ht="15">
      <c r="A254" s="128">
        <v>43</v>
      </c>
      <c r="B254" s="17" t="s">
        <v>2254</v>
      </c>
      <c r="C254" s="17" t="s">
        <v>2207</v>
      </c>
      <c r="D254" s="17" t="s">
        <v>109</v>
      </c>
      <c r="E254" s="96">
        <f>E255+E256</f>
        <v>128.65900000000002</v>
      </c>
      <c r="F254" s="97">
        <v>0</v>
      </c>
      <c r="G254" s="97">
        <f>E254*F254</f>
        <v>0</v>
      </c>
    </row>
    <row r="255" spans="1:7" ht="15">
      <c r="A255" s="129" t="s">
        <v>4</v>
      </c>
      <c r="B255" s="118" t="s">
        <v>280</v>
      </c>
      <c r="C255" s="107">
        <v>359.939</v>
      </c>
      <c r="D255" s="118"/>
      <c r="E255" s="123">
        <v>359.939</v>
      </c>
      <c r="F255" s="121"/>
      <c r="G255" s="121"/>
    </row>
    <row r="256" spans="1:7" ht="15">
      <c r="A256" s="129" t="s">
        <v>4</v>
      </c>
      <c r="B256" s="118" t="s">
        <v>281</v>
      </c>
      <c r="C256" s="106" t="s">
        <v>282</v>
      </c>
      <c r="D256" s="118"/>
      <c r="E256" s="123">
        <v>-231.28</v>
      </c>
      <c r="F256" s="121"/>
      <c r="G256" s="121"/>
    </row>
    <row r="257" spans="1:7" ht="15">
      <c r="A257" s="129" t="s">
        <v>4</v>
      </c>
      <c r="B257" s="118" t="s">
        <v>4</v>
      </c>
      <c r="C257" s="106" t="s">
        <v>4</v>
      </c>
      <c r="D257" s="118"/>
      <c r="E257" s="123"/>
      <c r="F257" s="121"/>
      <c r="G257" s="121"/>
    </row>
    <row r="258" spans="1:7" ht="15">
      <c r="A258" s="128">
        <v>44</v>
      </c>
      <c r="B258" s="128">
        <v>612476015</v>
      </c>
      <c r="C258" s="103" t="s">
        <v>2218</v>
      </c>
      <c r="D258" s="17" t="s">
        <v>109</v>
      </c>
      <c r="E258" s="96">
        <v>36.196</v>
      </c>
      <c r="F258" s="97">
        <v>0</v>
      </c>
      <c r="G258" s="97">
        <f>E258*F258</f>
        <v>0</v>
      </c>
    </row>
    <row r="259" spans="1:7" ht="15">
      <c r="A259" s="128"/>
      <c r="B259" s="17"/>
      <c r="C259" s="428" t="s">
        <v>2219</v>
      </c>
      <c r="D259" s="17"/>
      <c r="E259" s="96"/>
      <c r="F259" s="97"/>
      <c r="G259" s="97"/>
    </row>
    <row r="260" spans="1:7" ht="15">
      <c r="A260" s="128"/>
      <c r="B260" s="17"/>
      <c r="C260" s="428" t="s">
        <v>2208</v>
      </c>
      <c r="D260" s="17"/>
      <c r="E260" s="96"/>
      <c r="F260" s="97"/>
      <c r="G260" s="97"/>
    </row>
    <row r="261" spans="1:7" ht="15">
      <c r="A261" s="128" t="s">
        <v>4</v>
      </c>
      <c r="B261" s="17" t="s">
        <v>283</v>
      </c>
      <c r="C261" s="101"/>
      <c r="D261" s="17"/>
      <c r="E261" s="96"/>
      <c r="F261" s="97"/>
      <c r="G261" s="97"/>
    </row>
    <row r="262" spans="1:7" ht="15">
      <c r="A262" s="128">
        <v>45</v>
      </c>
      <c r="B262" s="17" t="s">
        <v>2255</v>
      </c>
      <c r="C262" s="17" t="s">
        <v>2203</v>
      </c>
      <c r="D262" s="17" t="s">
        <v>109</v>
      </c>
      <c r="E262" s="96">
        <v>111.989</v>
      </c>
      <c r="F262" s="97">
        <v>0</v>
      </c>
      <c r="G262" s="97">
        <f>E262*F262</f>
        <v>0</v>
      </c>
    </row>
    <row r="263" spans="1:7" ht="15">
      <c r="A263" s="129"/>
      <c r="B263" s="118"/>
      <c r="C263" s="118" t="s">
        <v>2204</v>
      </c>
      <c r="D263" s="17"/>
      <c r="E263" s="96"/>
      <c r="F263" s="97"/>
      <c r="G263" s="97"/>
    </row>
    <row r="264" spans="1:7" ht="15">
      <c r="A264" s="130"/>
      <c r="B264" s="111"/>
      <c r="C264" s="111" t="s">
        <v>2208</v>
      </c>
      <c r="D264" s="17"/>
      <c r="E264" s="96"/>
      <c r="F264" s="97"/>
      <c r="G264" s="97"/>
    </row>
    <row r="265" spans="1:7" ht="15">
      <c r="A265" s="129" t="s">
        <v>4</v>
      </c>
      <c r="B265" s="118" t="s">
        <v>4</v>
      </c>
      <c r="C265" s="106" t="s">
        <v>287</v>
      </c>
      <c r="D265" s="17"/>
      <c r="E265" s="96"/>
      <c r="F265" s="97"/>
      <c r="G265" s="97"/>
    </row>
    <row r="266" spans="1:7" ht="15">
      <c r="A266" s="129"/>
      <c r="B266" s="118"/>
      <c r="C266" s="106" t="s">
        <v>288</v>
      </c>
      <c r="D266" s="17"/>
      <c r="E266" s="96"/>
      <c r="F266" s="97"/>
      <c r="G266" s="97"/>
    </row>
    <row r="267" spans="1:7" ht="15">
      <c r="A267" s="128"/>
      <c r="B267" s="17"/>
      <c r="C267" s="17"/>
      <c r="D267" s="17"/>
      <c r="E267" s="96"/>
      <c r="F267" s="97"/>
      <c r="G267" s="97"/>
    </row>
    <row r="268" spans="1:7" ht="15">
      <c r="A268" s="128">
        <v>46</v>
      </c>
      <c r="B268" s="17" t="s">
        <v>289</v>
      </c>
      <c r="C268" s="17" t="s">
        <v>290</v>
      </c>
      <c r="D268" s="17" t="s">
        <v>95</v>
      </c>
      <c r="E268" s="96">
        <f>E269+E270</f>
        <v>11.909</v>
      </c>
      <c r="F268" s="97">
        <v>0</v>
      </c>
      <c r="G268" s="97">
        <f>E268*F268</f>
        <v>0</v>
      </c>
    </row>
    <row r="269" spans="1:8" ht="15">
      <c r="A269" s="129" t="s">
        <v>4</v>
      </c>
      <c r="B269" s="118" t="s">
        <v>291</v>
      </c>
      <c r="C269" s="106" t="s">
        <v>2243</v>
      </c>
      <c r="D269" s="118"/>
      <c r="E269" s="120">
        <v>10.208</v>
      </c>
      <c r="F269" s="121"/>
      <c r="G269" s="97"/>
      <c r="H269" t="s">
        <v>4</v>
      </c>
    </row>
    <row r="270" spans="1:8" ht="15">
      <c r="A270" s="129" t="s">
        <v>4</v>
      </c>
      <c r="B270" s="118" t="s">
        <v>294</v>
      </c>
      <c r="C270" s="106" t="s">
        <v>2244</v>
      </c>
      <c r="D270" s="118"/>
      <c r="E270" s="120">
        <v>1.701</v>
      </c>
      <c r="F270" s="121"/>
      <c r="G270" s="97"/>
      <c r="H270" t="s">
        <v>4</v>
      </c>
    </row>
    <row r="271" spans="1:7" ht="15">
      <c r="A271" s="128" t="s">
        <v>4</v>
      </c>
      <c r="B271" s="17" t="s">
        <v>4</v>
      </c>
      <c r="C271" s="17" t="s">
        <v>4</v>
      </c>
      <c r="D271" s="17"/>
      <c r="E271" s="96" t="s">
        <v>4</v>
      </c>
      <c r="F271" s="97"/>
      <c r="G271" s="97"/>
    </row>
    <row r="272" spans="1:7" ht="15">
      <c r="A272" s="128">
        <v>47</v>
      </c>
      <c r="B272" s="17" t="s">
        <v>296</v>
      </c>
      <c r="C272" s="17" t="s">
        <v>297</v>
      </c>
      <c r="D272" s="17" t="s">
        <v>95</v>
      </c>
      <c r="E272" s="96">
        <v>11.909</v>
      </c>
      <c r="F272" s="97">
        <v>0</v>
      </c>
      <c r="G272" s="97">
        <f>E272*F272</f>
        <v>0</v>
      </c>
    </row>
    <row r="273" spans="1:7" ht="15">
      <c r="A273" s="128"/>
      <c r="B273" s="17"/>
      <c r="C273" s="17"/>
      <c r="D273" s="17"/>
      <c r="E273" s="96"/>
      <c r="F273" s="97"/>
      <c r="G273" s="97"/>
    </row>
    <row r="274" spans="1:10" ht="15">
      <c r="A274" s="128">
        <v>48</v>
      </c>
      <c r="B274" s="17" t="s">
        <v>298</v>
      </c>
      <c r="C274" s="17" t="s">
        <v>299</v>
      </c>
      <c r="D274" s="17" t="s">
        <v>132</v>
      </c>
      <c r="E274" s="96">
        <v>2.424</v>
      </c>
      <c r="F274" s="97">
        <v>0</v>
      </c>
      <c r="G274" s="97">
        <f>E274*F274</f>
        <v>0</v>
      </c>
      <c r="H274" t="s">
        <v>4</v>
      </c>
      <c r="I274" t="s">
        <v>44</v>
      </c>
      <c r="J274" t="s">
        <v>4</v>
      </c>
    </row>
    <row r="275" spans="1:7" ht="15">
      <c r="A275" s="129"/>
      <c r="B275" s="118"/>
      <c r="C275" s="106" t="s">
        <v>2245</v>
      </c>
      <c r="D275" s="118"/>
      <c r="E275" s="120">
        <v>2.393</v>
      </c>
      <c r="F275" s="121"/>
      <c r="G275" s="97"/>
    </row>
    <row r="276" spans="1:7" ht="15">
      <c r="A276" s="129"/>
      <c r="B276" s="118"/>
      <c r="C276" s="106" t="s">
        <v>300</v>
      </c>
      <c r="D276" s="118"/>
      <c r="E276" s="120">
        <v>0.031</v>
      </c>
      <c r="F276" s="121"/>
      <c r="G276" s="97"/>
    </row>
    <row r="277" spans="1:7" ht="15">
      <c r="A277" s="129"/>
      <c r="B277" s="118"/>
      <c r="C277" s="106"/>
      <c r="D277" s="118"/>
      <c r="E277" s="120"/>
      <c r="F277" s="121"/>
      <c r="G277" s="97"/>
    </row>
    <row r="278" spans="1:8" ht="15">
      <c r="A278" s="128">
        <v>49</v>
      </c>
      <c r="B278" s="17" t="s">
        <v>301</v>
      </c>
      <c r="C278" s="17" t="s">
        <v>302</v>
      </c>
      <c r="D278" s="17" t="s">
        <v>95</v>
      </c>
      <c r="E278" s="96">
        <v>6.406</v>
      </c>
      <c r="F278" s="97">
        <v>0</v>
      </c>
      <c r="G278" s="97">
        <f>E278*F278</f>
        <v>0</v>
      </c>
      <c r="H278" t="s">
        <v>4</v>
      </c>
    </row>
    <row r="279" spans="1:7" ht="15">
      <c r="A279" s="129" t="s">
        <v>4</v>
      </c>
      <c r="B279" s="118" t="s">
        <v>283</v>
      </c>
      <c r="C279" s="106" t="s">
        <v>303</v>
      </c>
      <c r="D279" s="118"/>
      <c r="E279" s="120">
        <v>2.571</v>
      </c>
      <c r="F279" s="121"/>
      <c r="G279" s="121"/>
    </row>
    <row r="280" spans="1:7" ht="15">
      <c r="A280" s="129"/>
      <c r="B280" s="118"/>
      <c r="C280" s="106" t="s">
        <v>304</v>
      </c>
      <c r="D280" s="118"/>
      <c r="E280" s="120">
        <v>1.65</v>
      </c>
      <c r="F280" s="121"/>
      <c r="G280" s="121"/>
    </row>
    <row r="281" spans="1:7" ht="15">
      <c r="A281" s="129"/>
      <c r="B281" s="118"/>
      <c r="C281" s="106" t="s">
        <v>305</v>
      </c>
      <c r="D281" s="118"/>
      <c r="E281" s="120">
        <v>1.56</v>
      </c>
      <c r="F281" s="121"/>
      <c r="G281" s="121"/>
    </row>
    <row r="282" spans="1:7" ht="15">
      <c r="A282" s="129"/>
      <c r="B282" s="118"/>
      <c r="C282" s="106" t="s">
        <v>306</v>
      </c>
      <c r="D282" s="118"/>
      <c r="E282" s="120">
        <v>0.625</v>
      </c>
      <c r="F282" s="121"/>
      <c r="G282" s="121"/>
    </row>
    <row r="283" spans="1:7" ht="15">
      <c r="A283" s="128"/>
      <c r="B283" s="17"/>
      <c r="C283" s="101"/>
      <c r="D283" s="17"/>
      <c r="E283" s="122"/>
      <c r="F283" s="97"/>
      <c r="G283" s="97"/>
    </row>
    <row r="284" spans="1:7" ht="15">
      <c r="A284" s="128">
        <v>50</v>
      </c>
      <c r="B284" s="17" t="s">
        <v>307</v>
      </c>
      <c r="C284" s="17" t="s">
        <v>308</v>
      </c>
      <c r="D284" s="17" t="s">
        <v>95</v>
      </c>
      <c r="E284" s="96">
        <v>27.425</v>
      </c>
      <c r="F284" s="97">
        <v>0</v>
      </c>
      <c r="G284" s="97">
        <f>E284*F284</f>
        <v>0</v>
      </c>
    </row>
    <row r="285" spans="1:7" ht="15">
      <c r="A285" s="129" t="s">
        <v>4</v>
      </c>
      <c r="B285" s="118" t="s">
        <v>123</v>
      </c>
      <c r="C285" s="106" t="s">
        <v>309</v>
      </c>
      <c r="D285" s="118"/>
      <c r="E285" s="120">
        <v>7.78</v>
      </c>
      <c r="F285" s="121" t="s">
        <v>4</v>
      </c>
      <c r="G285" s="97"/>
    </row>
    <row r="286" spans="1:7" ht="15">
      <c r="A286" s="129"/>
      <c r="B286" s="118"/>
      <c r="C286" s="106" t="s">
        <v>310</v>
      </c>
      <c r="D286" s="118"/>
      <c r="E286" s="120">
        <v>1.686</v>
      </c>
      <c r="F286" s="121"/>
      <c r="G286" s="97"/>
    </row>
    <row r="287" spans="1:7" ht="15">
      <c r="A287" s="129"/>
      <c r="B287" s="118"/>
      <c r="C287" s="106" t="s">
        <v>311</v>
      </c>
      <c r="D287" s="118"/>
      <c r="E287" s="120">
        <v>1.959</v>
      </c>
      <c r="F287" s="121"/>
      <c r="G287" s="97"/>
    </row>
    <row r="288" spans="1:7" ht="15">
      <c r="A288" s="129" t="s">
        <v>4</v>
      </c>
      <c r="B288" s="118" t="s">
        <v>105</v>
      </c>
      <c r="C288" s="107">
        <v>16</v>
      </c>
      <c r="D288" s="118"/>
      <c r="E288" s="120">
        <v>16</v>
      </c>
      <c r="F288" s="121"/>
      <c r="G288" s="97"/>
    </row>
    <row r="289" spans="1:7" ht="15">
      <c r="A289" s="128"/>
      <c r="B289" s="17"/>
      <c r="C289" s="109"/>
      <c r="D289" s="17"/>
      <c r="E289" s="122"/>
      <c r="F289" s="97"/>
      <c r="G289" s="97"/>
    </row>
    <row r="290" spans="1:7" ht="15">
      <c r="A290" s="128">
        <v>51</v>
      </c>
      <c r="B290" s="17" t="s">
        <v>312</v>
      </c>
      <c r="C290" s="17" t="s">
        <v>313</v>
      </c>
      <c r="D290" s="17" t="s">
        <v>109</v>
      </c>
      <c r="E290" s="96">
        <v>44.32</v>
      </c>
      <c r="F290" s="97">
        <v>0</v>
      </c>
      <c r="G290" s="97">
        <f>E290*F290</f>
        <v>0</v>
      </c>
    </row>
    <row r="291" spans="1:7" ht="15">
      <c r="A291" s="129" t="s">
        <v>4</v>
      </c>
      <c r="B291" s="118" t="s">
        <v>314</v>
      </c>
      <c r="C291" s="106" t="s">
        <v>315</v>
      </c>
      <c r="D291" s="118"/>
      <c r="E291" s="120">
        <v>21.915</v>
      </c>
      <c r="F291" s="97"/>
      <c r="G291" s="97"/>
    </row>
    <row r="292" spans="1:7" ht="15">
      <c r="A292" s="129"/>
      <c r="B292" s="118"/>
      <c r="C292" s="106" t="s">
        <v>316</v>
      </c>
      <c r="D292" s="118"/>
      <c r="E292" s="120">
        <v>22.405</v>
      </c>
      <c r="F292" s="97"/>
      <c r="G292" s="97"/>
    </row>
    <row r="293" spans="1:7" ht="15">
      <c r="A293" s="129"/>
      <c r="B293" s="118"/>
      <c r="C293" s="118"/>
      <c r="D293" s="118"/>
      <c r="E293" s="123"/>
      <c r="F293" s="97"/>
      <c r="G293" s="97"/>
    </row>
    <row r="294" spans="1:7" ht="15">
      <c r="A294" s="128"/>
      <c r="B294" s="17"/>
      <c r="C294" s="17"/>
      <c r="D294" s="17"/>
      <c r="E294" s="96"/>
      <c r="F294" s="97"/>
      <c r="G294" s="97"/>
    </row>
    <row r="295" spans="1:7" ht="15">
      <c r="A295" s="128">
        <v>52</v>
      </c>
      <c r="B295" s="17" t="s">
        <v>301</v>
      </c>
      <c r="C295" s="17" t="s">
        <v>317</v>
      </c>
      <c r="D295" s="17" t="s">
        <v>95</v>
      </c>
      <c r="E295" s="96">
        <v>4.744</v>
      </c>
      <c r="F295" s="97">
        <v>0</v>
      </c>
      <c r="G295" s="97">
        <f>E295*F295</f>
        <v>0</v>
      </c>
    </row>
    <row r="296" spans="1:7" ht="15">
      <c r="A296" s="130" t="s">
        <v>4</v>
      </c>
      <c r="B296" s="111" t="s">
        <v>96</v>
      </c>
      <c r="C296" s="106" t="s">
        <v>318</v>
      </c>
      <c r="D296" s="111"/>
      <c r="E296" s="120">
        <v>0.358</v>
      </c>
      <c r="F296" s="124"/>
      <c r="G296" s="124"/>
    </row>
    <row r="297" spans="1:7" ht="15">
      <c r="A297" s="130" t="s">
        <v>4</v>
      </c>
      <c r="B297" s="111" t="s">
        <v>319</v>
      </c>
      <c r="C297" s="106" t="s">
        <v>320</v>
      </c>
      <c r="D297" s="111"/>
      <c r="E297" s="120">
        <v>2.439</v>
      </c>
      <c r="F297" s="124"/>
      <c r="G297" s="124"/>
    </row>
    <row r="298" spans="1:7" ht="15">
      <c r="A298" s="130"/>
      <c r="B298" s="111"/>
      <c r="C298" s="106" t="s">
        <v>321</v>
      </c>
      <c r="D298" s="111"/>
      <c r="E298" s="120">
        <v>1.078</v>
      </c>
      <c r="F298" s="124"/>
      <c r="G298" s="124"/>
    </row>
    <row r="299" spans="1:7" ht="15">
      <c r="A299" s="130"/>
      <c r="B299" s="111"/>
      <c r="C299" s="106" t="s">
        <v>322</v>
      </c>
      <c r="D299" s="111"/>
      <c r="E299" s="120">
        <v>0.869</v>
      </c>
      <c r="F299" s="124"/>
      <c r="G299" s="124"/>
    </row>
    <row r="300" spans="1:7" ht="15">
      <c r="A300" s="128"/>
      <c r="B300" s="17"/>
      <c r="C300" s="17"/>
      <c r="D300" s="17"/>
      <c r="E300" s="96"/>
      <c r="F300" s="97"/>
      <c r="G300" s="97"/>
    </row>
    <row r="301" spans="1:7" ht="15">
      <c r="A301" s="128">
        <v>53</v>
      </c>
      <c r="B301" s="17" t="s">
        <v>323</v>
      </c>
      <c r="C301" s="17" t="s">
        <v>324</v>
      </c>
      <c r="D301" s="17" t="s">
        <v>95</v>
      </c>
      <c r="E301" s="96">
        <v>4.744</v>
      </c>
      <c r="F301" s="97">
        <v>0</v>
      </c>
      <c r="G301" s="97">
        <f>E301*F301</f>
        <v>0</v>
      </c>
    </row>
    <row r="302" spans="1:7" ht="15">
      <c r="A302" s="128"/>
      <c r="B302" s="17"/>
      <c r="C302" s="17"/>
      <c r="D302" s="17"/>
      <c r="E302" s="96"/>
      <c r="F302" s="97"/>
      <c r="G302" s="97"/>
    </row>
    <row r="303" spans="1:7" ht="15">
      <c r="A303" s="128">
        <v>54</v>
      </c>
      <c r="B303" s="17" t="s">
        <v>325</v>
      </c>
      <c r="C303" s="17" t="s">
        <v>326</v>
      </c>
      <c r="D303" s="17" t="s">
        <v>183</v>
      </c>
      <c r="E303" s="96">
        <v>2</v>
      </c>
      <c r="F303" s="97">
        <v>0</v>
      </c>
      <c r="G303" s="97">
        <f>E303*F303</f>
        <v>0</v>
      </c>
    </row>
    <row r="304" spans="1:7" ht="15">
      <c r="A304" s="129" t="s">
        <v>4</v>
      </c>
      <c r="B304" s="118" t="s">
        <v>327</v>
      </c>
      <c r="C304" s="106" t="s">
        <v>328</v>
      </c>
      <c r="D304" s="118"/>
      <c r="E304" s="123"/>
      <c r="F304" s="121"/>
      <c r="G304" s="97"/>
    </row>
    <row r="305" spans="1:7" ht="15">
      <c r="A305" s="129" t="s">
        <v>4</v>
      </c>
      <c r="B305" s="118" t="s">
        <v>329</v>
      </c>
      <c r="C305" s="106" t="s">
        <v>328</v>
      </c>
      <c r="D305" s="118"/>
      <c r="E305" s="123"/>
      <c r="F305" s="121"/>
      <c r="G305" s="97"/>
    </row>
    <row r="306" spans="1:7" ht="15">
      <c r="A306" s="128" t="s">
        <v>4</v>
      </c>
      <c r="B306" s="17" t="s">
        <v>4</v>
      </c>
      <c r="C306" s="101" t="s">
        <v>4</v>
      </c>
      <c r="D306" s="17"/>
      <c r="E306" s="96"/>
      <c r="F306" s="97"/>
      <c r="G306" s="97"/>
    </row>
    <row r="307" spans="1:7" ht="15">
      <c r="A307" s="128">
        <v>55</v>
      </c>
      <c r="B307" s="17" t="s">
        <v>330</v>
      </c>
      <c r="C307" s="17" t="s">
        <v>331</v>
      </c>
      <c r="D307" s="17" t="s">
        <v>183</v>
      </c>
      <c r="E307" s="96">
        <v>2</v>
      </c>
      <c r="F307" s="97">
        <v>0</v>
      </c>
      <c r="G307" s="97">
        <f>E307*F307</f>
        <v>0</v>
      </c>
    </row>
    <row r="308" spans="1:7" ht="15">
      <c r="A308" s="128"/>
      <c r="B308" s="17"/>
      <c r="C308" s="14" t="s">
        <v>5</v>
      </c>
      <c r="D308" s="14"/>
      <c r="E308" s="15"/>
      <c r="F308" s="16"/>
      <c r="G308" s="16">
        <f>SUM(G227:G307)</f>
        <v>0</v>
      </c>
    </row>
    <row r="309" spans="1:7" ht="15">
      <c r="A309" s="128"/>
      <c r="B309" s="17"/>
      <c r="C309" s="17"/>
      <c r="D309" s="17"/>
      <c r="E309" s="96"/>
      <c r="F309" s="97"/>
      <c r="G309" s="97"/>
    </row>
    <row r="310" spans="1:7" ht="15">
      <c r="A310" s="25"/>
      <c r="B310" s="9"/>
      <c r="C310" s="13" t="s">
        <v>66</v>
      </c>
      <c r="D310" s="9"/>
      <c r="E310" s="10"/>
      <c r="F310" s="11"/>
      <c r="G310" s="11"/>
    </row>
    <row r="311" spans="1:7" ht="15">
      <c r="A311" s="25">
        <v>56</v>
      </c>
      <c r="B311" s="9" t="s">
        <v>2285</v>
      </c>
      <c r="C311" s="9" t="s">
        <v>2361</v>
      </c>
      <c r="D311" s="9" t="s">
        <v>2359</v>
      </c>
      <c r="E311" s="10">
        <v>200</v>
      </c>
      <c r="F311" s="11">
        <v>0</v>
      </c>
      <c r="G311" s="11">
        <f>E311*F311</f>
        <v>0</v>
      </c>
    </row>
    <row r="312" spans="1:7" ht="15">
      <c r="A312" s="25"/>
      <c r="B312" s="9"/>
      <c r="C312" s="9" t="s">
        <v>2360</v>
      </c>
      <c r="D312" s="9"/>
      <c r="E312" s="10"/>
      <c r="F312" s="11"/>
      <c r="G312" s="11"/>
    </row>
    <row r="313" spans="1:7" ht="15">
      <c r="A313" s="25"/>
      <c r="B313" s="9"/>
      <c r="C313" s="9" t="s">
        <v>4</v>
      </c>
      <c r="D313" s="9"/>
      <c r="E313" s="10"/>
      <c r="F313" s="11"/>
      <c r="G313" s="11"/>
    </row>
    <row r="314" spans="1:7" ht="15">
      <c r="A314" s="25">
        <v>57</v>
      </c>
      <c r="B314" s="9" t="s">
        <v>2285</v>
      </c>
      <c r="C314" s="9" t="s">
        <v>2364</v>
      </c>
      <c r="D314" s="9" t="s">
        <v>183</v>
      </c>
      <c r="E314" s="10">
        <v>2</v>
      </c>
      <c r="F314" s="11">
        <v>0</v>
      </c>
      <c r="G314" s="11">
        <f>E314*F314</f>
        <v>0</v>
      </c>
    </row>
    <row r="315" spans="1:7" ht="15">
      <c r="A315" s="25"/>
      <c r="B315" s="9"/>
      <c r="C315" s="9"/>
      <c r="D315" s="9"/>
      <c r="E315" s="10"/>
      <c r="F315" s="11" t="s">
        <v>4</v>
      </c>
      <c r="G315" s="11"/>
    </row>
    <row r="316" spans="1:7" ht="15">
      <c r="A316" s="128">
        <v>58</v>
      </c>
      <c r="B316" s="17" t="s">
        <v>332</v>
      </c>
      <c r="C316" s="17" t="s">
        <v>333</v>
      </c>
      <c r="D316" s="17" t="s">
        <v>109</v>
      </c>
      <c r="E316" s="96">
        <v>1392.692</v>
      </c>
      <c r="F316" s="97">
        <v>0</v>
      </c>
      <c r="G316" s="97">
        <f>E316*F316</f>
        <v>0</v>
      </c>
    </row>
    <row r="317" spans="1:7" ht="15">
      <c r="A317" s="128"/>
      <c r="B317" s="17"/>
      <c r="C317" s="106" t="s">
        <v>334</v>
      </c>
      <c r="D317" s="17"/>
      <c r="E317" s="96"/>
      <c r="F317" s="97"/>
      <c r="G317" s="97"/>
    </row>
    <row r="318" spans="1:7" ht="15">
      <c r="A318" s="25"/>
      <c r="B318" s="9"/>
      <c r="C318" s="14" t="s">
        <v>5</v>
      </c>
      <c r="D318" s="14"/>
      <c r="E318" s="15"/>
      <c r="F318" s="16"/>
      <c r="G318" s="16">
        <f>SUM(G311:G317)</f>
        <v>0</v>
      </c>
    </row>
    <row r="319" spans="1:7" ht="15">
      <c r="A319" s="25"/>
      <c r="B319" s="9"/>
      <c r="C319" s="9"/>
      <c r="D319" s="9"/>
      <c r="E319" s="10"/>
      <c r="F319" s="11"/>
      <c r="G319" s="11"/>
    </row>
    <row r="320" spans="1:7" ht="15">
      <c r="A320" s="25">
        <v>59</v>
      </c>
      <c r="B320" s="9" t="s">
        <v>335</v>
      </c>
      <c r="C320" s="13" t="s">
        <v>336</v>
      </c>
      <c r="D320" s="9" t="s">
        <v>132</v>
      </c>
      <c r="E320" s="10">
        <v>492.523</v>
      </c>
      <c r="F320" s="11">
        <v>0</v>
      </c>
      <c r="G320" s="11">
        <f>E320*F320</f>
        <v>0</v>
      </c>
    </row>
    <row r="321" spans="1:7" ht="15">
      <c r="A321" s="25"/>
      <c r="B321" s="9"/>
      <c r="C321" s="9"/>
      <c r="D321" s="9"/>
      <c r="E321" s="10"/>
      <c r="F321" s="11"/>
      <c r="G321" s="11"/>
    </row>
    <row r="322" spans="1:7" ht="15">
      <c r="A322" s="25"/>
      <c r="B322" s="9"/>
      <c r="C322" s="9"/>
      <c r="D322" s="9"/>
      <c r="E322" s="10"/>
      <c r="F322" s="11"/>
      <c r="G322" s="11"/>
    </row>
    <row r="323" spans="1:7" ht="15">
      <c r="A323" s="25"/>
      <c r="B323" s="9"/>
      <c r="C323" s="13" t="s">
        <v>2338</v>
      </c>
      <c r="D323" s="9"/>
      <c r="E323" s="10"/>
      <c r="F323" s="11"/>
      <c r="G323" s="11"/>
    </row>
    <row r="324" spans="1:7" ht="15">
      <c r="A324" s="25">
        <v>60</v>
      </c>
      <c r="B324" s="9" t="s">
        <v>337</v>
      </c>
      <c r="C324" s="9" t="s">
        <v>338</v>
      </c>
      <c r="D324" s="9" t="s">
        <v>95</v>
      </c>
      <c r="E324" s="10">
        <v>72.752</v>
      </c>
      <c r="F324" s="11">
        <v>0</v>
      </c>
      <c r="G324" s="11">
        <f>E324*F324</f>
        <v>0</v>
      </c>
    </row>
    <row r="325" spans="1:7" ht="15">
      <c r="A325" s="129" t="s">
        <v>4</v>
      </c>
      <c r="B325" s="118" t="s">
        <v>319</v>
      </c>
      <c r="C325" s="106" t="s">
        <v>339</v>
      </c>
      <c r="D325" s="118"/>
      <c r="E325" s="120">
        <v>11.425</v>
      </c>
      <c r="F325" s="105"/>
      <c r="G325" s="105"/>
    </row>
    <row r="326" spans="1:7" ht="15">
      <c r="A326" s="129" t="s">
        <v>4</v>
      </c>
      <c r="B326" s="118" t="s">
        <v>96</v>
      </c>
      <c r="C326" s="106" t="s">
        <v>340</v>
      </c>
      <c r="D326" s="118"/>
      <c r="E326" s="120">
        <v>1.138</v>
      </c>
      <c r="F326" s="105"/>
      <c r="G326" s="105"/>
    </row>
    <row r="327" spans="1:7" ht="15">
      <c r="A327" s="129" t="s">
        <v>4</v>
      </c>
      <c r="B327" s="118" t="s">
        <v>218</v>
      </c>
      <c r="C327" s="106" t="s">
        <v>341</v>
      </c>
      <c r="D327" s="118"/>
      <c r="E327" s="120">
        <v>44.189</v>
      </c>
      <c r="F327" s="105"/>
      <c r="G327" s="105"/>
    </row>
    <row r="328" spans="1:7" ht="15">
      <c r="A328" s="129" t="s">
        <v>4</v>
      </c>
      <c r="B328" s="118" t="s">
        <v>110</v>
      </c>
      <c r="C328" s="106" t="s">
        <v>342</v>
      </c>
      <c r="D328" s="118"/>
      <c r="E328" s="120">
        <v>16</v>
      </c>
      <c r="F328" s="105"/>
      <c r="G328" s="105"/>
    </row>
    <row r="329" spans="1:7" ht="15">
      <c r="A329" s="128"/>
      <c r="B329" s="17"/>
      <c r="C329" s="17"/>
      <c r="D329" s="17"/>
      <c r="E329" s="96"/>
      <c r="F329" s="11"/>
      <c r="G329" s="11"/>
    </row>
    <row r="330" spans="1:7" ht="15">
      <c r="A330" s="128">
        <v>61</v>
      </c>
      <c r="B330" s="17" t="s">
        <v>343</v>
      </c>
      <c r="C330" s="17" t="s">
        <v>344</v>
      </c>
      <c r="D330" s="17" t="s">
        <v>109</v>
      </c>
      <c r="E330" s="96">
        <v>494.48</v>
      </c>
      <c r="F330" s="11">
        <v>0</v>
      </c>
      <c r="G330" s="11">
        <f>E330*F330</f>
        <v>0</v>
      </c>
    </row>
    <row r="331" spans="1:7" ht="15">
      <c r="A331" s="130" t="s">
        <v>4</v>
      </c>
      <c r="B331" s="111" t="s">
        <v>345</v>
      </c>
      <c r="C331" s="111" t="s">
        <v>346</v>
      </c>
      <c r="D331" s="111"/>
      <c r="E331" s="120">
        <v>132.48</v>
      </c>
      <c r="F331" s="11"/>
      <c r="G331" s="11"/>
    </row>
    <row r="332" spans="1:7" ht="15">
      <c r="A332" s="130" t="s">
        <v>4</v>
      </c>
      <c r="B332" s="111" t="s">
        <v>347</v>
      </c>
      <c r="C332" s="111" t="s">
        <v>348</v>
      </c>
      <c r="D332" s="111"/>
      <c r="E332" s="120">
        <v>362</v>
      </c>
      <c r="F332" s="11"/>
      <c r="G332" s="11"/>
    </row>
    <row r="333" spans="1:7" ht="15">
      <c r="A333" s="130"/>
      <c r="B333" s="111"/>
      <c r="C333" s="111"/>
      <c r="D333" s="111"/>
      <c r="E333" s="120"/>
      <c r="F333" s="11"/>
      <c r="G333" s="11"/>
    </row>
    <row r="334" spans="1:7" ht="15">
      <c r="A334" s="128">
        <v>62</v>
      </c>
      <c r="B334" s="17" t="s">
        <v>349</v>
      </c>
      <c r="C334" s="17" t="s">
        <v>350</v>
      </c>
      <c r="D334" s="17" t="s">
        <v>95</v>
      </c>
      <c r="E334" s="96">
        <v>68.167</v>
      </c>
      <c r="F334" s="11">
        <v>0</v>
      </c>
      <c r="G334" s="11">
        <f>E334*F334</f>
        <v>0</v>
      </c>
    </row>
    <row r="335" spans="1:7" ht="15">
      <c r="A335" s="129" t="s">
        <v>4</v>
      </c>
      <c r="B335" s="118" t="s">
        <v>351</v>
      </c>
      <c r="C335" s="106" t="s">
        <v>352</v>
      </c>
      <c r="D335" s="118"/>
      <c r="E335" s="120">
        <v>4.221</v>
      </c>
      <c r="F335" s="105"/>
      <c r="G335" s="105"/>
    </row>
    <row r="336" spans="1:7" ht="15">
      <c r="A336" s="129" t="s">
        <v>4</v>
      </c>
      <c r="B336" s="118" t="s">
        <v>96</v>
      </c>
      <c r="C336" s="106" t="s">
        <v>353</v>
      </c>
      <c r="D336" s="118"/>
      <c r="E336" s="120">
        <v>0.681</v>
      </c>
      <c r="F336" s="105"/>
      <c r="G336" s="105"/>
    </row>
    <row r="337" spans="1:7" ht="15">
      <c r="A337" s="129" t="s">
        <v>4</v>
      </c>
      <c r="B337" s="118" t="s">
        <v>218</v>
      </c>
      <c r="C337" s="106" t="s">
        <v>354</v>
      </c>
      <c r="D337" s="118"/>
      <c r="E337" s="120">
        <v>63.265</v>
      </c>
      <c r="F337" s="105"/>
      <c r="G337" s="105"/>
    </row>
    <row r="338" spans="1:7" ht="15">
      <c r="A338" s="129"/>
      <c r="B338" s="118"/>
      <c r="C338" s="118"/>
      <c r="D338" s="118"/>
      <c r="E338" s="123"/>
      <c r="F338" s="105"/>
      <c r="G338" s="105"/>
    </row>
    <row r="339" spans="1:7" ht="15">
      <c r="A339" s="128">
        <v>63</v>
      </c>
      <c r="B339" s="17" t="s">
        <v>355</v>
      </c>
      <c r="C339" s="17" t="s">
        <v>356</v>
      </c>
      <c r="D339" s="17" t="s">
        <v>183</v>
      </c>
      <c r="E339" s="96">
        <v>34</v>
      </c>
      <c r="F339" s="11">
        <v>0</v>
      </c>
      <c r="G339" s="11">
        <f>E339*F339</f>
        <v>0</v>
      </c>
    </row>
    <row r="340" spans="1:7" ht="15">
      <c r="A340" s="129" t="s">
        <v>4</v>
      </c>
      <c r="B340" s="118">
        <v>60</v>
      </c>
      <c r="C340" s="106">
        <v>1</v>
      </c>
      <c r="D340" s="118"/>
      <c r="E340" s="123"/>
      <c r="F340" s="105"/>
      <c r="G340" s="105"/>
    </row>
    <row r="341" spans="1:7" ht="15">
      <c r="A341" s="129" t="s">
        <v>4</v>
      </c>
      <c r="B341" s="118">
        <v>90</v>
      </c>
      <c r="C341" s="106">
        <v>11</v>
      </c>
      <c r="D341" s="118"/>
      <c r="E341" s="123"/>
      <c r="F341" s="105"/>
      <c r="G341" s="105"/>
    </row>
    <row r="342" spans="1:7" ht="15">
      <c r="A342" s="129" t="s">
        <v>4</v>
      </c>
      <c r="B342" s="118">
        <v>60</v>
      </c>
      <c r="C342" s="106">
        <v>1</v>
      </c>
      <c r="D342" s="118"/>
      <c r="E342" s="123"/>
      <c r="F342" s="105"/>
      <c r="G342" s="105"/>
    </row>
    <row r="343" spans="1:7" ht="15">
      <c r="A343" s="129" t="s">
        <v>4</v>
      </c>
      <c r="B343" s="118">
        <v>80</v>
      </c>
      <c r="C343" s="106">
        <v>1</v>
      </c>
      <c r="D343" s="118"/>
      <c r="E343" s="123"/>
      <c r="F343" s="105"/>
      <c r="G343" s="105"/>
    </row>
    <row r="344" spans="1:7" ht="15">
      <c r="A344" s="129" t="s">
        <v>4</v>
      </c>
      <c r="B344" s="118">
        <v>90</v>
      </c>
      <c r="C344" s="106">
        <v>9</v>
      </c>
      <c r="D344" s="118"/>
      <c r="E344" s="123"/>
      <c r="F344" s="105"/>
      <c r="G344" s="105"/>
    </row>
    <row r="345" spans="1:7" ht="15">
      <c r="A345" s="129"/>
      <c r="B345" s="118"/>
      <c r="C345" s="106"/>
      <c r="D345" s="118"/>
      <c r="E345" s="123"/>
      <c r="F345" s="105"/>
      <c r="G345" s="105"/>
    </row>
    <row r="346" spans="1:7" ht="15">
      <c r="A346" s="129" t="s">
        <v>4</v>
      </c>
      <c r="B346" s="118">
        <v>60</v>
      </c>
      <c r="C346" s="106">
        <v>1</v>
      </c>
      <c r="D346" s="118"/>
      <c r="E346" s="123"/>
      <c r="F346" s="105"/>
      <c r="G346" s="105"/>
    </row>
    <row r="347" spans="1:10" ht="15">
      <c r="A347" s="129" t="s">
        <v>4</v>
      </c>
      <c r="B347" s="118">
        <v>80</v>
      </c>
      <c r="C347" s="106">
        <v>1</v>
      </c>
      <c r="D347" s="118"/>
      <c r="E347" s="123"/>
      <c r="F347" s="105"/>
      <c r="G347" s="105"/>
      <c r="I347" s="3"/>
      <c r="J347" s="3"/>
    </row>
    <row r="348" spans="1:10" ht="15">
      <c r="A348" s="129" t="s">
        <v>4</v>
      </c>
      <c r="B348" s="118">
        <v>90</v>
      </c>
      <c r="C348" s="106">
        <v>9</v>
      </c>
      <c r="D348" s="118" t="s">
        <v>4</v>
      </c>
      <c r="E348" s="123" t="s">
        <v>4</v>
      </c>
      <c r="F348" s="105" t="s">
        <v>4</v>
      </c>
      <c r="G348" s="105" t="s">
        <v>4</v>
      </c>
      <c r="H348" s="2"/>
      <c r="I348" s="3"/>
      <c r="J348" s="3"/>
    </row>
    <row r="349" spans="1:10" ht="15">
      <c r="A349" s="128" t="s">
        <v>4</v>
      </c>
      <c r="B349" s="17"/>
      <c r="C349" s="17"/>
      <c r="D349" s="17" t="s">
        <v>4</v>
      </c>
      <c r="E349" s="96" t="s">
        <v>4</v>
      </c>
      <c r="F349" s="11" t="s">
        <v>4</v>
      </c>
      <c r="G349" s="11" t="s">
        <v>4</v>
      </c>
      <c r="H349" s="2"/>
      <c r="I349" s="3"/>
      <c r="J349" s="3"/>
    </row>
    <row r="350" spans="1:10" ht="15">
      <c r="A350" s="128">
        <v>64</v>
      </c>
      <c r="B350" s="17">
        <v>968072455</v>
      </c>
      <c r="C350" s="17" t="s">
        <v>2377</v>
      </c>
      <c r="D350" s="17" t="s">
        <v>109</v>
      </c>
      <c r="E350" s="96">
        <v>58.115</v>
      </c>
      <c r="F350" s="11">
        <v>0</v>
      </c>
      <c r="G350" s="11">
        <f>E350*F350</f>
        <v>0</v>
      </c>
      <c r="H350" s="2"/>
      <c r="I350" s="3"/>
      <c r="J350" s="3"/>
    </row>
    <row r="351" spans="1:10" ht="15">
      <c r="A351" s="129"/>
      <c r="B351" s="118"/>
      <c r="C351" s="106" t="s">
        <v>357</v>
      </c>
      <c r="D351" s="118"/>
      <c r="E351" s="120">
        <v>3.546</v>
      </c>
      <c r="F351" s="105"/>
      <c r="G351" s="105"/>
      <c r="H351" s="2"/>
      <c r="I351" s="3"/>
      <c r="J351" s="3"/>
    </row>
    <row r="352" spans="1:10" ht="15">
      <c r="A352" s="129"/>
      <c r="B352" s="118"/>
      <c r="C352" s="106" t="s">
        <v>358</v>
      </c>
      <c r="D352" s="118"/>
      <c r="E352" s="120">
        <v>3.152</v>
      </c>
      <c r="F352" s="105"/>
      <c r="G352" s="105"/>
      <c r="H352" s="2"/>
      <c r="I352" s="3"/>
      <c r="J352" s="3"/>
    </row>
    <row r="353" spans="1:10" ht="15">
      <c r="A353" s="129"/>
      <c r="B353" s="118"/>
      <c r="C353" s="106" t="s">
        <v>359</v>
      </c>
      <c r="D353" s="118"/>
      <c r="E353" s="120">
        <v>51.417</v>
      </c>
      <c r="F353" s="105"/>
      <c r="G353" s="105"/>
      <c r="H353" s="2"/>
      <c r="I353" s="3"/>
      <c r="J353" s="3"/>
    </row>
    <row r="354" spans="1:10" ht="15">
      <c r="A354" s="128"/>
      <c r="B354" s="17"/>
      <c r="C354" s="17"/>
      <c r="D354" s="17"/>
      <c r="E354" s="96"/>
      <c r="F354" s="11"/>
      <c r="G354" s="11"/>
      <c r="H354" s="2"/>
      <c r="I354" s="3"/>
      <c r="J354" s="3"/>
    </row>
    <row r="355" spans="1:10" ht="19.5" customHeight="1">
      <c r="A355" s="128">
        <v>65</v>
      </c>
      <c r="B355" s="17" t="s">
        <v>360</v>
      </c>
      <c r="C355" s="17" t="s">
        <v>361</v>
      </c>
      <c r="D355" s="17" t="s">
        <v>109</v>
      </c>
      <c r="E355" s="96">
        <v>14.239</v>
      </c>
      <c r="F355" s="11">
        <v>0</v>
      </c>
      <c r="G355" s="11">
        <f>E355*F355</f>
        <v>0</v>
      </c>
      <c r="H355" s="2"/>
      <c r="I355" s="3"/>
      <c r="J355" s="3"/>
    </row>
    <row r="356" spans="1:10" ht="22.5" customHeight="1">
      <c r="A356" s="129" t="s">
        <v>4</v>
      </c>
      <c r="B356" s="118">
        <v>1</v>
      </c>
      <c r="C356" s="106" t="s">
        <v>362</v>
      </c>
      <c r="D356" s="118"/>
      <c r="E356" s="123">
        <v>2.564</v>
      </c>
      <c r="F356" s="105"/>
      <c r="G356" s="105"/>
      <c r="H356" s="2"/>
      <c r="I356" s="3"/>
      <c r="J356" s="3"/>
    </row>
    <row r="357" spans="1:10" ht="21.75" customHeight="1">
      <c r="A357" s="129"/>
      <c r="B357" s="118"/>
      <c r="C357" s="106" t="s">
        <v>363</v>
      </c>
      <c r="D357" s="118"/>
      <c r="E357" s="123">
        <v>2.795</v>
      </c>
      <c r="F357" s="105"/>
      <c r="G357" s="105"/>
      <c r="H357" s="2"/>
      <c r="I357" s="3"/>
      <c r="J357" s="3"/>
    </row>
    <row r="358" spans="1:10" ht="18.75" customHeight="1">
      <c r="A358" s="129"/>
      <c r="B358" s="118"/>
      <c r="C358" s="106"/>
      <c r="D358" s="118"/>
      <c r="E358" s="123"/>
      <c r="F358" s="105"/>
      <c r="G358" s="105"/>
      <c r="H358" s="2"/>
      <c r="I358" s="3"/>
      <c r="J358" s="3"/>
    </row>
    <row r="359" spans="1:10" ht="15.75" customHeight="1">
      <c r="A359" s="129" t="s">
        <v>4</v>
      </c>
      <c r="B359" s="118">
        <v>2</v>
      </c>
      <c r="C359" s="106" t="s">
        <v>364</v>
      </c>
      <c r="D359" s="118"/>
      <c r="E359" s="123">
        <v>4.44</v>
      </c>
      <c r="F359" s="105"/>
      <c r="G359" s="105"/>
      <c r="H359" s="2"/>
      <c r="I359" s="3"/>
      <c r="J359" s="3"/>
    </row>
    <row r="360" spans="1:10" ht="16.5" customHeight="1">
      <c r="A360" s="129"/>
      <c r="B360" s="118"/>
      <c r="C360" s="106"/>
      <c r="D360" s="118"/>
      <c r="E360" s="123"/>
      <c r="F360" s="105"/>
      <c r="G360" s="105"/>
      <c r="H360" s="2"/>
      <c r="I360" s="3"/>
      <c r="J360" s="3"/>
    </row>
    <row r="361" spans="1:10" ht="15">
      <c r="A361" s="129" t="s">
        <v>4</v>
      </c>
      <c r="B361" s="118">
        <v>3</v>
      </c>
      <c r="C361" s="106" t="s">
        <v>364</v>
      </c>
      <c r="D361" s="118"/>
      <c r="E361" s="123">
        <v>4.44</v>
      </c>
      <c r="F361" s="105"/>
      <c r="G361" s="105"/>
      <c r="H361" s="2"/>
      <c r="I361" s="3"/>
      <c r="J361" s="3"/>
    </row>
    <row r="362" spans="1:10" ht="20.25" customHeight="1">
      <c r="A362" s="128"/>
      <c r="B362" s="17"/>
      <c r="C362" s="17"/>
      <c r="D362" s="17"/>
      <c r="E362" s="96"/>
      <c r="F362" s="11"/>
      <c r="G362" s="11"/>
      <c r="H362" s="2"/>
      <c r="I362" s="3"/>
      <c r="J362" s="3"/>
    </row>
    <row r="363" spans="1:10" ht="12" customHeight="1">
      <c r="A363" s="128">
        <v>66</v>
      </c>
      <c r="B363" s="17" t="s">
        <v>365</v>
      </c>
      <c r="C363" s="17" t="s">
        <v>366</v>
      </c>
      <c r="D363" s="17" t="s">
        <v>109</v>
      </c>
      <c r="E363" s="96">
        <v>310.4</v>
      </c>
      <c r="F363" s="11">
        <v>0</v>
      </c>
      <c r="G363" s="11">
        <f>E363*F363</f>
        <v>0</v>
      </c>
      <c r="H363" s="2"/>
      <c r="I363" s="3"/>
      <c r="J363" s="3"/>
    </row>
    <row r="364" spans="1:10" ht="16.5" customHeight="1">
      <c r="A364" s="129" t="s">
        <v>4</v>
      </c>
      <c r="B364" s="118">
        <v>1</v>
      </c>
      <c r="C364" s="106" t="s">
        <v>367</v>
      </c>
      <c r="D364" s="118"/>
      <c r="E364" s="123">
        <v>16.917</v>
      </c>
      <c r="F364" s="105"/>
      <c r="G364" s="105"/>
      <c r="H364" s="2"/>
      <c r="I364" s="3"/>
      <c r="J364" s="3"/>
    </row>
    <row r="365" spans="1:10" ht="17.25" customHeight="1">
      <c r="A365" s="129"/>
      <c r="B365" s="118"/>
      <c r="C365" s="106" t="s">
        <v>368</v>
      </c>
      <c r="D365" s="118"/>
      <c r="E365" s="120">
        <v>5.913</v>
      </c>
      <c r="F365" s="105"/>
      <c r="G365" s="105"/>
      <c r="H365" s="2"/>
      <c r="I365" s="3"/>
      <c r="J365" s="3"/>
    </row>
    <row r="366" spans="1:10" ht="13.5" customHeight="1">
      <c r="A366" s="129"/>
      <c r="B366" s="118"/>
      <c r="C366" s="106" t="s">
        <v>369</v>
      </c>
      <c r="D366" s="118"/>
      <c r="E366" s="120">
        <v>4.401</v>
      </c>
      <c r="F366" s="105"/>
      <c r="G366" s="105"/>
      <c r="H366" s="2"/>
      <c r="I366" s="3"/>
      <c r="J366" s="3"/>
    </row>
    <row r="367" spans="1:10" ht="20.25" customHeight="1">
      <c r="A367" s="129"/>
      <c r="B367" s="118"/>
      <c r="C367" s="106"/>
      <c r="D367" s="118"/>
      <c r="E367" s="120" t="s">
        <v>4</v>
      </c>
      <c r="F367" s="105"/>
      <c r="G367" s="105"/>
      <c r="H367" s="2"/>
      <c r="I367" s="3"/>
      <c r="J367" s="3"/>
    </row>
    <row r="368" spans="1:10" ht="15">
      <c r="A368" s="129"/>
      <c r="B368" s="118"/>
      <c r="C368" s="106"/>
      <c r="D368" s="118"/>
      <c r="E368" s="120"/>
      <c r="F368" s="105"/>
      <c r="G368" s="105"/>
      <c r="H368" s="2"/>
      <c r="I368" s="3"/>
      <c r="J368" s="3"/>
    </row>
    <row r="369" spans="1:10" ht="18" customHeight="1">
      <c r="A369" s="129" t="s">
        <v>4</v>
      </c>
      <c r="B369" s="118">
        <v>2</v>
      </c>
      <c r="C369" s="106" t="s">
        <v>370</v>
      </c>
      <c r="D369" s="118"/>
      <c r="E369" s="120">
        <v>28.677</v>
      </c>
      <c r="F369" s="105"/>
      <c r="G369" s="105"/>
      <c r="H369" s="2"/>
      <c r="I369" s="3"/>
      <c r="J369" s="3"/>
    </row>
    <row r="370" spans="1:10" ht="16.5" customHeight="1">
      <c r="A370" s="129"/>
      <c r="B370" s="118"/>
      <c r="C370" s="106" t="s">
        <v>371</v>
      </c>
      <c r="D370" s="118"/>
      <c r="E370" s="120">
        <v>25.527</v>
      </c>
      <c r="F370" s="105"/>
      <c r="G370" s="105"/>
      <c r="H370" s="2"/>
      <c r="I370" s="3"/>
      <c r="J370" s="3"/>
    </row>
    <row r="371" spans="1:10" ht="18.75" customHeight="1">
      <c r="A371" s="129"/>
      <c r="B371" s="118"/>
      <c r="C371" s="106" t="s">
        <v>372</v>
      </c>
      <c r="D371" s="118"/>
      <c r="E371" s="120">
        <v>73.939</v>
      </c>
      <c r="F371" s="105"/>
      <c r="G371" s="105"/>
      <c r="H371" s="2"/>
      <c r="I371" s="3"/>
      <c r="J371" s="3"/>
    </row>
    <row r="372" spans="1:10" ht="15">
      <c r="A372" s="129"/>
      <c r="B372" s="118"/>
      <c r="C372" s="106" t="s">
        <v>373</v>
      </c>
      <c r="D372" s="118"/>
      <c r="E372" s="120">
        <v>0.957</v>
      </c>
      <c r="F372" s="105"/>
      <c r="G372" s="105"/>
      <c r="H372" s="2"/>
      <c r="I372" s="3"/>
      <c r="J372" s="3"/>
    </row>
    <row r="373" spans="1:10" ht="15">
      <c r="A373" s="129"/>
      <c r="B373" s="118"/>
      <c r="C373" s="106"/>
      <c r="D373" s="118"/>
      <c r="E373" s="120"/>
      <c r="F373" s="105"/>
      <c r="G373" s="105"/>
      <c r="H373" s="2"/>
      <c r="I373" s="3"/>
      <c r="J373" s="3"/>
    </row>
    <row r="374" spans="1:10" ht="24.75" customHeight="1">
      <c r="A374" s="129"/>
      <c r="B374" s="118"/>
      <c r="C374" s="106"/>
      <c r="D374" s="118"/>
      <c r="E374" s="120"/>
      <c r="F374" s="105"/>
      <c r="G374" s="105"/>
      <c r="H374" s="2"/>
      <c r="I374" s="3"/>
      <c r="J374" s="3"/>
    </row>
    <row r="375" spans="1:10" ht="20.25" customHeight="1">
      <c r="A375" s="129" t="s">
        <v>4</v>
      </c>
      <c r="B375" s="118">
        <v>3</v>
      </c>
      <c r="C375" s="106" t="s">
        <v>374</v>
      </c>
      <c r="D375" s="118"/>
      <c r="E375" s="120">
        <v>23.383</v>
      </c>
      <c r="F375" s="105"/>
      <c r="G375" s="105"/>
      <c r="H375" s="2"/>
      <c r="I375" s="3"/>
      <c r="J375" s="3"/>
    </row>
    <row r="376" spans="1:10" ht="19.5" customHeight="1">
      <c r="A376" s="129"/>
      <c r="B376" s="118"/>
      <c r="C376" s="106" t="s">
        <v>375</v>
      </c>
      <c r="D376" s="118"/>
      <c r="E376" s="120">
        <v>30.672</v>
      </c>
      <c r="F376" s="105"/>
      <c r="G376" s="105"/>
      <c r="H376" s="2"/>
      <c r="I376" s="3"/>
      <c r="J376" s="3"/>
    </row>
    <row r="377" spans="1:10" ht="18.75" customHeight="1">
      <c r="A377" s="129"/>
      <c r="B377" s="118"/>
      <c r="C377" s="106" t="s">
        <v>376</v>
      </c>
      <c r="D377" s="118"/>
      <c r="E377" s="120">
        <v>30.459</v>
      </c>
      <c r="F377" s="105"/>
      <c r="G377" s="105"/>
      <c r="H377" s="2"/>
      <c r="I377" s="3"/>
      <c r="J377" s="3"/>
    </row>
    <row r="378" spans="1:10" ht="19.5" customHeight="1">
      <c r="A378" s="129"/>
      <c r="B378" s="118"/>
      <c r="C378" s="106" t="s">
        <v>377</v>
      </c>
      <c r="D378" s="118"/>
      <c r="E378" s="120">
        <v>33.66</v>
      </c>
      <c r="F378" s="105"/>
      <c r="G378" s="105"/>
      <c r="H378" s="2"/>
      <c r="I378" s="3"/>
      <c r="J378" s="3"/>
    </row>
    <row r="379" spans="1:10" ht="19.5" customHeight="1">
      <c r="A379" s="129"/>
      <c r="B379" s="118"/>
      <c r="C379" s="106" t="s">
        <v>378</v>
      </c>
      <c r="D379" s="118"/>
      <c r="E379" s="120">
        <v>4.489</v>
      </c>
      <c r="F379" s="105"/>
      <c r="G379" s="105"/>
      <c r="H379" s="2"/>
      <c r="I379" s="3"/>
      <c r="J379" s="3"/>
    </row>
    <row r="380" spans="1:10" ht="17.25" customHeight="1">
      <c r="A380" s="129"/>
      <c r="B380" s="118"/>
      <c r="C380" s="106" t="s">
        <v>379</v>
      </c>
      <c r="D380" s="118"/>
      <c r="E380" s="120">
        <v>10.906</v>
      </c>
      <c r="F380" s="105"/>
      <c r="G380" s="105"/>
      <c r="H380" s="2"/>
      <c r="I380" s="3"/>
      <c r="J380" s="3"/>
    </row>
    <row r="381" spans="1:10" ht="18" customHeight="1">
      <c r="A381" s="129"/>
      <c r="B381" s="118"/>
      <c r="C381" s="106"/>
      <c r="D381" s="118"/>
      <c r="E381" s="120"/>
      <c r="F381" s="105"/>
      <c r="G381" s="105"/>
      <c r="H381" s="2"/>
      <c r="I381" s="3"/>
      <c r="J381" s="3"/>
    </row>
    <row r="382" spans="1:10" ht="17.25" customHeight="1">
      <c r="A382" s="129" t="s">
        <v>4</v>
      </c>
      <c r="B382" s="129">
        <v>4</v>
      </c>
      <c r="C382" s="106" t="s">
        <v>380</v>
      </c>
      <c r="D382" s="118"/>
      <c r="E382" s="120">
        <v>20.5</v>
      </c>
      <c r="F382" s="105"/>
      <c r="G382" s="105"/>
      <c r="H382" s="2"/>
      <c r="I382" s="3"/>
      <c r="J382" s="3"/>
    </row>
    <row r="383" spans="1:10" ht="24.75" customHeight="1">
      <c r="A383" s="128"/>
      <c r="B383" s="128"/>
      <c r="C383" s="17"/>
      <c r="D383" s="17"/>
      <c r="E383" s="96"/>
      <c r="F383" s="11"/>
      <c r="G383" s="11"/>
      <c r="H383" s="2"/>
      <c r="I383" s="3"/>
      <c r="J383" s="3"/>
    </row>
    <row r="384" spans="1:10" ht="19.5" customHeight="1">
      <c r="A384" s="128">
        <v>67</v>
      </c>
      <c r="B384" s="128">
        <v>963051113</v>
      </c>
      <c r="C384" s="17" t="s">
        <v>381</v>
      </c>
      <c r="D384" s="17" t="s">
        <v>95</v>
      </c>
      <c r="E384" s="96">
        <v>1.45</v>
      </c>
      <c r="F384" s="11">
        <v>0</v>
      </c>
      <c r="G384" s="11">
        <f>E384*F384</f>
        <v>0</v>
      </c>
      <c r="H384" s="2"/>
      <c r="I384" s="3"/>
      <c r="J384" s="3"/>
    </row>
    <row r="385" spans="1:10" ht="19.5" customHeight="1">
      <c r="A385" s="128"/>
      <c r="B385" s="128"/>
      <c r="C385" s="106" t="s">
        <v>382</v>
      </c>
      <c r="D385" s="17"/>
      <c r="E385" s="96"/>
      <c r="F385" s="11"/>
      <c r="G385" s="11"/>
      <c r="H385" s="2"/>
      <c r="I385" s="3"/>
      <c r="J385" s="3"/>
    </row>
    <row r="386" spans="1:10" ht="18.75" customHeight="1">
      <c r="A386" s="128"/>
      <c r="B386" s="128"/>
      <c r="C386" s="17"/>
      <c r="D386" s="17"/>
      <c r="E386" s="96"/>
      <c r="F386" s="11"/>
      <c r="G386" s="11"/>
      <c r="H386" s="2"/>
      <c r="I386" s="3"/>
      <c r="J386" s="3"/>
    </row>
    <row r="387" spans="1:10" ht="19.5" customHeight="1">
      <c r="A387" s="128">
        <v>68</v>
      </c>
      <c r="B387" s="128">
        <v>963053936</v>
      </c>
      <c r="C387" s="17" t="s">
        <v>383</v>
      </c>
      <c r="D387" s="17" t="s">
        <v>109</v>
      </c>
      <c r="E387" s="96">
        <v>1.45</v>
      </c>
      <c r="F387" s="11">
        <v>0</v>
      </c>
      <c r="G387" s="11">
        <f>E387*F387</f>
        <v>0</v>
      </c>
      <c r="H387" s="2"/>
      <c r="I387" s="3"/>
      <c r="J387" s="3"/>
    </row>
    <row r="388" spans="1:10" ht="18.75" customHeight="1">
      <c r="A388" s="128"/>
      <c r="B388" s="128"/>
      <c r="C388" s="106" t="s">
        <v>384</v>
      </c>
      <c r="D388" s="17"/>
      <c r="E388" s="96"/>
      <c r="F388" s="11"/>
      <c r="G388" s="11"/>
      <c r="H388" s="2"/>
      <c r="I388" s="3"/>
      <c r="J388" s="3"/>
    </row>
    <row r="389" spans="1:10" ht="15">
      <c r="A389" s="128"/>
      <c r="B389" s="128"/>
      <c r="C389" s="17"/>
      <c r="D389" s="17"/>
      <c r="E389" s="96"/>
      <c r="F389" s="11"/>
      <c r="G389" s="11"/>
      <c r="H389" s="2"/>
      <c r="I389" s="3"/>
      <c r="J389" s="3"/>
    </row>
    <row r="390" spans="1:10" ht="27.75" customHeight="1">
      <c r="A390" s="128">
        <v>69</v>
      </c>
      <c r="B390" s="128">
        <v>962032231</v>
      </c>
      <c r="C390" s="17" t="s">
        <v>385</v>
      </c>
      <c r="D390" s="17" t="s">
        <v>95</v>
      </c>
      <c r="E390" s="96">
        <v>10.896</v>
      </c>
      <c r="F390" s="11">
        <v>0</v>
      </c>
      <c r="G390" s="11">
        <f>E390*F390</f>
        <v>0</v>
      </c>
      <c r="H390" s="2"/>
      <c r="I390" s="3"/>
      <c r="J390" s="3"/>
    </row>
    <row r="391" spans="1:10" ht="15">
      <c r="A391" s="129" t="s">
        <v>4</v>
      </c>
      <c r="B391" s="129" t="s">
        <v>228</v>
      </c>
      <c r="C391" s="106" t="s">
        <v>386</v>
      </c>
      <c r="D391" s="118"/>
      <c r="E391" s="123">
        <v>4.875</v>
      </c>
      <c r="F391" s="105"/>
      <c r="G391" s="105"/>
      <c r="H391" s="2"/>
      <c r="I391" s="3"/>
      <c r="J391" s="3"/>
    </row>
    <row r="392" spans="1:10" ht="15">
      <c r="A392" s="129" t="s">
        <v>4</v>
      </c>
      <c r="B392" s="118">
        <v>3</v>
      </c>
      <c r="C392" s="106" t="s">
        <v>387</v>
      </c>
      <c r="D392" s="118"/>
      <c r="E392" s="123">
        <v>1.144</v>
      </c>
      <c r="F392" s="105"/>
      <c r="G392" s="105"/>
      <c r="H392" s="2"/>
      <c r="I392" s="3"/>
      <c r="J392" s="3"/>
    </row>
    <row r="393" spans="1:10" ht="15">
      <c r="A393" s="129" t="s">
        <v>4</v>
      </c>
      <c r="B393" s="118">
        <v>1</v>
      </c>
      <c r="C393" s="106" t="s">
        <v>388</v>
      </c>
      <c r="D393" s="118"/>
      <c r="E393" s="123">
        <v>1.144</v>
      </c>
      <c r="F393" s="105"/>
      <c r="G393" s="105"/>
      <c r="H393" s="2"/>
      <c r="I393" s="3"/>
      <c r="J393" s="3"/>
    </row>
    <row r="394" spans="1:10" ht="15">
      <c r="A394" s="129" t="s">
        <v>4</v>
      </c>
      <c r="B394" s="118">
        <v>4</v>
      </c>
      <c r="C394" s="106" t="s">
        <v>389</v>
      </c>
      <c r="D394" s="118"/>
      <c r="E394" s="123">
        <v>3.733</v>
      </c>
      <c r="F394" s="105"/>
      <c r="G394" s="105"/>
      <c r="H394" s="2"/>
      <c r="I394" s="3"/>
      <c r="J394" s="3"/>
    </row>
    <row r="395" spans="1:10" ht="15">
      <c r="A395" s="128"/>
      <c r="B395" s="17"/>
      <c r="C395" s="17"/>
      <c r="D395" s="17"/>
      <c r="E395" s="96"/>
      <c r="F395" s="11"/>
      <c r="G395" s="11"/>
      <c r="H395" s="2"/>
      <c r="I395" s="3"/>
      <c r="J395" s="3"/>
    </row>
    <row r="396" spans="1:10" ht="15">
      <c r="A396" s="128">
        <v>70</v>
      </c>
      <c r="B396" s="17" t="s">
        <v>390</v>
      </c>
      <c r="C396" s="17" t="s">
        <v>391</v>
      </c>
      <c r="D396" s="17" t="s">
        <v>183</v>
      </c>
      <c r="E396" s="96">
        <v>2</v>
      </c>
      <c r="F396" s="11">
        <v>0</v>
      </c>
      <c r="G396" s="11">
        <f>E396*F396</f>
        <v>0</v>
      </c>
      <c r="H396" s="2"/>
      <c r="I396" s="3"/>
      <c r="J396" s="3"/>
    </row>
    <row r="397" spans="1:10" ht="15">
      <c r="A397" s="128" t="s">
        <v>4</v>
      </c>
      <c r="B397" s="118" t="s">
        <v>392</v>
      </c>
      <c r="C397" s="17"/>
      <c r="D397" s="17"/>
      <c r="E397" s="96"/>
      <c r="F397" s="11"/>
      <c r="G397" s="11"/>
      <c r="H397" s="2"/>
      <c r="I397" s="3"/>
      <c r="J397" s="3"/>
    </row>
    <row r="398" spans="1:10" ht="15">
      <c r="A398" s="128"/>
      <c r="B398" s="17"/>
      <c r="C398" s="17"/>
      <c r="D398" s="17"/>
      <c r="E398" s="96"/>
      <c r="F398" s="11"/>
      <c r="G398" s="11"/>
      <c r="H398" s="2"/>
      <c r="I398" s="3"/>
      <c r="J398" s="3"/>
    </row>
    <row r="399" spans="1:10" ht="15">
      <c r="A399" s="128">
        <v>71</v>
      </c>
      <c r="B399" s="128">
        <v>963042819</v>
      </c>
      <c r="C399" s="17" t="s">
        <v>393</v>
      </c>
      <c r="D399" s="17" t="s">
        <v>186</v>
      </c>
      <c r="E399" s="96">
        <v>24.15</v>
      </c>
      <c r="F399" s="11">
        <v>0</v>
      </c>
      <c r="G399" s="11">
        <f>E399*F399</f>
        <v>0</v>
      </c>
      <c r="H399" s="2"/>
      <c r="I399" s="3"/>
      <c r="J399" s="3"/>
    </row>
    <row r="400" spans="1:7" ht="15">
      <c r="A400" s="128"/>
      <c r="B400" s="17"/>
      <c r="C400" s="106" t="s">
        <v>394</v>
      </c>
      <c r="D400" s="17"/>
      <c r="E400" s="96"/>
      <c r="F400" s="11"/>
      <c r="G400" s="11"/>
    </row>
    <row r="401" spans="1:7" ht="15">
      <c r="A401" s="128"/>
      <c r="B401" s="17"/>
      <c r="C401" s="17"/>
      <c r="D401" s="17"/>
      <c r="E401" s="96"/>
      <c r="F401" s="11"/>
      <c r="G401" s="11"/>
    </row>
    <row r="402" spans="1:7" ht="15">
      <c r="A402" s="128">
        <v>72</v>
      </c>
      <c r="B402" s="17" t="s">
        <v>395</v>
      </c>
      <c r="C402" s="17" t="s">
        <v>396</v>
      </c>
      <c r="D402" s="17" t="s">
        <v>95</v>
      </c>
      <c r="E402" s="96">
        <v>13.67</v>
      </c>
      <c r="F402" s="11">
        <v>0</v>
      </c>
      <c r="G402" s="11">
        <f>E402*F402</f>
        <v>0</v>
      </c>
    </row>
    <row r="403" spans="1:7" ht="15">
      <c r="A403" s="129" t="s">
        <v>4</v>
      </c>
      <c r="B403" s="118" t="s">
        <v>291</v>
      </c>
      <c r="C403" s="106" t="s">
        <v>397</v>
      </c>
      <c r="D403" s="118"/>
      <c r="E403" s="123"/>
      <c r="F403" s="105"/>
      <c r="G403" s="105"/>
    </row>
    <row r="404" spans="1:7" ht="15">
      <c r="A404" s="129" t="s">
        <v>4</v>
      </c>
      <c r="B404" s="118" t="s">
        <v>292</v>
      </c>
      <c r="C404" s="106" t="s">
        <v>293</v>
      </c>
      <c r="D404" s="118"/>
      <c r="E404" s="123"/>
      <c r="F404" s="105"/>
      <c r="G404" s="105"/>
    </row>
    <row r="405" spans="1:7" ht="15">
      <c r="A405" s="129" t="s">
        <v>4</v>
      </c>
      <c r="B405" s="118" t="s">
        <v>294</v>
      </c>
      <c r="C405" s="106" t="s">
        <v>295</v>
      </c>
      <c r="D405" s="118"/>
      <c r="E405" s="123"/>
      <c r="F405" s="105"/>
      <c r="G405" s="105"/>
    </row>
    <row r="406" spans="1:7" ht="15">
      <c r="A406" s="129"/>
      <c r="B406" s="118"/>
      <c r="C406" s="106" t="s">
        <v>398</v>
      </c>
      <c r="D406" s="118"/>
      <c r="E406" s="123"/>
      <c r="F406" s="105"/>
      <c r="G406" s="105"/>
    </row>
    <row r="407" spans="1:7" ht="15">
      <c r="A407" s="129"/>
      <c r="B407" s="118"/>
      <c r="C407" s="106" t="s">
        <v>399</v>
      </c>
      <c r="D407" s="118"/>
      <c r="E407" s="123"/>
      <c r="F407" s="105"/>
      <c r="G407" s="105"/>
    </row>
    <row r="408" spans="1:7" ht="15">
      <c r="A408" s="128"/>
      <c r="B408" s="17"/>
      <c r="C408" s="17"/>
      <c r="D408" s="17"/>
      <c r="E408" s="96"/>
      <c r="F408" s="11"/>
      <c r="G408" s="11"/>
    </row>
    <row r="409" spans="1:7" ht="15">
      <c r="A409" s="128">
        <v>73</v>
      </c>
      <c r="B409" s="17" t="s">
        <v>400</v>
      </c>
      <c r="C409" s="17" t="s">
        <v>401</v>
      </c>
      <c r="D409" s="17" t="s">
        <v>186</v>
      </c>
      <c r="E409" s="96">
        <v>304.78</v>
      </c>
      <c r="F409" s="11">
        <v>0</v>
      </c>
      <c r="G409" s="11">
        <f>E409*F409</f>
        <v>0</v>
      </c>
    </row>
    <row r="410" spans="1:7" ht="15">
      <c r="A410" s="129" t="s">
        <v>4</v>
      </c>
      <c r="B410" s="118" t="s">
        <v>319</v>
      </c>
      <c r="C410" s="106" t="s">
        <v>402</v>
      </c>
      <c r="D410" s="118"/>
      <c r="E410" s="120">
        <v>91.94</v>
      </c>
      <c r="F410" s="105"/>
      <c r="G410" s="105"/>
    </row>
    <row r="411" spans="1:7" ht="15">
      <c r="A411" s="129" t="s">
        <v>4</v>
      </c>
      <c r="B411" s="118" t="s">
        <v>96</v>
      </c>
      <c r="C411" s="106" t="s">
        <v>403</v>
      </c>
      <c r="D411" s="118"/>
      <c r="E411" s="120">
        <v>10.84</v>
      </c>
      <c r="F411" s="105"/>
      <c r="G411" s="105"/>
    </row>
    <row r="412" spans="1:7" ht="15">
      <c r="A412" s="129" t="s">
        <v>4</v>
      </c>
      <c r="B412" s="118" t="s">
        <v>404</v>
      </c>
      <c r="C412" s="106" t="s">
        <v>405</v>
      </c>
      <c r="D412" s="118"/>
      <c r="E412" s="120">
        <v>14</v>
      </c>
      <c r="F412" s="105"/>
      <c r="G412" s="105"/>
    </row>
    <row r="413" spans="1:7" ht="15">
      <c r="A413" s="129"/>
      <c r="B413" s="118"/>
      <c r="C413" s="106" t="s">
        <v>406</v>
      </c>
      <c r="D413" s="118"/>
      <c r="E413" s="120">
        <v>28</v>
      </c>
      <c r="F413" s="105"/>
      <c r="G413" s="105"/>
    </row>
    <row r="414" spans="1:7" ht="15">
      <c r="A414" s="129" t="s">
        <v>4</v>
      </c>
      <c r="B414" s="118" t="s">
        <v>110</v>
      </c>
      <c r="C414" s="106" t="s">
        <v>407</v>
      </c>
      <c r="D414" s="118"/>
      <c r="E414" s="120">
        <v>160</v>
      </c>
      <c r="F414" s="105"/>
      <c r="G414" s="105"/>
    </row>
    <row r="415" spans="1:7" ht="15">
      <c r="A415" s="128"/>
      <c r="B415" s="17"/>
      <c r="C415" s="101"/>
      <c r="D415" s="17"/>
      <c r="E415" s="122"/>
      <c r="F415" s="11"/>
      <c r="G415" s="11"/>
    </row>
    <row r="416" spans="1:7" ht="15">
      <c r="A416" s="128">
        <v>74</v>
      </c>
      <c r="B416" s="17" t="s">
        <v>408</v>
      </c>
      <c r="C416" s="17" t="s">
        <v>409</v>
      </c>
      <c r="D416" s="17" t="s">
        <v>95</v>
      </c>
      <c r="E416" s="96">
        <v>1.998</v>
      </c>
      <c r="F416" s="11">
        <v>0</v>
      </c>
      <c r="G416" s="11">
        <f>E416*F416</f>
        <v>0</v>
      </c>
    </row>
    <row r="417" spans="1:7" ht="15">
      <c r="A417" s="129"/>
      <c r="B417" s="118"/>
      <c r="C417" s="106" t="s">
        <v>410</v>
      </c>
      <c r="D417" s="118"/>
      <c r="E417" s="120">
        <v>1.713</v>
      </c>
      <c r="F417" s="105"/>
      <c r="G417" s="105"/>
    </row>
    <row r="418" spans="1:7" ht="15">
      <c r="A418" s="129"/>
      <c r="B418" s="118"/>
      <c r="C418" s="106" t="s">
        <v>411</v>
      </c>
      <c r="D418" s="118"/>
      <c r="E418" s="120">
        <v>0.285</v>
      </c>
      <c r="F418" s="105"/>
      <c r="G418" s="105"/>
    </row>
    <row r="419" spans="1:7" ht="15">
      <c r="A419" s="128"/>
      <c r="B419" s="17"/>
      <c r="C419" s="17"/>
      <c r="D419" s="17"/>
      <c r="E419" s="96"/>
      <c r="F419" s="11"/>
      <c r="G419" s="11"/>
    </row>
    <row r="420" spans="1:7" ht="15">
      <c r="A420" s="128">
        <v>75</v>
      </c>
      <c r="B420" s="17" t="s">
        <v>412</v>
      </c>
      <c r="C420" s="17" t="s">
        <v>413</v>
      </c>
      <c r="D420" s="17" t="s">
        <v>183</v>
      </c>
      <c r="E420" s="96">
        <v>96</v>
      </c>
      <c r="F420" s="11">
        <v>0</v>
      </c>
      <c r="G420" s="11">
        <f>E420*F420</f>
        <v>0</v>
      </c>
    </row>
    <row r="421" spans="1:7" ht="15">
      <c r="A421" s="128"/>
      <c r="B421" s="17"/>
      <c r="C421" s="106" t="s">
        <v>414</v>
      </c>
      <c r="D421" s="17"/>
      <c r="E421" s="96"/>
      <c r="F421" s="11"/>
      <c r="G421" s="11"/>
    </row>
    <row r="422" spans="1:7" ht="15">
      <c r="A422" s="128"/>
      <c r="B422" s="17"/>
      <c r="C422" s="101"/>
      <c r="D422" s="17"/>
      <c r="E422" s="96"/>
      <c r="F422" s="11"/>
      <c r="G422" s="11"/>
    </row>
    <row r="423" spans="1:7" ht="15">
      <c r="A423" s="25">
        <v>76</v>
      </c>
      <c r="B423" s="9" t="s">
        <v>415</v>
      </c>
      <c r="C423" s="9" t="s">
        <v>416</v>
      </c>
      <c r="D423" s="9" t="s">
        <v>186</v>
      </c>
      <c r="E423" s="10">
        <v>4.5</v>
      </c>
      <c r="F423" s="11">
        <v>0</v>
      </c>
      <c r="G423" s="11">
        <f>E423*F423</f>
        <v>0</v>
      </c>
    </row>
    <row r="424" spans="1:7" ht="15">
      <c r="A424" s="25"/>
      <c r="B424" s="9"/>
      <c r="C424" s="106" t="s">
        <v>417</v>
      </c>
      <c r="D424" s="9"/>
      <c r="E424" s="10"/>
      <c r="F424" s="11"/>
      <c r="G424" s="11"/>
    </row>
    <row r="425" spans="1:7" ht="15">
      <c r="A425" s="25"/>
      <c r="B425" s="9"/>
      <c r="C425" s="101"/>
      <c r="D425" s="9"/>
      <c r="E425" s="10"/>
      <c r="F425" s="11"/>
      <c r="G425" s="11"/>
    </row>
    <row r="426" spans="1:7" ht="15">
      <c r="A426" s="25">
        <v>77</v>
      </c>
      <c r="B426" s="9" t="s">
        <v>418</v>
      </c>
      <c r="C426" s="17" t="s">
        <v>419</v>
      </c>
      <c r="D426" s="9" t="s">
        <v>186</v>
      </c>
      <c r="E426" s="10">
        <v>21</v>
      </c>
      <c r="F426" s="11">
        <v>0</v>
      </c>
      <c r="G426" s="11">
        <f>E426*F426</f>
        <v>0</v>
      </c>
    </row>
    <row r="427" spans="1:7" ht="15">
      <c r="A427" s="25"/>
      <c r="B427" s="9"/>
      <c r="C427" s="17" t="s">
        <v>420</v>
      </c>
      <c r="D427" s="9"/>
      <c r="E427" s="10"/>
      <c r="F427" s="11"/>
      <c r="G427" s="11"/>
    </row>
    <row r="428" spans="1:7" ht="15">
      <c r="A428" s="25"/>
      <c r="B428" s="9"/>
      <c r="C428" s="107">
        <v>7</v>
      </c>
      <c r="D428" s="9"/>
      <c r="E428" s="10"/>
      <c r="F428" s="11"/>
      <c r="G428" s="11"/>
    </row>
    <row r="429" spans="1:7" ht="15">
      <c r="A429" s="25"/>
      <c r="B429" s="9"/>
      <c r="C429" s="106" t="s">
        <v>405</v>
      </c>
      <c r="D429" s="9"/>
      <c r="E429" s="10"/>
      <c r="F429" s="11"/>
      <c r="G429" s="11"/>
    </row>
    <row r="430" spans="1:7" ht="15">
      <c r="A430" s="25"/>
      <c r="B430" s="9"/>
      <c r="C430" s="17"/>
      <c r="D430" s="9"/>
      <c r="E430" s="10"/>
      <c r="F430" s="11"/>
      <c r="G430" s="11"/>
    </row>
    <row r="431" spans="1:7" ht="15">
      <c r="A431" s="25">
        <v>78</v>
      </c>
      <c r="B431" s="9" t="s">
        <v>421</v>
      </c>
      <c r="C431" s="17" t="s">
        <v>422</v>
      </c>
      <c r="D431" s="9" t="s">
        <v>95</v>
      </c>
      <c r="E431" s="10">
        <v>0.242</v>
      </c>
      <c r="F431" s="11">
        <v>0</v>
      </c>
      <c r="G431" s="11">
        <f>E431*F431</f>
        <v>0</v>
      </c>
    </row>
    <row r="432" spans="1:7" ht="15">
      <c r="A432" s="25" t="s">
        <v>4</v>
      </c>
      <c r="B432" s="9" t="s">
        <v>423</v>
      </c>
      <c r="C432" s="106" t="s">
        <v>424</v>
      </c>
      <c r="D432" s="9"/>
      <c r="E432" s="10"/>
      <c r="F432" s="11"/>
      <c r="G432" s="11"/>
    </row>
    <row r="433" spans="1:7" ht="15">
      <c r="A433" s="25"/>
      <c r="B433" s="9"/>
      <c r="C433" s="17"/>
      <c r="D433" s="9"/>
      <c r="E433" s="10"/>
      <c r="F433" s="11"/>
      <c r="G433" s="11"/>
    </row>
    <row r="434" spans="1:7" ht="15">
      <c r="A434" s="25">
        <v>79</v>
      </c>
      <c r="B434" s="9" t="s">
        <v>425</v>
      </c>
      <c r="C434" s="9" t="s">
        <v>426</v>
      </c>
      <c r="D434" s="9" t="s">
        <v>186</v>
      </c>
      <c r="E434" s="10">
        <v>16</v>
      </c>
      <c r="F434" s="11">
        <v>0</v>
      </c>
      <c r="G434" s="11">
        <f>E434*F434</f>
        <v>0</v>
      </c>
    </row>
    <row r="435" spans="1:7" ht="15">
      <c r="A435" s="25"/>
      <c r="B435" s="9"/>
      <c r="C435" s="9"/>
      <c r="D435" s="9"/>
      <c r="E435" s="10"/>
      <c r="F435" s="11"/>
      <c r="G435" s="11"/>
    </row>
    <row r="436" spans="1:7" ht="15">
      <c r="A436" s="25">
        <v>80</v>
      </c>
      <c r="B436" s="9" t="s">
        <v>427</v>
      </c>
      <c r="C436" s="9" t="s">
        <v>428</v>
      </c>
      <c r="D436" s="9" t="s">
        <v>183</v>
      </c>
      <c r="E436" s="10">
        <v>1</v>
      </c>
      <c r="F436" s="11">
        <v>0</v>
      </c>
      <c r="G436" s="11">
        <f>E436*F436</f>
        <v>0</v>
      </c>
    </row>
    <row r="437" spans="1:7" ht="15">
      <c r="A437" s="25"/>
      <c r="B437" s="9"/>
      <c r="C437" s="9"/>
      <c r="D437" s="9"/>
      <c r="E437" s="10"/>
      <c r="F437" s="11"/>
      <c r="G437" s="11"/>
    </row>
    <row r="438" spans="1:7" ht="15">
      <c r="A438" s="25">
        <v>81</v>
      </c>
      <c r="B438" s="9" t="s">
        <v>429</v>
      </c>
      <c r="C438" s="9" t="s">
        <v>430</v>
      </c>
      <c r="D438" s="9" t="s">
        <v>183</v>
      </c>
      <c r="E438" s="10">
        <v>5</v>
      </c>
      <c r="F438" s="11">
        <v>0</v>
      </c>
      <c r="G438" s="11">
        <f>E438*F438</f>
        <v>0</v>
      </c>
    </row>
    <row r="439" spans="1:7" ht="15">
      <c r="A439" s="25"/>
      <c r="B439" s="9"/>
      <c r="C439" s="98" t="s">
        <v>431</v>
      </c>
      <c r="D439" s="9"/>
      <c r="E439" s="10"/>
      <c r="F439" s="11"/>
      <c r="G439" s="11"/>
    </row>
    <row r="440" spans="1:7" ht="15">
      <c r="A440" s="25"/>
      <c r="B440" s="9"/>
      <c r="C440" s="9"/>
      <c r="D440" s="9"/>
      <c r="E440" s="10"/>
      <c r="F440" s="11"/>
      <c r="G440" s="11"/>
    </row>
    <row r="441" spans="1:7" ht="15">
      <c r="A441" s="25">
        <v>82</v>
      </c>
      <c r="B441" s="9" t="s">
        <v>432</v>
      </c>
      <c r="C441" s="9" t="s">
        <v>433</v>
      </c>
      <c r="D441" s="9" t="s">
        <v>95</v>
      </c>
      <c r="E441" s="10">
        <v>1.025</v>
      </c>
      <c r="F441" s="11">
        <v>0</v>
      </c>
      <c r="G441" s="11">
        <f>E441*F441</f>
        <v>0</v>
      </c>
    </row>
    <row r="442" spans="1:7" ht="15">
      <c r="A442" s="25" t="s">
        <v>4</v>
      </c>
      <c r="B442" s="9" t="s">
        <v>283</v>
      </c>
      <c r="C442" s="106" t="s">
        <v>434</v>
      </c>
      <c r="D442" s="9"/>
      <c r="E442" s="10"/>
      <c r="F442" s="11"/>
      <c r="G442" s="11"/>
    </row>
    <row r="443" spans="1:7" ht="15">
      <c r="A443" s="25"/>
      <c r="B443" s="9"/>
      <c r="C443" s="101"/>
      <c r="D443" s="9"/>
      <c r="E443" s="10"/>
      <c r="F443" s="11"/>
      <c r="G443" s="11"/>
    </row>
    <row r="444" spans="1:7" ht="15">
      <c r="A444" s="25">
        <v>83</v>
      </c>
      <c r="B444" s="9" t="s">
        <v>435</v>
      </c>
      <c r="C444" s="17" t="s">
        <v>436</v>
      </c>
      <c r="D444" s="9" t="s">
        <v>186</v>
      </c>
      <c r="E444" s="10">
        <v>36.6</v>
      </c>
      <c r="F444" s="11">
        <v>0</v>
      </c>
      <c r="G444" s="11">
        <f>E444*F444</f>
        <v>0</v>
      </c>
    </row>
    <row r="445" spans="1:7" ht="15">
      <c r="A445" s="295" t="s">
        <v>4</v>
      </c>
      <c r="B445" s="98">
        <v>1</v>
      </c>
      <c r="C445" s="106" t="s">
        <v>437</v>
      </c>
      <c r="D445" s="9"/>
      <c r="E445" s="10"/>
      <c r="F445" s="11"/>
      <c r="G445" s="11"/>
    </row>
    <row r="446" spans="1:7" ht="15">
      <c r="A446" s="295" t="s">
        <v>4</v>
      </c>
      <c r="B446" s="98">
        <v>2</v>
      </c>
      <c r="C446" s="106" t="s">
        <v>437</v>
      </c>
      <c r="D446" s="9"/>
      <c r="E446" s="10"/>
      <c r="F446" s="11"/>
      <c r="G446" s="11"/>
    </row>
    <row r="447" spans="1:7" ht="15">
      <c r="A447" s="295" t="s">
        <v>4</v>
      </c>
      <c r="B447" s="98">
        <v>3</v>
      </c>
      <c r="C447" s="106" t="s">
        <v>437</v>
      </c>
      <c r="D447" s="9"/>
      <c r="E447" s="10"/>
      <c r="F447" s="11"/>
      <c r="G447" s="11"/>
    </row>
    <row r="448" spans="1:7" ht="15">
      <c r="A448" s="25"/>
      <c r="B448" s="9"/>
      <c r="C448" s="101"/>
      <c r="D448" s="9"/>
      <c r="E448" s="10"/>
      <c r="F448" s="11"/>
      <c r="G448" s="11"/>
    </row>
    <row r="449" spans="1:7" ht="15">
      <c r="A449" s="25">
        <v>84</v>
      </c>
      <c r="B449" s="9" t="s">
        <v>438</v>
      </c>
      <c r="C449" s="17" t="s">
        <v>439</v>
      </c>
      <c r="D449" s="9" t="s">
        <v>186</v>
      </c>
      <c r="E449" s="10">
        <v>33.1</v>
      </c>
      <c r="F449" s="11">
        <v>0</v>
      </c>
      <c r="G449" s="11">
        <f>E449*F449</f>
        <v>0</v>
      </c>
    </row>
    <row r="450" spans="1:7" ht="15">
      <c r="A450" s="295" t="s">
        <v>4</v>
      </c>
      <c r="B450" s="98">
        <v>1</v>
      </c>
      <c r="C450" s="126">
        <v>4.1</v>
      </c>
      <c r="D450" s="98"/>
      <c r="E450" s="108"/>
      <c r="F450" s="105"/>
      <c r="G450" s="11"/>
    </row>
    <row r="451" spans="1:7" ht="15">
      <c r="A451" s="295" t="s">
        <v>4</v>
      </c>
      <c r="B451" s="98">
        <v>2</v>
      </c>
      <c r="C451" s="106" t="s">
        <v>187</v>
      </c>
      <c r="D451" s="98"/>
      <c r="E451" s="108"/>
      <c r="F451" s="105"/>
      <c r="G451" s="11"/>
    </row>
    <row r="452" spans="1:7" ht="15">
      <c r="A452" s="295" t="s">
        <v>4</v>
      </c>
      <c r="B452" s="98">
        <v>3</v>
      </c>
      <c r="C452" s="106" t="s">
        <v>440</v>
      </c>
      <c r="D452" s="98"/>
      <c r="E452" s="108"/>
      <c r="F452" s="105"/>
      <c r="G452" s="11"/>
    </row>
    <row r="453" spans="1:7" ht="15">
      <c r="A453" s="25"/>
      <c r="B453" s="9"/>
      <c r="C453" s="101"/>
      <c r="D453" s="9"/>
      <c r="E453" s="10"/>
      <c r="F453" s="11"/>
      <c r="G453" s="11"/>
    </row>
    <row r="454" spans="1:7" ht="15">
      <c r="A454" s="25">
        <v>85</v>
      </c>
      <c r="B454" s="9" t="s">
        <v>441</v>
      </c>
      <c r="C454" s="17" t="s">
        <v>442</v>
      </c>
      <c r="D454" s="9" t="s">
        <v>109</v>
      </c>
      <c r="E454" s="10">
        <v>36.196</v>
      </c>
      <c r="F454" s="11">
        <v>0</v>
      </c>
      <c r="G454" s="11">
        <f>E454*F454</f>
        <v>0</v>
      </c>
    </row>
    <row r="455" spans="1:7" ht="15">
      <c r="A455" s="25" t="s">
        <v>4</v>
      </c>
      <c r="B455" s="9" t="s">
        <v>4</v>
      </c>
      <c r="C455" s="118" t="s">
        <v>443</v>
      </c>
      <c r="D455" s="9"/>
      <c r="E455" s="10"/>
      <c r="F455" s="11"/>
      <c r="G455" s="11"/>
    </row>
    <row r="456" spans="1:7" ht="15">
      <c r="A456" s="25"/>
      <c r="B456" s="9"/>
      <c r="C456" s="17"/>
      <c r="D456" s="9"/>
      <c r="E456" s="10"/>
      <c r="F456" s="11"/>
      <c r="G456" s="11"/>
    </row>
    <row r="457" spans="1:7" ht="15">
      <c r="A457" s="25">
        <v>86</v>
      </c>
      <c r="B457" s="9" t="s">
        <v>444</v>
      </c>
      <c r="C457" s="17" t="s">
        <v>445</v>
      </c>
      <c r="D457" s="9" t="s">
        <v>109</v>
      </c>
      <c r="E457" s="10">
        <v>111.989</v>
      </c>
      <c r="F457" s="11">
        <v>0</v>
      </c>
      <c r="G457" s="11">
        <f>E457*F457</f>
        <v>0</v>
      </c>
    </row>
    <row r="458" spans="1:7" ht="15">
      <c r="A458" s="25"/>
      <c r="B458" s="9"/>
      <c r="C458" s="118" t="s">
        <v>446</v>
      </c>
      <c r="D458" s="9"/>
      <c r="E458" s="10"/>
      <c r="F458" s="11"/>
      <c r="G458" s="11"/>
    </row>
    <row r="459" spans="1:7" ht="15">
      <c r="A459" s="25"/>
      <c r="B459" s="9"/>
      <c r="C459" s="17"/>
      <c r="D459" s="9"/>
      <c r="E459" s="10"/>
      <c r="F459" s="11"/>
      <c r="G459" s="11"/>
    </row>
    <row r="460" spans="1:7" ht="15">
      <c r="A460" s="25">
        <v>87</v>
      </c>
      <c r="B460" s="9" t="s">
        <v>447</v>
      </c>
      <c r="C460" s="17" t="s">
        <v>448</v>
      </c>
      <c r="D460" s="9" t="s">
        <v>95</v>
      </c>
      <c r="E460" s="10">
        <v>7.313</v>
      </c>
      <c r="F460" s="11">
        <v>0</v>
      </c>
      <c r="G460" s="11">
        <f>E460*F460</f>
        <v>0</v>
      </c>
    </row>
    <row r="461" spans="1:7" ht="15">
      <c r="A461" s="295" t="s">
        <v>4</v>
      </c>
      <c r="B461" s="98" t="s">
        <v>449</v>
      </c>
      <c r="C461" s="106" t="s">
        <v>450</v>
      </c>
      <c r="D461" s="9"/>
      <c r="E461" s="10"/>
      <c r="F461" s="11"/>
      <c r="G461" s="11"/>
    </row>
    <row r="462" spans="1:7" ht="15">
      <c r="A462" s="25"/>
      <c r="B462" s="9"/>
      <c r="C462" s="101"/>
      <c r="D462" s="9"/>
      <c r="E462" s="10"/>
      <c r="F462" s="11"/>
      <c r="G462" s="11"/>
    </row>
    <row r="463" spans="1:7" ht="15">
      <c r="A463" s="25">
        <v>88</v>
      </c>
      <c r="B463" s="9" t="s">
        <v>451</v>
      </c>
      <c r="C463" s="17" t="s">
        <v>452</v>
      </c>
      <c r="D463" s="9" t="s">
        <v>183</v>
      </c>
      <c r="E463" s="10">
        <v>96</v>
      </c>
      <c r="F463" s="11">
        <v>0</v>
      </c>
      <c r="G463" s="11">
        <f>E463*F463</f>
        <v>0</v>
      </c>
    </row>
    <row r="464" spans="1:7" ht="15">
      <c r="A464" s="25"/>
      <c r="B464" s="9"/>
      <c r="C464" s="106" t="s">
        <v>453</v>
      </c>
      <c r="D464" s="9"/>
      <c r="E464" s="10"/>
      <c r="F464" s="11"/>
      <c r="G464" s="11"/>
    </row>
    <row r="465" spans="1:7" ht="15">
      <c r="A465" s="25"/>
      <c r="B465" s="9"/>
      <c r="C465" s="9"/>
      <c r="D465" s="9"/>
      <c r="E465" s="10"/>
      <c r="F465" s="11"/>
      <c r="G465" s="11"/>
    </row>
    <row r="466" spans="1:7" ht="15">
      <c r="A466" s="25">
        <v>89</v>
      </c>
      <c r="B466" s="9" t="s">
        <v>454</v>
      </c>
      <c r="C466" s="9" t="s">
        <v>455</v>
      </c>
      <c r="D466" s="9" t="s">
        <v>132</v>
      </c>
      <c r="E466" s="10">
        <v>479.089</v>
      </c>
      <c r="F466" s="11">
        <v>0</v>
      </c>
      <c r="G466" s="11">
        <f aca="true" t="shared" si="0" ref="G466">E466*F466</f>
        <v>0</v>
      </c>
    </row>
    <row r="467" spans="1:7" ht="15">
      <c r="A467" s="25"/>
      <c r="B467" s="9"/>
      <c r="C467" s="9"/>
      <c r="D467" s="9"/>
      <c r="E467" s="10"/>
      <c r="F467" s="11"/>
      <c r="G467" s="11"/>
    </row>
    <row r="468" spans="1:7" ht="15">
      <c r="A468" s="25">
        <v>90</v>
      </c>
      <c r="B468" s="9" t="s">
        <v>456</v>
      </c>
      <c r="C468" s="9" t="s">
        <v>457</v>
      </c>
      <c r="D468" s="9" t="s">
        <v>132</v>
      </c>
      <c r="E468" s="10">
        <v>479.09</v>
      </c>
      <c r="F468" s="11">
        <v>0</v>
      </c>
      <c r="G468" s="11">
        <f aca="true" t="shared" si="1" ref="G468">E468*F468</f>
        <v>0</v>
      </c>
    </row>
    <row r="469" spans="1:7" ht="15">
      <c r="A469" s="25"/>
      <c r="B469" s="9"/>
      <c r="C469" s="9"/>
      <c r="D469" s="9"/>
      <c r="E469" s="10"/>
      <c r="F469" s="11"/>
      <c r="G469" s="11"/>
    </row>
    <row r="470" spans="1:7" ht="15">
      <c r="A470" s="25">
        <v>91</v>
      </c>
      <c r="B470" s="9" t="s">
        <v>458</v>
      </c>
      <c r="C470" s="9" t="s">
        <v>459</v>
      </c>
      <c r="D470" s="9" t="s">
        <v>132</v>
      </c>
      <c r="E470" s="10">
        <v>9581.78</v>
      </c>
      <c r="F470" s="11">
        <v>0</v>
      </c>
      <c r="G470" s="11">
        <f aca="true" t="shared" si="2" ref="G470">E470*F470</f>
        <v>0</v>
      </c>
    </row>
    <row r="471" spans="1:7" ht="15">
      <c r="A471" s="25"/>
      <c r="B471" s="9"/>
      <c r="C471" s="9"/>
      <c r="D471" s="9"/>
      <c r="E471" s="10"/>
      <c r="F471" s="11"/>
      <c r="G471" s="11"/>
    </row>
    <row r="472" spans="1:7" ht="15">
      <c r="A472" s="25">
        <v>92</v>
      </c>
      <c r="B472" s="9" t="s">
        <v>460</v>
      </c>
      <c r="C472" s="9" t="s">
        <v>461</v>
      </c>
      <c r="D472" s="9" t="s">
        <v>132</v>
      </c>
      <c r="E472" s="10">
        <v>479.089</v>
      </c>
      <c r="F472" s="11">
        <v>0</v>
      </c>
      <c r="G472" s="11">
        <f aca="true" t="shared" si="3" ref="G472">E472*F472</f>
        <v>0</v>
      </c>
    </row>
    <row r="473" spans="1:7" ht="15">
      <c r="A473" s="25"/>
      <c r="B473" s="9"/>
      <c r="C473" s="9"/>
      <c r="D473" s="9"/>
      <c r="E473" s="10"/>
      <c r="F473" s="11"/>
      <c r="G473" s="11"/>
    </row>
    <row r="474" spans="1:7" ht="15">
      <c r="A474" s="25">
        <v>93</v>
      </c>
      <c r="B474" s="9" t="s">
        <v>462</v>
      </c>
      <c r="C474" s="9" t="s">
        <v>463</v>
      </c>
      <c r="D474" s="9" t="s">
        <v>186</v>
      </c>
      <c r="E474" s="10">
        <v>15</v>
      </c>
      <c r="F474" s="11">
        <v>0</v>
      </c>
      <c r="G474" s="11">
        <f aca="true" t="shared" si="4" ref="G474">E474*F474</f>
        <v>0</v>
      </c>
    </row>
    <row r="475" spans="1:7" ht="15">
      <c r="A475" s="25"/>
      <c r="B475" s="9"/>
      <c r="C475" s="9"/>
      <c r="D475" s="9"/>
      <c r="E475" s="10"/>
      <c r="F475" s="11"/>
      <c r="G475" s="11"/>
    </row>
    <row r="476" spans="1:7" ht="15">
      <c r="A476" s="25">
        <v>94</v>
      </c>
      <c r="B476" s="9" t="s">
        <v>2285</v>
      </c>
      <c r="C476" s="9" t="s">
        <v>464</v>
      </c>
      <c r="D476" s="9" t="s">
        <v>465</v>
      </c>
      <c r="E476" s="10">
        <v>1</v>
      </c>
      <c r="F476" s="11">
        <v>0</v>
      </c>
      <c r="G476" s="11">
        <f aca="true" t="shared" si="5" ref="G476">E476*F476</f>
        <v>0</v>
      </c>
    </row>
    <row r="477" spans="1:7" ht="15">
      <c r="A477" s="25"/>
      <c r="B477" s="9"/>
      <c r="C477" s="9"/>
      <c r="D477" s="9"/>
      <c r="E477" s="10"/>
      <c r="F477" s="11"/>
      <c r="G477" s="11"/>
    </row>
    <row r="478" spans="1:7" ht="15">
      <c r="A478" s="25">
        <v>95</v>
      </c>
      <c r="B478" s="9" t="s">
        <v>466</v>
      </c>
      <c r="C478" s="9" t="s">
        <v>467</v>
      </c>
      <c r="D478" s="9" t="s">
        <v>186</v>
      </c>
      <c r="E478" s="10">
        <v>1</v>
      </c>
      <c r="F478" s="11">
        <v>0</v>
      </c>
      <c r="G478" s="11">
        <f aca="true" t="shared" si="6" ref="G478">E478*F478</f>
        <v>0</v>
      </c>
    </row>
    <row r="479" spans="1:7" ht="15">
      <c r="A479" s="25"/>
      <c r="B479" s="9"/>
      <c r="C479" s="14" t="s">
        <v>5</v>
      </c>
      <c r="D479" s="14"/>
      <c r="E479" s="15"/>
      <c r="F479" s="16"/>
      <c r="G479" s="16">
        <f>SUM(G324:G478)</f>
        <v>0</v>
      </c>
    </row>
    <row r="480" spans="1:7" ht="15">
      <c r="A480" s="25"/>
      <c r="B480" s="9"/>
      <c r="C480" s="17"/>
      <c r="D480" s="17"/>
      <c r="E480" s="96"/>
      <c r="F480" s="97"/>
      <c r="G480" s="97"/>
    </row>
    <row r="481" spans="1:7" ht="15">
      <c r="A481" s="25"/>
      <c r="B481" s="9"/>
      <c r="C481" s="9"/>
      <c r="D481" s="9"/>
      <c r="E481" s="10"/>
      <c r="F481" s="11"/>
      <c r="G481" s="11"/>
    </row>
    <row r="482" spans="1:7" ht="15">
      <c r="A482" s="25"/>
      <c r="B482" s="9"/>
      <c r="C482" s="78" t="s">
        <v>468</v>
      </c>
      <c r="D482" s="9"/>
      <c r="E482" s="10"/>
      <c r="F482" s="11"/>
      <c r="G482" s="11"/>
    </row>
    <row r="483" spans="1:7" ht="15">
      <c r="A483" s="25">
        <v>96</v>
      </c>
      <c r="B483" s="9" t="s">
        <v>469</v>
      </c>
      <c r="C483" s="17" t="s">
        <v>470</v>
      </c>
      <c r="D483" s="9" t="s">
        <v>109</v>
      </c>
      <c r="E483" s="10">
        <v>13.62</v>
      </c>
      <c r="F483" s="11">
        <v>0</v>
      </c>
      <c r="G483" s="11">
        <f>E483*F483</f>
        <v>0</v>
      </c>
    </row>
    <row r="484" spans="1:7" ht="15">
      <c r="A484" s="295" t="s">
        <v>4</v>
      </c>
      <c r="B484" s="98">
        <v>1</v>
      </c>
      <c r="C484" s="106" t="s">
        <v>471</v>
      </c>
      <c r="D484" s="98"/>
      <c r="E484" s="108"/>
      <c r="F484" s="105"/>
      <c r="G484" s="105"/>
    </row>
    <row r="485" spans="1:7" ht="15">
      <c r="A485" s="295" t="s">
        <v>4</v>
      </c>
      <c r="B485" s="98">
        <v>2</v>
      </c>
      <c r="C485" s="106" t="s">
        <v>472</v>
      </c>
      <c r="D485" s="98"/>
      <c r="E485" s="108"/>
      <c r="F485" s="105"/>
      <c r="G485" s="105"/>
    </row>
    <row r="486" spans="1:7" ht="15">
      <c r="A486" s="295" t="s">
        <v>4</v>
      </c>
      <c r="B486" s="98">
        <v>3</v>
      </c>
      <c r="C486" s="106" t="s">
        <v>473</v>
      </c>
      <c r="D486" s="98"/>
      <c r="E486" s="108"/>
      <c r="F486" s="105"/>
      <c r="G486" s="105"/>
    </row>
    <row r="487" spans="1:7" ht="15">
      <c r="A487" s="25"/>
      <c r="B487" s="9"/>
      <c r="C487" s="101"/>
      <c r="D487" s="9"/>
      <c r="E487" s="10"/>
      <c r="F487" s="11"/>
      <c r="G487" s="11"/>
    </row>
    <row r="488" spans="1:7" ht="15">
      <c r="A488" s="128">
        <v>97</v>
      </c>
      <c r="B488" s="17" t="s">
        <v>474</v>
      </c>
      <c r="C488" s="17" t="s">
        <v>475</v>
      </c>
      <c r="D488" s="17" t="s">
        <v>95</v>
      </c>
      <c r="E488" s="96">
        <v>1.903</v>
      </c>
      <c r="F488" s="97">
        <v>0</v>
      </c>
      <c r="G488" s="97">
        <f>E488*F488</f>
        <v>0</v>
      </c>
    </row>
    <row r="489" spans="1:7" ht="15">
      <c r="A489" s="128"/>
      <c r="B489" s="17"/>
      <c r="C489" s="17"/>
      <c r="D489" s="17"/>
      <c r="E489" s="96"/>
      <c r="F489" s="97"/>
      <c r="G489" s="97"/>
    </row>
    <row r="490" spans="1:7" ht="15">
      <c r="A490" s="128">
        <v>98</v>
      </c>
      <c r="B490" s="17" t="s">
        <v>476</v>
      </c>
      <c r="C490" s="17" t="s">
        <v>477</v>
      </c>
      <c r="D490" s="17" t="s">
        <v>95</v>
      </c>
      <c r="E490" s="96">
        <v>24</v>
      </c>
      <c r="F490" s="97">
        <v>0</v>
      </c>
      <c r="G490" s="97">
        <f>E490*F490</f>
        <v>0</v>
      </c>
    </row>
    <row r="491" spans="1:7" ht="15">
      <c r="A491" s="128"/>
      <c r="B491" s="17"/>
      <c r="C491" s="106" t="s">
        <v>478</v>
      </c>
      <c r="D491" s="17"/>
      <c r="E491" s="96"/>
      <c r="F491" s="97"/>
      <c r="G491" s="97"/>
    </row>
    <row r="492" spans="1:7" ht="15">
      <c r="A492" s="128"/>
      <c r="B492" s="17"/>
      <c r="C492" s="127" t="s">
        <v>5</v>
      </c>
      <c r="D492" s="14"/>
      <c r="E492" s="15"/>
      <c r="F492" s="16"/>
      <c r="G492" s="16">
        <f>SUM(G483:G491)</f>
        <v>0</v>
      </c>
    </row>
    <row r="493" spans="1:7" ht="15">
      <c r="A493" s="25"/>
      <c r="B493" s="9"/>
      <c r="C493" s="101"/>
      <c r="D493" s="9"/>
      <c r="E493" s="10"/>
      <c r="F493" s="11"/>
      <c r="G493" s="11"/>
    </row>
    <row r="494" spans="1:7" ht="15">
      <c r="A494" s="25"/>
      <c r="B494" s="9"/>
      <c r="C494" s="101"/>
      <c r="D494" s="9"/>
      <c r="E494" s="10"/>
      <c r="F494" s="11"/>
      <c r="G494" s="11"/>
    </row>
    <row r="495" spans="1:7" ht="15">
      <c r="A495" s="25"/>
      <c r="B495" s="9"/>
      <c r="C495" s="101"/>
      <c r="D495" s="9"/>
      <c r="E495" s="10"/>
      <c r="F495" s="11"/>
      <c r="G495" s="11"/>
    </row>
    <row r="496" spans="1:7" ht="15">
      <c r="A496" s="25"/>
      <c r="B496" s="9"/>
      <c r="C496" s="101"/>
      <c r="D496" s="9"/>
      <c r="E496" s="10"/>
      <c r="F496" s="11"/>
      <c r="G496" s="11"/>
    </row>
    <row r="497" spans="1:7" ht="15">
      <c r="A497" s="25"/>
      <c r="B497" s="9"/>
      <c r="C497" s="115" t="s">
        <v>70</v>
      </c>
      <c r="D497" s="9"/>
      <c r="E497" s="10"/>
      <c r="F497" s="11"/>
      <c r="G497" s="11"/>
    </row>
    <row r="498" spans="1:7" ht="15">
      <c r="A498" s="25">
        <v>99</v>
      </c>
      <c r="B498" s="9" t="s">
        <v>479</v>
      </c>
      <c r="C498" s="17" t="s">
        <v>480</v>
      </c>
      <c r="D498" s="9" t="s">
        <v>109</v>
      </c>
      <c r="E498" s="10">
        <v>153.216</v>
      </c>
      <c r="F498" s="11">
        <v>0</v>
      </c>
      <c r="G498" s="11">
        <f>E498*F498</f>
        <v>0</v>
      </c>
    </row>
    <row r="499" spans="1:7" ht="15">
      <c r="A499" s="25"/>
      <c r="B499" s="9"/>
      <c r="C499" s="101" t="s">
        <v>481</v>
      </c>
      <c r="D499" s="101" t="s">
        <v>4</v>
      </c>
      <c r="E499" s="117">
        <v>65.436</v>
      </c>
      <c r="F499" s="11"/>
      <c r="G499" s="11"/>
    </row>
    <row r="500" spans="1:7" ht="15">
      <c r="A500" s="295"/>
      <c r="B500" s="98"/>
      <c r="C500" s="106" t="s">
        <v>482</v>
      </c>
      <c r="D500" s="106" t="s">
        <v>4</v>
      </c>
      <c r="E500" s="112">
        <v>42</v>
      </c>
      <c r="F500" s="105"/>
      <c r="G500" s="105"/>
    </row>
    <row r="501" spans="1:7" ht="15">
      <c r="A501" s="295"/>
      <c r="B501" s="98"/>
      <c r="C501" s="106" t="s">
        <v>483</v>
      </c>
      <c r="D501" s="106" t="s">
        <v>4</v>
      </c>
      <c r="E501" s="112">
        <v>31.2</v>
      </c>
      <c r="F501" s="105"/>
      <c r="G501" s="105"/>
    </row>
    <row r="502" spans="1:7" ht="15">
      <c r="A502" s="295"/>
      <c r="B502" s="98"/>
      <c r="C502" s="106" t="s">
        <v>484</v>
      </c>
      <c r="D502" s="106" t="s">
        <v>4</v>
      </c>
      <c r="E502" s="112">
        <v>14.58</v>
      </c>
      <c r="F502" s="105"/>
      <c r="G502" s="105"/>
    </row>
    <row r="503" spans="1:7" ht="15">
      <c r="A503" s="25"/>
      <c r="B503" s="9"/>
      <c r="C503" s="101"/>
      <c r="D503" s="101"/>
      <c r="E503" s="117"/>
      <c r="F503" s="11"/>
      <c r="G503" s="11"/>
    </row>
    <row r="504" spans="1:7" ht="15">
      <c r="A504" s="25">
        <v>100</v>
      </c>
      <c r="B504" s="9" t="s">
        <v>485</v>
      </c>
      <c r="C504" s="17" t="s">
        <v>486</v>
      </c>
      <c r="D504" s="9" t="s">
        <v>109</v>
      </c>
      <c r="E504" s="10">
        <v>153.216</v>
      </c>
      <c r="F504" s="11">
        <v>0</v>
      </c>
      <c r="G504" s="11">
        <f>E504*F504</f>
        <v>0</v>
      </c>
    </row>
    <row r="505" spans="1:7" ht="15">
      <c r="A505" s="25"/>
      <c r="B505" s="9"/>
      <c r="C505" s="17"/>
      <c r="D505" s="9"/>
      <c r="E505" s="10"/>
      <c r="F505" s="11"/>
      <c r="G505" s="11"/>
    </row>
    <row r="506" spans="1:7" ht="15">
      <c r="A506" s="25">
        <v>101</v>
      </c>
      <c r="B506" s="9" t="s">
        <v>487</v>
      </c>
      <c r="C506" s="17" t="s">
        <v>488</v>
      </c>
      <c r="D506" s="9" t="s">
        <v>109</v>
      </c>
      <c r="E506" s="10">
        <v>230.31</v>
      </c>
      <c r="F506" s="11">
        <v>0</v>
      </c>
      <c r="G506" s="11">
        <f>E506*F506</f>
        <v>0</v>
      </c>
    </row>
    <row r="507" spans="1:7" ht="15">
      <c r="A507" s="295"/>
      <c r="B507" s="98"/>
      <c r="C507" s="106" t="s">
        <v>489</v>
      </c>
      <c r="D507" s="98"/>
      <c r="E507" s="108">
        <v>205.246</v>
      </c>
      <c r="F507" s="105"/>
      <c r="G507" s="105"/>
    </row>
    <row r="508" spans="1:7" ht="15">
      <c r="A508" s="295"/>
      <c r="B508" s="98"/>
      <c r="C508" s="106" t="s">
        <v>490</v>
      </c>
      <c r="D508" s="98"/>
      <c r="E508" s="108">
        <v>25.064</v>
      </c>
      <c r="F508" s="105"/>
      <c r="G508" s="105"/>
    </row>
    <row r="509" spans="1:7" ht="15">
      <c r="A509" s="295"/>
      <c r="B509" s="98"/>
      <c r="C509" s="106"/>
      <c r="D509" s="98"/>
      <c r="E509" s="108"/>
      <c r="F509" s="105"/>
      <c r="G509" s="105"/>
    </row>
    <row r="510" spans="1:7" ht="15">
      <c r="A510" s="25">
        <v>102</v>
      </c>
      <c r="B510" s="9" t="s">
        <v>491</v>
      </c>
      <c r="C510" s="9" t="s">
        <v>492</v>
      </c>
      <c r="D510" s="9" t="s">
        <v>109</v>
      </c>
      <c r="E510" s="10">
        <v>230.31</v>
      </c>
      <c r="F510" s="11">
        <v>0</v>
      </c>
      <c r="G510" s="11">
        <f>E510*F510</f>
        <v>0</v>
      </c>
    </row>
    <row r="511" spans="1:7" ht="15">
      <c r="A511" s="25"/>
      <c r="B511" s="9"/>
      <c r="C511" s="9"/>
      <c r="D511" s="9"/>
      <c r="E511" s="10"/>
      <c r="F511" s="11"/>
      <c r="G511" s="11"/>
    </row>
    <row r="512" spans="1:7" ht="15">
      <c r="A512" s="25">
        <v>103</v>
      </c>
      <c r="B512" s="9" t="s">
        <v>2257</v>
      </c>
      <c r="C512" s="9" t="s">
        <v>2256</v>
      </c>
      <c r="D512" s="9" t="s">
        <v>109</v>
      </c>
      <c r="E512" s="10">
        <f>E513+E514+E515</f>
        <v>77.22800000000001</v>
      </c>
      <c r="F512" s="11">
        <v>0</v>
      </c>
      <c r="G512" s="11">
        <f>E512*F512</f>
        <v>0</v>
      </c>
    </row>
    <row r="513" spans="1:7" ht="15">
      <c r="A513" s="434" t="s">
        <v>4</v>
      </c>
      <c r="B513" s="113" t="s">
        <v>493</v>
      </c>
      <c r="C513" s="113" t="s">
        <v>494</v>
      </c>
      <c r="D513" s="113"/>
      <c r="E513" s="112">
        <v>22.398</v>
      </c>
      <c r="F513" s="114"/>
      <c r="G513" s="114"/>
    </row>
    <row r="514" spans="1:7" ht="15">
      <c r="A514" s="434" t="s">
        <v>4</v>
      </c>
      <c r="B514" s="113" t="s">
        <v>495</v>
      </c>
      <c r="C514" s="113" t="s">
        <v>496</v>
      </c>
      <c r="D514" s="113"/>
      <c r="E514" s="112">
        <v>27.12</v>
      </c>
      <c r="F514" s="114"/>
      <c r="G514" s="114"/>
    </row>
    <row r="515" spans="1:7" ht="15">
      <c r="A515" s="434"/>
      <c r="B515" s="113"/>
      <c r="C515" s="113" t="s">
        <v>497</v>
      </c>
      <c r="D515" s="113"/>
      <c r="E515" s="112">
        <v>27.71</v>
      </c>
      <c r="F515" s="114"/>
      <c r="G515" s="114"/>
    </row>
    <row r="516" spans="1:7" ht="15">
      <c r="A516" s="25"/>
      <c r="B516" s="9"/>
      <c r="C516" s="9"/>
      <c r="D516" s="9"/>
      <c r="E516" s="10"/>
      <c r="F516" s="11"/>
      <c r="G516" s="11"/>
    </row>
    <row r="517" spans="1:7" ht="15">
      <c r="A517" s="25">
        <v>104</v>
      </c>
      <c r="B517" s="9" t="s">
        <v>2341</v>
      </c>
      <c r="C517" s="9" t="s">
        <v>498</v>
      </c>
      <c r="D517" s="9" t="s">
        <v>109</v>
      </c>
      <c r="E517" s="10">
        <v>452.57</v>
      </c>
      <c r="F517" s="11">
        <v>0</v>
      </c>
      <c r="G517" s="11">
        <f>E517*F517</f>
        <v>0</v>
      </c>
    </row>
    <row r="518" spans="1:7" ht="15">
      <c r="A518" s="25"/>
      <c r="B518" s="9"/>
      <c r="C518" s="9" t="s">
        <v>499</v>
      </c>
      <c r="D518" s="9"/>
      <c r="E518" s="10"/>
      <c r="F518" s="11"/>
      <c r="G518" s="11"/>
    </row>
    <row r="519" spans="1:7" ht="15">
      <c r="A519" s="25">
        <v>105</v>
      </c>
      <c r="B519" s="9" t="s">
        <v>2258</v>
      </c>
      <c r="C519" s="9" t="s">
        <v>500</v>
      </c>
      <c r="D519" s="9" t="s">
        <v>186</v>
      </c>
      <c r="E519" s="10">
        <v>91.94</v>
      </c>
      <c r="F519" s="11">
        <v>0</v>
      </c>
      <c r="G519" s="11">
        <f>E519*F519</f>
        <v>0</v>
      </c>
    </row>
    <row r="520" spans="1:7" ht="15">
      <c r="A520" s="25"/>
      <c r="B520" s="9"/>
      <c r="C520" s="9"/>
      <c r="D520" s="9"/>
      <c r="E520" s="10"/>
      <c r="F520" s="11"/>
      <c r="G520" s="11"/>
    </row>
    <row r="521" spans="1:7" ht="15">
      <c r="A521" s="25">
        <v>106</v>
      </c>
      <c r="B521" s="9" t="s">
        <v>501</v>
      </c>
      <c r="C521" s="9" t="s">
        <v>2259</v>
      </c>
      <c r="D521" s="9" t="s">
        <v>132</v>
      </c>
      <c r="E521" s="10">
        <v>0.089</v>
      </c>
      <c r="F521" s="11">
        <v>0</v>
      </c>
      <c r="G521" s="11">
        <f>E521*F521</f>
        <v>0</v>
      </c>
    </row>
    <row r="522" spans="1:7" ht="15">
      <c r="A522" s="25"/>
      <c r="B522" s="9"/>
      <c r="C522" s="9"/>
      <c r="D522" s="9"/>
      <c r="E522" s="10"/>
      <c r="F522" s="11"/>
      <c r="G522" s="11"/>
    </row>
    <row r="523" spans="1:7" ht="15">
      <c r="A523" s="25">
        <v>107</v>
      </c>
      <c r="B523" s="9" t="s">
        <v>502</v>
      </c>
      <c r="C523" s="9" t="s">
        <v>503</v>
      </c>
      <c r="D523" s="9" t="s">
        <v>4</v>
      </c>
      <c r="E523" s="10">
        <f>G498+G504+G506+G510+G512+G517+G519+G521</f>
        <v>0</v>
      </c>
      <c r="F523" s="125">
        <v>0</v>
      </c>
      <c r="G523" s="11">
        <f>E523*F523</f>
        <v>0</v>
      </c>
    </row>
    <row r="524" spans="1:7" ht="15">
      <c r="A524" s="25"/>
      <c r="B524" s="9"/>
      <c r="C524" s="14" t="s">
        <v>5</v>
      </c>
      <c r="D524" s="14"/>
      <c r="E524" s="15"/>
      <c r="F524" s="16"/>
      <c r="G524" s="16">
        <f>SUM(G498:G523)</f>
        <v>0</v>
      </c>
    </row>
    <row r="525" spans="1:7" ht="15">
      <c r="A525" s="25"/>
      <c r="B525" s="9"/>
      <c r="C525" s="9"/>
      <c r="D525" s="9"/>
      <c r="E525" s="10"/>
      <c r="F525" s="11"/>
      <c r="G525" s="11"/>
    </row>
    <row r="526" spans="1:7" ht="15">
      <c r="A526" s="25"/>
      <c r="B526" s="9"/>
      <c r="C526" s="13" t="s">
        <v>71</v>
      </c>
      <c r="D526" s="9"/>
      <c r="E526" s="10"/>
      <c r="F526" s="11"/>
      <c r="G526" s="11"/>
    </row>
    <row r="527" spans="1:7" ht="15">
      <c r="A527" s="25">
        <v>108</v>
      </c>
      <c r="B527" s="9" t="s">
        <v>2342</v>
      </c>
      <c r="C527" s="9" t="s">
        <v>504</v>
      </c>
      <c r="D527" s="9" t="s">
        <v>465</v>
      </c>
      <c r="E527" s="10">
        <v>1</v>
      </c>
      <c r="F527" s="11">
        <v>0</v>
      </c>
      <c r="G527" s="11">
        <f>E527*F527</f>
        <v>0</v>
      </c>
    </row>
    <row r="528" spans="1:7" ht="15">
      <c r="A528" s="25"/>
      <c r="B528" s="9"/>
      <c r="C528" s="9"/>
      <c r="D528" s="9"/>
      <c r="E528" s="10"/>
      <c r="F528" s="11"/>
      <c r="G528" s="11"/>
    </row>
    <row r="529" spans="1:7" ht="15">
      <c r="A529" s="25">
        <v>109</v>
      </c>
      <c r="B529" s="9" t="s">
        <v>505</v>
      </c>
      <c r="C529" s="9" t="s">
        <v>506</v>
      </c>
      <c r="D529" s="9" t="s">
        <v>4</v>
      </c>
      <c r="E529" s="10">
        <f>G527</f>
        <v>0</v>
      </c>
      <c r="F529" s="125">
        <v>0</v>
      </c>
      <c r="G529" s="11">
        <f>E529*F529</f>
        <v>0</v>
      </c>
    </row>
    <row r="530" spans="1:7" ht="15">
      <c r="A530" s="25"/>
      <c r="B530" s="9"/>
      <c r="C530" s="14" t="s">
        <v>5</v>
      </c>
      <c r="D530" s="14"/>
      <c r="E530" s="15"/>
      <c r="F530" s="16"/>
      <c r="G530" s="16">
        <f>SUM(G527:G529)</f>
        <v>0</v>
      </c>
    </row>
    <row r="531" spans="1:7" ht="15">
      <c r="A531" s="25"/>
      <c r="B531" s="9"/>
      <c r="C531" s="17"/>
      <c r="D531" s="17"/>
      <c r="E531" s="96"/>
      <c r="F531" s="97"/>
      <c r="G531" s="97"/>
    </row>
    <row r="532" spans="1:7" ht="15">
      <c r="A532" s="25"/>
      <c r="B532" s="9"/>
      <c r="C532" s="13" t="s">
        <v>72</v>
      </c>
      <c r="D532" s="9"/>
      <c r="E532" s="10"/>
      <c r="F532" s="11"/>
      <c r="G532" s="11"/>
    </row>
    <row r="533" spans="1:7" ht="15">
      <c r="A533" s="25">
        <v>110</v>
      </c>
      <c r="B533" s="9" t="s">
        <v>507</v>
      </c>
      <c r="C533" s="9" t="s">
        <v>508</v>
      </c>
      <c r="D533" s="9" t="s">
        <v>109</v>
      </c>
      <c r="E533" s="10">
        <v>254.02</v>
      </c>
      <c r="F533" s="11">
        <v>0</v>
      </c>
      <c r="G533" s="11">
        <f>E533*F533</f>
        <v>0</v>
      </c>
    </row>
    <row r="534" spans="1:7" ht="15">
      <c r="A534" s="295" t="s">
        <v>4</v>
      </c>
      <c r="B534" s="98" t="s">
        <v>509</v>
      </c>
      <c r="C534" s="106" t="s">
        <v>510</v>
      </c>
      <c r="D534" s="98"/>
      <c r="E534" s="108"/>
      <c r="F534" s="11"/>
      <c r="G534" s="11"/>
    </row>
    <row r="535" spans="1:7" ht="15">
      <c r="A535" s="295" t="s">
        <v>4</v>
      </c>
      <c r="B535" s="98" t="s">
        <v>511</v>
      </c>
      <c r="C535" s="106" t="s">
        <v>512</v>
      </c>
      <c r="D535" s="98"/>
      <c r="E535" s="108"/>
      <c r="F535" s="11"/>
      <c r="G535" s="11"/>
    </row>
    <row r="536" spans="1:7" ht="15">
      <c r="A536" s="25">
        <v>111</v>
      </c>
      <c r="B536" s="9" t="s">
        <v>513</v>
      </c>
      <c r="C536" s="17" t="s">
        <v>514</v>
      </c>
      <c r="D536" s="9" t="s">
        <v>109</v>
      </c>
      <c r="E536" s="10">
        <v>259.1</v>
      </c>
      <c r="F536" s="11">
        <v>0</v>
      </c>
      <c r="G536" s="11">
        <f>E536*F536</f>
        <v>0</v>
      </c>
    </row>
    <row r="537" spans="1:7" ht="15">
      <c r="A537" s="25"/>
      <c r="B537" s="9"/>
      <c r="C537" s="17"/>
      <c r="D537" s="9"/>
      <c r="E537" s="10"/>
      <c r="F537" s="11"/>
      <c r="G537" s="11"/>
    </row>
    <row r="538" spans="1:7" ht="15">
      <c r="A538" s="25">
        <v>112</v>
      </c>
      <c r="B538" s="9" t="s">
        <v>2343</v>
      </c>
      <c r="C538" s="17" t="s">
        <v>515</v>
      </c>
      <c r="D538" s="9" t="s">
        <v>109</v>
      </c>
      <c r="E538" s="10">
        <v>79.528</v>
      </c>
      <c r="F538" s="11">
        <v>0</v>
      </c>
      <c r="G538" s="11">
        <f>E538*F538</f>
        <v>0</v>
      </c>
    </row>
    <row r="539" spans="1:7" ht="15">
      <c r="A539" s="295"/>
      <c r="B539" s="98"/>
      <c r="C539" s="106" t="s">
        <v>516</v>
      </c>
      <c r="D539" s="98"/>
      <c r="E539" s="112">
        <v>40.43</v>
      </c>
      <c r="F539" s="105"/>
      <c r="G539" s="105"/>
    </row>
    <row r="540" spans="1:7" ht="15">
      <c r="A540" s="295"/>
      <c r="B540" s="98"/>
      <c r="C540" s="106" t="s">
        <v>517</v>
      </c>
      <c r="D540" s="98"/>
      <c r="E540" s="112">
        <v>25.95</v>
      </c>
      <c r="F540" s="105"/>
      <c r="G540" s="105"/>
    </row>
    <row r="541" spans="1:7" ht="15">
      <c r="A541" s="295"/>
      <c r="B541" s="98"/>
      <c r="C541" s="106" t="s">
        <v>518</v>
      </c>
      <c r="D541" s="98"/>
      <c r="E541" s="112">
        <v>13.148</v>
      </c>
      <c r="F541" s="105"/>
      <c r="G541" s="105"/>
    </row>
    <row r="542" spans="1:7" ht="15">
      <c r="A542" s="25"/>
      <c r="B542" s="9"/>
      <c r="C542" s="101"/>
      <c r="D542" s="9"/>
      <c r="E542" s="117"/>
      <c r="F542" s="11"/>
      <c r="G542" s="11"/>
    </row>
    <row r="543" spans="1:7" ht="15">
      <c r="A543" s="25">
        <v>113</v>
      </c>
      <c r="B543" s="25">
        <v>283764170</v>
      </c>
      <c r="C543" s="17" t="s">
        <v>2287</v>
      </c>
      <c r="D543" s="9" t="s">
        <v>109</v>
      </c>
      <c r="E543" s="10">
        <v>81.119</v>
      </c>
      <c r="F543" s="11">
        <v>0</v>
      </c>
      <c r="G543" s="11">
        <f>E543*F543</f>
        <v>0</v>
      </c>
    </row>
    <row r="544" spans="1:7" ht="15">
      <c r="A544" s="25"/>
      <c r="B544" s="9"/>
      <c r="C544" s="17"/>
      <c r="D544" s="9"/>
      <c r="E544" s="10"/>
      <c r="F544" s="11"/>
      <c r="G544" s="11"/>
    </row>
    <row r="545" spans="1:7" ht="15">
      <c r="A545" s="25">
        <v>114</v>
      </c>
      <c r="B545" s="9" t="s">
        <v>519</v>
      </c>
      <c r="C545" s="17" t="s">
        <v>520</v>
      </c>
      <c r="D545" s="9" t="s">
        <v>109</v>
      </c>
      <c r="E545" s="10">
        <v>422.891</v>
      </c>
      <c r="F545" s="11">
        <v>0</v>
      </c>
      <c r="G545" s="11">
        <f>E545*F545</f>
        <v>0</v>
      </c>
    </row>
    <row r="546" spans="1:7" ht="15">
      <c r="A546" s="295" t="s">
        <v>4</v>
      </c>
      <c r="B546" s="98" t="s">
        <v>521</v>
      </c>
      <c r="C546" s="106" t="s">
        <v>522</v>
      </c>
      <c r="D546" s="98"/>
      <c r="E546" s="112">
        <v>88.43</v>
      </c>
      <c r="F546" s="105"/>
      <c r="G546" s="105"/>
    </row>
    <row r="547" spans="1:7" ht="15">
      <c r="A547" s="295"/>
      <c r="B547" s="98"/>
      <c r="C547" s="106" t="s">
        <v>523</v>
      </c>
      <c r="D547" s="98"/>
      <c r="E547" s="112">
        <v>147</v>
      </c>
      <c r="F547" s="105"/>
      <c r="G547" s="105"/>
    </row>
    <row r="548" spans="1:7" ht="15">
      <c r="A548" s="295"/>
      <c r="B548" s="98"/>
      <c r="C548" s="106" t="s">
        <v>524</v>
      </c>
      <c r="D548" s="98"/>
      <c r="E548" s="112">
        <v>95.2</v>
      </c>
      <c r="F548" s="105"/>
      <c r="G548" s="105"/>
    </row>
    <row r="549" spans="1:7" ht="15">
      <c r="A549" s="295"/>
      <c r="B549" s="98"/>
      <c r="C549" s="106" t="s">
        <v>525</v>
      </c>
      <c r="D549" s="98"/>
      <c r="E549" s="112">
        <v>38.5</v>
      </c>
      <c r="F549" s="105"/>
      <c r="G549" s="105"/>
    </row>
    <row r="550" spans="1:7" ht="15">
      <c r="A550" s="295"/>
      <c r="B550" s="98"/>
      <c r="C550" s="106" t="s">
        <v>526</v>
      </c>
      <c r="D550" s="98"/>
      <c r="E550" s="112">
        <v>81.2</v>
      </c>
      <c r="F550" s="105"/>
      <c r="G550" s="105"/>
    </row>
    <row r="551" spans="1:7" ht="15">
      <c r="A551" s="25">
        <v>115</v>
      </c>
      <c r="B551" s="25" t="s">
        <v>527</v>
      </c>
      <c r="C551" s="9" t="s">
        <v>528</v>
      </c>
      <c r="D551" s="9" t="s">
        <v>109</v>
      </c>
      <c r="E551" s="10">
        <v>845.782</v>
      </c>
      <c r="F551" s="11">
        <v>0</v>
      </c>
      <c r="G551" s="11">
        <f>E551*F551</f>
        <v>0</v>
      </c>
    </row>
    <row r="552" spans="1:7" ht="15">
      <c r="A552" s="25"/>
      <c r="B552" s="25"/>
      <c r="C552" s="113" t="s">
        <v>529</v>
      </c>
      <c r="D552" s="9"/>
      <c r="E552" s="10"/>
      <c r="F552" s="11"/>
      <c r="G552" s="11"/>
    </row>
    <row r="553" spans="1:7" ht="15">
      <c r="A553" s="25">
        <v>116</v>
      </c>
      <c r="B553" s="25">
        <v>631481070</v>
      </c>
      <c r="C553" s="9" t="s">
        <v>2261</v>
      </c>
      <c r="D553" s="9" t="s">
        <v>109</v>
      </c>
      <c r="E553" s="10">
        <v>431.349</v>
      </c>
      <c r="F553" s="11">
        <v>0</v>
      </c>
      <c r="G553" s="11">
        <f>E553*F553</f>
        <v>0</v>
      </c>
    </row>
    <row r="554" spans="1:7" ht="15">
      <c r="A554" s="25"/>
      <c r="B554" s="25"/>
      <c r="C554" s="9"/>
      <c r="D554" s="9"/>
      <c r="E554" s="10"/>
      <c r="F554" s="11"/>
      <c r="G554" s="11"/>
    </row>
    <row r="555" spans="1:7" ht="15">
      <c r="A555" s="25">
        <v>117</v>
      </c>
      <c r="B555" s="25">
        <v>631481040</v>
      </c>
      <c r="C555" s="9" t="s">
        <v>2260</v>
      </c>
      <c r="D555" s="9" t="s">
        <v>109</v>
      </c>
      <c r="E555" s="10">
        <v>431.349</v>
      </c>
      <c r="F555" s="11">
        <v>0</v>
      </c>
      <c r="G555" s="11">
        <f>E555*F555</f>
        <v>0</v>
      </c>
    </row>
    <row r="556" spans="1:7" ht="15">
      <c r="A556" s="25"/>
      <c r="B556" s="25"/>
      <c r="C556" s="9"/>
      <c r="D556" s="9"/>
      <c r="E556" s="10"/>
      <c r="F556" s="11"/>
      <c r="G556" s="11"/>
    </row>
    <row r="557" spans="1:7" ht="15">
      <c r="A557" s="25">
        <v>118</v>
      </c>
      <c r="B557" s="25">
        <v>631481000</v>
      </c>
      <c r="C557" s="9" t="s">
        <v>2262</v>
      </c>
      <c r="D557" s="9" t="s">
        <v>109</v>
      </c>
      <c r="E557" s="10">
        <v>431.349</v>
      </c>
      <c r="F557" s="11">
        <v>0</v>
      </c>
      <c r="G557" s="11">
        <f>E557*F557</f>
        <v>0</v>
      </c>
    </row>
    <row r="558" spans="1:7" ht="15">
      <c r="A558" s="25"/>
      <c r="B558" s="9"/>
      <c r="C558" s="9"/>
      <c r="D558" s="9"/>
      <c r="E558" s="10"/>
      <c r="F558" s="11"/>
      <c r="G558" s="11"/>
    </row>
    <row r="559" spans="1:7" ht="15">
      <c r="A559" s="25">
        <v>119</v>
      </c>
      <c r="B559" s="9" t="s">
        <v>530</v>
      </c>
      <c r="C559" s="9" t="s">
        <v>531</v>
      </c>
      <c r="D559" s="9" t="s">
        <v>4</v>
      </c>
      <c r="E559" s="10">
        <f>G533+G536+G538+G543+G545+G551+G553+G555+G557</f>
        <v>0</v>
      </c>
      <c r="F559" s="125">
        <v>0</v>
      </c>
      <c r="G559" s="11">
        <f>E559*F559</f>
        <v>0</v>
      </c>
    </row>
    <row r="560" spans="1:7" ht="15">
      <c r="A560" s="25"/>
      <c r="B560" s="9"/>
      <c r="C560" s="14" t="s">
        <v>5</v>
      </c>
      <c r="D560" s="14"/>
      <c r="E560" s="15"/>
      <c r="F560" s="16"/>
      <c r="G560" s="16">
        <f>SUM(G533:G559)</f>
        <v>0</v>
      </c>
    </row>
    <row r="561" spans="1:7" ht="15">
      <c r="A561" s="25"/>
      <c r="B561" s="9"/>
      <c r="C561" s="9"/>
      <c r="D561" s="9"/>
      <c r="E561" s="10"/>
      <c r="F561" s="11"/>
      <c r="G561" s="11"/>
    </row>
    <row r="562" spans="1:7" ht="15">
      <c r="A562" s="25"/>
      <c r="B562" s="9"/>
      <c r="C562" s="13" t="s">
        <v>73</v>
      </c>
      <c r="D562" s="9"/>
      <c r="E562" s="10"/>
      <c r="F562" s="11"/>
      <c r="G562" s="11"/>
    </row>
    <row r="563" spans="1:7" ht="15">
      <c r="A563" s="25">
        <v>120</v>
      </c>
      <c r="B563" s="9" t="s">
        <v>2263</v>
      </c>
      <c r="C563" s="9" t="s">
        <v>532</v>
      </c>
      <c r="D563" s="9" t="s">
        <v>109</v>
      </c>
      <c r="E563" s="10">
        <v>439.29</v>
      </c>
      <c r="F563" s="11">
        <v>0</v>
      </c>
      <c r="G563" s="11">
        <f>E563*F563</f>
        <v>0</v>
      </c>
    </row>
    <row r="564" spans="1:7" ht="15">
      <c r="A564" s="25" t="s">
        <v>4</v>
      </c>
      <c r="B564" s="9" t="s">
        <v>533</v>
      </c>
      <c r="C564" s="98" t="s">
        <v>534</v>
      </c>
      <c r="D564" s="9"/>
      <c r="E564" s="10"/>
      <c r="F564" s="11"/>
      <c r="G564" s="11"/>
    </row>
    <row r="565" spans="1:7" ht="15">
      <c r="A565" s="25"/>
      <c r="B565" s="9"/>
      <c r="C565" s="101" t="s">
        <v>535</v>
      </c>
      <c r="D565" s="9"/>
      <c r="E565" s="117">
        <v>112.8</v>
      </c>
      <c r="F565" s="11"/>
      <c r="G565" s="11"/>
    </row>
    <row r="566" spans="1:7" ht="15">
      <c r="A566" s="25"/>
      <c r="B566" s="9"/>
      <c r="C566" s="101" t="s">
        <v>536</v>
      </c>
      <c r="D566" s="9"/>
      <c r="E566" s="117">
        <v>163.48</v>
      </c>
      <c r="F566" s="11"/>
      <c r="G566" s="11"/>
    </row>
    <row r="567" spans="1:7" ht="15">
      <c r="A567" s="25"/>
      <c r="B567" s="9"/>
      <c r="C567" s="101" t="s">
        <v>537</v>
      </c>
      <c r="D567" s="9"/>
      <c r="E567" s="117">
        <v>163.01</v>
      </c>
      <c r="F567" s="11"/>
      <c r="G567" s="11"/>
    </row>
    <row r="568" spans="1:7" ht="15">
      <c r="A568" s="25"/>
      <c r="B568" s="9"/>
      <c r="C568" s="101"/>
      <c r="D568" s="9"/>
      <c r="E568" s="117"/>
      <c r="F568" s="11"/>
      <c r="G568" s="11"/>
    </row>
    <row r="569" spans="1:7" ht="15">
      <c r="A569" s="25">
        <v>121</v>
      </c>
      <c r="B569" s="9" t="s">
        <v>2264</v>
      </c>
      <c r="C569" s="17" t="s">
        <v>2265</v>
      </c>
      <c r="D569" s="9" t="s">
        <v>109</v>
      </c>
      <c r="E569" s="10">
        <v>231.28</v>
      </c>
      <c r="F569" s="11">
        <v>0</v>
      </c>
      <c r="G569" s="11">
        <f>E569*F569</f>
        <v>0</v>
      </c>
    </row>
    <row r="570" spans="1:7" ht="15">
      <c r="A570" s="25"/>
      <c r="B570" s="9"/>
      <c r="C570" s="98" t="s">
        <v>538</v>
      </c>
      <c r="D570" s="9"/>
      <c r="E570" s="10"/>
      <c r="F570" s="11"/>
      <c r="G570" s="11"/>
    </row>
    <row r="571" spans="1:7" ht="15">
      <c r="A571" s="25" t="s">
        <v>4</v>
      </c>
      <c r="B571" s="9" t="s">
        <v>539</v>
      </c>
      <c r="C571" s="101" t="s">
        <v>540</v>
      </c>
      <c r="D571" s="9"/>
      <c r="E571" s="10">
        <v>114.8</v>
      </c>
      <c r="F571" s="11"/>
      <c r="G571" s="11"/>
    </row>
    <row r="572" spans="1:7" ht="15">
      <c r="A572" s="25" t="s">
        <v>4</v>
      </c>
      <c r="B572" s="9" t="s">
        <v>541</v>
      </c>
      <c r="C572" s="101" t="s">
        <v>274</v>
      </c>
      <c r="D572" s="9"/>
      <c r="E572" s="10">
        <v>116.48</v>
      </c>
      <c r="F572" s="11"/>
      <c r="G572" s="11"/>
    </row>
    <row r="573" spans="1:7" ht="15">
      <c r="A573" s="25"/>
      <c r="B573" s="9"/>
      <c r="C573" s="101"/>
      <c r="D573" s="9"/>
      <c r="E573" s="10"/>
      <c r="F573" s="11"/>
      <c r="G573" s="11"/>
    </row>
    <row r="574" spans="1:7" ht="15">
      <c r="A574" s="25">
        <v>122</v>
      </c>
      <c r="B574" s="9" t="s">
        <v>542</v>
      </c>
      <c r="C574" s="9" t="s">
        <v>543</v>
      </c>
      <c r="D574" s="9" t="s">
        <v>4</v>
      </c>
      <c r="E574" s="10">
        <f>G563+G569</f>
        <v>0</v>
      </c>
      <c r="F574" s="125">
        <v>0</v>
      </c>
      <c r="G574" s="11">
        <f>E574*F574</f>
        <v>0</v>
      </c>
    </row>
    <row r="575" spans="1:7" ht="15">
      <c r="A575" s="25"/>
      <c r="B575" s="9"/>
      <c r="C575" s="14" t="s">
        <v>5</v>
      </c>
      <c r="D575" s="14"/>
      <c r="E575" s="15"/>
      <c r="F575" s="16"/>
      <c r="G575" s="16">
        <f>SUM(G563:G574)</f>
        <v>0</v>
      </c>
    </row>
    <row r="576" spans="1:7" ht="15">
      <c r="A576" s="25"/>
      <c r="B576" s="9"/>
      <c r="C576" s="9"/>
      <c r="D576" s="9"/>
      <c r="E576" s="10"/>
      <c r="F576" s="11"/>
      <c r="G576" s="11"/>
    </row>
    <row r="577" spans="1:7" ht="15">
      <c r="A577" s="25"/>
      <c r="B577" s="9"/>
      <c r="C577" s="13"/>
      <c r="D577" s="9"/>
      <c r="E577" s="10"/>
      <c r="F577" s="11"/>
      <c r="G577" s="11"/>
    </row>
    <row r="578" spans="1:7" ht="15">
      <c r="A578" s="25">
        <v>123</v>
      </c>
      <c r="B578" s="9" t="s">
        <v>544</v>
      </c>
      <c r="C578" s="13" t="s">
        <v>545</v>
      </c>
      <c r="D578" s="9" t="s">
        <v>465</v>
      </c>
      <c r="E578" s="10">
        <v>1</v>
      </c>
      <c r="F578" s="11">
        <f>'SO01-ZTI'!L35</f>
        <v>0</v>
      </c>
      <c r="G578" s="11">
        <f>E578*F578</f>
        <v>0</v>
      </c>
    </row>
    <row r="579" spans="1:7" ht="15">
      <c r="A579" s="25"/>
      <c r="B579" s="9"/>
      <c r="C579" s="13"/>
      <c r="D579" s="9"/>
      <c r="E579" s="10"/>
      <c r="F579" s="11"/>
      <c r="G579" s="11"/>
    </row>
    <row r="580" spans="1:7" ht="15">
      <c r="A580" s="25">
        <v>124</v>
      </c>
      <c r="B580" s="9" t="s">
        <v>546</v>
      </c>
      <c r="C580" s="13" t="s">
        <v>547</v>
      </c>
      <c r="D580" s="9" t="s">
        <v>465</v>
      </c>
      <c r="E580" s="10">
        <v>1</v>
      </c>
      <c r="F580" s="11">
        <f>'SO01-ÚT'!L12</f>
        <v>0</v>
      </c>
      <c r="G580" s="11">
        <f>E580*F580</f>
        <v>0</v>
      </c>
    </row>
    <row r="581" spans="1:7" ht="15">
      <c r="A581" s="25"/>
      <c r="B581" s="9"/>
      <c r="C581" s="9"/>
      <c r="D581" s="9"/>
      <c r="E581" s="10"/>
      <c r="F581" s="11"/>
      <c r="G581" s="11"/>
    </row>
    <row r="582" spans="1:7" ht="15">
      <c r="A582" s="25"/>
      <c r="B582" s="9"/>
      <c r="C582" s="9"/>
      <c r="D582" s="9"/>
      <c r="E582" s="10"/>
      <c r="F582" s="11"/>
      <c r="G582" s="11"/>
    </row>
    <row r="583" spans="1:7" ht="15">
      <c r="A583" s="25"/>
      <c r="B583" s="9"/>
      <c r="C583" s="9"/>
      <c r="D583" s="9"/>
      <c r="E583" s="10"/>
      <c r="F583" s="11"/>
      <c r="G583" s="11"/>
    </row>
    <row r="584" spans="1:7" ht="15">
      <c r="A584" s="25"/>
      <c r="B584" s="25"/>
      <c r="C584" s="13" t="s">
        <v>2325</v>
      </c>
      <c r="D584" s="9"/>
      <c r="E584" s="10"/>
      <c r="F584" s="11"/>
      <c r="G584" s="11"/>
    </row>
    <row r="585" spans="1:7" ht="15">
      <c r="A585" s="128">
        <v>125</v>
      </c>
      <c r="B585" s="128" t="s">
        <v>548</v>
      </c>
      <c r="C585" s="17" t="s">
        <v>549</v>
      </c>
      <c r="D585" s="17" t="s">
        <v>186</v>
      </c>
      <c r="E585" s="96">
        <v>52.8</v>
      </c>
      <c r="F585" s="97">
        <v>0</v>
      </c>
      <c r="G585" s="97">
        <f>E585*F585</f>
        <v>0</v>
      </c>
    </row>
    <row r="586" spans="1:7" ht="20.25">
      <c r="A586" s="107" t="s">
        <v>4</v>
      </c>
      <c r="B586" s="107" t="s">
        <v>550</v>
      </c>
      <c r="C586" s="106" t="s">
        <v>551</v>
      </c>
      <c r="D586" s="17"/>
      <c r="E586" s="96"/>
      <c r="F586" s="97"/>
      <c r="G586" s="97"/>
    </row>
    <row r="587" spans="1:7" ht="15">
      <c r="A587" s="128"/>
      <c r="B587" s="128"/>
      <c r="C587" s="17"/>
      <c r="D587" s="17"/>
      <c r="E587" s="96"/>
      <c r="F587" s="97"/>
      <c r="G587" s="97"/>
    </row>
    <row r="588" spans="1:7" ht="15">
      <c r="A588" s="128">
        <v>126</v>
      </c>
      <c r="B588" s="128" t="s">
        <v>552</v>
      </c>
      <c r="C588" s="17" t="s">
        <v>553</v>
      </c>
      <c r="D588" s="17" t="s">
        <v>186</v>
      </c>
      <c r="E588" s="96">
        <v>64</v>
      </c>
      <c r="F588" s="97">
        <v>0</v>
      </c>
      <c r="G588" s="97">
        <f>E588*F588</f>
        <v>0</v>
      </c>
    </row>
    <row r="589" spans="1:7" ht="15">
      <c r="A589" s="129" t="s">
        <v>4</v>
      </c>
      <c r="B589" s="129" t="s">
        <v>554</v>
      </c>
      <c r="C589" s="106" t="s">
        <v>555</v>
      </c>
      <c r="D589" s="17"/>
      <c r="E589" s="96"/>
      <c r="F589" s="97"/>
      <c r="G589" s="97"/>
    </row>
    <row r="590" spans="1:7" ht="15">
      <c r="A590" s="128"/>
      <c r="B590" s="128"/>
      <c r="C590" s="17"/>
      <c r="D590" s="17"/>
      <c r="E590" s="96"/>
      <c r="F590" s="97"/>
      <c r="G590" s="97"/>
    </row>
    <row r="591" spans="1:7" ht="15">
      <c r="A591" s="128">
        <v>127</v>
      </c>
      <c r="B591" s="128" t="s">
        <v>556</v>
      </c>
      <c r="C591" s="17" t="s">
        <v>557</v>
      </c>
      <c r="D591" s="17" t="s">
        <v>186</v>
      </c>
      <c r="E591" s="96">
        <v>7.6</v>
      </c>
      <c r="F591" s="97">
        <v>0</v>
      </c>
      <c r="G591" s="97">
        <f>E591*F591</f>
        <v>0</v>
      </c>
    </row>
    <row r="592" spans="1:7" ht="15">
      <c r="A592" s="129" t="s">
        <v>4</v>
      </c>
      <c r="B592" s="129" t="s">
        <v>558</v>
      </c>
      <c r="C592" s="106" t="s">
        <v>559</v>
      </c>
      <c r="D592" s="17"/>
      <c r="E592" s="96"/>
      <c r="F592" s="97"/>
      <c r="G592" s="97"/>
    </row>
    <row r="593" spans="1:7" ht="15">
      <c r="A593" s="128"/>
      <c r="B593" s="128"/>
      <c r="C593" s="17"/>
      <c r="D593" s="17"/>
      <c r="E593" s="96"/>
      <c r="F593" s="97"/>
      <c r="G593" s="97"/>
    </row>
    <row r="594" spans="1:7" ht="15">
      <c r="A594" s="128">
        <v>128</v>
      </c>
      <c r="B594" s="128" t="s">
        <v>560</v>
      </c>
      <c r="C594" s="17" t="s">
        <v>561</v>
      </c>
      <c r="D594" s="17" t="s">
        <v>186</v>
      </c>
      <c r="E594" s="96">
        <v>10.9</v>
      </c>
      <c r="F594" s="97">
        <v>0</v>
      </c>
      <c r="G594" s="97">
        <f>E594*F594</f>
        <v>0</v>
      </c>
    </row>
    <row r="595" spans="1:7" ht="15">
      <c r="A595" s="128"/>
      <c r="B595" s="128"/>
      <c r="C595" s="17" t="s">
        <v>562</v>
      </c>
      <c r="D595" s="17"/>
      <c r="E595" s="96"/>
      <c r="F595" s="97"/>
      <c r="G595" s="97"/>
    </row>
    <row r="596" spans="1:7" ht="15">
      <c r="A596" s="128"/>
      <c r="B596" s="128"/>
      <c r="C596" s="17"/>
      <c r="D596" s="17"/>
      <c r="E596" s="96"/>
      <c r="F596" s="97"/>
      <c r="G596" s="97"/>
    </row>
    <row r="597" spans="1:7" ht="15">
      <c r="A597" s="128">
        <v>129</v>
      </c>
      <c r="B597" s="128" t="s">
        <v>563</v>
      </c>
      <c r="C597" s="17" t="s">
        <v>564</v>
      </c>
      <c r="D597" s="17" t="s">
        <v>109</v>
      </c>
      <c r="E597" s="96">
        <v>27.349</v>
      </c>
      <c r="F597" s="97">
        <v>0</v>
      </c>
      <c r="G597" s="97">
        <f>E597*F597</f>
        <v>0</v>
      </c>
    </row>
    <row r="598" spans="1:7" ht="15">
      <c r="A598" s="107" t="s">
        <v>4</v>
      </c>
      <c r="B598" s="107" t="s">
        <v>565</v>
      </c>
      <c r="C598" s="106" t="s">
        <v>566</v>
      </c>
      <c r="D598" s="118"/>
      <c r="E598" s="294" t="s">
        <v>567</v>
      </c>
      <c r="F598" s="97"/>
      <c r="G598" s="97"/>
    </row>
    <row r="599" spans="1:7" ht="15">
      <c r="A599" s="107" t="s">
        <v>4</v>
      </c>
      <c r="B599" s="107" t="s">
        <v>568</v>
      </c>
      <c r="C599" s="106" t="s">
        <v>569</v>
      </c>
      <c r="D599" s="118"/>
      <c r="E599" s="294" t="s">
        <v>570</v>
      </c>
      <c r="F599" s="97"/>
      <c r="G599" s="97"/>
    </row>
    <row r="600" spans="1:7" ht="15">
      <c r="A600" s="128"/>
      <c r="B600" s="128"/>
      <c r="C600" s="17"/>
      <c r="D600" s="17"/>
      <c r="E600" s="96"/>
      <c r="F600" s="97"/>
      <c r="G600" s="97"/>
    </row>
    <row r="601" spans="1:7" ht="15">
      <c r="A601" s="128">
        <v>130</v>
      </c>
      <c r="B601" s="128" t="s">
        <v>571</v>
      </c>
      <c r="C601" s="17" t="s">
        <v>572</v>
      </c>
      <c r="D601" s="17" t="s">
        <v>109</v>
      </c>
      <c r="E601" s="96">
        <v>3.96</v>
      </c>
      <c r="F601" s="97">
        <v>0</v>
      </c>
      <c r="G601" s="97">
        <f>E601*F601</f>
        <v>0</v>
      </c>
    </row>
    <row r="602" spans="1:7" ht="15">
      <c r="A602" s="129" t="s">
        <v>4</v>
      </c>
      <c r="B602" s="129" t="s">
        <v>573</v>
      </c>
      <c r="C602" s="106" t="s">
        <v>574</v>
      </c>
      <c r="D602" s="118"/>
      <c r="E602" s="123"/>
      <c r="F602" s="121"/>
      <c r="G602" s="97"/>
    </row>
    <row r="603" spans="1:7" ht="15">
      <c r="A603" s="128"/>
      <c r="B603" s="128"/>
      <c r="C603" s="17"/>
      <c r="D603" s="17"/>
      <c r="E603" s="96"/>
      <c r="F603" s="97"/>
      <c r="G603" s="97"/>
    </row>
    <row r="604" spans="1:7" ht="15">
      <c r="A604" s="128">
        <v>131</v>
      </c>
      <c r="B604" s="128" t="s">
        <v>575</v>
      </c>
      <c r="C604" s="17" t="s">
        <v>576</v>
      </c>
      <c r="D604" s="17" t="s">
        <v>186</v>
      </c>
      <c r="E604" s="96">
        <v>155.6</v>
      </c>
      <c r="F604" s="97">
        <v>0</v>
      </c>
      <c r="G604" s="97">
        <f>E604*F604</f>
        <v>0</v>
      </c>
    </row>
    <row r="605" spans="1:7" ht="15">
      <c r="A605" s="107" t="s">
        <v>4</v>
      </c>
      <c r="B605" s="107" t="s">
        <v>577</v>
      </c>
      <c r="C605" s="106" t="s">
        <v>578</v>
      </c>
      <c r="D605" s="118"/>
      <c r="E605" s="294" t="s">
        <v>579</v>
      </c>
      <c r="F605" s="121"/>
      <c r="G605" s="97"/>
    </row>
    <row r="606" spans="1:7" ht="15">
      <c r="A606" s="107" t="s">
        <v>4</v>
      </c>
      <c r="B606" s="107" t="s">
        <v>565</v>
      </c>
      <c r="C606" s="106" t="s">
        <v>580</v>
      </c>
      <c r="D606" s="118"/>
      <c r="E606" s="294" t="s">
        <v>581</v>
      </c>
      <c r="F606" s="121"/>
      <c r="G606" s="97"/>
    </row>
    <row r="607" spans="1:7" ht="15">
      <c r="A607" s="107" t="s">
        <v>4</v>
      </c>
      <c r="B607" s="107" t="s">
        <v>568</v>
      </c>
      <c r="C607" s="106" t="s">
        <v>582</v>
      </c>
      <c r="D607" s="118"/>
      <c r="E607" s="294" t="s">
        <v>583</v>
      </c>
      <c r="F607" s="121"/>
      <c r="G607" s="97"/>
    </row>
    <row r="608" spans="1:7" ht="15">
      <c r="A608" s="109"/>
      <c r="B608" s="109"/>
      <c r="C608" s="101"/>
      <c r="D608" s="17"/>
      <c r="E608" s="96"/>
      <c r="F608" s="97"/>
      <c r="G608" s="97"/>
    </row>
    <row r="609" spans="1:7" ht="15">
      <c r="A609" s="128">
        <v>132</v>
      </c>
      <c r="B609" s="128" t="s">
        <v>584</v>
      </c>
      <c r="C609" s="17" t="s">
        <v>2266</v>
      </c>
      <c r="D609" s="17" t="s">
        <v>95</v>
      </c>
      <c r="E609" s="96">
        <f>E610+E611+E612</f>
        <v>3.5730000000000004</v>
      </c>
      <c r="F609" s="97">
        <v>0</v>
      </c>
      <c r="G609" s="97">
        <f>E609*F609</f>
        <v>0</v>
      </c>
    </row>
    <row r="610" spans="1:7" ht="15">
      <c r="A610" s="130" t="s">
        <v>4</v>
      </c>
      <c r="B610" s="130" t="s">
        <v>585</v>
      </c>
      <c r="C610" s="111" t="s">
        <v>586</v>
      </c>
      <c r="D610" s="111"/>
      <c r="E610" s="120">
        <v>2.74</v>
      </c>
      <c r="F610" s="124"/>
      <c r="G610" s="124"/>
    </row>
    <row r="611" spans="1:7" ht="15">
      <c r="A611" s="130" t="s">
        <v>4</v>
      </c>
      <c r="B611" s="130" t="s">
        <v>587</v>
      </c>
      <c r="C611" s="111"/>
      <c r="D611" s="111"/>
      <c r="E611" s="120">
        <v>0.551</v>
      </c>
      <c r="F611" s="124"/>
      <c r="G611" s="124"/>
    </row>
    <row r="612" spans="1:7" ht="15">
      <c r="A612" s="130" t="s">
        <v>4</v>
      </c>
      <c r="B612" s="130" t="s">
        <v>588</v>
      </c>
      <c r="C612" s="111"/>
      <c r="D612" s="111"/>
      <c r="E612" s="120">
        <v>0.282</v>
      </c>
      <c r="F612" s="124"/>
      <c r="G612" s="124"/>
    </row>
    <row r="613" spans="1:7" ht="15">
      <c r="A613" s="130"/>
      <c r="B613" s="130"/>
      <c r="C613" s="111"/>
      <c r="D613" s="111"/>
      <c r="E613" s="120"/>
      <c r="F613" s="124"/>
      <c r="G613" s="124"/>
    </row>
    <row r="614" spans="1:7" ht="15">
      <c r="A614" s="128">
        <v>133</v>
      </c>
      <c r="B614" s="128" t="s">
        <v>589</v>
      </c>
      <c r="C614" s="17" t="s">
        <v>590</v>
      </c>
      <c r="D614" s="17" t="s">
        <v>186</v>
      </c>
      <c r="E614" s="96">
        <v>10</v>
      </c>
      <c r="F614" s="97">
        <v>0</v>
      </c>
      <c r="G614" s="97">
        <f>E614*F614</f>
        <v>0</v>
      </c>
    </row>
    <row r="615" spans="1:7" ht="20.25">
      <c r="A615" s="107" t="s">
        <v>4</v>
      </c>
      <c r="B615" s="107" t="s">
        <v>588</v>
      </c>
      <c r="C615" s="106" t="s">
        <v>591</v>
      </c>
      <c r="D615" s="118"/>
      <c r="E615" s="123"/>
      <c r="F615" s="121"/>
      <c r="G615" s="121"/>
    </row>
    <row r="616" spans="1:7" ht="15">
      <c r="A616" s="128"/>
      <c r="B616" s="128"/>
      <c r="C616" s="17"/>
      <c r="D616" s="17"/>
      <c r="E616" s="96"/>
      <c r="F616" s="97"/>
      <c r="G616" s="97"/>
    </row>
    <row r="617" spans="1:7" ht="15">
      <c r="A617" s="128">
        <v>134</v>
      </c>
      <c r="B617" s="128" t="s">
        <v>592</v>
      </c>
      <c r="C617" s="17" t="s">
        <v>593</v>
      </c>
      <c r="D617" s="17" t="s">
        <v>186</v>
      </c>
      <c r="E617" s="96">
        <v>44.8</v>
      </c>
      <c r="F617" s="97">
        <v>0</v>
      </c>
      <c r="G617" s="97">
        <f>E617*F617</f>
        <v>0</v>
      </c>
    </row>
    <row r="618" spans="1:7" ht="15">
      <c r="A618" s="107" t="s">
        <v>4</v>
      </c>
      <c r="B618" s="107" t="s">
        <v>594</v>
      </c>
      <c r="C618" s="106" t="s">
        <v>595</v>
      </c>
      <c r="D618" s="118"/>
      <c r="E618" s="123"/>
      <c r="F618" s="121"/>
      <c r="G618" s="121"/>
    </row>
    <row r="619" spans="1:7" ht="15">
      <c r="A619" s="128"/>
      <c r="B619" s="128"/>
      <c r="C619" s="17"/>
      <c r="D619" s="17"/>
      <c r="E619" s="96"/>
      <c r="F619" s="97"/>
      <c r="G619" s="97"/>
    </row>
    <row r="620" spans="1:7" ht="15">
      <c r="A620" s="129">
        <v>135</v>
      </c>
      <c r="B620" s="129" t="s">
        <v>2355</v>
      </c>
      <c r="C620" s="118" t="s">
        <v>596</v>
      </c>
      <c r="D620" s="118" t="s">
        <v>597</v>
      </c>
      <c r="E620" s="123">
        <v>385.024</v>
      </c>
      <c r="F620" s="121">
        <v>0</v>
      </c>
      <c r="G620" s="121">
        <f>E620*F620</f>
        <v>0</v>
      </c>
    </row>
    <row r="621" spans="1:7" ht="15">
      <c r="A621" s="129" t="s">
        <v>4</v>
      </c>
      <c r="B621" s="129" t="s">
        <v>598</v>
      </c>
      <c r="C621" s="106" t="s">
        <v>599</v>
      </c>
      <c r="D621" s="118"/>
      <c r="E621" s="123"/>
      <c r="F621" s="121"/>
      <c r="G621" s="121"/>
    </row>
    <row r="622" spans="1:7" ht="15">
      <c r="A622" s="128"/>
      <c r="B622" s="128"/>
      <c r="C622" s="17"/>
      <c r="D622" s="17"/>
      <c r="E622" s="96"/>
      <c r="F622" s="97"/>
      <c r="G622" s="97"/>
    </row>
    <row r="623" spans="1:7" ht="15">
      <c r="A623" s="128">
        <v>136</v>
      </c>
      <c r="B623" s="128" t="s">
        <v>2355</v>
      </c>
      <c r="C623" s="17" t="s">
        <v>600</v>
      </c>
      <c r="D623" s="17" t="s">
        <v>597</v>
      </c>
      <c r="E623" s="96">
        <v>76.867</v>
      </c>
      <c r="F623" s="97">
        <v>0</v>
      </c>
      <c r="G623" s="97">
        <f>E623*F623</f>
        <v>0</v>
      </c>
    </row>
    <row r="624" spans="1:7" ht="15">
      <c r="A624" s="129" t="s">
        <v>4</v>
      </c>
      <c r="B624" s="129" t="s">
        <v>601</v>
      </c>
      <c r="C624" s="106" t="s">
        <v>602</v>
      </c>
      <c r="D624" s="118"/>
      <c r="E624" s="123"/>
      <c r="F624" s="97"/>
      <c r="G624" s="97"/>
    </row>
    <row r="625" spans="1:7" ht="15">
      <c r="A625" s="128"/>
      <c r="B625" s="128"/>
      <c r="C625" s="17"/>
      <c r="D625" s="17"/>
      <c r="E625" s="96"/>
      <c r="F625" s="97"/>
      <c r="G625" s="97"/>
    </row>
    <row r="626" spans="1:7" ht="15">
      <c r="A626" s="128">
        <v>137</v>
      </c>
      <c r="B626" s="128" t="s">
        <v>2355</v>
      </c>
      <c r="C626" s="17" t="s">
        <v>603</v>
      </c>
      <c r="D626" s="17" t="s">
        <v>597</v>
      </c>
      <c r="E626" s="96">
        <v>288</v>
      </c>
      <c r="F626" s="97">
        <v>0</v>
      </c>
      <c r="G626" s="97">
        <f>E626*F626</f>
        <v>0</v>
      </c>
    </row>
    <row r="627" spans="1:7" ht="20.25">
      <c r="A627" s="107" t="s">
        <v>4</v>
      </c>
      <c r="B627" s="107" t="s">
        <v>604</v>
      </c>
      <c r="C627" s="106" t="s">
        <v>605</v>
      </c>
      <c r="D627" s="118"/>
      <c r="E627" s="123"/>
      <c r="F627" s="121"/>
      <c r="G627" s="121"/>
    </row>
    <row r="628" spans="1:7" ht="15">
      <c r="A628" s="128"/>
      <c r="B628" s="128"/>
      <c r="C628" s="17"/>
      <c r="D628" s="17"/>
      <c r="E628" s="96"/>
      <c r="F628" s="97"/>
      <c r="G628" s="97"/>
    </row>
    <row r="629" spans="1:7" ht="15">
      <c r="A629" s="128">
        <v>138</v>
      </c>
      <c r="B629" s="128" t="s">
        <v>606</v>
      </c>
      <c r="C629" s="17" t="s">
        <v>607</v>
      </c>
      <c r="D629" s="17" t="s">
        <v>109</v>
      </c>
      <c r="E629" s="96">
        <v>1.188</v>
      </c>
      <c r="F629" s="97">
        <v>0</v>
      </c>
      <c r="G629" s="97">
        <f>E629*F629</f>
        <v>0</v>
      </c>
    </row>
    <row r="630" spans="1:7" ht="15">
      <c r="A630" s="129"/>
      <c r="B630" s="129"/>
      <c r="C630" s="106" t="s">
        <v>608</v>
      </c>
      <c r="D630" s="118"/>
      <c r="E630" s="123"/>
      <c r="F630" s="97"/>
      <c r="G630" s="97"/>
    </row>
    <row r="631" spans="1:7" ht="15">
      <c r="A631" s="128"/>
      <c r="B631" s="128"/>
      <c r="C631" s="17"/>
      <c r="D631" s="17"/>
      <c r="E631" s="96"/>
      <c r="F631" s="97"/>
      <c r="G631" s="97"/>
    </row>
    <row r="632" spans="1:7" ht="15">
      <c r="A632" s="128">
        <v>139</v>
      </c>
      <c r="B632" s="128">
        <v>762342913</v>
      </c>
      <c r="C632" s="17" t="s">
        <v>609</v>
      </c>
      <c r="D632" s="17" t="s">
        <v>109</v>
      </c>
      <c r="E632" s="96">
        <v>8.232</v>
      </c>
      <c r="F632" s="97">
        <v>0</v>
      </c>
      <c r="G632" s="97">
        <f>E632*F632</f>
        <v>0</v>
      </c>
    </row>
    <row r="633" spans="1:7" ht="15">
      <c r="A633" s="129"/>
      <c r="B633" s="129"/>
      <c r="C633" s="106" t="s">
        <v>610</v>
      </c>
      <c r="D633" s="118"/>
      <c r="E633" s="123"/>
      <c r="F633" s="97"/>
      <c r="G633" s="97"/>
    </row>
    <row r="634" spans="1:7" ht="15">
      <c r="A634" s="128"/>
      <c r="B634" s="128"/>
      <c r="C634" s="101"/>
      <c r="D634" s="17"/>
      <c r="E634" s="96"/>
      <c r="F634" s="97"/>
      <c r="G634" s="97"/>
    </row>
    <row r="635" spans="1:7" ht="15">
      <c r="A635" s="128">
        <v>140</v>
      </c>
      <c r="B635" s="128">
        <v>605141140</v>
      </c>
      <c r="C635" s="103" t="s">
        <v>611</v>
      </c>
      <c r="D635" s="17" t="s">
        <v>95</v>
      </c>
      <c r="E635" s="96">
        <v>0.085</v>
      </c>
      <c r="F635" s="97">
        <v>0</v>
      </c>
      <c r="G635" s="97">
        <f>E635*F635</f>
        <v>0</v>
      </c>
    </row>
    <row r="636" spans="1:7" ht="15">
      <c r="A636" s="128"/>
      <c r="B636" s="128"/>
      <c r="C636" s="106" t="s">
        <v>612</v>
      </c>
      <c r="D636" s="17"/>
      <c r="E636" s="96" t="s">
        <v>4</v>
      </c>
      <c r="F636" s="97"/>
      <c r="G636" s="97"/>
    </row>
    <row r="637" spans="1:7" ht="15">
      <c r="A637" s="128"/>
      <c r="B637" s="128"/>
      <c r="C637" s="101"/>
      <c r="D637" s="17"/>
      <c r="E637" s="96"/>
      <c r="F637" s="97"/>
      <c r="G637" s="97"/>
    </row>
    <row r="638" spans="1:7" ht="15">
      <c r="A638" s="128">
        <v>141</v>
      </c>
      <c r="B638" s="128" t="s">
        <v>613</v>
      </c>
      <c r="C638" s="17" t="s">
        <v>614</v>
      </c>
      <c r="D638" s="17" t="s">
        <v>4</v>
      </c>
      <c r="E638" s="96">
        <f>G585+G588+G591+G594+G597+G601+G604+G609+G614+G617+G620+G623+G626+G629+G632+G635</f>
        <v>0</v>
      </c>
      <c r="F638" s="131">
        <v>0</v>
      </c>
      <c r="G638" s="97">
        <f>E638*F638</f>
        <v>0</v>
      </c>
    </row>
    <row r="639" spans="1:7" ht="15">
      <c r="A639" s="128"/>
      <c r="B639" s="128"/>
      <c r="C639" s="14" t="s">
        <v>5</v>
      </c>
      <c r="D639" s="14"/>
      <c r="E639" s="15"/>
      <c r="F639" s="16"/>
      <c r="G639" s="16">
        <f>SUM(G585:G638)</f>
        <v>0</v>
      </c>
    </row>
    <row r="640" spans="1:7" ht="15">
      <c r="A640" s="128"/>
      <c r="B640" s="128"/>
      <c r="C640" s="17"/>
      <c r="D640" s="17"/>
      <c r="E640" s="96"/>
      <c r="F640" s="97"/>
      <c r="G640" s="97"/>
    </row>
    <row r="641" spans="1:7" ht="15">
      <c r="A641" s="128"/>
      <c r="B641" s="128"/>
      <c r="C641" s="17"/>
      <c r="D641" s="17"/>
      <c r="E641" s="96"/>
      <c r="F641" s="97"/>
      <c r="G641" s="97"/>
    </row>
    <row r="642" spans="1:7" ht="15">
      <c r="A642" s="128"/>
      <c r="B642" s="128"/>
      <c r="C642" s="78" t="s">
        <v>77</v>
      </c>
      <c r="D642" s="17"/>
      <c r="E642" s="96"/>
      <c r="F642" s="97"/>
      <c r="G642" s="97"/>
    </row>
    <row r="643" spans="1:7" ht="15">
      <c r="A643" s="128">
        <v>142</v>
      </c>
      <c r="B643" s="128" t="s">
        <v>615</v>
      </c>
      <c r="C643" s="17" t="s">
        <v>616</v>
      </c>
      <c r="D643" s="17" t="s">
        <v>109</v>
      </c>
      <c r="E643" s="96">
        <v>254.02</v>
      </c>
      <c r="F643" s="97">
        <v>0</v>
      </c>
      <c r="G643" s="97">
        <f>E643*F643</f>
        <v>0</v>
      </c>
    </row>
    <row r="644" spans="1:7" ht="15">
      <c r="A644" s="128" t="s">
        <v>4</v>
      </c>
      <c r="B644" s="128" t="s">
        <v>4</v>
      </c>
      <c r="C644" s="17"/>
      <c r="D644" s="17"/>
      <c r="E644" s="96"/>
      <c r="F644" s="97"/>
      <c r="G644" s="97"/>
    </row>
    <row r="645" spans="1:7" ht="15">
      <c r="A645" s="129" t="s">
        <v>4</v>
      </c>
      <c r="B645" s="129" t="s">
        <v>509</v>
      </c>
      <c r="C645" s="106" t="s">
        <v>510</v>
      </c>
      <c r="D645" s="118"/>
      <c r="E645" s="123"/>
      <c r="F645" s="121"/>
      <c r="G645" s="121"/>
    </row>
    <row r="646" spans="1:7" ht="15">
      <c r="A646" s="129" t="s">
        <v>4</v>
      </c>
      <c r="B646" s="129" t="s">
        <v>511</v>
      </c>
      <c r="C646" s="106" t="s">
        <v>512</v>
      </c>
      <c r="D646" s="118"/>
      <c r="E646" s="123"/>
      <c r="F646" s="121"/>
      <c r="G646" s="121"/>
    </row>
    <row r="647" spans="1:7" ht="15">
      <c r="A647" s="128" t="s">
        <v>4</v>
      </c>
      <c r="B647" s="128" t="s">
        <v>4</v>
      </c>
      <c r="C647" s="17"/>
      <c r="D647" s="17"/>
      <c r="E647" s="96"/>
      <c r="F647" s="97"/>
      <c r="G647" s="97"/>
    </row>
    <row r="648" spans="1:7" ht="15">
      <c r="A648" s="128">
        <v>143</v>
      </c>
      <c r="B648" s="128" t="s">
        <v>2267</v>
      </c>
      <c r="C648" s="17" t="s">
        <v>617</v>
      </c>
      <c r="D648" s="17" t="s">
        <v>109</v>
      </c>
      <c r="E648" s="96">
        <v>69.542</v>
      </c>
      <c r="F648" s="97">
        <v>0</v>
      </c>
      <c r="G648" s="97">
        <f>E648*F648</f>
        <v>0</v>
      </c>
    </row>
    <row r="649" spans="1:7" ht="15">
      <c r="A649" s="129" t="s">
        <v>4</v>
      </c>
      <c r="B649" s="129" t="s">
        <v>618</v>
      </c>
      <c r="C649" s="106" t="s">
        <v>619</v>
      </c>
      <c r="D649" s="118"/>
      <c r="E649" s="123"/>
      <c r="F649" s="97"/>
      <c r="G649" s="97"/>
    </row>
    <row r="650" spans="1:7" ht="15">
      <c r="A650" s="129"/>
      <c r="B650" s="129"/>
      <c r="C650" s="106"/>
      <c r="D650" s="118"/>
      <c r="E650" s="123"/>
      <c r="F650" s="97"/>
      <c r="G650" s="97"/>
    </row>
    <row r="651" spans="1:7" ht="15">
      <c r="A651" s="128">
        <v>144</v>
      </c>
      <c r="B651" s="128" t="s">
        <v>620</v>
      </c>
      <c r="C651" s="17" t="s">
        <v>621</v>
      </c>
      <c r="D651" s="17" t="s">
        <v>109</v>
      </c>
      <c r="E651" s="96">
        <v>80.056</v>
      </c>
      <c r="F651" s="97">
        <v>0</v>
      </c>
      <c r="G651" s="97">
        <f>E651*F651</f>
        <v>0</v>
      </c>
    </row>
    <row r="652" spans="1:7" ht="15">
      <c r="A652" s="129" t="s">
        <v>4</v>
      </c>
      <c r="B652" s="129" t="s">
        <v>622</v>
      </c>
      <c r="C652" s="106" t="s">
        <v>623</v>
      </c>
      <c r="D652" s="118"/>
      <c r="E652" s="123">
        <v>11.032</v>
      </c>
      <c r="F652" s="121"/>
      <c r="G652" s="121"/>
    </row>
    <row r="653" spans="1:7" ht="15">
      <c r="A653" s="129"/>
      <c r="B653" s="129"/>
      <c r="C653" s="106" t="s">
        <v>624</v>
      </c>
      <c r="D653" s="118"/>
      <c r="E653" s="123">
        <v>3.768</v>
      </c>
      <c r="F653" s="121"/>
      <c r="G653" s="121"/>
    </row>
    <row r="654" spans="1:7" ht="15">
      <c r="A654" s="129"/>
      <c r="B654" s="129"/>
      <c r="C654" s="106" t="s">
        <v>625</v>
      </c>
      <c r="D654" s="118"/>
      <c r="E654" s="123">
        <v>5.464</v>
      </c>
      <c r="F654" s="121"/>
      <c r="G654" s="121"/>
    </row>
    <row r="655" spans="1:7" ht="15">
      <c r="A655" s="129"/>
      <c r="B655" s="129"/>
      <c r="C655" s="106" t="s">
        <v>626</v>
      </c>
      <c r="D655" s="118"/>
      <c r="E655" s="123">
        <v>5.53</v>
      </c>
      <c r="F655" s="121"/>
      <c r="G655" s="121"/>
    </row>
    <row r="656" spans="1:7" ht="15">
      <c r="A656" s="129" t="s">
        <v>4</v>
      </c>
      <c r="B656" s="129">
        <v>2</v>
      </c>
      <c r="C656" s="106" t="s">
        <v>627</v>
      </c>
      <c r="D656" s="118"/>
      <c r="E656" s="123">
        <v>11.032</v>
      </c>
      <c r="F656" s="121"/>
      <c r="G656" s="121"/>
    </row>
    <row r="657" spans="1:7" ht="15">
      <c r="A657" s="129"/>
      <c r="B657" s="129"/>
      <c r="C657" s="106" t="s">
        <v>628</v>
      </c>
      <c r="D657" s="118"/>
      <c r="E657" s="123">
        <v>15.52</v>
      </c>
      <c r="F657" s="121"/>
      <c r="G657" s="121"/>
    </row>
    <row r="658" spans="1:7" ht="15">
      <c r="A658" s="129" t="s">
        <v>4</v>
      </c>
      <c r="B658" s="129">
        <v>3</v>
      </c>
      <c r="C658" s="106" t="s">
        <v>629</v>
      </c>
      <c r="D658" s="118"/>
      <c r="E658" s="123">
        <v>11.59</v>
      </c>
      <c r="F658" s="121"/>
      <c r="G658" s="121"/>
    </row>
    <row r="659" spans="1:7" ht="15">
      <c r="A659" s="129"/>
      <c r="B659" s="129"/>
      <c r="C659" s="106" t="s">
        <v>630</v>
      </c>
      <c r="D659" s="118"/>
      <c r="E659" s="123">
        <v>16.12</v>
      </c>
      <c r="F659" s="121"/>
      <c r="G659" s="121"/>
    </row>
    <row r="660" spans="1:7" ht="15">
      <c r="A660" s="128"/>
      <c r="B660" s="128"/>
      <c r="C660" s="17"/>
      <c r="D660" s="17"/>
      <c r="E660" s="96"/>
      <c r="F660" s="97"/>
      <c r="G660" s="97"/>
    </row>
    <row r="661" spans="1:7" ht="15">
      <c r="A661" s="128">
        <v>145</v>
      </c>
      <c r="B661" s="128" t="s">
        <v>631</v>
      </c>
      <c r="C661" s="17" t="s">
        <v>632</v>
      </c>
      <c r="D661" s="17" t="s">
        <v>109</v>
      </c>
      <c r="E661" s="96">
        <v>356.773</v>
      </c>
      <c r="F661" s="97">
        <v>0</v>
      </c>
      <c r="G661" s="97">
        <f>E661*F661</f>
        <v>0</v>
      </c>
    </row>
    <row r="662" spans="1:7" ht="15">
      <c r="A662" s="129" t="s">
        <v>4</v>
      </c>
      <c r="B662" s="129" t="s">
        <v>633</v>
      </c>
      <c r="C662" s="106" t="s">
        <v>634</v>
      </c>
      <c r="D662" s="106"/>
      <c r="E662" s="123">
        <v>76.982</v>
      </c>
      <c r="F662" s="121"/>
      <c r="G662" s="121"/>
    </row>
    <row r="663" spans="1:7" ht="15">
      <c r="A663" s="129"/>
      <c r="B663" s="129"/>
      <c r="C663" s="106" t="s">
        <v>635</v>
      </c>
      <c r="D663" s="106"/>
      <c r="E663" s="123">
        <v>119.56</v>
      </c>
      <c r="F663" s="121"/>
      <c r="G663" s="121"/>
    </row>
    <row r="664" spans="1:7" ht="15">
      <c r="A664" s="129"/>
      <c r="B664" s="129"/>
      <c r="C664" s="106" t="s">
        <v>636</v>
      </c>
      <c r="D664" s="106"/>
      <c r="E664" s="123">
        <v>93.94</v>
      </c>
      <c r="F664" s="121"/>
      <c r="G664" s="121"/>
    </row>
    <row r="665" spans="1:7" ht="15">
      <c r="A665" s="129"/>
      <c r="B665" s="129"/>
      <c r="C665" s="106" t="s">
        <v>637</v>
      </c>
      <c r="D665" s="106"/>
      <c r="E665" s="123">
        <v>30.5</v>
      </c>
      <c r="F665" s="121"/>
      <c r="G665" s="121"/>
    </row>
    <row r="666" spans="1:7" ht="15">
      <c r="A666" s="129"/>
      <c r="B666" s="129"/>
      <c r="C666" s="106" t="s">
        <v>638</v>
      </c>
      <c r="D666" s="106"/>
      <c r="E666" s="123">
        <v>67.1</v>
      </c>
      <c r="F666" s="121"/>
      <c r="G666" s="121"/>
    </row>
    <row r="667" spans="1:7" ht="15">
      <c r="A667" s="129"/>
      <c r="B667" s="129"/>
      <c r="C667" s="106" t="s">
        <v>639</v>
      </c>
      <c r="D667" s="106"/>
      <c r="E667" s="123">
        <v>-26.879</v>
      </c>
      <c r="F667" s="121"/>
      <c r="G667" s="121"/>
    </row>
    <row r="668" spans="1:7" ht="15">
      <c r="A668" s="129"/>
      <c r="B668" s="129"/>
      <c r="C668" s="106" t="s">
        <v>640</v>
      </c>
      <c r="D668" s="106"/>
      <c r="E668" s="123">
        <v>-4.43</v>
      </c>
      <c r="F668" s="121"/>
      <c r="G668" s="121"/>
    </row>
    <row r="669" spans="1:7" ht="15">
      <c r="A669" s="128"/>
      <c r="B669" s="128"/>
      <c r="C669" s="17"/>
      <c r="D669" s="17"/>
      <c r="E669" s="96"/>
      <c r="F669" s="97"/>
      <c r="G669" s="97"/>
    </row>
    <row r="670" spans="1:7" ht="15">
      <c r="A670" s="128">
        <v>146</v>
      </c>
      <c r="B670" s="128" t="s">
        <v>2268</v>
      </c>
      <c r="C670" s="17" t="s">
        <v>641</v>
      </c>
      <c r="D670" s="17" t="s">
        <v>109</v>
      </c>
      <c r="E670" s="96">
        <v>13.344</v>
      </c>
      <c r="F670" s="97">
        <v>0</v>
      </c>
      <c r="G670" s="97">
        <f>E670*F670</f>
        <v>0</v>
      </c>
    </row>
    <row r="671" spans="1:7" ht="15">
      <c r="A671" s="129" t="s">
        <v>4</v>
      </c>
      <c r="B671" s="129" t="s">
        <v>642</v>
      </c>
      <c r="C671" s="118" t="s">
        <v>643</v>
      </c>
      <c r="D671" s="118"/>
      <c r="E671" s="123"/>
      <c r="F671" s="121"/>
      <c r="G671" s="121"/>
    </row>
    <row r="672" spans="1:7" ht="15">
      <c r="A672" s="129"/>
      <c r="B672" s="129"/>
      <c r="C672" s="106" t="s">
        <v>2026</v>
      </c>
      <c r="D672" s="118"/>
      <c r="E672" s="123"/>
      <c r="F672" s="121"/>
      <c r="G672" s="121"/>
    </row>
    <row r="673" spans="1:7" ht="15">
      <c r="A673" s="129"/>
      <c r="B673" s="129"/>
      <c r="C673" s="106"/>
      <c r="D673" s="118"/>
      <c r="E673" s="123"/>
      <c r="F673" s="121"/>
      <c r="G673" s="121"/>
    </row>
    <row r="674" spans="1:7" ht="15">
      <c r="A674" s="128">
        <v>147</v>
      </c>
      <c r="B674" s="128">
        <v>998763403</v>
      </c>
      <c r="C674" s="103" t="s">
        <v>67</v>
      </c>
      <c r="D674" s="17"/>
      <c r="E674" s="96">
        <f>G643+G648+G651+G661+G670</f>
        <v>0</v>
      </c>
      <c r="F674" s="131">
        <v>0</v>
      </c>
      <c r="G674" s="97">
        <f>E674*F674</f>
        <v>0</v>
      </c>
    </row>
    <row r="675" spans="1:7" ht="15">
      <c r="A675" s="128"/>
      <c r="B675" s="128"/>
      <c r="C675" s="14" t="s">
        <v>5</v>
      </c>
      <c r="D675" s="14"/>
      <c r="E675" s="15"/>
      <c r="F675" s="16"/>
      <c r="G675" s="16">
        <f>SUM(G643:G674)</f>
        <v>0</v>
      </c>
    </row>
    <row r="676" spans="1:7" ht="15">
      <c r="A676" s="128"/>
      <c r="B676" s="128"/>
      <c r="C676" s="17"/>
      <c r="D676" s="17"/>
      <c r="E676" s="96"/>
      <c r="F676" s="97"/>
      <c r="G676" s="97"/>
    </row>
    <row r="677" spans="1:7" ht="15">
      <c r="A677" s="128"/>
      <c r="B677" s="128"/>
      <c r="C677" s="78" t="s">
        <v>2326</v>
      </c>
      <c r="D677" s="17"/>
      <c r="E677" s="96"/>
      <c r="F677" s="97"/>
      <c r="G677" s="97"/>
    </row>
    <row r="678" spans="1:7" ht="15">
      <c r="A678" s="128">
        <v>148</v>
      </c>
      <c r="B678" s="128" t="s">
        <v>645</v>
      </c>
      <c r="C678" s="17" t="s">
        <v>646</v>
      </c>
      <c r="D678" s="17" t="s">
        <v>186</v>
      </c>
      <c r="E678" s="96">
        <v>26</v>
      </c>
      <c r="F678" s="97">
        <v>0</v>
      </c>
      <c r="G678" s="97">
        <f>E678*F678</f>
        <v>0</v>
      </c>
    </row>
    <row r="679" spans="1:7" ht="15">
      <c r="A679" s="128"/>
      <c r="B679" s="128"/>
      <c r="C679" s="118" t="s">
        <v>647</v>
      </c>
      <c r="D679" s="17"/>
      <c r="E679" s="96"/>
      <c r="F679" s="97"/>
      <c r="G679" s="97"/>
    </row>
    <row r="680" spans="1:7" ht="15">
      <c r="A680" s="128"/>
      <c r="B680" s="128"/>
      <c r="C680" s="17"/>
      <c r="D680" s="17"/>
      <c r="E680" s="96"/>
      <c r="F680" s="97"/>
      <c r="G680" s="97"/>
    </row>
    <row r="681" spans="1:7" ht="15">
      <c r="A681" s="128">
        <v>149</v>
      </c>
      <c r="B681" s="128" t="s">
        <v>648</v>
      </c>
      <c r="C681" s="17" t="s">
        <v>649</v>
      </c>
      <c r="D681" s="17" t="s">
        <v>186</v>
      </c>
      <c r="E681" s="96">
        <v>15</v>
      </c>
      <c r="F681" s="97">
        <v>0</v>
      </c>
      <c r="G681" s="97">
        <f>E681*F681</f>
        <v>0</v>
      </c>
    </row>
    <row r="682" spans="1:7" ht="15">
      <c r="A682" s="128"/>
      <c r="B682" s="128"/>
      <c r="C682" s="118" t="s">
        <v>650</v>
      </c>
      <c r="D682" s="17"/>
      <c r="E682" s="96"/>
      <c r="F682" s="97"/>
      <c r="G682" s="97"/>
    </row>
    <row r="683" spans="1:7" ht="15">
      <c r="A683" s="128"/>
      <c r="B683" s="128"/>
      <c r="C683" s="17"/>
      <c r="D683" s="17"/>
      <c r="E683" s="96"/>
      <c r="F683" s="97"/>
      <c r="G683" s="97"/>
    </row>
    <row r="684" spans="1:7" ht="15">
      <c r="A684" s="128">
        <v>150</v>
      </c>
      <c r="B684" s="128" t="s">
        <v>651</v>
      </c>
      <c r="C684" s="17" t="s">
        <v>652</v>
      </c>
      <c r="D684" s="17" t="s">
        <v>4</v>
      </c>
      <c r="E684" s="96">
        <f>G678+G681</f>
        <v>0</v>
      </c>
      <c r="F684" s="131">
        <v>0</v>
      </c>
      <c r="G684" s="97">
        <f aca="true" t="shared" si="7" ref="G684">E684*F684</f>
        <v>0</v>
      </c>
    </row>
    <row r="685" spans="1:7" ht="15">
      <c r="A685" s="128"/>
      <c r="B685" s="128"/>
      <c r="C685" s="17"/>
      <c r="D685" s="17"/>
      <c r="E685" s="96"/>
      <c r="F685" s="97"/>
      <c r="G685" s="97"/>
    </row>
    <row r="686" spans="1:7" ht="15">
      <c r="A686" s="128"/>
      <c r="B686" s="128"/>
      <c r="C686" s="14" t="s">
        <v>5</v>
      </c>
      <c r="D686" s="14"/>
      <c r="E686" s="15"/>
      <c r="F686" s="16"/>
      <c r="G686" s="16">
        <f>SUM(G678:G685)</f>
        <v>0</v>
      </c>
    </row>
    <row r="687" spans="1:7" ht="15">
      <c r="A687" s="128"/>
      <c r="B687" s="128"/>
      <c r="C687" s="17"/>
      <c r="D687" s="17"/>
      <c r="E687" s="96"/>
      <c r="F687" s="97"/>
      <c r="G687" s="97"/>
    </row>
    <row r="688" spans="1:7" ht="15">
      <c r="A688" s="128"/>
      <c r="B688" s="128"/>
      <c r="C688" s="78" t="s">
        <v>2354</v>
      </c>
      <c r="D688" s="17"/>
      <c r="E688" s="96"/>
      <c r="F688" s="97"/>
      <c r="G688" s="97"/>
    </row>
    <row r="689" spans="1:7" ht="15">
      <c r="A689" s="128">
        <v>151</v>
      </c>
      <c r="B689" s="128" t="s">
        <v>655</v>
      </c>
      <c r="C689" s="17" t="s">
        <v>656</v>
      </c>
      <c r="D689" s="17" t="s">
        <v>109</v>
      </c>
      <c r="E689" s="96">
        <f>E690+E691+E692</f>
        <v>390.62100000000004</v>
      </c>
      <c r="F689" s="97">
        <v>0</v>
      </c>
      <c r="G689" s="97">
        <f>E689*F689</f>
        <v>0</v>
      </c>
    </row>
    <row r="690" spans="1:7" ht="15">
      <c r="A690" s="129"/>
      <c r="B690" s="129"/>
      <c r="C690" s="106" t="s">
        <v>2386</v>
      </c>
      <c r="D690" s="118"/>
      <c r="E690" s="120">
        <v>417.97</v>
      </c>
      <c r="F690" s="121"/>
      <c r="G690" s="121"/>
    </row>
    <row r="691" spans="1:7" ht="15">
      <c r="A691" s="129"/>
      <c r="B691" s="129"/>
      <c r="C691" s="106" t="s">
        <v>566</v>
      </c>
      <c r="D691" s="118"/>
      <c r="E691" s="120">
        <v>-22.919</v>
      </c>
      <c r="F691" s="121"/>
      <c r="G691" s="121"/>
    </row>
    <row r="692" spans="1:7" ht="15">
      <c r="A692" s="129"/>
      <c r="B692" s="129"/>
      <c r="C692" s="106" t="s">
        <v>569</v>
      </c>
      <c r="D692" s="118"/>
      <c r="E692" s="120">
        <v>-4.43</v>
      </c>
      <c r="F692" s="121"/>
      <c r="G692" s="121"/>
    </row>
    <row r="693" spans="1:7" ht="15">
      <c r="A693" s="129"/>
      <c r="B693" s="129"/>
      <c r="C693" s="106"/>
      <c r="D693" s="118"/>
      <c r="E693" s="120"/>
      <c r="F693" s="121"/>
      <c r="G693" s="121"/>
    </row>
    <row r="694" spans="1:7" ht="15">
      <c r="A694" s="128">
        <v>152</v>
      </c>
      <c r="B694" s="128" t="s">
        <v>657</v>
      </c>
      <c r="C694" s="17" t="s">
        <v>658</v>
      </c>
      <c r="D694" s="17" t="s">
        <v>186</v>
      </c>
      <c r="E694" s="96">
        <v>23.23</v>
      </c>
      <c r="F694" s="97">
        <v>0</v>
      </c>
      <c r="G694" s="97">
        <f aca="true" t="shared" si="8" ref="G694">E694*F694</f>
        <v>0</v>
      </c>
    </row>
    <row r="695" spans="1:7" ht="15">
      <c r="A695" s="128"/>
      <c r="B695" s="128"/>
      <c r="C695" s="17"/>
      <c r="D695" s="17"/>
      <c r="E695" s="96"/>
      <c r="F695" s="97"/>
      <c r="G695" s="97"/>
    </row>
    <row r="696" spans="1:7" ht="15">
      <c r="A696" s="128">
        <v>153</v>
      </c>
      <c r="B696" s="128" t="s">
        <v>659</v>
      </c>
      <c r="C696" s="17" t="s">
        <v>660</v>
      </c>
      <c r="D696" s="17" t="s">
        <v>186</v>
      </c>
      <c r="E696" s="96">
        <v>39.2</v>
      </c>
      <c r="F696" s="97">
        <v>0</v>
      </c>
      <c r="G696" s="97">
        <f aca="true" t="shared" si="9" ref="G696">E696*F696</f>
        <v>0</v>
      </c>
    </row>
    <row r="697" spans="1:7" ht="15">
      <c r="A697" s="128"/>
      <c r="B697" s="128"/>
      <c r="C697" s="17"/>
      <c r="D697" s="17"/>
      <c r="E697" s="96"/>
      <c r="F697" s="97"/>
      <c r="G697" s="97"/>
    </row>
    <row r="698" spans="1:7" ht="15">
      <c r="A698" s="128">
        <v>154</v>
      </c>
      <c r="B698" s="128" t="s">
        <v>2269</v>
      </c>
      <c r="C698" s="17" t="s">
        <v>2209</v>
      </c>
      <c r="D698" s="17" t="s">
        <v>183</v>
      </c>
      <c r="E698" s="96">
        <v>20</v>
      </c>
      <c r="F698" s="97">
        <v>0</v>
      </c>
      <c r="G698" s="97">
        <f aca="true" t="shared" si="10" ref="G698">E698*F698</f>
        <v>0</v>
      </c>
    </row>
    <row r="699" spans="1:7" ht="15">
      <c r="A699" s="128"/>
      <c r="B699" s="128"/>
      <c r="C699" s="390" t="s">
        <v>2210</v>
      </c>
      <c r="D699" s="17"/>
      <c r="E699" s="96"/>
      <c r="F699" s="97"/>
      <c r="G699" s="97"/>
    </row>
    <row r="700" spans="1:7" ht="15">
      <c r="A700" s="128"/>
      <c r="B700" s="128"/>
      <c r="C700" s="17"/>
      <c r="D700" s="17"/>
      <c r="E700" s="96"/>
      <c r="F700" s="97"/>
      <c r="G700" s="97"/>
    </row>
    <row r="701" spans="1:7" ht="15">
      <c r="A701" s="128">
        <v>155</v>
      </c>
      <c r="B701" s="128" t="s">
        <v>2269</v>
      </c>
      <c r="C701" s="17" t="s">
        <v>2211</v>
      </c>
      <c r="D701" s="17" t="s">
        <v>183</v>
      </c>
      <c r="E701" s="96">
        <v>90</v>
      </c>
      <c r="F701" s="97">
        <v>0</v>
      </c>
      <c r="G701" s="97">
        <f aca="true" t="shared" si="11" ref="G701">E701*F701</f>
        <v>0</v>
      </c>
    </row>
    <row r="702" spans="1:7" ht="15">
      <c r="A702" s="128"/>
      <c r="B702" s="128"/>
      <c r="C702" s="390" t="s">
        <v>2210</v>
      </c>
      <c r="D702" s="17"/>
      <c r="E702" s="96"/>
      <c r="F702" s="97"/>
      <c r="G702" s="97"/>
    </row>
    <row r="703" spans="1:7" ht="15">
      <c r="A703" s="128"/>
      <c r="B703" s="128"/>
      <c r="C703" s="390"/>
      <c r="D703" s="17"/>
      <c r="E703" s="96"/>
      <c r="F703" s="97"/>
      <c r="G703" s="97"/>
    </row>
    <row r="704" spans="1:7" ht="15">
      <c r="A704" s="128">
        <v>156</v>
      </c>
      <c r="B704" s="128" t="s">
        <v>2269</v>
      </c>
      <c r="C704" s="17" t="s">
        <v>2212</v>
      </c>
      <c r="D704" s="17" t="s">
        <v>183</v>
      </c>
      <c r="E704" s="96">
        <v>1</v>
      </c>
      <c r="F704" s="97">
        <v>0</v>
      </c>
      <c r="G704" s="97">
        <f aca="true" t="shared" si="12" ref="G704">E704*F704</f>
        <v>0</v>
      </c>
    </row>
    <row r="705" spans="1:7" ht="15">
      <c r="A705" s="128"/>
      <c r="B705" s="128"/>
      <c r="C705" s="17"/>
      <c r="D705" s="17"/>
      <c r="E705" s="96"/>
      <c r="F705" s="97"/>
      <c r="G705" s="97"/>
    </row>
    <row r="706" spans="1:7" ht="15">
      <c r="A706" s="128">
        <v>157</v>
      </c>
      <c r="B706" s="128" t="s">
        <v>2269</v>
      </c>
      <c r="C706" s="17" t="s">
        <v>2214</v>
      </c>
      <c r="D706" s="17" t="s">
        <v>183</v>
      </c>
      <c r="E706" s="96">
        <v>6</v>
      </c>
      <c r="F706" s="97">
        <v>0</v>
      </c>
      <c r="G706" s="97">
        <f aca="true" t="shared" si="13" ref="G706">E706*F706</f>
        <v>0</v>
      </c>
    </row>
    <row r="707" spans="1:7" ht="15">
      <c r="A707" s="128"/>
      <c r="B707" s="128"/>
      <c r="C707" s="17"/>
      <c r="D707" s="17"/>
      <c r="E707" s="96"/>
      <c r="F707" s="97"/>
      <c r="G707" s="97"/>
    </row>
    <row r="708" spans="1:7" ht="15">
      <c r="A708" s="128">
        <v>158</v>
      </c>
      <c r="B708" s="128" t="s">
        <v>2269</v>
      </c>
      <c r="C708" s="17" t="s">
        <v>2213</v>
      </c>
      <c r="D708" s="17" t="s">
        <v>183</v>
      </c>
      <c r="E708" s="96">
        <v>2</v>
      </c>
      <c r="F708" s="97">
        <v>0</v>
      </c>
      <c r="G708" s="97">
        <f aca="true" t="shared" si="14" ref="G708">E708*F708</f>
        <v>0</v>
      </c>
    </row>
    <row r="709" spans="1:7" ht="15">
      <c r="A709" s="128"/>
      <c r="B709" s="128"/>
      <c r="C709" s="17"/>
      <c r="D709" s="17"/>
      <c r="E709" s="96"/>
      <c r="F709" s="97"/>
      <c r="G709" s="97"/>
    </row>
    <row r="710" spans="1:7" ht="15">
      <c r="A710" s="128">
        <v>159</v>
      </c>
      <c r="B710" s="128" t="s">
        <v>2269</v>
      </c>
      <c r="C710" s="17" t="s">
        <v>661</v>
      </c>
      <c r="D710" s="17" t="s">
        <v>183</v>
      </c>
      <c r="E710" s="96">
        <v>1</v>
      </c>
      <c r="F710" s="97">
        <v>0</v>
      </c>
      <c r="G710" s="97">
        <f aca="true" t="shared" si="15" ref="G710">E710*F710</f>
        <v>0</v>
      </c>
    </row>
    <row r="711" spans="1:7" ht="15">
      <c r="A711" s="128"/>
      <c r="B711" s="128"/>
      <c r="C711" s="17"/>
      <c r="D711" s="17"/>
      <c r="E711" s="96"/>
      <c r="F711" s="97"/>
      <c r="G711" s="97"/>
    </row>
    <row r="712" spans="1:7" ht="15">
      <c r="A712" s="128">
        <v>160</v>
      </c>
      <c r="B712" s="128" t="s">
        <v>662</v>
      </c>
      <c r="C712" s="17" t="s">
        <v>2215</v>
      </c>
      <c r="D712" s="17" t="s">
        <v>109</v>
      </c>
      <c r="E712" s="96">
        <v>449.214</v>
      </c>
      <c r="F712" s="97">
        <v>0</v>
      </c>
      <c r="G712" s="97">
        <f aca="true" t="shared" si="16" ref="G712">E712*F712</f>
        <v>0</v>
      </c>
    </row>
    <row r="713" spans="1:7" ht="15">
      <c r="A713" s="128"/>
      <c r="B713" s="128"/>
      <c r="C713" s="17" t="s">
        <v>2387</v>
      </c>
      <c r="D713" s="17"/>
      <c r="E713" s="96"/>
      <c r="F713" s="97"/>
      <c r="G713" s="97"/>
    </row>
    <row r="714" spans="1:7" ht="15">
      <c r="A714" s="128">
        <v>161</v>
      </c>
      <c r="B714" s="128" t="s">
        <v>663</v>
      </c>
      <c r="C714" s="17" t="s">
        <v>2216</v>
      </c>
      <c r="D714" s="17" t="s">
        <v>109</v>
      </c>
      <c r="E714" s="96">
        <v>449.214</v>
      </c>
      <c r="F714" s="97">
        <v>0</v>
      </c>
      <c r="G714" s="97">
        <f aca="true" t="shared" si="17" ref="G714">E714*F714</f>
        <v>0</v>
      </c>
    </row>
    <row r="715" spans="1:7" ht="15">
      <c r="A715" s="128"/>
      <c r="B715" s="128"/>
      <c r="C715" s="17" t="s">
        <v>2387</v>
      </c>
      <c r="D715" s="17"/>
      <c r="E715" s="96"/>
      <c r="F715" s="97"/>
      <c r="G715" s="97"/>
    </row>
    <row r="716" spans="1:7" ht="15">
      <c r="A716" s="128">
        <v>162</v>
      </c>
      <c r="B716" s="128" t="s">
        <v>664</v>
      </c>
      <c r="C716" s="17" t="s">
        <v>665</v>
      </c>
      <c r="D716" s="17" t="s">
        <v>4</v>
      </c>
      <c r="E716" s="96">
        <f>G689+G694+G696+G698+G701+G704+G706+G708+G710+G712+G714</f>
        <v>0</v>
      </c>
      <c r="F716" s="131">
        <v>0</v>
      </c>
      <c r="G716" s="97">
        <f aca="true" t="shared" si="18" ref="G716">E716*F716</f>
        <v>0</v>
      </c>
    </row>
    <row r="717" spans="1:7" ht="15">
      <c r="A717" s="128"/>
      <c r="B717" s="128"/>
      <c r="C717" s="17"/>
      <c r="D717" s="17"/>
      <c r="E717" s="96"/>
      <c r="F717" s="131"/>
      <c r="G717" s="97"/>
    </row>
    <row r="718" spans="1:7" ht="15">
      <c r="A718" s="128">
        <v>163</v>
      </c>
      <c r="B718" s="128" t="s">
        <v>2344</v>
      </c>
      <c r="C718" s="17" t="s">
        <v>2345</v>
      </c>
      <c r="D718" s="17" t="s">
        <v>109</v>
      </c>
      <c r="E718" s="96">
        <f>SUM(E719:E724)</f>
        <v>417.96999999999997</v>
      </c>
      <c r="F718" s="97">
        <v>0</v>
      </c>
      <c r="G718" s="97">
        <f aca="true" t="shared" si="19" ref="G718">E718*F718</f>
        <v>0</v>
      </c>
    </row>
    <row r="719" spans="1:7" ht="15">
      <c r="A719" s="129"/>
      <c r="B719" s="129" t="s">
        <v>2388</v>
      </c>
      <c r="C719" s="106" t="s">
        <v>666</v>
      </c>
      <c r="D719" s="118"/>
      <c r="E719" s="120">
        <v>89.6</v>
      </c>
      <c r="F719" s="121"/>
      <c r="G719" s="121"/>
    </row>
    <row r="720" spans="1:7" ht="15">
      <c r="A720" s="129"/>
      <c r="B720" s="129" t="s">
        <v>2389</v>
      </c>
      <c r="C720" s="106" t="s">
        <v>667</v>
      </c>
      <c r="D720" s="118"/>
      <c r="E720" s="120">
        <v>90.16</v>
      </c>
      <c r="F720" s="121"/>
      <c r="G720" s="121"/>
    </row>
    <row r="721" spans="1:7" ht="15">
      <c r="A721" s="129"/>
      <c r="B721" s="129" t="s">
        <v>2390</v>
      </c>
      <c r="C721" s="106" t="s">
        <v>668</v>
      </c>
      <c r="D721" s="118"/>
      <c r="E721" s="120">
        <v>88.41</v>
      </c>
      <c r="F721" s="121"/>
      <c r="G721" s="121"/>
    </row>
    <row r="722" spans="1:7" ht="15">
      <c r="A722" s="129"/>
      <c r="B722" s="129" t="s">
        <v>2391</v>
      </c>
      <c r="C722" s="106" t="s">
        <v>2393</v>
      </c>
      <c r="D722" s="118"/>
      <c r="E722" s="120">
        <v>91</v>
      </c>
      <c r="F722" s="121"/>
      <c r="G722" s="121"/>
    </row>
    <row r="723" spans="1:7" ht="15">
      <c r="A723" s="129"/>
      <c r="B723" s="129" t="s">
        <v>2392</v>
      </c>
      <c r="C723" s="106" t="s">
        <v>669</v>
      </c>
      <c r="D723" s="118"/>
      <c r="E723" s="120">
        <v>58.8</v>
      </c>
      <c r="F723" s="121"/>
      <c r="G723" s="121"/>
    </row>
    <row r="724" spans="1:7" ht="15">
      <c r="A724" s="129"/>
      <c r="B724" s="129"/>
      <c r="C724" s="106"/>
      <c r="D724" s="118"/>
      <c r="E724" s="120"/>
      <c r="F724" s="121"/>
      <c r="G724" s="121"/>
    </row>
    <row r="725" spans="1:7" ht="15">
      <c r="A725" s="128"/>
      <c r="B725" s="128"/>
      <c r="C725" s="101"/>
      <c r="D725" s="17"/>
      <c r="E725" s="122"/>
      <c r="F725" s="97"/>
      <c r="G725" s="97"/>
    </row>
    <row r="726" spans="1:7" ht="15">
      <c r="A726" s="128">
        <v>164</v>
      </c>
      <c r="B726" s="128" t="s">
        <v>670</v>
      </c>
      <c r="C726" s="17" t="s">
        <v>2346</v>
      </c>
      <c r="D726" s="17" t="s">
        <v>186</v>
      </c>
      <c r="E726" s="96">
        <v>62.43</v>
      </c>
      <c r="F726" s="97">
        <v>0</v>
      </c>
      <c r="G726" s="97">
        <f>E726*F726</f>
        <v>0</v>
      </c>
    </row>
    <row r="727" spans="1:7" ht="15">
      <c r="A727" s="129"/>
      <c r="B727" s="129"/>
      <c r="C727" s="106" t="s">
        <v>671</v>
      </c>
      <c r="D727" s="118"/>
      <c r="E727" s="120">
        <v>23.23</v>
      </c>
      <c r="F727" s="121"/>
      <c r="G727" s="121"/>
    </row>
    <row r="728" spans="1:7" ht="15">
      <c r="A728" s="129"/>
      <c r="B728" s="129"/>
      <c r="C728" s="106" t="s">
        <v>672</v>
      </c>
      <c r="D728" s="118"/>
      <c r="E728" s="120">
        <v>39.2</v>
      </c>
      <c r="F728" s="121"/>
      <c r="G728" s="121"/>
    </row>
    <row r="729" spans="1:7" ht="15">
      <c r="A729" s="128"/>
      <c r="B729" s="128"/>
      <c r="C729" s="14" t="s">
        <v>5</v>
      </c>
      <c r="D729" s="14"/>
      <c r="E729" s="15"/>
      <c r="F729" s="16"/>
      <c r="G729" s="16">
        <f>SUM(G689:G728)</f>
        <v>0</v>
      </c>
    </row>
    <row r="730" spans="1:7" ht="15">
      <c r="A730" s="128"/>
      <c r="B730" s="128"/>
      <c r="C730" s="17"/>
      <c r="D730" s="17"/>
      <c r="E730" s="96"/>
      <c r="F730" s="97"/>
      <c r="G730" s="97"/>
    </row>
    <row r="731" spans="1:7" ht="15">
      <c r="A731" s="128"/>
      <c r="B731" s="128"/>
      <c r="C731" s="78" t="s">
        <v>2327</v>
      </c>
      <c r="D731" s="17"/>
      <c r="E731" s="96"/>
      <c r="F731" s="97"/>
      <c r="G731" s="97"/>
    </row>
    <row r="732" spans="1:7" ht="15">
      <c r="A732" s="128">
        <v>165</v>
      </c>
      <c r="B732" s="128" t="s">
        <v>2270</v>
      </c>
      <c r="C732" s="17" t="s">
        <v>673</v>
      </c>
      <c r="D732" s="17" t="s">
        <v>109</v>
      </c>
      <c r="E732" s="96">
        <v>3.24</v>
      </c>
      <c r="F732" s="97">
        <v>0</v>
      </c>
      <c r="G732" s="97">
        <f>E732*F732</f>
        <v>0</v>
      </c>
    </row>
    <row r="733" spans="1:7" ht="15">
      <c r="A733" s="128"/>
      <c r="B733" s="128"/>
      <c r="C733" s="17"/>
      <c r="D733" s="17"/>
      <c r="E733" s="96"/>
      <c r="F733" s="97"/>
      <c r="G733" s="97" t="s">
        <v>4</v>
      </c>
    </row>
    <row r="734" spans="1:7" ht="15">
      <c r="A734" s="128">
        <v>166</v>
      </c>
      <c r="B734" s="128" t="s">
        <v>2270</v>
      </c>
      <c r="C734" s="17" t="s">
        <v>674</v>
      </c>
      <c r="D734" s="17" t="s">
        <v>186</v>
      </c>
      <c r="E734" s="96">
        <v>28</v>
      </c>
      <c r="F734" s="97">
        <v>0</v>
      </c>
      <c r="G734" s="97">
        <f aca="true" t="shared" si="20" ref="G734">E734*F734</f>
        <v>0</v>
      </c>
    </row>
    <row r="735" spans="1:7" ht="15">
      <c r="A735" s="128"/>
      <c r="B735" s="128"/>
      <c r="C735" s="17" t="s">
        <v>2328</v>
      </c>
      <c r="D735" s="17"/>
      <c r="E735" s="96"/>
      <c r="F735" s="97"/>
      <c r="G735" s="97" t="s">
        <v>4</v>
      </c>
    </row>
    <row r="736" spans="1:7" ht="15">
      <c r="A736" s="128"/>
      <c r="B736" s="128"/>
      <c r="C736" s="17" t="s">
        <v>2298</v>
      </c>
      <c r="D736" s="17"/>
      <c r="E736" s="96">
        <v>5.2</v>
      </c>
      <c r="F736" s="97"/>
      <c r="G736" s="97"/>
    </row>
    <row r="737" spans="1:7" ht="15">
      <c r="A737" s="128"/>
      <c r="B737" s="128"/>
      <c r="C737" s="17" t="s">
        <v>2299</v>
      </c>
      <c r="D737" s="17"/>
      <c r="E737" s="96">
        <v>22.8</v>
      </c>
      <c r="F737" s="97"/>
      <c r="G737" s="97"/>
    </row>
    <row r="738" spans="1:7" ht="15">
      <c r="A738" s="128"/>
      <c r="B738" s="128"/>
      <c r="C738" s="17"/>
      <c r="D738" s="17"/>
      <c r="E738" s="96"/>
      <c r="F738" s="97"/>
      <c r="G738" s="97"/>
    </row>
    <row r="739" spans="1:7" ht="15">
      <c r="A739" s="128">
        <v>167</v>
      </c>
      <c r="B739" s="128" t="s">
        <v>2270</v>
      </c>
      <c r="C739" s="17" t="s">
        <v>675</v>
      </c>
      <c r="D739" s="17" t="s">
        <v>183</v>
      </c>
      <c r="E739" s="96">
        <v>10</v>
      </c>
      <c r="F739" s="97">
        <v>0</v>
      </c>
      <c r="G739" s="97">
        <f aca="true" t="shared" si="21" ref="G739">E739*F739</f>
        <v>0</v>
      </c>
    </row>
    <row r="740" spans="1:7" ht="15">
      <c r="A740" s="128"/>
      <c r="B740" s="128"/>
      <c r="C740" s="17" t="s">
        <v>2329</v>
      </c>
      <c r="D740" s="17"/>
      <c r="E740" s="96"/>
      <c r="F740" s="97"/>
      <c r="G740" s="97" t="s">
        <v>4</v>
      </c>
    </row>
    <row r="741" spans="1:7" ht="15">
      <c r="A741" s="128"/>
      <c r="B741" s="128"/>
      <c r="C741" s="17"/>
      <c r="D741" s="17"/>
      <c r="E741" s="96"/>
      <c r="F741" s="97"/>
      <c r="G741" s="97" t="s">
        <v>4</v>
      </c>
    </row>
    <row r="742" spans="1:7" ht="15">
      <c r="A742" s="128">
        <v>168</v>
      </c>
      <c r="B742" s="128" t="s">
        <v>2270</v>
      </c>
      <c r="C742" s="17" t="s">
        <v>676</v>
      </c>
      <c r="D742" s="17" t="s">
        <v>183</v>
      </c>
      <c r="E742" s="96">
        <v>2</v>
      </c>
      <c r="F742" s="97">
        <v>0</v>
      </c>
      <c r="G742" s="97">
        <f aca="true" t="shared" si="22" ref="G742">E742*F742</f>
        <v>0</v>
      </c>
    </row>
    <row r="743" spans="1:7" ht="15">
      <c r="A743" s="128"/>
      <c r="B743" s="128"/>
      <c r="C743" s="17" t="s">
        <v>677</v>
      </c>
      <c r="D743" s="17"/>
      <c r="E743" s="96"/>
      <c r="F743" s="97"/>
      <c r="G743" s="97" t="s">
        <v>4</v>
      </c>
    </row>
    <row r="744" spans="1:7" ht="15">
      <c r="A744" s="128"/>
      <c r="B744" s="128"/>
      <c r="C744" s="17"/>
      <c r="D744" s="17"/>
      <c r="E744" s="96"/>
      <c r="F744" s="97"/>
      <c r="G744" s="97" t="s">
        <v>4</v>
      </c>
    </row>
    <row r="745" spans="1:7" ht="15">
      <c r="A745" s="128">
        <v>169</v>
      </c>
      <c r="B745" s="128" t="s">
        <v>2270</v>
      </c>
      <c r="C745" s="17" t="s">
        <v>678</v>
      </c>
      <c r="D745" s="17" t="s">
        <v>183</v>
      </c>
      <c r="E745" s="96">
        <v>1</v>
      </c>
      <c r="F745" s="97">
        <v>0</v>
      </c>
      <c r="G745" s="97">
        <f aca="true" t="shared" si="23" ref="G745">E745*F745</f>
        <v>0</v>
      </c>
    </row>
    <row r="746" spans="1:7" ht="15">
      <c r="A746" s="128"/>
      <c r="B746" s="128"/>
      <c r="C746" s="17" t="s">
        <v>679</v>
      </c>
      <c r="D746" s="17"/>
      <c r="E746" s="96"/>
      <c r="F746" s="97"/>
      <c r="G746" s="97" t="s">
        <v>4</v>
      </c>
    </row>
    <row r="747" spans="1:7" ht="15">
      <c r="A747" s="128"/>
      <c r="B747" s="128"/>
      <c r="C747" s="17"/>
      <c r="D747" s="17"/>
      <c r="E747" s="96"/>
      <c r="F747" s="97"/>
      <c r="G747" s="97" t="s">
        <v>4</v>
      </c>
    </row>
    <row r="748" spans="1:7" ht="15">
      <c r="A748" s="128">
        <v>170</v>
      </c>
      <c r="B748" s="128" t="s">
        <v>2270</v>
      </c>
      <c r="C748" s="17" t="s">
        <v>680</v>
      </c>
      <c r="D748" s="17" t="s">
        <v>183</v>
      </c>
      <c r="E748" s="96">
        <v>14</v>
      </c>
      <c r="F748" s="97">
        <v>0</v>
      </c>
      <c r="G748" s="97">
        <f aca="true" t="shared" si="24" ref="G748">E748*F748</f>
        <v>0</v>
      </c>
    </row>
    <row r="749" spans="1:7" ht="15">
      <c r="A749" s="128"/>
      <c r="B749" s="128"/>
      <c r="C749" s="17" t="s">
        <v>681</v>
      </c>
      <c r="D749" s="17"/>
      <c r="E749" s="96"/>
      <c r="F749" s="97"/>
      <c r="G749" s="97" t="s">
        <v>4</v>
      </c>
    </row>
    <row r="750" spans="1:7" ht="15">
      <c r="A750" s="128"/>
      <c r="B750" s="128"/>
      <c r="C750" s="17"/>
      <c r="D750" s="17"/>
      <c r="E750" s="96"/>
      <c r="F750" s="97"/>
      <c r="G750" s="97" t="s">
        <v>4</v>
      </c>
    </row>
    <row r="751" spans="1:7" ht="15">
      <c r="A751" s="128">
        <v>171</v>
      </c>
      <c r="B751" s="128" t="s">
        <v>2270</v>
      </c>
      <c r="C751" s="17" t="s">
        <v>683</v>
      </c>
      <c r="D751" s="17" t="s">
        <v>183</v>
      </c>
      <c r="E751" s="96">
        <v>1</v>
      </c>
      <c r="F751" s="97">
        <v>0</v>
      </c>
      <c r="G751" s="97">
        <f aca="true" t="shared" si="25" ref="G751">E751*F751</f>
        <v>0</v>
      </c>
    </row>
    <row r="752" spans="1:7" ht="15">
      <c r="A752" s="128"/>
      <c r="B752" s="128"/>
      <c r="C752" s="17" t="s">
        <v>684</v>
      </c>
      <c r="D752" s="17"/>
      <c r="E752" s="96"/>
      <c r="F752" s="97"/>
      <c r="G752" s="97" t="s">
        <v>4</v>
      </c>
    </row>
    <row r="753" spans="1:7" ht="15">
      <c r="A753" s="128"/>
      <c r="B753" s="128"/>
      <c r="C753" s="17" t="s">
        <v>682</v>
      </c>
      <c r="D753" s="17"/>
      <c r="E753" s="96"/>
      <c r="F753" s="97"/>
      <c r="G753" s="97" t="s">
        <v>4</v>
      </c>
    </row>
    <row r="754" spans="1:7" ht="15">
      <c r="A754" s="128"/>
      <c r="B754" s="128"/>
      <c r="C754" s="17"/>
      <c r="D754" s="17"/>
      <c r="E754" s="96"/>
      <c r="F754" s="97"/>
      <c r="G754" s="97"/>
    </row>
    <row r="755" spans="1:7" ht="15">
      <c r="A755" s="128">
        <v>172</v>
      </c>
      <c r="B755" s="17" t="s">
        <v>2270</v>
      </c>
      <c r="C755" s="17" t="s">
        <v>2271</v>
      </c>
      <c r="D755" s="17" t="s">
        <v>183</v>
      </c>
      <c r="E755" s="96">
        <v>11</v>
      </c>
      <c r="F755" s="97">
        <v>0</v>
      </c>
      <c r="G755" s="97">
        <f aca="true" t="shared" si="26" ref="G755">E755*F755</f>
        <v>0</v>
      </c>
    </row>
    <row r="756" spans="1:7" ht="15">
      <c r="A756" s="128"/>
      <c r="B756" s="17"/>
      <c r="C756" s="17" t="s">
        <v>2323</v>
      </c>
      <c r="D756" s="17"/>
      <c r="E756" s="96"/>
      <c r="F756" s="97"/>
      <c r="G756" s="97" t="s">
        <v>44</v>
      </c>
    </row>
    <row r="757" spans="1:7" ht="15">
      <c r="A757" s="128"/>
      <c r="B757" s="17"/>
      <c r="C757" s="17"/>
      <c r="D757" s="17"/>
      <c r="E757" s="96"/>
      <c r="F757" s="97"/>
      <c r="G757" s="97" t="s">
        <v>4</v>
      </c>
    </row>
    <row r="758" spans="1:7" ht="15">
      <c r="A758" s="128">
        <v>173</v>
      </c>
      <c r="B758" s="17" t="s">
        <v>2270</v>
      </c>
      <c r="C758" s="17" t="s">
        <v>2272</v>
      </c>
      <c r="D758" s="17" t="s">
        <v>183</v>
      </c>
      <c r="E758" s="96">
        <v>7</v>
      </c>
      <c r="F758" s="97">
        <v>0</v>
      </c>
      <c r="G758" s="97">
        <f aca="true" t="shared" si="27" ref="G758">E758*F758</f>
        <v>0</v>
      </c>
    </row>
    <row r="759" spans="1:7" ht="15">
      <c r="A759" s="128"/>
      <c r="B759" s="17"/>
      <c r="C759" s="17" t="s">
        <v>2182</v>
      </c>
      <c r="D759" s="17"/>
      <c r="E759" s="96"/>
      <c r="F759" s="97"/>
      <c r="G759" s="97"/>
    </row>
    <row r="760" spans="1:7" ht="15">
      <c r="A760" s="128"/>
      <c r="B760" s="17"/>
      <c r="C760" s="17" t="s">
        <v>682</v>
      </c>
      <c r="D760" s="17"/>
      <c r="E760" s="96"/>
      <c r="F760" s="97"/>
      <c r="G760" s="97" t="s">
        <v>4</v>
      </c>
    </row>
    <row r="761" spans="1:7" ht="15">
      <c r="A761" s="128"/>
      <c r="B761" s="17"/>
      <c r="C761" s="17"/>
      <c r="D761" s="17"/>
      <c r="E761" s="96"/>
      <c r="F761" s="97"/>
      <c r="G761" s="97" t="s">
        <v>4</v>
      </c>
    </row>
    <row r="762" spans="1:7" ht="15">
      <c r="A762" s="128">
        <v>174</v>
      </c>
      <c r="B762" s="17" t="s">
        <v>2270</v>
      </c>
      <c r="C762" s="17" t="s">
        <v>2273</v>
      </c>
      <c r="D762" s="17" t="s">
        <v>183</v>
      </c>
      <c r="E762" s="96">
        <v>2</v>
      </c>
      <c r="F762" s="97">
        <v>0</v>
      </c>
      <c r="G762" s="97">
        <f aca="true" t="shared" si="28" ref="G762">E762*F762</f>
        <v>0</v>
      </c>
    </row>
    <row r="763" spans="1:7" ht="18.75" customHeight="1">
      <c r="A763" s="128"/>
      <c r="B763" s="17"/>
      <c r="C763" s="17" t="s">
        <v>2182</v>
      </c>
      <c r="D763" s="17"/>
      <c r="E763" s="96"/>
      <c r="F763" s="97"/>
      <c r="G763" s="97"/>
    </row>
    <row r="764" spans="1:7" ht="15">
      <c r="A764" s="128"/>
      <c r="B764" s="17"/>
      <c r="C764" s="17" t="s">
        <v>682</v>
      </c>
      <c r="D764" s="17"/>
      <c r="E764" s="96"/>
      <c r="F764" s="97"/>
      <c r="G764" s="97" t="s">
        <v>4</v>
      </c>
    </row>
    <row r="765" spans="1:7" ht="15">
      <c r="A765" s="128"/>
      <c r="B765" s="17"/>
      <c r="C765" s="17"/>
      <c r="D765" s="17"/>
      <c r="E765" s="96"/>
      <c r="F765" s="97"/>
      <c r="G765" s="97" t="s">
        <v>4</v>
      </c>
    </row>
    <row r="766" spans="1:7" ht="15">
      <c r="A766" s="128">
        <v>175</v>
      </c>
      <c r="B766" s="128" t="s">
        <v>2270</v>
      </c>
      <c r="C766" s="17" t="s">
        <v>2274</v>
      </c>
      <c r="D766" s="17" t="s">
        <v>183</v>
      </c>
      <c r="E766" s="96">
        <v>2</v>
      </c>
      <c r="F766" s="97">
        <v>0</v>
      </c>
      <c r="G766" s="97">
        <f aca="true" t="shared" si="29" ref="G766">E766*F766</f>
        <v>0</v>
      </c>
    </row>
    <row r="767" spans="1:7" ht="15">
      <c r="A767" s="128"/>
      <c r="B767" s="17"/>
      <c r="C767" s="17" t="s">
        <v>682</v>
      </c>
      <c r="D767" s="17"/>
      <c r="E767" s="96"/>
      <c r="F767" s="97"/>
      <c r="G767" s="97" t="s">
        <v>4</v>
      </c>
    </row>
    <row r="768" spans="1:7" ht="15">
      <c r="A768" s="128"/>
      <c r="B768" s="17"/>
      <c r="C768" s="17"/>
      <c r="D768" s="17"/>
      <c r="E768" s="96"/>
      <c r="F768" s="97"/>
      <c r="G768" s="97" t="s">
        <v>4</v>
      </c>
    </row>
    <row r="769" spans="1:7" ht="15">
      <c r="A769" s="128">
        <v>176</v>
      </c>
      <c r="B769" s="17" t="s">
        <v>686</v>
      </c>
      <c r="C769" s="17" t="s">
        <v>687</v>
      </c>
      <c r="D769" s="17" t="s">
        <v>4</v>
      </c>
      <c r="E769" s="123">
        <f>G734+G739+G742+G745+G748+G751+G755+G758+G762+G766</f>
        <v>0</v>
      </c>
      <c r="F769" s="131">
        <v>0</v>
      </c>
      <c r="G769" s="97">
        <f aca="true" t="shared" si="30" ref="G769">E769*F769</f>
        <v>0</v>
      </c>
    </row>
    <row r="770" spans="1:7" ht="15">
      <c r="A770" s="128"/>
      <c r="B770" s="17"/>
      <c r="C770" s="14" t="s">
        <v>5</v>
      </c>
      <c r="D770" s="14"/>
      <c r="E770" s="15"/>
      <c r="F770" s="16"/>
      <c r="G770" s="16">
        <f>SUM(G732:G769)</f>
        <v>0</v>
      </c>
    </row>
    <row r="771" spans="1:7" ht="13.5" customHeight="1">
      <c r="A771" s="128"/>
      <c r="B771" s="17"/>
      <c r="C771" s="17"/>
      <c r="D771" s="17"/>
      <c r="E771" s="96"/>
      <c r="F771" s="97"/>
      <c r="G771" s="97"/>
    </row>
    <row r="772" spans="1:7" ht="12.75" customHeight="1">
      <c r="A772" s="128"/>
      <c r="B772" s="17"/>
      <c r="C772" s="78" t="s">
        <v>81</v>
      </c>
      <c r="D772" s="17"/>
      <c r="E772" s="96"/>
      <c r="F772" s="97"/>
      <c r="G772" s="97"/>
    </row>
    <row r="773" spans="1:7" ht="11.25" customHeight="1">
      <c r="A773" s="128">
        <v>177</v>
      </c>
      <c r="B773" s="17" t="s">
        <v>2275</v>
      </c>
      <c r="C773" s="17" t="s">
        <v>2183</v>
      </c>
      <c r="D773" s="17" t="s">
        <v>183</v>
      </c>
      <c r="E773" s="96">
        <v>1</v>
      </c>
      <c r="F773" s="97">
        <v>0</v>
      </c>
      <c r="G773" s="97">
        <f>E773*F773</f>
        <v>0</v>
      </c>
    </row>
    <row r="774" spans="1:7" ht="15">
      <c r="A774" s="128"/>
      <c r="B774" s="17"/>
      <c r="C774" s="17" t="s">
        <v>2187</v>
      </c>
      <c r="D774" s="17"/>
      <c r="E774" s="96"/>
      <c r="F774" s="97"/>
      <c r="G774" s="97"/>
    </row>
    <row r="775" spans="1:7" ht="15">
      <c r="A775" s="128"/>
      <c r="B775" s="17"/>
      <c r="C775" s="17" t="s">
        <v>689</v>
      </c>
      <c r="D775" s="17"/>
      <c r="E775" s="96"/>
      <c r="F775" s="97"/>
      <c r="G775" s="97"/>
    </row>
    <row r="776" spans="1:7" ht="15">
      <c r="A776" s="128"/>
      <c r="B776" s="17"/>
      <c r="C776" s="17"/>
      <c r="D776" s="17"/>
      <c r="E776" s="96"/>
      <c r="F776" s="97"/>
      <c r="G776" s="97"/>
    </row>
    <row r="777" spans="1:7" ht="15">
      <c r="A777" s="128">
        <v>178</v>
      </c>
      <c r="B777" s="17" t="s">
        <v>2276</v>
      </c>
      <c r="C777" s="17" t="s">
        <v>2184</v>
      </c>
      <c r="D777" s="17" t="s">
        <v>597</v>
      </c>
      <c r="E777" s="96">
        <v>1112.093</v>
      </c>
      <c r="F777" s="97">
        <v>0</v>
      </c>
      <c r="G777" s="97">
        <f>E777*F777</f>
        <v>0</v>
      </c>
    </row>
    <row r="778" spans="1:7" ht="15">
      <c r="A778" s="107" t="s">
        <v>4</v>
      </c>
      <c r="B778" s="106" t="s">
        <v>690</v>
      </c>
      <c r="C778" s="106" t="s">
        <v>691</v>
      </c>
      <c r="D778" s="118"/>
      <c r="E778" s="294" t="s">
        <v>692</v>
      </c>
      <c r="F778" s="121"/>
      <c r="G778" s="121"/>
    </row>
    <row r="779" spans="1:7" ht="15">
      <c r="A779" s="107" t="s">
        <v>4</v>
      </c>
      <c r="B779" s="106" t="s">
        <v>2334</v>
      </c>
      <c r="C779" s="106" t="s">
        <v>693</v>
      </c>
      <c r="D779" s="118"/>
      <c r="E779" s="294" t="s">
        <v>694</v>
      </c>
      <c r="F779" s="121"/>
      <c r="G779" s="121"/>
    </row>
    <row r="780" spans="1:7" ht="15">
      <c r="A780" s="128"/>
      <c r="B780" s="17"/>
      <c r="C780" s="17"/>
      <c r="D780" s="17"/>
      <c r="E780" s="96"/>
      <c r="F780" s="97"/>
      <c r="G780" s="97"/>
    </row>
    <row r="781" spans="1:7" ht="15">
      <c r="A781" s="128">
        <v>179</v>
      </c>
      <c r="B781" s="17" t="s">
        <v>2275</v>
      </c>
      <c r="C781" s="17" t="s">
        <v>2188</v>
      </c>
      <c r="D781" s="17" t="s">
        <v>183</v>
      </c>
      <c r="E781" s="96">
        <v>1</v>
      </c>
      <c r="F781" s="97">
        <v>0</v>
      </c>
      <c r="G781" s="97">
        <f>E781*F781</f>
        <v>0</v>
      </c>
    </row>
    <row r="782" spans="1:7" ht="15">
      <c r="A782" s="128"/>
      <c r="B782" s="17"/>
      <c r="C782" s="17"/>
      <c r="D782" s="17"/>
      <c r="E782" s="96"/>
      <c r="F782" s="97" t="s">
        <v>4</v>
      </c>
      <c r="G782" s="97"/>
    </row>
    <row r="783" spans="1:7" ht="15">
      <c r="A783" s="128">
        <v>180</v>
      </c>
      <c r="B783" s="17" t="s">
        <v>2275</v>
      </c>
      <c r="C783" s="17" t="s">
        <v>2185</v>
      </c>
      <c r="D783" s="17" t="s">
        <v>597</v>
      </c>
      <c r="E783" s="96">
        <v>218.971</v>
      </c>
      <c r="F783" s="97">
        <v>0</v>
      </c>
      <c r="G783" s="97">
        <f>E783*F783</f>
        <v>0</v>
      </c>
    </row>
    <row r="784" spans="1:7" ht="15">
      <c r="A784" s="128"/>
      <c r="B784" s="17"/>
      <c r="C784" s="17" t="s">
        <v>2186</v>
      </c>
      <c r="D784" s="17"/>
      <c r="E784" s="96"/>
      <c r="F784" s="97"/>
      <c r="G784" s="97"/>
    </row>
    <row r="785" spans="1:7" ht="15">
      <c r="A785" s="128"/>
      <c r="B785" s="17"/>
      <c r="C785" s="17" t="s">
        <v>2033</v>
      </c>
      <c r="D785" s="17"/>
      <c r="E785" s="96"/>
      <c r="F785" s="97"/>
      <c r="G785" s="97"/>
    </row>
    <row r="786" spans="1:7" ht="15">
      <c r="A786" s="107" t="s">
        <v>4</v>
      </c>
      <c r="B786" s="106" t="s">
        <v>695</v>
      </c>
      <c r="C786" s="106" t="s">
        <v>696</v>
      </c>
      <c r="D786" s="118"/>
      <c r="E786" s="294" t="s">
        <v>697</v>
      </c>
      <c r="F786" s="121"/>
      <c r="G786" s="121"/>
    </row>
    <row r="787" spans="1:7" ht="15">
      <c r="A787" s="107" t="s">
        <v>4</v>
      </c>
      <c r="B787" s="106" t="s">
        <v>698</v>
      </c>
      <c r="C787" s="106" t="s">
        <v>699</v>
      </c>
      <c r="D787" s="118"/>
      <c r="E787" s="294" t="s">
        <v>700</v>
      </c>
      <c r="F787" s="121"/>
      <c r="G787" s="121"/>
    </row>
    <row r="788" spans="1:7" ht="15">
      <c r="A788" s="107" t="s">
        <v>4</v>
      </c>
      <c r="B788" s="106" t="s">
        <v>2037</v>
      </c>
      <c r="C788" s="106" t="s">
        <v>701</v>
      </c>
      <c r="D788" s="118"/>
      <c r="E788" s="294" t="s">
        <v>702</v>
      </c>
      <c r="F788" s="121"/>
      <c r="G788" s="121"/>
    </row>
    <row r="789" spans="1:7" ht="15">
      <c r="A789" s="109"/>
      <c r="B789" s="101"/>
      <c r="C789" s="101"/>
      <c r="D789" s="17"/>
      <c r="E789" s="101"/>
      <c r="F789" s="97"/>
      <c r="G789" s="97"/>
    </row>
    <row r="790" spans="1:7" ht="15">
      <c r="A790" s="128">
        <v>181</v>
      </c>
      <c r="B790" s="17" t="s">
        <v>2275</v>
      </c>
      <c r="C790" s="17" t="s">
        <v>2382</v>
      </c>
      <c r="D790" s="17" t="s">
        <v>597</v>
      </c>
      <c r="E790" s="96">
        <v>13.668</v>
      </c>
      <c r="F790" s="97">
        <v>0</v>
      </c>
      <c r="G790" s="97">
        <f>E790*F790</f>
        <v>0</v>
      </c>
    </row>
    <row r="791" spans="1:7" ht="15">
      <c r="A791" s="107" t="s">
        <v>4</v>
      </c>
      <c r="B791" s="106" t="s">
        <v>703</v>
      </c>
      <c r="C791" s="106" t="s">
        <v>704</v>
      </c>
      <c r="D791" s="17"/>
      <c r="E791" s="96"/>
      <c r="F791" s="97"/>
      <c r="G791" s="97" t="s">
        <v>4</v>
      </c>
    </row>
    <row r="792" spans="1:7" ht="15">
      <c r="A792" s="128"/>
      <c r="B792" s="17"/>
      <c r="C792" s="17"/>
      <c r="D792" s="17"/>
      <c r="E792" s="96"/>
      <c r="F792" s="97"/>
      <c r="G792" s="97" t="s">
        <v>4</v>
      </c>
    </row>
    <row r="793" spans="1:7" ht="15">
      <c r="A793" s="128">
        <v>182</v>
      </c>
      <c r="B793" s="17" t="s">
        <v>2275</v>
      </c>
      <c r="C793" s="17" t="s">
        <v>2189</v>
      </c>
      <c r="D793" s="17" t="s">
        <v>597</v>
      </c>
      <c r="E793" s="96">
        <v>27.872</v>
      </c>
      <c r="F793" s="97">
        <v>0</v>
      </c>
      <c r="G793" s="97">
        <f aca="true" t="shared" si="31" ref="G793">E793*F793</f>
        <v>0</v>
      </c>
    </row>
    <row r="794" spans="1:7" ht="15">
      <c r="A794" s="107"/>
      <c r="B794" s="106"/>
      <c r="C794" s="106" t="s">
        <v>705</v>
      </c>
      <c r="D794" s="17"/>
      <c r="E794" s="96"/>
      <c r="F794" s="97" t="s">
        <v>4</v>
      </c>
      <c r="G794" s="97" t="s">
        <v>4</v>
      </c>
    </row>
    <row r="795" spans="1:7" ht="15">
      <c r="A795" s="128"/>
      <c r="B795" s="17"/>
      <c r="C795" s="17"/>
      <c r="D795" s="17"/>
      <c r="E795" s="96"/>
      <c r="F795" s="97"/>
      <c r="G795" s="97" t="s">
        <v>4</v>
      </c>
    </row>
    <row r="796" spans="1:7" ht="15">
      <c r="A796" s="128">
        <v>183</v>
      </c>
      <c r="B796" s="17" t="s">
        <v>2275</v>
      </c>
      <c r="C796" s="17" t="s">
        <v>2383</v>
      </c>
      <c r="D796" s="17" t="s">
        <v>597</v>
      </c>
      <c r="E796" s="96">
        <v>1150</v>
      </c>
      <c r="F796" s="97">
        <v>0</v>
      </c>
      <c r="G796" s="97">
        <f aca="true" t="shared" si="32" ref="G796">E796*F796</f>
        <v>0</v>
      </c>
    </row>
    <row r="797" spans="1:7" ht="15">
      <c r="A797" s="128"/>
      <c r="B797" s="17"/>
      <c r="C797" s="17" t="s">
        <v>2030</v>
      </c>
      <c r="D797" s="17"/>
      <c r="E797" s="96"/>
      <c r="F797" s="97"/>
      <c r="G797" s="97" t="s">
        <v>4</v>
      </c>
    </row>
    <row r="798" spans="1:7" ht="15">
      <c r="A798" s="128"/>
      <c r="B798" s="17"/>
      <c r="C798" s="17" t="s">
        <v>2333</v>
      </c>
      <c r="D798" s="17"/>
      <c r="E798" s="96"/>
      <c r="F798" s="97"/>
      <c r="G798" s="97" t="s">
        <v>4</v>
      </c>
    </row>
    <row r="799" spans="1:7" ht="15">
      <c r="A799" s="128"/>
      <c r="B799" s="17"/>
      <c r="C799" s="17" t="s">
        <v>2031</v>
      </c>
      <c r="D799" s="17"/>
      <c r="E799" s="96"/>
      <c r="F799" s="97"/>
      <c r="G799" s="97" t="s">
        <v>4</v>
      </c>
    </row>
    <row r="800" spans="1:7" ht="15">
      <c r="A800" s="128"/>
      <c r="B800" s="17"/>
      <c r="C800" s="17"/>
      <c r="D800" s="17"/>
      <c r="E800" s="96"/>
      <c r="F800" s="97"/>
      <c r="G800" s="97"/>
    </row>
    <row r="801" spans="1:7" ht="15">
      <c r="A801" s="128">
        <v>184</v>
      </c>
      <c r="B801" s="17" t="s">
        <v>2275</v>
      </c>
      <c r="C801" s="17" t="s">
        <v>2336</v>
      </c>
      <c r="D801" s="17" t="s">
        <v>109</v>
      </c>
      <c r="E801" s="96">
        <v>12.09</v>
      </c>
      <c r="F801" s="97">
        <v>0</v>
      </c>
      <c r="G801" s="97">
        <f aca="true" t="shared" si="33" ref="G801">E801*F801</f>
        <v>0</v>
      </c>
    </row>
    <row r="802" spans="1:7" ht="15">
      <c r="A802" s="128"/>
      <c r="B802" s="17"/>
      <c r="C802" s="17" t="s">
        <v>2032</v>
      </c>
      <c r="D802" s="17"/>
      <c r="E802" s="96"/>
      <c r="F802" s="97"/>
      <c r="G802" s="97"/>
    </row>
    <row r="803" spans="1:7" ht="15">
      <c r="A803" s="128"/>
      <c r="B803" s="17"/>
      <c r="C803" s="17" t="s">
        <v>2331</v>
      </c>
      <c r="D803" s="17"/>
      <c r="E803" s="96"/>
      <c r="F803" s="97"/>
      <c r="G803" s="97"/>
    </row>
    <row r="804" spans="1:7" ht="15">
      <c r="A804" s="129"/>
      <c r="B804" s="118"/>
      <c r="C804" s="118" t="s">
        <v>2033</v>
      </c>
      <c r="D804" s="118"/>
      <c r="E804" s="123"/>
      <c r="F804" s="121"/>
      <c r="G804" s="121"/>
    </row>
    <row r="805" spans="1:7" ht="15">
      <c r="A805" s="129"/>
      <c r="B805" s="118"/>
      <c r="C805" s="106" t="s">
        <v>706</v>
      </c>
      <c r="D805" s="118"/>
      <c r="E805" s="123"/>
      <c r="F805" s="121"/>
      <c r="G805" s="121" t="s">
        <v>4</v>
      </c>
    </row>
    <row r="806" spans="1:7" ht="15">
      <c r="A806" s="128"/>
      <c r="B806" s="17"/>
      <c r="C806" s="17"/>
      <c r="D806" s="17"/>
      <c r="E806" s="96"/>
      <c r="F806" s="97"/>
      <c r="G806" s="97" t="s">
        <v>4</v>
      </c>
    </row>
    <row r="807" spans="1:7" ht="15">
      <c r="A807" s="128">
        <v>185</v>
      </c>
      <c r="B807" s="17" t="s">
        <v>2275</v>
      </c>
      <c r="C807" s="17" t="s">
        <v>2335</v>
      </c>
      <c r="D807" s="17" t="s">
        <v>109</v>
      </c>
      <c r="E807" s="96">
        <v>103.6</v>
      </c>
      <c r="F807" s="97">
        <v>0</v>
      </c>
      <c r="G807" s="97">
        <f aca="true" t="shared" si="34" ref="G807">E807*F807</f>
        <v>0</v>
      </c>
    </row>
    <row r="808" spans="1:7" ht="15">
      <c r="A808" s="128"/>
      <c r="B808" s="17"/>
      <c r="C808" s="17" t="s">
        <v>2300</v>
      </c>
      <c r="D808" s="17"/>
      <c r="E808" s="96"/>
      <c r="F808" s="97"/>
      <c r="G808" s="97"/>
    </row>
    <row r="809" spans="1:7" ht="15">
      <c r="A809" s="128"/>
      <c r="B809" s="17"/>
      <c r="C809" s="17" t="s">
        <v>2332</v>
      </c>
      <c r="D809" s="17"/>
      <c r="E809" s="96"/>
      <c r="F809" s="97"/>
      <c r="G809" s="97"/>
    </row>
    <row r="810" spans="1:7" ht="15">
      <c r="A810" s="129"/>
      <c r="B810" s="118"/>
      <c r="C810" s="106" t="s">
        <v>2031</v>
      </c>
      <c r="D810" s="17"/>
      <c r="E810" s="96"/>
      <c r="F810" s="97"/>
      <c r="G810" s="97" t="s">
        <v>4</v>
      </c>
    </row>
    <row r="811" spans="1:7" ht="15">
      <c r="A811" s="107" t="s">
        <v>4</v>
      </c>
      <c r="B811" s="106" t="s">
        <v>4</v>
      </c>
      <c r="C811" s="106" t="s">
        <v>2034</v>
      </c>
      <c r="D811" s="17"/>
      <c r="E811" s="96"/>
      <c r="F811" s="97"/>
      <c r="G811" s="97" t="s">
        <v>4</v>
      </c>
    </row>
    <row r="812" spans="1:7" ht="15">
      <c r="A812" s="128"/>
      <c r="B812" s="17"/>
      <c r="C812" s="17"/>
      <c r="D812" s="17"/>
      <c r="E812" s="96"/>
      <c r="F812" s="97"/>
      <c r="G812" s="97" t="s">
        <v>4</v>
      </c>
    </row>
    <row r="813" spans="1:7" ht="15">
      <c r="A813" s="128">
        <v>186</v>
      </c>
      <c r="B813" s="17" t="s">
        <v>2275</v>
      </c>
      <c r="C813" s="17" t="s">
        <v>2384</v>
      </c>
      <c r="D813" s="17" t="s">
        <v>109</v>
      </c>
      <c r="E813" s="96">
        <v>23.25</v>
      </c>
      <c r="F813" s="97">
        <v>0</v>
      </c>
      <c r="G813" s="97">
        <f aca="true" t="shared" si="35" ref="G813">E813*F813</f>
        <v>0</v>
      </c>
    </row>
    <row r="814" spans="1:7" ht="15">
      <c r="A814" s="109" t="s">
        <v>4</v>
      </c>
      <c r="B814" s="101" t="s">
        <v>4</v>
      </c>
      <c r="C814" s="101" t="s">
        <v>2035</v>
      </c>
      <c r="D814" s="17"/>
      <c r="E814" s="96"/>
      <c r="F814" s="97"/>
      <c r="G814" s="97" t="s">
        <v>4</v>
      </c>
    </row>
    <row r="815" spans="1:7" ht="15">
      <c r="A815" s="129"/>
      <c r="B815" s="118"/>
      <c r="C815" s="118" t="s">
        <v>2031</v>
      </c>
      <c r="D815" s="17"/>
      <c r="E815" s="96"/>
      <c r="F815" s="97"/>
      <c r="G815" s="97" t="s">
        <v>4</v>
      </c>
    </row>
    <row r="816" spans="1:7" ht="15">
      <c r="A816" s="129"/>
      <c r="B816" s="118"/>
      <c r="C816" s="118" t="s">
        <v>2036</v>
      </c>
      <c r="D816" s="17"/>
      <c r="E816" s="96"/>
      <c r="F816" s="97"/>
      <c r="G816" s="97" t="s">
        <v>4</v>
      </c>
    </row>
    <row r="817" spans="1:7" ht="15">
      <c r="A817" s="129"/>
      <c r="B817" s="118"/>
      <c r="C817" s="118"/>
      <c r="D817" s="17"/>
      <c r="E817" s="96"/>
      <c r="F817" s="97"/>
      <c r="G817" s="97"/>
    </row>
    <row r="818" spans="1:7" ht="15">
      <c r="A818" s="128">
        <v>187</v>
      </c>
      <c r="B818" s="17" t="s">
        <v>2275</v>
      </c>
      <c r="C818" s="17" t="s">
        <v>2190</v>
      </c>
      <c r="D818" s="17" t="s">
        <v>109</v>
      </c>
      <c r="E818" s="96">
        <v>25</v>
      </c>
      <c r="F818" s="97">
        <v>0</v>
      </c>
      <c r="G818" s="97">
        <f aca="true" t="shared" si="36" ref="G818">E818*F818</f>
        <v>0</v>
      </c>
    </row>
    <row r="819" spans="1:7" ht="15">
      <c r="A819" s="128"/>
      <c r="B819" s="17"/>
      <c r="C819" s="17" t="s">
        <v>2385</v>
      </c>
      <c r="D819" s="17"/>
      <c r="E819" s="96"/>
      <c r="F819" s="97"/>
      <c r="G819" s="97"/>
    </row>
    <row r="820" spans="1:7" ht="15">
      <c r="A820" s="128"/>
      <c r="B820" s="17"/>
      <c r="C820" s="17" t="s">
        <v>2033</v>
      </c>
      <c r="D820" s="17"/>
      <c r="E820" s="96"/>
      <c r="F820" s="97"/>
      <c r="G820" s="97"/>
    </row>
    <row r="821" spans="1:7" ht="15">
      <c r="A821" s="128"/>
      <c r="B821" s="17"/>
      <c r="C821" s="17"/>
      <c r="D821" s="17"/>
      <c r="E821" s="96"/>
      <c r="F821" s="97"/>
      <c r="G821" s="97"/>
    </row>
    <row r="822" spans="1:7" ht="15">
      <c r="A822" s="128"/>
      <c r="B822" s="17"/>
      <c r="C822" s="17"/>
      <c r="D822" s="17"/>
      <c r="E822" s="96"/>
      <c r="F822" s="97"/>
      <c r="G822" s="97" t="s">
        <v>4</v>
      </c>
    </row>
    <row r="823" spans="1:7" ht="15">
      <c r="A823" s="128">
        <v>188</v>
      </c>
      <c r="B823" s="17" t="s">
        <v>2275</v>
      </c>
      <c r="C823" s="17" t="s">
        <v>707</v>
      </c>
      <c r="D823" s="17" t="s">
        <v>109</v>
      </c>
      <c r="E823" s="96">
        <v>57.36</v>
      </c>
      <c r="F823" s="97">
        <v>0</v>
      </c>
      <c r="G823" s="97">
        <f aca="true" t="shared" si="37" ref="G823">E823*F823</f>
        <v>0</v>
      </c>
    </row>
    <row r="824" spans="1:7" ht="15">
      <c r="A824" s="128"/>
      <c r="B824" s="17"/>
      <c r="C824" s="17" t="s">
        <v>2038</v>
      </c>
      <c r="D824" s="17"/>
      <c r="E824" s="96"/>
      <c r="F824" s="97"/>
      <c r="G824" s="97"/>
    </row>
    <row r="825" spans="1:7" ht="15">
      <c r="A825" s="128"/>
      <c r="B825" s="17"/>
      <c r="C825" s="17" t="s">
        <v>2039</v>
      </c>
      <c r="D825" s="17"/>
      <c r="E825" s="96"/>
      <c r="F825" s="97"/>
      <c r="G825" s="97"/>
    </row>
    <row r="826" spans="1:7" ht="15">
      <c r="A826" s="128"/>
      <c r="B826" s="17"/>
      <c r="C826" s="17" t="s">
        <v>2033</v>
      </c>
      <c r="D826" s="17"/>
      <c r="E826" s="96"/>
      <c r="F826" s="97"/>
      <c r="G826" s="97"/>
    </row>
    <row r="827" spans="1:7" ht="15">
      <c r="A827" s="128"/>
      <c r="B827" s="17"/>
      <c r="C827" s="17"/>
      <c r="D827" s="17"/>
      <c r="E827" s="96"/>
      <c r="F827" s="97"/>
      <c r="G827" s="97"/>
    </row>
    <row r="828" spans="1:7" ht="15">
      <c r="A828" s="129"/>
      <c r="B828" s="118"/>
      <c r="C828" s="106" t="s">
        <v>644</v>
      </c>
      <c r="D828" s="118"/>
      <c r="E828" s="294" t="s">
        <v>708</v>
      </c>
      <c r="F828" s="121"/>
      <c r="G828" s="97" t="s">
        <v>4</v>
      </c>
    </row>
    <row r="829" spans="1:7" ht="15">
      <c r="A829" s="129"/>
      <c r="B829" s="118"/>
      <c r="C829" s="106" t="s">
        <v>709</v>
      </c>
      <c r="D829" s="118"/>
      <c r="E829" s="294" t="s">
        <v>710</v>
      </c>
      <c r="F829" s="121"/>
      <c r="G829" s="97" t="s">
        <v>4</v>
      </c>
    </row>
    <row r="830" spans="1:7" ht="15">
      <c r="A830" s="129"/>
      <c r="B830" s="118"/>
      <c r="C830" s="106" t="s">
        <v>711</v>
      </c>
      <c r="D830" s="118"/>
      <c r="E830" s="294" t="s">
        <v>712</v>
      </c>
      <c r="F830" s="121"/>
      <c r="G830" s="97" t="s">
        <v>4</v>
      </c>
    </row>
    <row r="831" spans="1:7" ht="15">
      <c r="A831" s="129"/>
      <c r="B831" s="118"/>
      <c r="C831" s="106"/>
      <c r="D831" s="118"/>
      <c r="E831" s="294" t="s">
        <v>713</v>
      </c>
      <c r="F831" s="121"/>
      <c r="G831" s="97" t="s">
        <v>4</v>
      </c>
    </row>
    <row r="832" spans="1:7" ht="15">
      <c r="A832" s="129"/>
      <c r="B832" s="118"/>
      <c r="C832" s="106" t="s">
        <v>714</v>
      </c>
      <c r="D832" s="118"/>
      <c r="E832" s="294" t="s">
        <v>715</v>
      </c>
      <c r="F832" s="121"/>
      <c r="G832" s="97" t="s">
        <v>4</v>
      </c>
    </row>
    <row r="833" spans="1:7" ht="15">
      <c r="A833" s="129"/>
      <c r="B833" s="118"/>
      <c r="C833" s="106" t="s">
        <v>716</v>
      </c>
      <c r="D833" s="118"/>
      <c r="E833" s="294" t="s">
        <v>717</v>
      </c>
      <c r="F833" s="121"/>
      <c r="G833" s="97" t="s">
        <v>4</v>
      </c>
    </row>
    <row r="834" spans="1:7" ht="15">
      <c r="A834" s="129"/>
      <c r="B834" s="118"/>
      <c r="C834" s="106" t="s">
        <v>718</v>
      </c>
      <c r="D834" s="118"/>
      <c r="E834" s="294" t="s">
        <v>719</v>
      </c>
      <c r="F834" s="121"/>
      <c r="G834" s="97" t="s">
        <v>4</v>
      </c>
    </row>
    <row r="835" spans="1:7" ht="15">
      <c r="A835" s="129"/>
      <c r="B835" s="118"/>
      <c r="C835" s="106"/>
      <c r="D835" s="118"/>
      <c r="E835" s="294" t="s">
        <v>713</v>
      </c>
      <c r="F835" s="121"/>
      <c r="G835" s="97" t="s">
        <v>4</v>
      </c>
    </row>
    <row r="836" spans="1:7" ht="15">
      <c r="A836" s="129"/>
      <c r="B836" s="118"/>
      <c r="C836" s="106" t="s">
        <v>644</v>
      </c>
      <c r="D836" s="118"/>
      <c r="E836" s="294" t="s">
        <v>708</v>
      </c>
      <c r="F836" s="121"/>
      <c r="G836" s="97" t="s">
        <v>4</v>
      </c>
    </row>
    <row r="837" spans="1:7" ht="15">
      <c r="A837" s="129"/>
      <c r="B837" s="118"/>
      <c r="C837" s="106" t="s">
        <v>709</v>
      </c>
      <c r="D837" s="118"/>
      <c r="E837" s="294" t="s">
        <v>710</v>
      </c>
      <c r="F837" s="121"/>
      <c r="G837" s="97" t="s">
        <v>4</v>
      </c>
    </row>
    <row r="838" spans="1:7" ht="15">
      <c r="A838" s="129"/>
      <c r="B838" s="118"/>
      <c r="C838" s="106" t="s">
        <v>718</v>
      </c>
      <c r="D838" s="118"/>
      <c r="E838" s="294" t="s">
        <v>719</v>
      </c>
      <c r="F838" s="121"/>
      <c r="G838" s="97" t="s">
        <v>4</v>
      </c>
    </row>
    <row r="839" spans="1:7" ht="15">
      <c r="A839" s="129"/>
      <c r="B839" s="118"/>
      <c r="C839" s="118"/>
      <c r="D839" s="118"/>
      <c r="E839" s="123"/>
      <c r="F839" s="121"/>
      <c r="G839" s="97" t="s">
        <v>4</v>
      </c>
    </row>
    <row r="840" spans="1:7" ht="15">
      <c r="A840" s="128">
        <v>189</v>
      </c>
      <c r="B840" s="17" t="s">
        <v>720</v>
      </c>
      <c r="C840" s="103" t="s">
        <v>67</v>
      </c>
      <c r="D840" s="17" t="s">
        <v>4</v>
      </c>
      <c r="E840" s="123">
        <f>G773+G777+G781+G783+G790+G793+G796+G801+G807+G813+G818+G823</f>
        <v>0</v>
      </c>
      <c r="F840" s="131">
        <v>0</v>
      </c>
      <c r="G840" s="97">
        <f aca="true" t="shared" si="38" ref="G840">E840*F840</f>
        <v>0</v>
      </c>
    </row>
    <row r="841" spans="1:7" ht="15">
      <c r="A841" s="128"/>
      <c r="B841" s="17"/>
      <c r="C841" s="116" t="s">
        <v>5</v>
      </c>
      <c r="D841" s="14"/>
      <c r="E841" s="15"/>
      <c r="F841" s="16"/>
      <c r="G841" s="16">
        <f>SUM(G773:G840)</f>
        <v>0</v>
      </c>
    </row>
    <row r="842" spans="1:7" ht="15">
      <c r="A842" s="128"/>
      <c r="B842" s="17"/>
      <c r="C842" s="17"/>
      <c r="D842" s="17"/>
      <c r="E842" s="96"/>
      <c r="F842" s="97"/>
      <c r="G842" s="97"/>
    </row>
    <row r="843" spans="1:7" ht="15">
      <c r="A843" s="128"/>
      <c r="B843" s="17"/>
      <c r="C843" s="78" t="s">
        <v>82</v>
      </c>
      <c r="D843" s="17"/>
      <c r="E843" s="96"/>
      <c r="F843" s="97"/>
      <c r="G843" s="97"/>
    </row>
    <row r="844" spans="1:7" ht="15">
      <c r="A844" s="128">
        <v>190</v>
      </c>
      <c r="B844" s="17" t="s">
        <v>721</v>
      </c>
      <c r="C844" s="17" t="s">
        <v>722</v>
      </c>
      <c r="D844" s="17" t="s">
        <v>109</v>
      </c>
      <c r="E844" s="96">
        <v>81</v>
      </c>
      <c r="F844" s="97">
        <v>0</v>
      </c>
      <c r="G844" s="97">
        <f>E844*F844</f>
        <v>0</v>
      </c>
    </row>
    <row r="845" spans="1:7" ht="15">
      <c r="A845" s="129" t="s">
        <v>4</v>
      </c>
      <c r="B845" s="118">
        <v>1</v>
      </c>
      <c r="C845" s="106" t="s">
        <v>723</v>
      </c>
      <c r="D845" s="118"/>
      <c r="E845" s="294" t="s">
        <v>724</v>
      </c>
      <c r="F845" s="121"/>
      <c r="G845" s="121"/>
    </row>
    <row r="846" spans="1:7" ht="15">
      <c r="A846" s="129"/>
      <c r="B846" s="118"/>
      <c r="C846" s="106"/>
      <c r="D846" s="118"/>
      <c r="E846" s="294" t="s">
        <v>713</v>
      </c>
      <c r="F846" s="121"/>
      <c r="G846" s="121"/>
    </row>
    <row r="847" spans="1:7" ht="15">
      <c r="A847" s="129" t="s">
        <v>4</v>
      </c>
      <c r="B847" s="118">
        <v>2</v>
      </c>
      <c r="C847" s="106" t="s">
        <v>725</v>
      </c>
      <c r="D847" s="118"/>
      <c r="E847" s="294" t="s">
        <v>726</v>
      </c>
      <c r="F847" s="121"/>
      <c r="G847" s="121"/>
    </row>
    <row r="848" spans="1:7" ht="15">
      <c r="A848" s="129"/>
      <c r="B848" s="118"/>
      <c r="C848" s="106"/>
      <c r="D848" s="118"/>
      <c r="E848" s="294" t="s">
        <v>713</v>
      </c>
      <c r="F848" s="121"/>
      <c r="G848" s="121"/>
    </row>
    <row r="849" spans="1:7" ht="15">
      <c r="A849" s="129" t="s">
        <v>4</v>
      </c>
      <c r="B849" s="118">
        <v>3</v>
      </c>
      <c r="C849" s="106" t="s">
        <v>727</v>
      </c>
      <c r="D849" s="118"/>
      <c r="E849" s="294" t="s">
        <v>728</v>
      </c>
      <c r="F849" s="121"/>
      <c r="G849" s="121"/>
    </row>
    <row r="850" spans="1:7" ht="15">
      <c r="A850" s="129" t="s">
        <v>4</v>
      </c>
      <c r="B850" s="118"/>
      <c r="C850" s="106"/>
      <c r="D850" s="118"/>
      <c r="E850" s="294" t="s">
        <v>713</v>
      </c>
      <c r="F850" s="121"/>
      <c r="G850" s="121"/>
    </row>
    <row r="851" spans="1:7" ht="15">
      <c r="A851" s="129" t="s">
        <v>4</v>
      </c>
      <c r="B851" s="118">
        <v>4</v>
      </c>
      <c r="C851" s="106" t="s">
        <v>729</v>
      </c>
      <c r="D851" s="118"/>
      <c r="E851" s="294" t="s">
        <v>730</v>
      </c>
      <c r="F851" s="121"/>
      <c r="G851" s="121"/>
    </row>
    <row r="852" spans="1:7" ht="15">
      <c r="A852" s="129"/>
      <c r="B852" s="118"/>
      <c r="C852" s="106"/>
      <c r="D852" s="118"/>
      <c r="E852" s="294" t="s">
        <v>713</v>
      </c>
      <c r="F852" s="121"/>
      <c r="G852" s="121"/>
    </row>
    <row r="853" spans="1:7" ht="15">
      <c r="A853" s="129"/>
      <c r="B853" s="118"/>
      <c r="C853" s="106" t="s">
        <v>731</v>
      </c>
      <c r="D853" s="118"/>
      <c r="E853" s="294" t="s">
        <v>732</v>
      </c>
      <c r="F853" s="121"/>
      <c r="G853" s="121"/>
    </row>
    <row r="854" spans="1:7" ht="15">
      <c r="A854" s="128">
        <v>191</v>
      </c>
      <c r="B854" s="17" t="s">
        <v>733</v>
      </c>
      <c r="C854" s="17" t="s">
        <v>2301</v>
      </c>
      <c r="D854" s="17" t="s">
        <v>109</v>
      </c>
      <c r="E854" s="96">
        <v>82.62</v>
      </c>
      <c r="F854" s="97">
        <v>0</v>
      </c>
      <c r="G854" s="97">
        <f>E854*F854</f>
        <v>0</v>
      </c>
    </row>
    <row r="855" spans="1:7" ht="15">
      <c r="A855" s="128"/>
      <c r="B855" s="17"/>
      <c r="C855" s="17"/>
      <c r="D855" s="17"/>
      <c r="E855" s="96"/>
      <c r="F855" s="97"/>
      <c r="G855" s="97"/>
    </row>
    <row r="856" spans="1:7" ht="15">
      <c r="A856" s="128">
        <v>192</v>
      </c>
      <c r="B856" s="17" t="s">
        <v>734</v>
      </c>
      <c r="C856" s="17" t="s">
        <v>735</v>
      </c>
      <c r="D856" s="17" t="s">
        <v>109</v>
      </c>
      <c r="E856" s="96">
        <v>19.55</v>
      </c>
      <c r="F856" s="97">
        <v>0</v>
      </c>
      <c r="G856" s="97">
        <f>E856*F856</f>
        <v>0</v>
      </c>
    </row>
    <row r="857" spans="1:7" ht="15">
      <c r="A857" s="129" t="s">
        <v>4</v>
      </c>
      <c r="B857" s="118" t="s">
        <v>511</v>
      </c>
      <c r="C857" s="118" t="s">
        <v>736</v>
      </c>
      <c r="D857" s="17"/>
      <c r="E857" s="96"/>
      <c r="F857" s="97"/>
      <c r="G857" s="97" t="s">
        <v>4</v>
      </c>
    </row>
    <row r="858" spans="1:7" ht="15">
      <c r="A858" s="128"/>
      <c r="B858" s="17"/>
      <c r="C858" s="17"/>
      <c r="D858" s="17"/>
      <c r="E858" s="96"/>
      <c r="F858" s="97"/>
      <c r="G858" s="97" t="s">
        <v>4</v>
      </c>
    </row>
    <row r="859" spans="1:7" ht="15">
      <c r="A859" s="128">
        <v>193</v>
      </c>
      <c r="B859" s="17" t="s">
        <v>733</v>
      </c>
      <c r="C859" s="17" t="s">
        <v>2302</v>
      </c>
      <c r="D859" s="17" t="s">
        <v>109</v>
      </c>
      <c r="E859" s="96">
        <v>19.941</v>
      </c>
      <c r="F859" s="97">
        <v>0</v>
      </c>
      <c r="G859" s="97">
        <f>E859*F859</f>
        <v>0</v>
      </c>
    </row>
    <row r="860" spans="1:7" ht="15">
      <c r="A860" s="128"/>
      <c r="B860" s="17"/>
      <c r="C860" s="17"/>
      <c r="D860" s="17"/>
      <c r="E860" s="96"/>
      <c r="F860" s="97"/>
      <c r="G860" s="97"/>
    </row>
    <row r="861" spans="1:7" ht="15">
      <c r="A861" s="128">
        <v>194</v>
      </c>
      <c r="B861" s="17" t="s">
        <v>737</v>
      </c>
      <c r="C861" s="17" t="s">
        <v>738</v>
      </c>
      <c r="D861" s="17" t="s">
        <v>109</v>
      </c>
      <c r="E861" s="96">
        <v>100.55</v>
      </c>
      <c r="F861" s="97">
        <v>0</v>
      </c>
      <c r="G861" s="97">
        <f>E861*F861</f>
        <v>0</v>
      </c>
    </row>
    <row r="862" spans="1:7" ht="15">
      <c r="A862" s="128"/>
      <c r="B862" s="17"/>
      <c r="C862" s="17"/>
      <c r="D862" s="17"/>
      <c r="E862" s="96"/>
      <c r="F862" s="97"/>
      <c r="G862" s="97"/>
    </row>
    <row r="863" spans="1:7" ht="15">
      <c r="A863" s="128">
        <v>195</v>
      </c>
      <c r="B863" s="17" t="s">
        <v>739</v>
      </c>
      <c r="C863" s="17" t="s">
        <v>740</v>
      </c>
      <c r="D863" s="17" t="s">
        <v>109</v>
      </c>
      <c r="E863" s="96">
        <v>100.55</v>
      </c>
      <c r="F863" s="97">
        <v>0</v>
      </c>
      <c r="G863" s="97">
        <f aca="true" t="shared" si="39" ref="G863">E863*F863</f>
        <v>0</v>
      </c>
    </row>
    <row r="864" spans="1:7" ht="15">
      <c r="A864" s="128"/>
      <c r="B864" s="17"/>
      <c r="C864" s="17"/>
      <c r="D864" s="17"/>
      <c r="E864" s="96"/>
      <c r="F864" s="97"/>
      <c r="G864" s="97"/>
    </row>
    <row r="865" spans="1:7" ht="15">
      <c r="A865" s="128">
        <v>196</v>
      </c>
      <c r="B865" s="17" t="s">
        <v>741</v>
      </c>
      <c r="C865" s="17" t="s">
        <v>742</v>
      </c>
      <c r="D865" s="17" t="s">
        <v>109</v>
      </c>
      <c r="E865" s="96">
        <v>21.92</v>
      </c>
      <c r="F865" s="97">
        <v>0</v>
      </c>
      <c r="G865" s="97">
        <f aca="true" t="shared" si="40" ref="G865">E865*F865</f>
        <v>0</v>
      </c>
    </row>
    <row r="866" spans="1:7" ht="15">
      <c r="A866" s="128"/>
      <c r="B866" s="17"/>
      <c r="C866" s="17"/>
      <c r="D866" s="17"/>
      <c r="E866" s="96"/>
      <c r="F866" s="97"/>
      <c r="G866" s="97"/>
    </row>
    <row r="867" spans="1:7" ht="15">
      <c r="A867" s="128">
        <v>197</v>
      </c>
      <c r="B867" s="17" t="s">
        <v>743</v>
      </c>
      <c r="C867" s="17" t="s">
        <v>744</v>
      </c>
      <c r="D867" s="17" t="s">
        <v>186</v>
      </c>
      <c r="E867" s="96">
        <v>20.585</v>
      </c>
      <c r="F867" s="97">
        <v>0</v>
      </c>
      <c r="G867" s="97">
        <f aca="true" t="shared" si="41" ref="G867">E867*F867</f>
        <v>0</v>
      </c>
    </row>
    <row r="868" spans="1:7" ht="15">
      <c r="A868" s="129"/>
      <c r="B868" s="118"/>
      <c r="C868" s="106" t="s">
        <v>745</v>
      </c>
      <c r="D868" s="17"/>
      <c r="E868" s="96"/>
      <c r="F868" s="97"/>
      <c r="G868" s="97" t="s">
        <v>4</v>
      </c>
    </row>
    <row r="869" spans="1:7" ht="15">
      <c r="A869" s="129"/>
      <c r="B869" s="118"/>
      <c r="C869" s="106" t="s">
        <v>746</v>
      </c>
      <c r="D869" s="17"/>
      <c r="E869" s="96"/>
      <c r="F869" s="97"/>
      <c r="G869" s="97" t="s">
        <v>4</v>
      </c>
    </row>
    <row r="870" spans="1:7" ht="15">
      <c r="A870" s="128"/>
      <c r="B870" s="17"/>
      <c r="C870" s="17"/>
      <c r="D870" s="17"/>
      <c r="E870" s="96"/>
      <c r="F870" s="97"/>
      <c r="G870" s="97" t="s">
        <v>4</v>
      </c>
    </row>
    <row r="871" spans="1:7" ht="15">
      <c r="A871" s="128">
        <v>198</v>
      </c>
      <c r="B871" s="17" t="s">
        <v>733</v>
      </c>
      <c r="C871" s="17" t="s">
        <v>2303</v>
      </c>
      <c r="D871" s="17" t="s">
        <v>186</v>
      </c>
      <c r="E871" s="96">
        <v>20.997</v>
      </c>
      <c r="F871" s="97">
        <v>0</v>
      </c>
      <c r="G871" s="97">
        <f aca="true" t="shared" si="42" ref="G871">E871*F871</f>
        <v>0</v>
      </c>
    </row>
    <row r="872" spans="1:7" ht="15">
      <c r="A872" s="128"/>
      <c r="B872" s="17"/>
      <c r="C872" s="17"/>
      <c r="D872" s="17"/>
      <c r="E872" s="96"/>
      <c r="F872" s="97"/>
      <c r="G872" s="97"/>
    </row>
    <row r="873" spans="1:7" ht="15">
      <c r="A873" s="128">
        <v>199</v>
      </c>
      <c r="B873" s="17" t="s">
        <v>747</v>
      </c>
      <c r="C873" s="17" t="s">
        <v>748</v>
      </c>
      <c r="D873" s="17" t="s">
        <v>4</v>
      </c>
      <c r="E873" s="96">
        <f>G844+G854+G856+G859+G861+G863+G865+G867+G871</f>
        <v>0</v>
      </c>
      <c r="F873" s="131">
        <v>0</v>
      </c>
      <c r="G873" s="97">
        <f aca="true" t="shared" si="43" ref="G873">E873*F873</f>
        <v>0</v>
      </c>
    </row>
    <row r="874" spans="1:7" ht="15">
      <c r="A874" s="128"/>
      <c r="B874" s="17"/>
      <c r="C874" s="17"/>
      <c r="D874" s="17"/>
      <c r="E874" s="96"/>
      <c r="F874" s="131"/>
      <c r="G874" s="97"/>
    </row>
    <row r="875" spans="1:7" ht="15">
      <c r="A875" s="128">
        <v>200</v>
      </c>
      <c r="B875" s="17" t="s">
        <v>749</v>
      </c>
      <c r="C875" s="17" t="s">
        <v>750</v>
      </c>
      <c r="D875" s="17" t="s">
        <v>109</v>
      </c>
      <c r="E875" s="96">
        <v>281.22</v>
      </c>
      <c r="F875" s="97">
        <v>0</v>
      </c>
      <c r="G875" s="97">
        <f aca="true" t="shared" si="44" ref="G875">E875*F875</f>
        <v>0</v>
      </c>
    </row>
    <row r="876" spans="1:7" ht="15">
      <c r="A876" s="107" t="s">
        <v>4</v>
      </c>
      <c r="B876" s="106" t="s">
        <v>751</v>
      </c>
      <c r="C876" s="106" t="s">
        <v>752</v>
      </c>
      <c r="D876" s="118"/>
      <c r="E876" s="294" t="s">
        <v>753</v>
      </c>
      <c r="F876" s="121"/>
      <c r="G876" s="97"/>
    </row>
    <row r="877" spans="1:7" ht="15">
      <c r="A877" s="107" t="s">
        <v>4</v>
      </c>
      <c r="B877" s="106" t="s">
        <v>754</v>
      </c>
      <c r="C877" s="106" t="s">
        <v>755</v>
      </c>
      <c r="D877" s="118"/>
      <c r="E877" s="294" t="s">
        <v>756</v>
      </c>
      <c r="F877" s="121"/>
      <c r="G877" s="97"/>
    </row>
    <row r="878" spans="1:7" ht="15">
      <c r="A878" s="107" t="s">
        <v>4</v>
      </c>
      <c r="B878" s="106" t="s">
        <v>757</v>
      </c>
      <c r="C878" s="106" t="s">
        <v>758</v>
      </c>
      <c r="D878" s="118"/>
      <c r="E878" s="294" t="s">
        <v>759</v>
      </c>
      <c r="F878" s="121"/>
      <c r="G878" s="97"/>
    </row>
    <row r="879" spans="1:7" ht="15">
      <c r="A879" s="128"/>
      <c r="B879" s="17"/>
      <c r="C879" s="14" t="s">
        <v>5</v>
      </c>
      <c r="D879" s="14"/>
      <c r="E879" s="15"/>
      <c r="F879" s="16"/>
      <c r="G879" s="16">
        <f>SUM(G844:G878)</f>
        <v>0</v>
      </c>
    </row>
    <row r="880" spans="1:7" ht="15">
      <c r="A880" s="128"/>
      <c r="B880" s="17"/>
      <c r="C880" s="17"/>
      <c r="D880" s="17"/>
      <c r="E880" s="96"/>
      <c r="F880" s="97"/>
      <c r="G880" s="97"/>
    </row>
    <row r="881" spans="1:7" ht="15">
      <c r="A881" s="128"/>
      <c r="B881" s="17"/>
      <c r="C881" s="78" t="s">
        <v>83</v>
      </c>
      <c r="D881" s="17"/>
      <c r="E881" s="96"/>
      <c r="F881" s="97"/>
      <c r="G881" s="97"/>
    </row>
    <row r="882" spans="1:7" ht="15">
      <c r="A882" s="128">
        <v>201</v>
      </c>
      <c r="B882" s="17" t="s">
        <v>760</v>
      </c>
      <c r="C882" s="17" t="s">
        <v>761</v>
      </c>
      <c r="D882" s="17" t="s">
        <v>109</v>
      </c>
      <c r="E882" s="96">
        <v>233.49</v>
      </c>
      <c r="F882" s="97">
        <v>0</v>
      </c>
      <c r="G882" s="97">
        <f>E882*F882</f>
        <v>0</v>
      </c>
    </row>
    <row r="883" spans="1:7" ht="15">
      <c r="A883" s="107" t="s">
        <v>4</v>
      </c>
      <c r="B883" s="106" t="s">
        <v>751</v>
      </c>
      <c r="C883" s="106" t="s">
        <v>762</v>
      </c>
      <c r="D883" s="118"/>
      <c r="E883" s="294" t="s">
        <v>763</v>
      </c>
      <c r="F883" s="121"/>
      <c r="G883" s="121" t="s">
        <v>4</v>
      </c>
    </row>
    <row r="884" spans="1:7" ht="15">
      <c r="A884" s="107" t="s">
        <v>4</v>
      </c>
      <c r="B884" s="106" t="s">
        <v>754</v>
      </c>
      <c r="C884" s="106" t="s">
        <v>764</v>
      </c>
      <c r="D884" s="118"/>
      <c r="E884" s="294" t="s">
        <v>765</v>
      </c>
      <c r="F884" s="121"/>
      <c r="G884" s="121" t="s">
        <v>4</v>
      </c>
    </row>
    <row r="885" spans="1:7" ht="15">
      <c r="A885" s="107" t="s">
        <v>4</v>
      </c>
      <c r="B885" s="106" t="s">
        <v>757</v>
      </c>
      <c r="C885" s="106" t="s">
        <v>766</v>
      </c>
      <c r="D885" s="118"/>
      <c r="E885" s="294" t="s">
        <v>767</v>
      </c>
      <c r="F885" s="121"/>
      <c r="G885" s="121" t="s">
        <v>4</v>
      </c>
    </row>
    <row r="886" spans="1:7" ht="15">
      <c r="A886" s="107" t="s">
        <v>4</v>
      </c>
      <c r="B886" s="106" t="s">
        <v>768</v>
      </c>
      <c r="C886" s="106" t="s">
        <v>769</v>
      </c>
      <c r="D886" s="118"/>
      <c r="E886" s="294" t="s">
        <v>770</v>
      </c>
      <c r="F886" s="121"/>
      <c r="G886" s="121" t="s">
        <v>4</v>
      </c>
    </row>
    <row r="887" spans="1:7" ht="15">
      <c r="A887" s="128"/>
      <c r="B887" s="17"/>
      <c r="C887" s="17"/>
      <c r="D887" s="17"/>
      <c r="E887" s="96"/>
      <c r="F887" s="97"/>
      <c r="G887" s="97" t="s">
        <v>4</v>
      </c>
    </row>
    <row r="888" spans="1:7" ht="15">
      <c r="A888" s="128">
        <v>202</v>
      </c>
      <c r="B888" s="17" t="s">
        <v>2356</v>
      </c>
      <c r="C888" s="17" t="s">
        <v>2193</v>
      </c>
      <c r="D888" s="17" t="s">
        <v>109</v>
      </c>
      <c r="E888" s="96">
        <v>314.469</v>
      </c>
      <c r="F888" s="97">
        <v>0</v>
      </c>
      <c r="G888" s="97">
        <f>E888*F888</f>
        <v>0</v>
      </c>
    </row>
    <row r="889" spans="1:7" ht="15">
      <c r="A889" s="128"/>
      <c r="B889" s="17"/>
      <c r="C889" s="17"/>
      <c r="D889" s="17"/>
      <c r="E889" s="96"/>
      <c r="F889" s="97"/>
      <c r="G889" s="97" t="s">
        <v>4</v>
      </c>
    </row>
    <row r="890" spans="1:7" ht="15">
      <c r="A890" s="128">
        <v>203</v>
      </c>
      <c r="B890" s="17" t="s">
        <v>771</v>
      </c>
      <c r="C890" s="17" t="s">
        <v>772</v>
      </c>
      <c r="D890" s="17" t="s">
        <v>109</v>
      </c>
      <c r="E890" s="96">
        <v>37.68</v>
      </c>
      <c r="F890" s="97">
        <v>0</v>
      </c>
      <c r="G890" s="97">
        <f>E890*F890</f>
        <v>0</v>
      </c>
    </row>
    <row r="891" spans="1:7" ht="15">
      <c r="A891" s="128"/>
      <c r="B891" s="17"/>
      <c r="C891" s="111" t="s">
        <v>2192</v>
      </c>
      <c r="D891" s="17"/>
      <c r="E891" s="96"/>
      <c r="F891" s="97"/>
      <c r="G891" s="97" t="s">
        <v>4</v>
      </c>
    </row>
    <row r="892" spans="1:7" ht="15">
      <c r="A892" s="128">
        <v>204</v>
      </c>
      <c r="B892" s="17" t="s">
        <v>773</v>
      </c>
      <c r="C892" s="17" t="s">
        <v>774</v>
      </c>
      <c r="D892" s="17" t="s">
        <v>109</v>
      </c>
      <c r="E892" s="96">
        <v>18.84</v>
      </c>
      <c r="F892" s="97">
        <v>0</v>
      </c>
      <c r="G892" s="97">
        <f>E892*F892</f>
        <v>0</v>
      </c>
    </row>
    <row r="893" spans="1:7" ht="15">
      <c r="A893" s="107" t="s">
        <v>4</v>
      </c>
      <c r="B893" s="106" t="s">
        <v>775</v>
      </c>
      <c r="C893" s="106" t="s">
        <v>776</v>
      </c>
      <c r="D893" s="118"/>
      <c r="E893" s="294" t="s">
        <v>4</v>
      </c>
      <c r="F893" s="121"/>
      <c r="G893" s="97" t="s">
        <v>4</v>
      </c>
    </row>
    <row r="894" spans="1:7" ht="15">
      <c r="A894" s="107" t="s">
        <v>4</v>
      </c>
      <c r="B894" s="106" t="s">
        <v>777</v>
      </c>
      <c r="C894" s="106" t="s">
        <v>778</v>
      </c>
      <c r="D894" s="118"/>
      <c r="E894" s="294" t="s">
        <v>4</v>
      </c>
      <c r="F894" s="121"/>
      <c r="G894" s="97" t="s">
        <v>4</v>
      </c>
    </row>
    <row r="895" spans="1:7" ht="15">
      <c r="A895" s="130"/>
      <c r="B895" s="111"/>
      <c r="C895" s="111" t="s">
        <v>2191</v>
      </c>
      <c r="D895" s="111"/>
      <c r="E895" s="391">
        <v>18.84</v>
      </c>
      <c r="F895" s="124"/>
      <c r="G895" s="97" t="s">
        <v>4</v>
      </c>
    </row>
    <row r="896" spans="1:7" ht="15">
      <c r="A896" s="128">
        <v>205</v>
      </c>
      <c r="B896" s="17" t="s">
        <v>780</v>
      </c>
      <c r="C896" s="17" t="s">
        <v>781</v>
      </c>
      <c r="D896" s="17" t="s">
        <v>186</v>
      </c>
      <c r="E896" s="96">
        <v>126.32</v>
      </c>
      <c r="F896" s="97">
        <v>0</v>
      </c>
      <c r="G896" s="97">
        <f>E896*F896</f>
        <v>0</v>
      </c>
    </row>
    <row r="897" spans="1:7" ht="15">
      <c r="A897" s="129" t="s">
        <v>4</v>
      </c>
      <c r="B897" s="118">
        <v>1</v>
      </c>
      <c r="C897" s="106" t="s">
        <v>782</v>
      </c>
      <c r="D897" s="118"/>
      <c r="E897" s="294" t="s">
        <v>783</v>
      </c>
      <c r="F897" s="121"/>
      <c r="G897" s="97" t="s">
        <v>4</v>
      </c>
    </row>
    <row r="898" spans="1:7" ht="15">
      <c r="A898" s="129"/>
      <c r="B898" s="118"/>
      <c r="C898" s="106" t="s">
        <v>784</v>
      </c>
      <c r="D898" s="118"/>
      <c r="E898" s="294" t="s">
        <v>785</v>
      </c>
      <c r="F898" s="121"/>
      <c r="G898" s="97"/>
    </row>
    <row r="899" spans="1:7" ht="15">
      <c r="A899" s="129"/>
      <c r="B899" s="118"/>
      <c r="C899" s="106" t="s">
        <v>786</v>
      </c>
      <c r="D899" s="118"/>
      <c r="E899" s="294" t="s">
        <v>787</v>
      </c>
      <c r="F899" s="121"/>
      <c r="G899" s="97"/>
    </row>
    <row r="900" spans="1:7" ht="15">
      <c r="A900" s="129"/>
      <c r="B900" s="118"/>
      <c r="C900" s="106" t="s">
        <v>788</v>
      </c>
      <c r="D900" s="118"/>
      <c r="E900" s="294" t="s">
        <v>789</v>
      </c>
      <c r="F900" s="121"/>
      <c r="G900" s="97"/>
    </row>
    <row r="901" spans="1:7" ht="15">
      <c r="A901" s="129"/>
      <c r="B901" s="118"/>
      <c r="C901" s="106"/>
      <c r="D901" s="118"/>
      <c r="E901" s="294" t="s">
        <v>713</v>
      </c>
      <c r="F901" s="121"/>
      <c r="G901" s="97"/>
    </row>
    <row r="902" spans="1:7" ht="15">
      <c r="A902" s="129" t="s">
        <v>4</v>
      </c>
      <c r="B902" s="118">
        <v>2</v>
      </c>
      <c r="C902" s="106" t="s">
        <v>790</v>
      </c>
      <c r="D902" s="118"/>
      <c r="E902" s="294" t="s">
        <v>791</v>
      </c>
      <c r="F902" s="121"/>
      <c r="G902" s="97"/>
    </row>
    <row r="903" spans="1:7" ht="15">
      <c r="A903" s="129"/>
      <c r="B903" s="118"/>
      <c r="C903" s="106" t="s">
        <v>792</v>
      </c>
      <c r="D903" s="118"/>
      <c r="E903" s="294" t="s">
        <v>793</v>
      </c>
      <c r="F903" s="121"/>
      <c r="G903" s="97"/>
    </row>
    <row r="904" spans="1:7" ht="15">
      <c r="A904" s="129"/>
      <c r="B904" s="118"/>
      <c r="C904" s="106"/>
      <c r="D904" s="118"/>
      <c r="E904" s="294" t="s">
        <v>713</v>
      </c>
      <c r="F904" s="121"/>
      <c r="G904" s="97"/>
    </row>
    <row r="905" spans="1:7" ht="15">
      <c r="A905" s="129" t="s">
        <v>4</v>
      </c>
      <c r="B905" s="118">
        <v>3</v>
      </c>
      <c r="C905" s="106" t="s">
        <v>790</v>
      </c>
      <c r="D905" s="118"/>
      <c r="E905" s="294" t="s">
        <v>791</v>
      </c>
      <c r="F905" s="121"/>
      <c r="G905" s="97"/>
    </row>
    <row r="906" spans="1:7" ht="15">
      <c r="A906" s="129"/>
      <c r="B906" s="118"/>
      <c r="C906" s="106" t="s">
        <v>794</v>
      </c>
      <c r="D906" s="118"/>
      <c r="E906" s="294" t="s">
        <v>795</v>
      </c>
      <c r="F906" s="121"/>
      <c r="G906" s="97"/>
    </row>
    <row r="907" spans="1:7" ht="15">
      <c r="A907" s="129"/>
      <c r="B907" s="118"/>
      <c r="C907" s="106"/>
      <c r="D907" s="118"/>
      <c r="E907" s="294" t="s">
        <v>713</v>
      </c>
      <c r="F907" s="121"/>
      <c r="G907" s="97"/>
    </row>
    <row r="908" spans="1:7" ht="15">
      <c r="A908" s="129" t="s">
        <v>4</v>
      </c>
      <c r="B908" s="118" t="s">
        <v>2178</v>
      </c>
      <c r="C908" s="106" t="s">
        <v>796</v>
      </c>
      <c r="D908" s="118"/>
      <c r="E908" s="294" t="s">
        <v>797</v>
      </c>
      <c r="F908" s="121"/>
      <c r="G908" s="97"/>
    </row>
    <row r="909" spans="1:7" ht="15">
      <c r="A909" s="129"/>
      <c r="B909" s="118"/>
      <c r="C909" s="106" t="s">
        <v>798</v>
      </c>
      <c r="D909" s="118"/>
      <c r="E909" s="294" t="s">
        <v>799</v>
      </c>
      <c r="F909" s="121"/>
      <c r="G909" s="97"/>
    </row>
    <row r="910" spans="1:7" ht="15">
      <c r="A910" s="128"/>
      <c r="B910" s="17"/>
      <c r="C910" s="17"/>
      <c r="D910" s="17"/>
      <c r="E910" s="96"/>
      <c r="F910" s="97"/>
      <c r="G910" s="97"/>
    </row>
    <row r="911" spans="1:7" ht="15">
      <c r="A911" s="128">
        <v>206</v>
      </c>
      <c r="B911" s="17" t="s">
        <v>800</v>
      </c>
      <c r="C911" s="17" t="s">
        <v>801</v>
      </c>
      <c r="D911" s="17" t="s">
        <v>186</v>
      </c>
      <c r="E911" s="96">
        <v>36.74</v>
      </c>
      <c r="F911" s="97">
        <v>0</v>
      </c>
      <c r="G911" s="97">
        <f>E911*F911</f>
        <v>0</v>
      </c>
    </row>
    <row r="912" spans="1:7" ht="15">
      <c r="A912" s="107" t="s">
        <v>4</v>
      </c>
      <c r="B912" s="106" t="s">
        <v>2176</v>
      </c>
      <c r="C912" s="106" t="s">
        <v>802</v>
      </c>
      <c r="D912" s="118"/>
      <c r="E912" s="294" t="s">
        <v>803</v>
      </c>
      <c r="F912" s="97"/>
      <c r="G912" s="97" t="s">
        <v>4</v>
      </c>
    </row>
    <row r="913" spans="1:7" ht="15">
      <c r="A913" s="107" t="s">
        <v>44</v>
      </c>
      <c r="B913" s="106" t="s">
        <v>2177</v>
      </c>
      <c r="C913" s="106" t="s">
        <v>804</v>
      </c>
      <c r="D913" s="118"/>
      <c r="E913" s="294" t="s">
        <v>805</v>
      </c>
      <c r="F913" s="97"/>
      <c r="G913" s="97"/>
    </row>
    <row r="914" spans="1:7" ht="15">
      <c r="A914" s="128"/>
      <c r="B914" s="17"/>
      <c r="C914" s="17"/>
      <c r="D914" s="17"/>
      <c r="E914" s="96"/>
      <c r="F914" s="97"/>
      <c r="G914" s="97"/>
    </row>
    <row r="915" spans="1:7" ht="15">
      <c r="A915" s="128">
        <v>207</v>
      </c>
      <c r="B915" s="17" t="s">
        <v>806</v>
      </c>
      <c r="C915" s="17" t="s">
        <v>807</v>
      </c>
      <c r="D915" s="17" t="s">
        <v>4</v>
      </c>
      <c r="E915" s="96">
        <f>G882+G888+G890+G892+G896+G911</f>
        <v>0</v>
      </c>
      <c r="F915" s="131">
        <v>0</v>
      </c>
      <c r="G915" s="97">
        <f>E915*F915</f>
        <v>0</v>
      </c>
    </row>
    <row r="916" spans="1:7" ht="15">
      <c r="A916" s="128"/>
      <c r="B916" s="17"/>
      <c r="C916" s="14" t="s">
        <v>5</v>
      </c>
      <c r="D916" s="14"/>
      <c r="E916" s="15"/>
      <c r="F916" s="16"/>
      <c r="G916" s="16">
        <f>SUM(G882:G915)</f>
        <v>0</v>
      </c>
    </row>
    <row r="917" spans="1:7" ht="15">
      <c r="A917" s="128"/>
      <c r="B917" s="17"/>
      <c r="C917" s="17"/>
      <c r="D917" s="17"/>
      <c r="E917" s="96"/>
      <c r="F917" s="97"/>
      <c r="G917" s="97"/>
    </row>
    <row r="918" spans="1:7" ht="15">
      <c r="A918" s="128"/>
      <c r="B918" s="17"/>
      <c r="C918" s="78" t="s">
        <v>84</v>
      </c>
      <c r="D918" s="17"/>
      <c r="E918" s="96"/>
      <c r="F918" s="97"/>
      <c r="G918" s="97"/>
    </row>
    <row r="919" spans="1:7" ht="15">
      <c r="A919" s="128">
        <v>208</v>
      </c>
      <c r="B919" s="17" t="s">
        <v>808</v>
      </c>
      <c r="C919" s="17" t="s">
        <v>809</v>
      </c>
      <c r="D919" s="17" t="s">
        <v>109</v>
      </c>
      <c r="E919" s="96">
        <v>753.88</v>
      </c>
      <c r="F919" s="97">
        <v>0</v>
      </c>
      <c r="G919" s="97">
        <f>E919*F919</f>
        <v>0</v>
      </c>
    </row>
    <row r="920" spans="1:7" ht="15">
      <c r="A920" s="128"/>
      <c r="B920" s="17"/>
      <c r="C920" s="118" t="s">
        <v>810</v>
      </c>
      <c r="D920" s="17"/>
      <c r="E920" s="96"/>
      <c r="F920" s="97"/>
      <c r="G920" s="97"/>
    </row>
    <row r="921" spans="1:7" ht="15">
      <c r="A921" s="107" t="s">
        <v>4</v>
      </c>
      <c r="B921" s="106">
        <v>7</v>
      </c>
      <c r="C921" s="106" t="s">
        <v>811</v>
      </c>
      <c r="D921" s="118"/>
      <c r="E921" s="294" t="s">
        <v>812</v>
      </c>
      <c r="F921" s="121"/>
      <c r="G921" s="121"/>
    </row>
    <row r="922" spans="1:7" ht="15">
      <c r="A922" s="107" t="s">
        <v>4</v>
      </c>
      <c r="B922" s="106" t="s">
        <v>813</v>
      </c>
      <c r="C922" s="106" t="s">
        <v>814</v>
      </c>
      <c r="D922" s="118"/>
      <c r="E922" s="294" t="s">
        <v>815</v>
      </c>
      <c r="F922" s="121"/>
      <c r="G922" s="121"/>
    </row>
    <row r="923" spans="1:7" ht="15">
      <c r="A923" s="107" t="s">
        <v>4</v>
      </c>
      <c r="B923" s="106" t="s">
        <v>816</v>
      </c>
      <c r="C923" s="106" t="s">
        <v>817</v>
      </c>
      <c r="D923" s="118"/>
      <c r="E923" s="294" t="s">
        <v>818</v>
      </c>
      <c r="F923" s="121"/>
      <c r="G923" s="121"/>
    </row>
    <row r="924" spans="1:7" ht="15">
      <c r="A924" s="107" t="s">
        <v>4</v>
      </c>
      <c r="B924" s="106" t="s">
        <v>819</v>
      </c>
      <c r="C924" s="106" t="s">
        <v>820</v>
      </c>
      <c r="D924" s="118"/>
      <c r="E924" s="294" t="s">
        <v>821</v>
      </c>
      <c r="F924" s="121"/>
      <c r="G924" s="121"/>
    </row>
    <row r="925" spans="1:7" ht="15">
      <c r="A925" s="129"/>
      <c r="B925" s="118"/>
      <c r="C925" s="118"/>
      <c r="D925" s="118"/>
      <c r="E925" s="123"/>
      <c r="F925" s="121"/>
      <c r="G925" s="121"/>
    </row>
    <row r="926" spans="1:7" ht="15">
      <c r="A926" s="128">
        <v>209</v>
      </c>
      <c r="B926" s="17" t="s">
        <v>822</v>
      </c>
      <c r="C926" s="17" t="s">
        <v>823</v>
      </c>
      <c r="D926" s="17" t="s">
        <v>109</v>
      </c>
      <c r="E926" s="96">
        <v>272.2</v>
      </c>
      <c r="F926" s="97">
        <v>0</v>
      </c>
      <c r="G926" s="97">
        <f>E926*F926</f>
        <v>0</v>
      </c>
    </row>
    <row r="927" spans="1:7" ht="15">
      <c r="A927" s="128"/>
      <c r="B927" s="17"/>
      <c r="C927" s="17"/>
      <c r="D927" s="17"/>
      <c r="E927" s="96"/>
      <c r="F927" s="97"/>
      <c r="G927" s="97"/>
    </row>
    <row r="928" spans="1:7" ht="15">
      <c r="A928" s="128">
        <v>210</v>
      </c>
      <c r="B928" s="17" t="s">
        <v>824</v>
      </c>
      <c r="C928" s="17" t="s">
        <v>825</v>
      </c>
      <c r="D928" s="17" t="s">
        <v>186</v>
      </c>
      <c r="E928" s="96">
        <v>423.86</v>
      </c>
      <c r="F928" s="97">
        <v>0</v>
      </c>
      <c r="G928" s="97">
        <f>E928*F928</f>
        <v>0</v>
      </c>
    </row>
    <row r="929" spans="1:7" ht="15">
      <c r="A929" s="129" t="s">
        <v>4</v>
      </c>
      <c r="B929" s="118">
        <v>1</v>
      </c>
      <c r="C929" s="106" t="s">
        <v>826</v>
      </c>
      <c r="D929" s="118"/>
      <c r="E929" s="294" t="s">
        <v>827</v>
      </c>
      <c r="F929" s="121"/>
      <c r="G929" s="121"/>
    </row>
    <row r="930" spans="1:7" ht="15">
      <c r="A930" s="129"/>
      <c r="B930" s="118"/>
      <c r="C930" s="106" t="s">
        <v>828</v>
      </c>
      <c r="D930" s="118"/>
      <c r="E930" s="294" t="s">
        <v>829</v>
      </c>
      <c r="F930" s="121"/>
      <c r="G930" s="121"/>
    </row>
    <row r="931" spans="1:7" ht="15">
      <c r="A931" s="129"/>
      <c r="B931" s="118"/>
      <c r="C931" s="106" t="s">
        <v>830</v>
      </c>
      <c r="D931" s="118"/>
      <c r="E931" s="294" t="s">
        <v>831</v>
      </c>
      <c r="F931" s="121"/>
      <c r="G931" s="121"/>
    </row>
    <row r="932" spans="1:7" ht="15">
      <c r="A932" s="129"/>
      <c r="B932" s="118"/>
      <c r="C932" s="106" t="s">
        <v>832</v>
      </c>
      <c r="D932" s="118"/>
      <c r="E932" s="294" t="s">
        <v>833</v>
      </c>
      <c r="F932" s="121"/>
      <c r="G932" s="121"/>
    </row>
    <row r="933" spans="1:7" ht="15">
      <c r="A933" s="129"/>
      <c r="B933" s="118"/>
      <c r="C933" s="106" t="s">
        <v>834</v>
      </c>
      <c r="D933" s="118"/>
      <c r="E933" s="294" t="s">
        <v>835</v>
      </c>
      <c r="F933" s="121"/>
      <c r="G933" s="121"/>
    </row>
    <row r="934" spans="1:7" ht="15">
      <c r="A934" s="129" t="s">
        <v>4</v>
      </c>
      <c r="B934" s="118">
        <v>2</v>
      </c>
      <c r="C934" s="106" t="s">
        <v>836</v>
      </c>
      <c r="D934" s="118"/>
      <c r="E934" s="294" t="s">
        <v>837</v>
      </c>
      <c r="F934" s="121"/>
      <c r="G934" s="121"/>
    </row>
    <row r="935" spans="1:7" ht="15">
      <c r="A935" s="129"/>
      <c r="B935" s="118"/>
      <c r="C935" s="106" t="s">
        <v>838</v>
      </c>
      <c r="D935" s="118"/>
      <c r="E935" s="294" t="s">
        <v>839</v>
      </c>
      <c r="F935" s="121"/>
      <c r="G935" s="121"/>
    </row>
    <row r="936" spans="1:7" ht="15">
      <c r="A936" s="129"/>
      <c r="B936" s="118"/>
      <c r="C936" s="106" t="s">
        <v>840</v>
      </c>
      <c r="D936" s="118"/>
      <c r="E936" s="294" t="s">
        <v>841</v>
      </c>
      <c r="F936" s="121"/>
      <c r="G936" s="121"/>
    </row>
    <row r="937" spans="1:7" ht="15">
      <c r="A937" s="129"/>
      <c r="B937" s="118"/>
      <c r="C937" s="106" t="s">
        <v>842</v>
      </c>
      <c r="D937" s="118"/>
      <c r="E937" s="294" t="s">
        <v>843</v>
      </c>
      <c r="F937" s="121"/>
      <c r="G937" s="121"/>
    </row>
    <row r="938" spans="1:7" ht="15">
      <c r="A938" s="129"/>
      <c r="B938" s="118"/>
      <c r="C938" s="106" t="s">
        <v>844</v>
      </c>
      <c r="D938" s="118"/>
      <c r="E938" s="294" t="s">
        <v>845</v>
      </c>
      <c r="F938" s="121"/>
      <c r="G938" s="121"/>
    </row>
    <row r="939" spans="1:7" ht="15">
      <c r="A939" s="129" t="s">
        <v>4</v>
      </c>
      <c r="B939" s="118">
        <v>3</v>
      </c>
      <c r="C939" s="106" t="s">
        <v>846</v>
      </c>
      <c r="D939" s="118"/>
      <c r="E939" s="294">
        <v>38.77</v>
      </c>
      <c r="F939" s="121"/>
      <c r="G939" s="121"/>
    </row>
    <row r="940" spans="1:7" ht="15">
      <c r="A940" s="129"/>
      <c r="B940" s="118"/>
      <c r="C940" s="106" t="s">
        <v>847</v>
      </c>
      <c r="D940" s="118"/>
      <c r="E940" s="294">
        <v>23</v>
      </c>
      <c r="F940" s="121"/>
      <c r="G940" s="121"/>
    </row>
    <row r="941" spans="1:7" ht="15">
      <c r="A941" s="129"/>
      <c r="B941" s="118"/>
      <c r="C941" s="106" t="s">
        <v>848</v>
      </c>
      <c r="D941" s="118"/>
      <c r="E941" s="294">
        <v>23.27</v>
      </c>
      <c r="F941" s="121"/>
      <c r="G941" s="121"/>
    </row>
    <row r="942" spans="1:7" ht="15">
      <c r="A942" s="129"/>
      <c r="B942" s="118"/>
      <c r="C942" s="106" t="s">
        <v>849</v>
      </c>
      <c r="D942" s="118"/>
      <c r="E942" s="294">
        <v>13.5</v>
      </c>
      <c r="F942" s="121"/>
      <c r="G942" s="121"/>
    </row>
    <row r="943" spans="1:7" ht="15">
      <c r="A943" s="129"/>
      <c r="B943" s="118"/>
      <c r="C943" s="106" t="s">
        <v>844</v>
      </c>
      <c r="D943" s="118"/>
      <c r="E943" s="294">
        <v>5</v>
      </c>
      <c r="F943" s="121"/>
      <c r="G943" s="121"/>
    </row>
    <row r="944" spans="1:7" ht="15">
      <c r="A944" s="129" t="s">
        <v>4</v>
      </c>
      <c r="B944" s="118">
        <v>4</v>
      </c>
      <c r="C944" s="106" t="s">
        <v>850</v>
      </c>
      <c r="D944" s="118"/>
      <c r="E944" s="294">
        <v>65.34</v>
      </c>
      <c r="F944" s="121"/>
      <c r="G944" s="121"/>
    </row>
    <row r="945" spans="1:7" ht="15">
      <c r="A945" s="129"/>
      <c r="B945" s="118"/>
      <c r="C945" s="106" t="s">
        <v>851</v>
      </c>
      <c r="D945" s="118"/>
      <c r="E945" s="294">
        <v>10.4</v>
      </c>
      <c r="F945" s="121"/>
      <c r="G945" s="121"/>
    </row>
    <row r="946" spans="1:7" ht="15">
      <c r="A946" s="129"/>
      <c r="B946" s="118"/>
      <c r="C946" s="106" t="s">
        <v>852</v>
      </c>
      <c r="D946" s="118"/>
      <c r="E946" s="294">
        <v>16.5</v>
      </c>
      <c r="F946" s="121"/>
      <c r="G946" s="121"/>
    </row>
    <row r="947" spans="1:7" ht="15">
      <c r="A947" s="129"/>
      <c r="B947" s="118"/>
      <c r="C947" s="132" t="s">
        <v>4</v>
      </c>
      <c r="D947" s="118"/>
      <c r="E947" s="294">
        <v>2.4</v>
      </c>
      <c r="F947" s="121"/>
      <c r="G947" s="121"/>
    </row>
    <row r="948" spans="1:7" ht="15">
      <c r="A948" s="129"/>
      <c r="B948" s="118"/>
      <c r="C948" s="106" t="s">
        <v>853</v>
      </c>
      <c r="D948" s="118"/>
      <c r="E948" s="294">
        <v>13.3</v>
      </c>
      <c r="F948" s="121"/>
      <c r="G948" s="121"/>
    </row>
    <row r="949" spans="1:7" ht="15">
      <c r="A949" s="129"/>
      <c r="B949" s="118"/>
      <c r="C949" s="106"/>
      <c r="D949" s="118"/>
      <c r="E949" s="106" t="s">
        <v>4</v>
      </c>
      <c r="F949" s="121"/>
      <c r="G949" s="121"/>
    </row>
    <row r="950" spans="1:7" ht="15">
      <c r="A950" s="128">
        <v>211</v>
      </c>
      <c r="B950" s="17" t="s">
        <v>2277</v>
      </c>
      <c r="C950" s="17" t="s">
        <v>2278</v>
      </c>
      <c r="D950" s="17" t="s">
        <v>186</v>
      </c>
      <c r="E950" s="96">
        <v>445.053</v>
      </c>
      <c r="F950" s="97">
        <v>0</v>
      </c>
      <c r="G950" s="97">
        <f>E950*F950</f>
        <v>0</v>
      </c>
    </row>
    <row r="951" spans="1:7" ht="15">
      <c r="A951" s="128"/>
      <c r="B951" s="17"/>
      <c r="C951" s="17"/>
      <c r="D951" s="17"/>
      <c r="E951" s="96"/>
      <c r="F951" s="97"/>
      <c r="G951" s="97"/>
    </row>
    <row r="952" spans="1:7" ht="15">
      <c r="A952" s="128">
        <v>212</v>
      </c>
      <c r="B952" s="17" t="s">
        <v>854</v>
      </c>
      <c r="C952" s="17" t="s">
        <v>855</v>
      </c>
      <c r="D952" s="17" t="s">
        <v>4</v>
      </c>
      <c r="E952" s="123">
        <f>G919+G926+G928+G950</f>
        <v>0</v>
      </c>
      <c r="F952" s="131">
        <v>0</v>
      </c>
      <c r="G952" s="97">
        <f>E952*F952</f>
        <v>0</v>
      </c>
    </row>
    <row r="953" spans="1:7" ht="15">
      <c r="A953" s="128"/>
      <c r="B953" s="17"/>
      <c r="C953" s="17"/>
      <c r="D953" s="17"/>
      <c r="E953" s="123"/>
      <c r="F953" s="131"/>
      <c r="G953" s="97"/>
    </row>
    <row r="954" spans="1:7" ht="15">
      <c r="A954" s="128">
        <v>213</v>
      </c>
      <c r="B954" s="17" t="s">
        <v>856</v>
      </c>
      <c r="C954" s="17" t="s">
        <v>857</v>
      </c>
      <c r="D954" s="17" t="s">
        <v>109</v>
      </c>
      <c r="E954" s="96">
        <v>179.39</v>
      </c>
      <c r="F954" s="97">
        <v>0</v>
      </c>
      <c r="G954" s="97">
        <f>E954*F954</f>
        <v>0</v>
      </c>
    </row>
    <row r="955" spans="1:7" ht="15">
      <c r="A955" s="128"/>
      <c r="B955" s="17"/>
      <c r="C955" s="14" t="s">
        <v>5</v>
      </c>
      <c r="D955" s="14"/>
      <c r="E955" s="15"/>
      <c r="F955" s="16"/>
      <c r="G955" s="16">
        <f>SUM(G919:G954)</f>
        <v>0</v>
      </c>
    </row>
    <row r="956" spans="1:7" ht="15">
      <c r="A956" s="128"/>
      <c r="B956" s="17"/>
      <c r="C956" s="17"/>
      <c r="D956" s="17"/>
      <c r="E956" s="96"/>
      <c r="F956" s="97"/>
      <c r="G956" s="97"/>
    </row>
    <row r="957" spans="1:7" ht="15">
      <c r="A957" s="128"/>
      <c r="B957" s="17"/>
      <c r="C957" s="78" t="s">
        <v>858</v>
      </c>
      <c r="D957" s="17"/>
      <c r="E957" s="96"/>
      <c r="F957" s="97"/>
      <c r="G957" s="97"/>
    </row>
    <row r="958" spans="1:7" ht="15">
      <c r="A958" s="128">
        <v>214</v>
      </c>
      <c r="B958" s="17" t="s">
        <v>859</v>
      </c>
      <c r="C958" s="17" t="s">
        <v>860</v>
      </c>
      <c r="D958" s="17" t="s">
        <v>109</v>
      </c>
      <c r="E958" s="96">
        <v>3.34</v>
      </c>
      <c r="F958" s="97">
        <v>0</v>
      </c>
      <c r="G958" s="97">
        <f>E958*F958</f>
        <v>0</v>
      </c>
    </row>
    <row r="959" spans="1:7" ht="15">
      <c r="A959" s="129" t="s">
        <v>4</v>
      </c>
      <c r="B959" s="118" t="s">
        <v>96</v>
      </c>
      <c r="C959" s="106" t="s">
        <v>861</v>
      </c>
      <c r="D959" s="17"/>
      <c r="E959" s="96"/>
      <c r="F959" s="97"/>
      <c r="G959" s="97"/>
    </row>
    <row r="960" spans="1:7" ht="15">
      <c r="A960" s="128"/>
      <c r="B960" s="17"/>
      <c r="C960" s="17"/>
      <c r="D960" s="17"/>
      <c r="E960" s="96"/>
      <c r="F960" s="97"/>
      <c r="G960" s="97"/>
    </row>
    <row r="961" spans="1:7" ht="15">
      <c r="A961" s="128">
        <v>215</v>
      </c>
      <c r="B961" s="17" t="s">
        <v>862</v>
      </c>
      <c r="C961" s="17" t="s">
        <v>863</v>
      </c>
      <c r="D961" s="17" t="s">
        <v>4</v>
      </c>
      <c r="E961" s="96">
        <f>G958</f>
        <v>0</v>
      </c>
      <c r="F961" s="131">
        <v>0</v>
      </c>
      <c r="G961" s="97">
        <f>E961*F961</f>
        <v>0</v>
      </c>
    </row>
    <row r="962" spans="1:7" ht="15">
      <c r="A962" s="128"/>
      <c r="B962" s="17"/>
      <c r="C962" s="14" t="s">
        <v>5</v>
      </c>
      <c r="D962" s="14"/>
      <c r="E962" s="15"/>
      <c r="F962" s="16"/>
      <c r="G962" s="16">
        <f>SUM(G958:G961)</f>
        <v>0</v>
      </c>
    </row>
    <row r="963" spans="1:7" ht="15">
      <c r="A963" s="128"/>
      <c r="B963" s="17"/>
      <c r="C963" s="17"/>
      <c r="D963" s="17"/>
      <c r="E963" s="96"/>
      <c r="F963" s="97"/>
      <c r="G963" s="97"/>
    </row>
    <row r="964" spans="1:7" ht="15">
      <c r="A964" s="128"/>
      <c r="B964" s="17"/>
      <c r="C964" s="17"/>
      <c r="D964" s="17"/>
      <c r="E964" s="96"/>
      <c r="F964" s="97"/>
      <c r="G964" s="97"/>
    </row>
    <row r="965" spans="1:7" ht="15">
      <c r="A965" s="128"/>
      <c r="B965" s="17"/>
      <c r="C965" s="17"/>
      <c r="D965" s="17"/>
      <c r="E965" s="96"/>
      <c r="F965" s="97"/>
      <c r="G965" s="97"/>
    </row>
    <row r="966" spans="1:7" ht="15">
      <c r="A966" s="128"/>
      <c r="B966" s="17"/>
      <c r="C966" s="78" t="s">
        <v>86</v>
      </c>
      <c r="D966" s="17"/>
      <c r="E966" s="96"/>
      <c r="F966" s="97"/>
      <c r="G966" s="97"/>
    </row>
    <row r="967" spans="1:7" ht="15">
      <c r="A967" s="128">
        <v>216</v>
      </c>
      <c r="B967" s="17" t="s">
        <v>864</v>
      </c>
      <c r="C967" s="17" t="s">
        <v>865</v>
      </c>
      <c r="D967" s="17" t="s">
        <v>109</v>
      </c>
      <c r="E967" s="96">
        <v>266.718</v>
      </c>
      <c r="F967" s="97">
        <v>0</v>
      </c>
      <c r="G967" s="97">
        <f>E967*F967</f>
        <v>0</v>
      </c>
    </row>
    <row r="968" spans="1:7" ht="15">
      <c r="A968" s="129" t="s">
        <v>4</v>
      </c>
      <c r="B968" s="118">
        <v>1</v>
      </c>
      <c r="C968" s="106" t="s">
        <v>866</v>
      </c>
      <c r="D968" s="118"/>
      <c r="E968" s="391">
        <v>5.525</v>
      </c>
      <c r="F968" s="121"/>
      <c r="G968" s="121"/>
    </row>
    <row r="969" spans="1:7" ht="15">
      <c r="A969" s="129"/>
      <c r="B969" s="118"/>
      <c r="C969" s="106" t="s">
        <v>867</v>
      </c>
      <c r="D969" s="118"/>
      <c r="E969" s="391">
        <v>0.66</v>
      </c>
      <c r="F969" s="121"/>
      <c r="G969" s="121"/>
    </row>
    <row r="970" spans="1:7" ht="15">
      <c r="A970" s="129"/>
      <c r="B970" s="118"/>
      <c r="C970" s="106" t="s">
        <v>868</v>
      </c>
      <c r="D970" s="118"/>
      <c r="E970" s="391">
        <v>16.524</v>
      </c>
      <c r="F970" s="121"/>
      <c r="G970" s="121"/>
    </row>
    <row r="971" spans="1:7" ht="15">
      <c r="A971" s="129"/>
      <c r="B971" s="118"/>
      <c r="C971" s="106"/>
      <c r="D971" s="118"/>
      <c r="E971" s="391"/>
      <c r="F971" s="121"/>
      <c r="G971" s="121"/>
    </row>
    <row r="972" spans="1:7" ht="15">
      <c r="A972" s="129"/>
      <c r="B972" s="118"/>
      <c r="C972" s="106" t="s">
        <v>869</v>
      </c>
      <c r="D972" s="118"/>
      <c r="E972" s="391">
        <v>16.039</v>
      </c>
      <c r="F972" s="121"/>
      <c r="G972" s="121"/>
    </row>
    <row r="973" spans="1:7" ht="15">
      <c r="A973" s="129"/>
      <c r="B973" s="118"/>
      <c r="C973" s="106" t="s">
        <v>870</v>
      </c>
      <c r="D973" s="118"/>
      <c r="E973" s="391">
        <v>-1.265</v>
      </c>
      <c r="F973" s="121"/>
      <c r="G973" s="121"/>
    </row>
    <row r="974" spans="1:7" ht="15">
      <c r="A974" s="129"/>
      <c r="B974" s="118"/>
      <c r="C974" s="106" t="s">
        <v>871</v>
      </c>
      <c r="D974" s="118"/>
      <c r="E974" s="391">
        <v>1.32</v>
      </c>
      <c r="F974" s="121"/>
      <c r="G974" s="121"/>
    </row>
    <row r="975" spans="1:7" ht="15">
      <c r="A975" s="129"/>
      <c r="B975" s="118"/>
      <c r="C975" s="106" t="s">
        <v>872</v>
      </c>
      <c r="D975" s="118"/>
      <c r="E975" s="391">
        <v>17.327</v>
      </c>
      <c r="F975" s="121"/>
      <c r="G975" s="121"/>
    </row>
    <row r="976" spans="1:7" ht="15">
      <c r="A976" s="129"/>
      <c r="B976" s="118"/>
      <c r="C976" s="106" t="s">
        <v>870</v>
      </c>
      <c r="D976" s="118"/>
      <c r="E976" s="391">
        <v>-1.265</v>
      </c>
      <c r="F976" s="121"/>
      <c r="G976" s="121"/>
    </row>
    <row r="977" spans="1:7" ht="15">
      <c r="A977" s="129"/>
      <c r="B977" s="118"/>
      <c r="C977" s="106" t="s">
        <v>867</v>
      </c>
      <c r="D977" s="118"/>
      <c r="E977" s="391">
        <v>0.66</v>
      </c>
      <c r="F977" s="121"/>
      <c r="G977" s="121"/>
    </row>
    <row r="978" spans="1:7" ht="15">
      <c r="A978" s="129"/>
      <c r="B978" s="118"/>
      <c r="C978" s="106" t="s">
        <v>873</v>
      </c>
      <c r="D978" s="118"/>
      <c r="E978" s="391">
        <v>29.96</v>
      </c>
      <c r="F978" s="121"/>
      <c r="G978" s="121"/>
    </row>
    <row r="979" spans="1:7" ht="15">
      <c r="A979" s="129"/>
      <c r="B979" s="118"/>
      <c r="C979" s="106" t="s">
        <v>874</v>
      </c>
      <c r="D979" s="118"/>
      <c r="E979" s="391">
        <v>-3.753</v>
      </c>
      <c r="F979" s="121"/>
      <c r="G979" s="121"/>
    </row>
    <row r="980" spans="1:7" ht="15">
      <c r="A980" s="129" t="s">
        <v>4</v>
      </c>
      <c r="B980" s="118" t="s">
        <v>4</v>
      </c>
      <c r="C980" s="106" t="s">
        <v>871</v>
      </c>
      <c r="D980" s="118" t="s">
        <v>4</v>
      </c>
      <c r="E980" s="391">
        <v>1.32</v>
      </c>
      <c r="F980" s="121" t="s">
        <v>4</v>
      </c>
      <c r="G980" s="121" t="s">
        <v>4</v>
      </c>
    </row>
    <row r="981" spans="1:7" ht="15">
      <c r="A981" s="129" t="s">
        <v>4</v>
      </c>
      <c r="B981" s="118" t="s">
        <v>4</v>
      </c>
      <c r="C981" s="106"/>
      <c r="D981" s="118" t="s">
        <v>4</v>
      </c>
      <c r="E981" s="391" t="s">
        <v>4</v>
      </c>
      <c r="F981" s="121" t="s">
        <v>4</v>
      </c>
      <c r="G981" s="121" t="s">
        <v>4</v>
      </c>
    </row>
    <row r="982" spans="1:7" ht="15">
      <c r="A982" s="129"/>
      <c r="B982" s="118"/>
      <c r="C982" s="106" t="s">
        <v>875</v>
      </c>
      <c r="D982" s="118"/>
      <c r="E982" s="391">
        <v>3.6</v>
      </c>
      <c r="F982" s="121"/>
      <c r="G982" s="121"/>
    </row>
    <row r="983" spans="1:7" ht="15">
      <c r="A983" s="129"/>
      <c r="B983" s="118"/>
      <c r="C983" s="106" t="s">
        <v>876</v>
      </c>
      <c r="D983" s="118"/>
      <c r="E983" s="391">
        <v>4.95</v>
      </c>
      <c r="F983" s="121"/>
      <c r="G983" s="121"/>
    </row>
    <row r="984" spans="1:7" ht="15">
      <c r="A984" s="129"/>
      <c r="B984" s="118"/>
      <c r="C984" s="106" t="s">
        <v>877</v>
      </c>
      <c r="D984" s="118"/>
      <c r="E984" s="391">
        <v>1.845</v>
      </c>
      <c r="F984" s="121"/>
      <c r="G984" s="121"/>
    </row>
    <row r="985" spans="1:7" ht="15">
      <c r="A985" s="129" t="s">
        <v>4</v>
      </c>
      <c r="B985" s="118">
        <v>2</v>
      </c>
      <c r="C985" s="106" t="s">
        <v>878</v>
      </c>
      <c r="D985" s="118"/>
      <c r="E985" s="391">
        <v>26</v>
      </c>
      <c r="F985" s="121"/>
      <c r="G985" s="121"/>
    </row>
    <row r="986" spans="1:7" ht="15">
      <c r="A986" s="129"/>
      <c r="B986" s="118"/>
      <c r="C986" s="106" t="s">
        <v>879</v>
      </c>
      <c r="D986" s="118"/>
      <c r="E986" s="391">
        <v>-3.2</v>
      </c>
      <c r="F986" s="121"/>
      <c r="G986" s="121"/>
    </row>
    <row r="987" spans="1:7" ht="15">
      <c r="A987" s="129"/>
      <c r="B987" s="118"/>
      <c r="C987" s="106" t="s">
        <v>880</v>
      </c>
      <c r="D987" s="118"/>
      <c r="E987" s="391">
        <v>1.98</v>
      </c>
      <c r="F987" s="121"/>
      <c r="G987" s="121"/>
    </row>
    <row r="988" spans="1:7" ht="15">
      <c r="A988" s="129"/>
      <c r="B988" s="118"/>
      <c r="C988" s="106" t="s">
        <v>881</v>
      </c>
      <c r="D988" s="118"/>
      <c r="E988" s="391">
        <v>-2.655</v>
      </c>
      <c r="F988" s="121"/>
      <c r="G988" s="121"/>
    </row>
    <row r="989" spans="1:7" ht="15">
      <c r="A989" s="129"/>
      <c r="B989" s="118"/>
      <c r="C989" s="106" t="s">
        <v>882</v>
      </c>
      <c r="D989" s="118"/>
      <c r="E989" s="391">
        <v>25.76</v>
      </c>
      <c r="F989" s="121"/>
      <c r="G989" s="121"/>
    </row>
    <row r="990" spans="1:7" ht="15">
      <c r="A990" s="129"/>
      <c r="B990" s="118"/>
      <c r="C990" s="106" t="s">
        <v>879</v>
      </c>
      <c r="D990" s="118"/>
      <c r="E990" s="391">
        <v>-3.2</v>
      </c>
      <c r="F990" s="121"/>
      <c r="G990" s="121"/>
    </row>
    <row r="991" spans="1:7" ht="15">
      <c r="A991" s="129"/>
      <c r="B991" s="118"/>
      <c r="C991" s="106" t="s">
        <v>873</v>
      </c>
      <c r="D991" s="118"/>
      <c r="E991" s="391">
        <v>26.96</v>
      </c>
      <c r="F991" s="121"/>
      <c r="G991" s="121"/>
    </row>
    <row r="992" spans="1:7" ht="15">
      <c r="A992" s="129"/>
      <c r="B992" s="118"/>
      <c r="C992" s="106" t="s">
        <v>874</v>
      </c>
      <c r="D992" s="118"/>
      <c r="E992" s="391">
        <v>-3.753</v>
      </c>
      <c r="F992" s="121"/>
      <c r="G992" s="121"/>
    </row>
    <row r="993" spans="1:7" ht="15">
      <c r="A993" s="129"/>
      <c r="B993" s="118"/>
      <c r="C993" s="106" t="s">
        <v>871</v>
      </c>
      <c r="D993" s="118"/>
      <c r="E993" s="391">
        <v>1.32</v>
      </c>
      <c r="F993" s="121"/>
      <c r="G993" s="121"/>
    </row>
    <row r="994" spans="1:7" ht="15">
      <c r="A994" s="129"/>
      <c r="B994" s="118"/>
      <c r="C994" s="106" t="s">
        <v>883</v>
      </c>
      <c r="D994" s="118"/>
      <c r="E994" s="391">
        <v>10.71</v>
      </c>
      <c r="F994" s="121"/>
      <c r="G994" s="121"/>
    </row>
    <row r="995" spans="1:7" ht="15">
      <c r="A995" s="129"/>
      <c r="B995" s="118"/>
      <c r="C995" s="106" t="s">
        <v>884</v>
      </c>
      <c r="D995" s="118"/>
      <c r="E995" s="391">
        <v>1.26</v>
      </c>
      <c r="F995" s="121"/>
      <c r="G995" s="121"/>
    </row>
    <row r="996" spans="1:7" ht="15">
      <c r="A996" s="129" t="s">
        <v>4</v>
      </c>
      <c r="B996" s="118">
        <v>3</v>
      </c>
      <c r="C996" s="106" t="s">
        <v>885</v>
      </c>
      <c r="D996" s="118"/>
      <c r="E996" s="391">
        <v>16.754</v>
      </c>
      <c r="F996" s="121"/>
      <c r="G996" s="121"/>
    </row>
    <row r="997" spans="1:7" ht="15">
      <c r="A997" s="129"/>
      <c r="B997" s="118"/>
      <c r="C997" s="106" t="s">
        <v>886</v>
      </c>
      <c r="D997" s="118"/>
      <c r="E997" s="391">
        <v>17.327</v>
      </c>
      <c r="F997" s="121"/>
      <c r="G997" s="121"/>
    </row>
    <row r="998" spans="1:7" ht="15">
      <c r="A998" s="129"/>
      <c r="B998" s="118"/>
      <c r="C998" s="106" t="s">
        <v>887</v>
      </c>
      <c r="D998" s="118"/>
      <c r="E998" s="391">
        <v>16.524</v>
      </c>
      <c r="F998" s="121"/>
      <c r="G998" s="121"/>
    </row>
    <row r="999" spans="1:7" ht="15">
      <c r="A999" s="129"/>
      <c r="B999" s="118"/>
      <c r="C999" s="106" t="s">
        <v>888</v>
      </c>
      <c r="D999" s="118"/>
      <c r="E999" s="391">
        <v>1.98</v>
      </c>
      <c r="F999" s="121"/>
      <c r="G999" s="121"/>
    </row>
    <row r="1000" spans="1:7" ht="15">
      <c r="A1000" s="129"/>
      <c r="B1000" s="118"/>
      <c r="C1000" s="106" t="s">
        <v>889</v>
      </c>
      <c r="D1000" s="118"/>
      <c r="E1000" s="391">
        <v>-3.245</v>
      </c>
      <c r="F1000" s="121"/>
      <c r="G1000" s="121"/>
    </row>
    <row r="1001" spans="1:7" ht="15">
      <c r="A1001" s="129"/>
      <c r="B1001" s="118"/>
      <c r="C1001" s="106" t="s">
        <v>890</v>
      </c>
      <c r="D1001" s="118"/>
      <c r="E1001" s="391">
        <v>26.96</v>
      </c>
      <c r="F1001" s="121"/>
      <c r="G1001" s="121"/>
    </row>
    <row r="1002" spans="1:7" ht="15">
      <c r="A1002" s="129"/>
      <c r="B1002" s="118"/>
      <c r="C1002" s="106" t="s">
        <v>871</v>
      </c>
      <c r="D1002" s="118"/>
      <c r="E1002" s="391">
        <v>1.32</v>
      </c>
      <c r="F1002" s="121"/>
      <c r="G1002" s="121"/>
    </row>
    <row r="1003" spans="1:7" ht="15">
      <c r="A1003" s="129"/>
      <c r="B1003" s="118"/>
      <c r="C1003" s="106" t="s">
        <v>874</v>
      </c>
      <c r="D1003" s="118"/>
      <c r="E1003" s="391">
        <v>-3.753</v>
      </c>
      <c r="F1003" s="121"/>
      <c r="G1003" s="121"/>
    </row>
    <row r="1004" spans="1:7" ht="15">
      <c r="A1004" s="129"/>
      <c r="B1004" s="118"/>
      <c r="C1004" s="106"/>
      <c r="D1004" s="118"/>
      <c r="E1004" s="391"/>
      <c r="F1004" s="121"/>
      <c r="G1004" s="121"/>
    </row>
    <row r="1005" spans="1:7" ht="15">
      <c r="A1005" s="129"/>
      <c r="B1005" s="118"/>
      <c r="C1005" s="106" t="s">
        <v>891</v>
      </c>
      <c r="D1005" s="118"/>
      <c r="E1005" s="391">
        <v>10.26</v>
      </c>
      <c r="F1005" s="121"/>
      <c r="G1005" s="121"/>
    </row>
    <row r="1006" spans="1:7" ht="15">
      <c r="A1006" s="129"/>
      <c r="B1006" s="118"/>
      <c r="C1006" s="106"/>
      <c r="D1006" s="118"/>
      <c r="E1006" s="391"/>
      <c r="F1006" s="121"/>
      <c r="G1006" s="121"/>
    </row>
    <row r="1007" spans="1:7" ht="15">
      <c r="A1007" s="129" t="s">
        <v>4</v>
      </c>
      <c r="B1007" s="118">
        <v>4</v>
      </c>
      <c r="C1007" s="106" t="s">
        <v>892</v>
      </c>
      <c r="D1007" s="118"/>
      <c r="E1007" s="391">
        <v>10.962</v>
      </c>
      <c r="F1007" s="121"/>
      <c r="G1007" s="121"/>
    </row>
    <row r="1008" spans="1:7" ht="15">
      <c r="A1008" s="129"/>
      <c r="B1008" s="118"/>
      <c r="C1008" s="106"/>
      <c r="D1008" s="118"/>
      <c r="E1008" s="120"/>
      <c r="F1008" s="121"/>
      <c r="G1008" s="121"/>
    </row>
    <row r="1009" spans="1:7" ht="15">
      <c r="A1009" s="128">
        <v>217</v>
      </c>
      <c r="B1009" s="17" t="s">
        <v>2357</v>
      </c>
      <c r="C1009" s="103" t="s">
        <v>2304</v>
      </c>
      <c r="D1009" s="17" t="s">
        <v>109</v>
      </c>
      <c r="E1009" s="96">
        <v>276.413</v>
      </c>
      <c r="F1009" s="97">
        <v>0</v>
      </c>
      <c r="G1009" s="97">
        <f>E1009*F1009</f>
        <v>0</v>
      </c>
    </row>
    <row r="1010" spans="1:7" ht="15">
      <c r="A1010" s="128"/>
      <c r="B1010" s="17"/>
      <c r="C1010" s="392" t="s">
        <v>2195</v>
      </c>
      <c r="D1010" s="17"/>
      <c r="E1010" s="96"/>
      <c r="F1010" s="97"/>
      <c r="G1010" s="97"/>
    </row>
    <row r="1011" spans="1:7" ht="15">
      <c r="A1011" s="128"/>
      <c r="B1011" s="17"/>
      <c r="C1011" s="103"/>
      <c r="D1011" s="17"/>
      <c r="E1011" s="96"/>
      <c r="F1011" s="97"/>
      <c r="G1011" s="97"/>
    </row>
    <row r="1012" spans="1:7" ht="15">
      <c r="A1012" s="128">
        <v>218</v>
      </c>
      <c r="B1012" s="17" t="s">
        <v>893</v>
      </c>
      <c r="C1012" s="103" t="s">
        <v>894</v>
      </c>
      <c r="D1012" s="17" t="s">
        <v>186</v>
      </c>
      <c r="E1012" s="96">
        <v>39.2</v>
      </c>
      <c r="F1012" s="97">
        <v>0</v>
      </c>
      <c r="G1012" s="97">
        <f>E1012*F1012</f>
        <v>0</v>
      </c>
    </row>
    <row r="1013" spans="1:7" ht="15">
      <c r="A1013" s="107" t="s">
        <v>4</v>
      </c>
      <c r="B1013" s="106" t="s">
        <v>751</v>
      </c>
      <c r="C1013" s="106" t="s">
        <v>895</v>
      </c>
      <c r="D1013" s="17"/>
      <c r="E1013" s="96"/>
      <c r="F1013" s="97"/>
      <c r="G1013" s="97"/>
    </row>
    <row r="1014" spans="1:7" ht="15">
      <c r="A1014" s="107" t="s">
        <v>4</v>
      </c>
      <c r="B1014" s="106" t="s">
        <v>754</v>
      </c>
      <c r="C1014" s="106" t="s">
        <v>896</v>
      </c>
      <c r="D1014" s="17"/>
      <c r="E1014" s="96"/>
      <c r="F1014" s="97"/>
      <c r="G1014" s="97"/>
    </row>
    <row r="1015" spans="1:7" ht="15">
      <c r="A1015" s="107" t="s">
        <v>44</v>
      </c>
      <c r="B1015" s="106" t="s">
        <v>757</v>
      </c>
      <c r="C1015" s="106" t="s">
        <v>897</v>
      </c>
      <c r="D1015" s="17"/>
      <c r="E1015" s="96"/>
      <c r="F1015" s="97"/>
      <c r="G1015" s="97"/>
    </row>
    <row r="1016" spans="1:7" ht="15">
      <c r="A1016" s="128"/>
      <c r="B1016" s="17"/>
      <c r="C1016" s="101"/>
      <c r="D1016" s="17"/>
      <c r="E1016" s="96"/>
      <c r="F1016" s="97"/>
      <c r="G1016" s="97"/>
    </row>
    <row r="1017" spans="1:7" ht="15">
      <c r="A1017" s="128">
        <v>219</v>
      </c>
      <c r="B1017" s="17" t="s">
        <v>898</v>
      </c>
      <c r="C1017" s="17" t="s">
        <v>899</v>
      </c>
      <c r="D1017" s="17" t="s">
        <v>186</v>
      </c>
      <c r="E1017" s="96">
        <v>186.235</v>
      </c>
      <c r="F1017" s="97">
        <v>0</v>
      </c>
      <c r="G1017" s="97">
        <f>E1017*F1017</f>
        <v>0</v>
      </c>
    </row>
    <row r="1018" spans="1:7" ht="15">
      <c r="A1018" s="129" t="s">
        <v>4</v>
      </c>
      <c r="B1018" s="118">
        <v>1</v>
      </c>
      <c r="C1018" s="106" t="s">
        <v>900</v>
      </c>
      <c r="D1018" s="118"/>
      <c r="E1018" s="294" t="s">
        <v>901</v>
      </c>
      <c r="F1018" s="121"/>
      <c r="G1018" s="97"/>
    </row>
    <row r="1019" spans="1:7" ht="15">
      <c r="A1019" s="129"/>
      <c r="B1019" s="118"/>
      <c r="C1019" s="106" t="s">
        <v>902</v>
      </c>
      <c r="D1019" s="118"/>
      <c r="E1019" s="294" t="s">
        <v>903</v>
      </c>
      <c r="F1019" s="121"/>
      <c r="G1019" s="97"/>
    </row>
    <row r="1020" spans="1:7" ht="15">
      <c r="A1020" s="129"/>
      <c r="B1020" s="118"/>
      <c r="C1020" s="106" t="s">
        <v>904</v>
      </c>
      <c r="D1020" s="118"/>
      <c r="E1020" s="294" t="s">
        <v>905</v>
      </c>
      <c r="F1020" s="121"/>
      <c r="G1020" s="97"/>
    </row>
    <row r="1021" spans="1:7" ht="15">
      <c r="A1021" s="129"/>
      <c r="B1021" s="118"/>
      <c r="C1021" s="106" t="s">
        <v>906</v>
      </c>
      <c r="D1021" s="118"/>
      <c r="E1021" s="294" t="s">
        <v>907</v>
      </c>
      <c r="F1021" s="121"/>
      <c r="G1021" s="97"/>
    </row>
    <row r="1022" spans="1:7" ht="15">
      <c r="A1022" s="129"/>
      <c r="B1022" s="118"/>
      <c r="C1022" s="106" t="s">
        <v>908</v>
      </c>
      <c r="D1022" s="118"/>
      <c r="E1022" s="294" t="s">
        <v>909</v>
      </c>
      <c r="F1022" s="121"/>
      <c r="G1022" s="97"/>
    </row>
    <row r="1023" spans="1:7" ht="15">
      <c r="A1023" s="129"/>
      <c r="B1023" s="118"/>
      <c r="C1023" s="106" t="s">
        <v>910</v>
      </c>
      <c r="D1023" s="118"/>
      <c r="E1023" s="294" t="s">
        <v>911</v>
      </c>
      <c r="F1023" s="121"/>
      <c r="G1023" s="97"/>
    </row>
    <row r="1024" spans="1:7" ht="15">
      <c r="A1024" s="129"/>
      <c r="B1024" s="118"/>
      <c r="C1024" s="106" t="s">
        <v>912</v>
      </c>
      <c r="D1024" s="118"/>
      <c r="E1024" s="294" t="s">
        <v>913</v>
      </c>
      <c r="F1024" s="121"/>
      <c r="G1024" s="97"/>
    </row>
    <row r="1025" spans="1:7" ht="15">
      <c r="A1025" s="129"/>
      <c r="B1025" s="118"/>
      <c r="C1025" s="106"/>
      <c r="D1025" s="118"/>
      <c r="E1025" s="294" t="s">
        <v>713</v>
      </c>
      <c r="F1025" s="121"/>
      <c r="G1025" s="97"/>
    </row>
    <row r="1026" spans="1:7" ht="15">
      <c r="A1026" s="129" t="s">
        <v>4</v>
      </c>
      <c r="B1026" s="118">
        <v>2</v>
      </c>
      <c r="C1026" s="106" t="s">
        <v>914</v>
      </c>
      <c r="D1026" s="118"/>
      <c r="E1026" s="294" t="s">
        <v>915</v>
      </c>
      <c r="F1026" s="121"/>
      <c r="G1026" s="97"/>
    </row>
    <row r="1027" spans="1:7" ht="15">
      <c r="A1027" s="129"/>
      <c r="B1027" s="118"/>
      <c r="C1027" s="106" t="s">
        <v>916</v>
      </c>
      <c r="D1027" s="118"/>
      <c r="E1027" s="294" t="s">
        <v>917</v>
      </c>
      <c r="F1027" s="121"/>
      <c r="G1027" s="97"/>
    </row>
    <row r="1028" spans="1:7" ht="15">
      <c r="A1028" s="129"/>
      <c r="B1028" s="118"/>
      <c r="C1028" s="106" t="s">
        <v>906</v>
      </c>
      <c r="D1028" s="118"/>
      <c r="E1028" s="294" t="s">
        <v>907</v>
      </c>
      <c r="F1028" s="121"/>
      <c r="G1028" s="97"/>
    </row>
    <row r="1029" spans="1:7" ht="15">
      <c r="A1029" s="129"/>
      <c r="B1029" s="118"/>
      <c r="C1029" s="106" t="s">
        <v>908</v>
      </c>
      <c r="D1029" s="118"/>
      <c r="E1029" s="294" t="s">
        <v>909</v>
      </c>
      <c r="F1029" s="121"/>
      <c r="G1029" s="97"/>
    </row>
    <row r="1030" spans="1:7" ht="15">
      <c r="A1030" s="129"/>
      <c r="B1030" s="118"/>
      <c r="C1030" s="106" t="s">
        <v>918</v>
      </c>
      <c r="D1030" s="118"/>
      <c r="E1030" s="294" t="s">
        <v>919</v>
      </c>
      <c r="F1030" s="121"/>
      <c r="G1030" s="97"/>
    </row>
    <row r="1031" spans="1:7" ht="15">
      <c r="A1031" s="129"/>
      <c r="B1031" s="118"/>
      <c r="C1031" s="106" t="s">
        <v>920</v>
      </c>
      <c r="D1031" s="118"/>
      <c r="E1031" s="294" t="s">
        <v>921</v>
      </c>
      <c r="F1031" s="121"/>
      <c r="G1031" s="97"/>
    </row>
    <row r="1032" spans="1:7" ht="15">
      <c r="A1032" s="129" t="s">
        <v>4</v>
      </c>
      <c r="B1032" s="118">
        <v>3</v>
      </c>
      <c r="C1032" s="106" t="s">
        <v>900</v>
      </c>
      <c r="D1032" s="118"/>
      <c r="E1032" s="294" t="s">
        <v>901</v>
      </c>
      <c r="F1032" s="121"/>
      <c r="G1032" s="97"/>
    </row>
    <row r="1033" spans="1:7" ht="15">
      <c r="A1033" s="129"/>
      <c r="B1033" s="118"/>
      <c r="C1033" s="106" t="s">
        <v>902</v>
      </c>
      <c r="D1033" s="118"/>
      <c r="E1033" s="294" t="s">
        <v>903</v>
      </c>
      <c r="F1033" s="121"/>
      <c r="G1033" s="97"/>
    </row>
    <row r="1034" spans="1:7" ht="15">
      <c r="A1034" s="129"/>
      <c r="B1034" s="118"/>
      <c r="C1034" s="106" t="s">
        <v>922</v>
      </c>
      <c r="D1034" s="118"/>
      <c r="E1034" s="294" t="s">
        <v>905</v>
      </c>
      <c r="F1034" s="121"/>
      <c r="G1034" s="97"/>
    </row>
    <row r="1035" spans="1:7" ht="15">
      <c r="A1035" s="129"/>
      <c r="B1035" s="118"/>
      <c r="C1035" s="106" t="s">
        <v>906</v>
      </c>
      <c r="D1035" s="118"/>
      <c r="E1035" s="294" t="s">
        <v>907</v>
      </c>
      <c r="F1035" s="121"/>
      <c r="G1035" s="97"/>
    </row>
    <row r="1036" spans="1:7" ht="15">
      <c r="A1036" s="129"/>
      <c r="B1036" s="118"/>
      <c r="C1036" s="106" t="s">
        <v>923</v>
      </c>
      <c r="D1036" s="118"/>
      <c r="E1036" s="294" t="s">
        <v>924</v>
      </c>
      <c r="F1036" s="121"/>
      <c r="G1036" s="97"/>
    </row>
    <row r="1037" spans="1:7" ht="15">
      <c r="A1037" s="129"/>
      <c r="B1037" s="118"/>
      <c r="C1037" s="106" t="s">
        <v>716</v>
      </c>
      <c r="D1037" s="118"/>
      <c r="E1037" s="294" t="s">
        <v>717</v>
      </c>
      <c r="F1037" s="121"/>
      <c r="G1037" s="97"/>
    </row>
    <row r="1038" spans="1:7" ht="15">
      <c r="A1038" s="129"/>
      <c r="B1038" s="118"/>
      <c r="C1038" s="106" t="s">
        <v>925</v>
      </c>
      <c r="D1038" s="118"/>
      <c r="E1038" s="294" t="s">
        <v>926</v>
      </c>
      <c r="F1038" s="121"/>
      <c r="G1038" s="97"/>
    </row>
    <row r="1039" spans="1:7" ht="15">
      <c r="A1039" s="129"/>
      <c r="B1039" s="118"/>
      <c r="C1039" s="106"/>
      <c r="D1039" s="118"/>
      <c r="E1039" s="294" t="s">
        <v>713</v>
      </c>
      <c r="F1039" s="121"/>
      <c r="G1039" s="97"/>
    </row>
    <row r="1040" spans="1:7" ht="15">
      <c r="A1040" s="129" t="s">
        <v>4</v>
      </c>
      <c r="B1040" s="118">
        <v>4</v>
      </c>
      <c r="C1040" s="106" t="s">
        <v>927</v>
      </c>
      <c r="D1040" s="118"/>
      <c r="E1040" s="294" t="s">
        <v>928</v>
      </c>
      <c r="F1040" s="121"/>
      <c r="G1040" s="97"/>
    </row>
    <row r="1041" spans="1:7" ht="15">
      <c r="A1041" s="129"/>
      <c r="B1041" s="118"/>
      <c r="C1041" s="106"/>
      <c r="D1041" s="118"/>
      <c r="E1041" s="294" t="s">
        <v>713</v>
      </c>
      <c r="F1041" s="121"/>
      <c r="G1041" s="97"/>
    </row>
    <row r="1042" spans="1:7" ht="15">
      <c r="A1042" s="129" t="s">
        <v>4</v>
      </c>
      <c r="B1042" s="118" t="s">
        <v>2194</v>
      </c>
      <c r="C1042" s="106" t="s">
        <v>929</v>
      </c>
      <c r="D1042" s="118"/>
      <c r="E1042" s="294" t="s">
        <v>929</v>
      </c>
      <c r="F1042" s="121"/>
      <c r="G1042" s="97"/>
    </row>
    <row r="1043" spans="1:7" ht="15">
      <c r="A1043" s="128"/>
      <c r="B1043" s="17"/>
      <c r="C1043" s="17"/>
      <c r="D1043" s="17"/>
      <c r="E1043" s="96"/>
      <c r="F1043" s="97"/>
      <c r="G1043" s="97"/>
    </row>
    <row r="1044" spans="1:7" ht="15">
      <c r="A1044" s="128">
        <v>220</v>
      </c>
      <c r="B1044" s="17" t="s">
        <v>930</v>
      </c>
      <c r="C1044" s="17" t="s">
        <v>931</v>
      </c>
      <c r="D1044" s="17" t="s">
        <v>109</v>
      </c>
      <c r="E1044" s="96">
        <v>266.718</v>
      </c>
      <c r="F1044" s="97">
        <v>0</v>
      </c>
      <c r="G1044" s="97">
        <f>E1044*F1044</f>
        <v>0</v>
      </c>
    </row>
    <row r="1045" spans="1:7" ht="15">
      <c r="A1045" s="128"/>
      <c r="B1045" s="17"/>
      <c r="C1045" s="17"/>
      <c r="D1045" s="17"/>
      <c r="E1045" s="96"/>
      <c r="F1045" s="97"/>
      <c r="G1045" s="97"/>
    </row>
    <row r="1046" spans="1:7" ht="15">
      <c r="A1046" s="128">
        <v>221</v>
      </c>
      <c r="B1046" s="17" t="s">
        <v>932</v>
      </c>
      <c r="C1046" s="17" t="s">
        <v>933</v>
      </c>
      <c r="D1046" s="17" t="s">
        <v>186</v>
      </c>
      <c r="E1046" s="96">
        <v>14.25</v>
      </c>
      <c r="F1046" s="97">
        <v>0</v>
      </c>
      <c r="G1046" s="97">
        <f>E1046*F1046</f>
        <v>0</v>
      </c>
    </row>
    <row r="1047" spans="1:7" ht="15">
      <c r="A1047" s="129"/>
      <c r="B1047" s="118"/>
      <c r="C1047" s="106" t="s">
        <v>934</v>
      </c>
      <c r="D1047" s="17"/>
      <c r="E1047" s="96"/>
      <c r="F1047" s="97"/>
      <c r="G1047" s="97"/>
    </row>
    <row r="1048" spans="1:7" ht="15">
      <c r="A1048" s="129"/>
      <c r="B1048" s="118"/>
      <c r="C1048" s="106" t="s">
        <v>935</v>
      </c>
      <c r="D1048" s="17"/>
      <c r="E1048" s="96"/>
      <c r="F1048" s="97"/>
      <c r="G1048" s="97"/>
    </row>
    <row r="1049" spans="1:7" ht="15">
      <c r="A1049" s="129"/>
      <c r="B1049" s="118"/>
      <c r="C1049" s="106" t="s">
        <v>934</v>
      </c>
      <c r="D1049" s="17"/>
      <c r="E1049" s="96"/>
      <c r="F1049" s="97"/>
      <c r="G1049" s="97"/>
    </row>
    <row r="1050" spans="1:7" ht="15">
      <c r="A1050" s="129"/>
      <c r="B1050" s="118"/>
      <c r="C1050" s="106" t="s">
        <v>936</v>
      </c>
      <c r="D1050" s="17"/>
      <c r="E1050" s="96"/>
      <c r="F1050" s="97"/>
      <c r="G1050" s="97"/>
    </row>
    <row r="1051" spans="1:7" ht="15">
      <c r="A1051" s="128"/>
      <c r="B1051" s="17"/>
      <c r="C1051" s="101"/>
      <c r="D1051" s="17"/>
      <c r="E1051" s="96"/>
      <c r="F1051" s="97"/>
      <c r="G1051" s="97"/>
    </row>
    <row r="1052" spans="1:7" ht="15">
      <c r="A1052" s="128">
        <v>222</v>
      </c>
      <c r="B1052" s="17" t="s">
        <v>937</v>
      </c>
      <c r="C1052" s="103" t="s">
        <v>67</v>
      </c>
      <c r="D1052" s="17" t="s">
        <v>4</v>
      </c>
      <c r="E1052" s="96">
        <f>G1046+G1044+G1009+G1012+G1017+G967</f>
        <v>0</v>
      </c>
      <c r="F1052" s="131">
        <v>0</v>
      </c>
      <c r="G1052" s="97">
        <f>E1052*F1052</f>
        <v>0</v>
      </c>
    </row>
    <row r="1053" spans="1:7" ht="15">
      <c r="A1053" s="128"/>
      <c r="B1053" s="17"/>
      <c r="C1053" s="103"/>
      <c r="D1053" s="17"/>
      <c r="E1053" s="96"/>
      <c r="F1053" s="131"/>
      <c r="G1053" s="97"/>
    </row>
    <row r="1054" spans="1:7" ht="15">
      <c r="A1054" s="128">
        <v>223</v>
      </c>
      <c r="B1054" s="17" t="s">
        <v>938</v>
      </c>
      <c r="C1054" s="103" t="s">
        <v>939</v>
      </c>
      <c r="D1054" s="17" t="s">
        <v>109</v>
      </c>
      <c r="E1054" s="96">
        <v>210.879</v>
      </c>
      <c r="F1054" s="97">
        <v>0</v>
      </c>
      <c r="G1054" s="97">
        <f>E1054*F1054</f>
        <v>0</v>
      </c>
    </row>
    <row r="1055" spans="1:7" ht="15">
      <c r="A1055" s="129" t="s">
        <v>4</v>
      </c>
      <c r="B1055" s="118">
        <v>1</v>
      </c>
      <c r="C1055" s="106" t="s">
        <v>940</v>
      </c>
      <c r="D1055" s="118"/>
      <c r="E1055" s="294" t="s">
        <v>941</v>
      </c>
      <c r="F1055" s="121"/>
      <c r="G1055" s="121"/>
    </row>
    <row r="1056" spans="1:7" ht="15">
      <c r="A1056" s="129"/>
      <c r="B1056" s="118"/>
      <c r="C1056" s="106" t="s">
        <v>942</v>
      </c>
      <c r="D1056" s="118"/>
      <c r="E1056" s="294" t="s">
        <v>943</v>
      </c>
      <c r="F1056" s="121"/>
      <c r="G1056" s="121"/>
    </row>
    <row r="1057" spans="1:7" ht="15">
      <c r="A1057" s="129"/>
      <c r="B1057" s="118"/>
      <c r="C1057" s="106" t="s">
        <v>944</v>
      </c>
      <c r="D1057" s="118"/>
      <c r="E1057" s="294" t="s">
        <v>945</v>
      </c>
      <c r="F1057" s="121"/>
      <c r="G1057" s="121"/>
    </row>
    <row r="1058" spans="1:7" ht="15">
      <c r="A1058" s="129"/>
      <c r="B1058" s="118"/>
      <c r="C1058" s="106" t="s">
        <v>946</v>
      </c>
      <c r="D1058" s="118"/>
      <c r="E1058" s="294" t="s">
        <v>947</v>
      </c>
      <c r="F1058" s="121"/>
      <c r="G1058" s="121"/>
    </row>
    <row r="1059" spans="1:7" ht="15">
      <c r="A1059" s="129"/>
      <c r="B1059" s="118"/>
      <c r="C1059" s="106" t="s">
        <v>948</v>
      </c>
      <c r="D1059" s="118"/>
      <c r="E1059" s="294" t="s">
        <v>949</v>
      </c>
      <c r="F1059" s="121"/>
      <c r="G1059" s="121"/>
    </row>
    <row r="1060" spans="1:7" ht="15">
      <c r="A1060" s="129"/>
      <c r="B1060" s="118"/>
      <c r="C1060" s="106" t="s">
        <v>950</v>
      </c>
      <c r="D1060" s="118"/>
      <c r="E1060" s="294" t="s">
        <v>685</v>
      </c>
      <c r="F1060" s="121"/>
      <c r="G1060" s="121"/>
    </row>
    <row r="1061" spans="1:7" ht="15">
      <c r="A1061" s="129"/>
      <c r="B1061" s="118"/>
      <c r="C1061" s="106" t="s">
        <v>951</v>
      </c>
      <c r="D1061" s="118"/>
      <c r="E1061" s="294" t="s">
        <v>952</v>
      </c>
      <c r="F1061" s="121"/>
      <c r="G1061" s="121"/>
    </row>
    <row r="1062" spans="1:7" ht="15">
      <c r="A1062" s="129" t="s">
        <v>4</v>
      </c>
      <c r="B1062" s="118">
        <v>2</v>
      </c>
      <c r="C1062" s="106" t="s">
        <v>953</v>
      </c>
      <c r="D1062" s="118"/>
      <c r="E1062" s="294" t="s">
        <v>954</v>
      </c>
      <c r="F1062" s="121"/>
      <c r="G1062" s="121"/>
    </row>
    <row r="1063" spans="1:7" ht="15">
      <c r="A1063" s="129"/>
      <c r="B1063" s="118"/>
      <c r="C1063" s="106" t="s">
        <v>955</v>
      </c>
      <c r="D1063" s="118"/>
      <c r="E1063" s="294" t="s">
        <v>956</v>
      </c>
      <c r="F1063" s="121"/>
      <c r="G1063" s="121"/>
    </row>
    <row r="1064" spans="1:7" ht="15">
      <c r="A1064" s="129"/>
      <c r="B1064" s="118"/>
      <c r="C1064" s="106" t="s">
        <v>178</v>
      </c>
      <c r="D1064" s="118"/>
      <c r="E1064" s="294" t="s">
        <v>957</v>
      </c>
      <c r="F1064" s="121"/>
      <c r="G1064" s="121"/>
    </row>
    <row r="1065" spans="1:7" ht="15">
      <c r="A1065" s="129"/>
      <c r="B1065" s="118"/>
      <c r="C1065" s="106" t="s">
        <v>958</v>
      </c>
      <c r="D1065" s="118"/>
      <c r="E1065" s="294" t="s">
        <v>959</v>
      </c>
      <c r="F1065" s="121"/>
      <c r="G1065" s="121"/>
    </row>
    <row r="1066" spans="1:7" ht="15">
      <c r="A1066" s="129"/>
      <c r="B1066" s="118"/>
      <c r="C1066" s="106" t="s">
        <v>960</v>
      </c>
      <c r="D1066" s="118"/>
      <c r="E1066" s="294" t="s">
        <v>961</v>
      </c>
      <c r="F1066" s="121"/>
      <c r="G1066" s="121"/>
    </row>
    <row r="1067" spans="1:7" ht="15">
      <c r="A1067" s="129"/>
      <c r="B1067" s="118"/>
      <c r="C1067" s="106" t="s">
        <v>962</v>
      </c>
      <c r="D1067" s="118"/>
      <c r="E1067" s="294" t="s">
        <v>963</v>
      </c>
      <c r="F1067" s="121"/>
      <c r="G1067" s="121"/>
    </row>
    <row r="1068" spans="1:7" ht="15">
      <c r="A1068" s="129"/>
      <c r="B1068" s="118"/>
      <c r="C1068" s="106" t="s">
        <v>964</v>
      </c>
      <c r="D1068" s="118"/>
      <c r="E1068" s="294" t="s">
        <v>965</v>
      </c>
      <c r="F1068" s="121"/>
      <c r="G1068" s="121"/>
    </row>
    <row r="1069" spans="1:7" ht="15">
      <c r="A1069" s="129"/>
      <c r="B1069" s="118"/>
      <c r="C1069" s="106" t="s">
        <v>966</v>
      </c>
      <c r="D1069" s="118"/>
      <c r="E1069" s="294" t="s">
        <v>967</v>
      </c>
      <c r="F1069" s="121"/>
      <c r="G1069" s="121"/>
    </row>
    <row r="1070" spans="1:7" ht="15">
      <c r="A1070" s="129" t="s">
        <v>4</v>
      </c>
      <c r="B1070" s="118">
        <v>3</v>
      </c>
      <c r="C1070" s="106" t="s">
        <v>968</v>
      </c>
      <c r="D1070" s="118"/>
      <c r="E1070" s="294" t="s">
        <v>969</v>
      </c>
      <c r="F1070" s="121"/>
      <c r="G1070" s="121"/>
    </row>
    <row r="1071" spans="1:7" ht="15">
      <c r="A1071" s="129"/>
      <c r="B1071" s="118"/>
      <c r="C1071" s="106" t="s">
        <v>970</v>
      </c>
      <c r="D1071" s="118"/>
      <c r="E1071" s="294" t="s">
        <v>971</v>
      </c>
      <c r="F1071" s="121"/>
      <c r="G1071" s="121"/>
    </row>
    <row r="1072" spans="1:7" ht="15">
      <c r="A1072" s="129"/>
      <c r="B1072" s="118"/>
      <c r="C1072" s="106" t="s">
        <v>972</v>
      </c>
      <c r="D1072" s="118"/>
      <c r="E1072" s="294" t="s">
        <v>973</v>
      </c>
      <c r="F1072" s="121"/>
      <c r="G1072" s="121"/>
    </row>
    <row r="1073" spans="1:7" ht="15">
      <c r="A1073" s="129"/>
      <c r="B1073" s="118"/>
      <c r="C1073" s="106" t="s">
        <v>974</v>
      </c>
      <c r="D1073" s="118"/>
      <c r="E1073" s="294" t="s">
        <v>975</v>
      </c>
      <c r="F1073" s="121"/>
      <c r="G1073" s="121"/>
    </row>
    <row r="1074" spans="1:7" ht="15">
      <c r="A1074" s="129"/>
      <c r="B1074" s="118"/>
      <c r="C1074" s="106" t="s">
        <v>976</v>
      </c>
      <c r="D1074" s="118"/>
      <c r="E1074" s="294" t="s">
        <v>977</v>
      </c>
      <c r="F1074" s="121"/>
      <c r="G1074" s="121"/>
    </row>
    <row r="1075" spans="1:7" ht="15">
      <c r="A1075" s="129"/>
      <c r="B1075" s="118"/>
      <c r="C1075" s="106" t="s">
        <v>978</v>
      </c>
      <c r="D1075" s="118"/>
      <c r="E1075" s="294" t="s">
        <v>979</v>
      </c>
      <c r="F1075" s="121"/>
      <c r="G1075" s="121"/>
    </row>
    <row r="1076" spans="1:7" ht="15">
      <c r="A1076" s="129"/>
      <c r="B1076" s="118"/>
      <c r="C1076" s="106" t="s">
        <v>980</v>
      </c>
      <c r="D1076" s="118"/>
      <c r="E1076" s="294" t="s">
        <v>981</v>
      </c>
      <c r="F1076" s="121"/>
      <c r="G1076" s="121"/>
    </row>
    <row r="1077" spans="1:7" ht="15">
      <c r="A1077" s="129"/>
      <c r="B1077" s="118"/>
      <c r="C1077" s="106" t="s">
        <v>982</v>
      </c>
      <c r="D1077" s="118"/>
      <c r="E1077" s="294" t="s">
        <v>983</v>
      </c>
      <c r="F1077" s="121"/>
      <c r="G1077" s="121"/>
    </row>
    <row r="1078" spans="1:7" ht="15">
      <c r="A1078" s="129"/>
      <c r="B1078" s="118"/>
      <c r="C1078" s="106" t="s">
        <v>962</v>
      </c>
      <c r="D1078" s="118"/>
      <c r="E1078" s="294" t="s">
        <v>963</v>
      </c>
      <c r="F1078" s="121"/>
      <c r="G1078" s="121"/>
    </row>
    <row r="1079" spans="1:7" ht="15">
      <c r="A1079" s="129"/>
      <c r="B1079" s="118"/>
      <c r="C1079" s="106" t="s">
        <v>984</v>
      </c>
      <c r="D1079" s="118"/>
      <c r="E1079" s="294" t="s">
        <v>985</v>
      </c>
      <c r="F1079" s="121"/>
      <c r="G1079" s="121"/>
    </row>
    <row r="1080" spans="1:7" ht="15">
      <c r="A1080" s="129"/>
      <c r="B1080" s="118"/>
      <c r="C1080" s="133" t="s">
        <v>5</v>
      </c>
      <c r="D1080" s="133"/>
      <c r="E1080" s="134"/>
      <c r="F1080" s="135"/>
      <c r="G1080" s="135">
        <f>SUM(G967:G1079)</f>
        <v>0</v>
      </c>
    </row>
    <row r="1081" spans="1:7" ht="15">
      <c r="A1081" s="128"/>
      <c r="B1081" s="17"/>
      <c r="C1081" s="17"/>
      <c r="D1081" s="17"/>
      <c r="E1081" s="96"/>
      <c r="F1081" s="97"/>
      <c r="G1081" s="97"/>
    </row>
    <row r="1082" spans="1:7" ht="15">
      <c r="A1082" s="128"/>
      <c r="B1082" s="17"/>
      <c r="C1082" s="78" t="s">
        <v>87</v>
      </c>
      <c r="D1082" s="17"/>
      <c r="E1082" s="96"/>
      <c r="F1082" s="97"/>
      <c r="G1082" s="97"/>
    </row>
    <row r="1083" spans="1:7" ht="15">
      <c r="A1083" s="128">
        <v>224</v>
      </c>
      <c r="B1083" s="17" t="s">
        <v>986</v>
      </c>
      <c r="C1083" s="17" t="s">
        <v>2279</v>
      </c>
      <c r="D1083" s="17" t="s">
        <v>109</v>
      </c>
      <c r="E1083" s="96">
        <v>424.691</v>
      </c>
      <c r="F1083" s="97">
        <v>0</v>
      </c>
      <c r="G1083" s="97">
        <f>E1083*F1083</f>
        <v>0</v>
      </c>
    </row>
    <row r="1084" spans="1:7" ht="15">
      <c r="A1084" s="107" t="s">
        <v>4</v>
      </c>
      <c r="B1084" s="106" t="s">
        <v>987</v>
      </c>
      <c r="C1084" s="106" t="s">
        <v>988</v>
      </c>
      <c r="D1084" s="118"/>
      <c r="E1084" s="294" t="s">
        <v>989</v>
      </c>
      <c r="F1084" s="121"/>
      <c r="G1084" s="121"/>
    </row>
    <row r="1085" spans="1:7" ht="15">
      <c r="A1085" s="107"/>
      <c r="B1085" s="106"/>
      <c r="C1085" s="106" t="s">
        <v>990</v>
      </c>
      <c r="D1085" s="118"/>
      <c r="E1085" s="294" t="s">
        <v>991</v>
      </c>
      <c r="F1085" s="121"/>
      <c r="G1085" s="121"/>
    </row>
    <row r="1086" spans="1:7" ht="15">
      <c r="A1086" s="107" t="s">
        <v>4</v>
      </c>
      <c r="B1086" s="106" t="s">
        <v>987</v>
      </c>
      <c r="C1086" s="106" t="s">
        <v>992</v>
      </c>
      <c r="D1086" s="118"/>
      <c r="E1086" s="294" t="s">
        <v>993</v>
      </c>
      <c r="F1086" s="121"/>
      <c r="G1086" s="121"/>
    </row>
    <row r="1087" spans="1:7" ht="15">
      <c r="A1087" s="107" t="s">
        <v>4</v>
      </c>
      <c r="B1087" s="106" t="s">
        <v>994</v>
      </c>
      <c r="C1087" s="106" t="s">
        <v>995</v>
      </c>
      <c r="D1087" s="118"/>
      <c r="E1087" s="294" t="s">
        <v>996</v>
      </c>
      <c r="F1087" s="121"/>
      <c r="G1087" s="121"/>
    </row>
    <row r="1088" spans="1:7" ht="15">
      <c r="A1088" s="107" t="s">
        <v>4</v>
      </c>
      <c r="B1088" s="106" t="s">
        <v>2174</v>
      </c>
      <c r="C1088" s="106" t="s">
        <v>997</v>
      </c>
      <c r="D1088" s="118"/>
      <c r="E1088" s="294" t="s">
        <v>998</v>
      </c>
      <c r="F1088" s="121"/>
      <c r="G1088" s="121"/>
    </row>
    <row r="1089" spans="1:7" ht="15">
      <c r="A1089" s="107" t="s">
        <v>4</v>
      </c>
      <c r="B1089" s="106" t="s">
        <v>2175</v>
      </c>
      <c r="C1089" s="106" t="s">
        <v>999</v>
      </c>
      <c r="D1089" s="118"/>
      <c r="E1089" s="294" t="s">
        <v>1000</v>
      </c>
      <c r="F1089" s="121"/>
      <c r="G1089" s="121"/>
    </row>
    <row r="1090" spans="1:7" ht="15">
      <c r="A1090" s="107" t="s">
        <v>4</v>
      </c>
      <c r="B1090" s="106" t="s">
        <v>1001</v>
      </c>
      <c r="C1090" s="106" t="s">
        <v>1002</v>
      </c>
      <c r="D1090" s="118"/>
      <c r="E1090" s="294" t="s">
        <v>1003</v>
      </c>
      <c r="F1090" s="121"/>
      <c r="G1090" s="121"/>
    </row>
    <row r="1091" spans="1:7" ht="15">
      <c r="A1091" s="107" t="s">
        <v>4</v>
      </c>
      <c r="B1091" s="106" t="s">
        <v>1004</v>
      </c>
      <c r="C1091" s="106" t="s">
        <v>1005</v>
      </c>
      <c r="D1091" s="118"/>
      <c r="E1091" s="294" t="s">
        <v>1006</v>
      </c>
      <c r="F1091" s="121"/>
      <c r="G1091" s="121"/>
    </row>
    <row r="1092" spans="1:7" ht="15">
      <c r="A1092" s="107" t="s">
        <v>4</v>
      </c>
      <c r="B1092" s="106" t="s">
        <v>1007</v>
      </c>
      <c r="C1092" s="106" t="s">
        <v>1008</v>
      </c>
      <c r="D1092" s="118"/>
      <c r="E1092" s="294" t="s">
        <v>1009</v>
      </c>
      <c r="F1092" s="121"/>
      <c r="G1092" s="121"/>
    </row>
    <row r="1093" spans="1:7" ht="15">
      <c r="A1093" s="128"/>
      <c r="B1093" s="17"/>
      <c r="C1093" s="17"/>
      <c r="D1093" s="17"/>
      <c r="E1093" s="96"/>
      <c r="F1093" s="97"/>
      <c r="G1093" s="97"/>
    </row>
    <row r="1094" spans="1:7" ht="15">
      <c r="A1094" s="128">
        <v>225</v>
      </c>
      <c r="B1094" s="17" t="s">
        <v>1010</v>
      </c>
      <c r="C1094" s="17" t="s">
        <v>1011</v>
      </c>
      <c r="D1094" s="17" t="s">
        <v>109</v>
      </c>
      <c r="E1094" s="96">
        <v>779.312</v>
      </c>
      <c r="F1094" s="97">
        <v>0</v>
      </c>
      <c r="G1094" s="97">
        <f>E1094*F1094</f>
        <v>0</v>
      </c>
    </row>
    <row r="1095" spans="1:7" ht="15">
      <c r="A1095" s="128"/>
      <c r="B1095" s="17"/>
      <c r="C1095" s="106" t="s">
        <v>1012</v>
      </c>
      <c r="D1095" s="17"/>
      <c r="E1095" s="96"/>
      <c r="F1095" s="97"/>
      <c r="G1095" s="97"/>
    </row>
    <row r="1096" spans="1:7" ht="15">
      <c r="A1096" s="128"/>
      <c r="B1096" s="17"/>
      <c r="C1096" s="106" t="s">
        <v>1013</v>
      </c>
      <c r="D1096" s="17"/>
      <c r="E1096" s="96"/>
      <c r="F1096" s="97"/>
      <c r="G1096" s="97"/>
    </row>
    <row r="1097" spans="1:7" ht="15">
      <c r="A1097" s="128">
        <v>226</v>
      </c>
      <c r="B1097" s="17" t="s">
        <v>1014</v>
      </c>
      <c r="C1097" s="17" t="s">
        <v>1015</v>
      </c>
      <c r="D1097" s="17" t="s">
        <v>109</v>
      </c>
      <c r="E1097" s="96">
        <v>2.37</v>
      </c>
      <c r="F1097" s="97">
        <v>0</v>
      </c>
      <c r="G1097" s="97">
        <f>E1097*F1097</f>
        <v>0</v>
      </c>
    </row>
    <row r="1098" spans="1:7" ht="15">
      <c r="A1098" s="129" t="s">
        <v>4</v>
      </c>
      <c r="B1098" s="118" t="s">
        <v>1016</v>
      </c>
      <c r="C1098" s="106" t="s">
        <v>1017</v>
      </c>
      <c r="D1098" s="17"/>
      <c r="E1098" s="101" t="s">
        <v>965</v>
      </c>
      <c r="F1098" s="97" t="s">
        <v>4</v>
      </c>
      <c r="G1098" s="97"/>
    </row>
    <row r="1099" spans="1:7" ht="15">
      <c r="A1099" s="128"/>
      <c r="B1099" s="17"/>
      <c r="C1099" s="17"/>
      <c r="D1099" s="17"/>
      <c r="E1099" s="96"/>
      <c r="F1099" s="97"/>
      <c r="G1099" s="97"/>
    </row>
    <row r="1100" spans="1:7" ht="15">
      <c r="A1100" s="128">
        <v>227</v>
      </c>
      <c r="B1100" s="17" t="s">
        <v>1018</v>
      </c>
      <c r="C1100" s="17" t="s">
        <v>1019</v>
      </c>
      <c r="D1100" s="17" t="s">
        <v>109</v>
      </c>
      <c r="E1100" s="96">
        <v>302.121</v>
      </c>
      <c r="F1100" s="97">
        <v>0</v>
      </c>
      <c r="G1100" s="97">
        <f>E1100*F1100</f>
        <v>0</v>
      </c>
    </row>
    <row r="1101" spans="1:7" ht="15">
      <c r="A1101" s="107" t="s">
        <v>4</v>
      </c>
      <c r="B1101" s="106" t="s">
        <v>1020</v>
      </c>
      <c r="C1101" s="106" t="s">
        <v>1021</v>
      </c>
      <c r="D1101" s="118"/>
      <c r="E1101" s="294" t="s">
        <v>1022</v>
      </c>
      <c r="F1101" s="121"/>
      <c r="G1101" s="121"/>
    </row>
    <row r="1102" spans="1:7" ht="15">
      <c r="A1102" s="107" t="s">
        <v>4</v>
      </c>
      <c r="B1102" s="106" t="s">
        <v>1023</v>
      </c>
      <c r="C1102" s="106" t="s">
        <v>1024</v>
      </c>
      <c r="D1102" s="118"/>
      <c r="E1102" s="294" t="s">
        <v>1025</v>
      </c>
      <c r="F1102" s="121"/>
      <c r="G1102" s="121"/>
    </row>
    <row r="1103" spans="1:7" ht="20.25">
      <c r="A1103" s="107" t="s">
        <v>4</v>
      </c>
      <c r="B1103" s="106" t="s">
        <v>1026</v>
      </c>
      <c r="C1103" s="106" t="s">
        <v>1027</v>
      </c>
      <c r="D1103" s="118"/>
      <c r="E1103" s="294" t="s">
        <v>713</v>
      </c>
      <c r="F1103" s="121"/>
      <c r="G1103" s="121"/>
    </row>
    <row r="1104" spans="1:7" ht="20.25">
      <c r="A1104" s="107" t="s">
        <v>4</v>
      </c>
      <c r="B1104" s="106" t="s">
        <v>1028</v>
      </c>
      <c r="C1104" s="106" t="s">
        <v>1029</v>
      </c>
      <c r="D1104" s="118"/>
      <c r="E1104" s="294" t="s">
        <v>1030</v>
      </c>
      <c r="F1104" s="121"/>
      <c r="G1104" s="121"/>
    </row>
    <row r="1105" spans="1:7" ht="15">
      <c r="A1105" s="107" t="s">
        <v>4</v>
      </c>
      <c r="B1105" s="106" t="s">
        <v>1031</v>
      </c>
      <c r="C1105" s="106" t="s">
        <v>1032</v>
      </c>
      <c r="D1105" s="118"/>
      <c r="E1105" s="294" t="s">
        <v>1033</v>
      </c>
      <c r="F1105" s="121"/>
      <c r="G1105" s="121"/>
    </row>
    <row r="1106" spans="1:7" ht="15">
      <c r="A1106" s="128" t="s">
        <v>4</v>
      </c>
      <c r="B1106" s="17"/>
      <c r="C1106" s="17"/>
      <c r="D1106" s="17"/>
      <c r="E1106" s="292"/>
      <c r="F1106" s="97"/>
      <c r="G1106" s="97"/>
    </row>
    <row r="1107" spans="1:7" ht="15">
      <c r="A1107" s="128">
        <v>228</v>
      </c>
      <c r="B1107" s="17" t="s">
        <v>1034</v>
      </c>
      <c r="C1107" s="17" t="s">
        <v>1035</v>
      </c>
      <c r="D1107" s="17" t="s">
        <v>109</v>
      </c>
      <c r="E1107" s="292">
        <v>60.164</v>
      </c>
      <c r="F1107" s="97">
        <v>0</v>
      </c>
      <c r="G1107" s="97">
        <f>E1107*F1107</f>
        <v>0</v>
      </c>
    </row>
    <row r="1108" spans="1:7" ht="15">
      <c r="A1108" s="107" t="s">
        <v>4</v>
      </c>
      <c r="B1108" s="106" t="s">
        <v>2196</v>
      </c>
      <c r="C1108" s="107">
        <v>4</v>
      </c>
      <c r="D1108" s="118"/>
      <c r="E1108" s="294" t="s">
        <v>1036</v>
      </c>
      <c r="F1108" s="121"/>
      <c r="G1108" s="121"/>
    </row>
    <row r="1109" spans="1:7" ht="15">
      <c r="A1109" s="107" t="s">
        <v>4</v>
      </c>
      <c r="B1109" s="106" t="s">
        <v>1037</v>
      </c>
      <c r="C1109" s="106" t="s">
        <v>1038</v>
      </c>
      <c r="D1109" s="118"/>
      <c r="E1109" s="294" t="s">
        <v>1039</v>
      </c>
      <c r="F1109" s="121"/>
      <c r="G1109" s="121"/>
    </row>
    <row r="1110" spans="1:7" ht="15">
      <c r="A1110" s="107" t="s">
        <v>4</v>
      </c>
      <c r="B1110" s="106" t="s">
        <v>1040</v>
      </c>
      <c r="C1110" s="106" t="s">
        <v>1041</v>
      </c>
      <c r="D1110" s="118"/>
      <c r="E1110" s="294" t="s">
        <v>779</v>
      </c>
      <c r="F1110" s="121"/>
      <c r="G1110" s="121"/>
    </row>
    <row r="1111" spans="1:7" ht="15">
      <c r="A1111" s="107" t="s">
        <v>4</v>
      </c>
      <c r="B1111" s="106" t="s">
        <v>1042</v>
      </c>
      <c r="C1111" s="393" t="s">
        <v>4</v>
      </c>
      <c r="D1111" s="118"/>
      <c r="E1111" s="294" t="s">
        <v>1043</v>
      </c>
      <c r="F1111" s="121"/>
      <c r="G1111" s="121"/>
    </row>
    <row r="1112" spans="1:7" ht="15">
      <c r="A1112" s="107" t="s">
        <v>4</v>
      </c>
      <c r="B1112" s="106" t="s">
        <v>1044</v>
      </c>
      <c r="C1112" s="106" t="s">
        <v>1045</v>
      </c>
      <c r="D1112" s="118"/>
      <c r="E1112" s="294" t="s">
        <v>1046</v>
      </c>
      <c r="F1112" s="121"/>
      <c r="G1112" s="121"/>
    </row>
    <row r="1113" spans="1:7" ht="15">
      <c r="A1113" s="107" t="s">
        <v>4</v>
      </c>
      <c r="B1113" s="106" t="s">
        <v>1047</v>
      </c>
      <c r="C1113" s="106" t="s">
        <v>1048</v>
      </c>
      <c r="D1113" s="118"/>
      <c r="E1113" s="294" t="s">
        <v>1049</v>
      </c>
      <c r="F1113" s="121"/>
      <c r="G1113" s="121"/>
    </row>
    <row r="1114" spans="1:7" ht="15">
      <c r="A1114" s="109"/>
      <c r="B1114" s="101"/>
      <c r="C1114" s="116" t="s">
        <v>5</v>
      </c>
      <c r="D1114" s="136"/>
      <c r="E1114" s="116"/>
      <c r="F1114" s="137"/>
      <c r="G1114" s="137">
        <f>SUM(G1083:G1113)</f>
        <v>0</v>
      </c>
    </row>
    <row r="1115" spans="1:7" ht="15">
      <c r="A1115" s="109"/>
      <c r="B1115" s="101"/>
      <c r="C1115" s="101"/>
      <c r="D1115" s="17"/>
      <c r="E1115" s="101"/>
      <c r="F1115" s="97"/>
      <c r="G1115" s="97"/>
    </row>
    <row r="1116" spans="1:7" ht="15">
      <c r="A1116" s="109"/>
      <c r="B1116" s="101"/>
      <c r="C1116" s="115" t="s">
        <v>88</v>
      </c>
      <c r="D1116" s="17"/>
      <c r="E1116" s="101"/>
      <c r="F1116" s="97"/>
      <c r="G1116" s="97"/>
    </row>
    <row r="1117" spans="1:7" ht="15">
      <c r="A1117" s="128">
        <v>229</v>
      </c>
      <c r="B1117" s="17">
        <v>7841453652</v>
      </c>
      <c r="C1117" s="17" t="s">
        <v>2280</v>
      </c>
      <c r="D1117" s="17" t="s">
        <v>109</v>
      </c>
      <c r="E1117" s="96">
        <v>128.659</v>
      </c>
      <c r="F1117" s="97">
        <v>0</v>
      </c>
      <c r="G1117" s="97">
        <f>E1117*F1117</f>
        <v>0</v>
      </c>
    </row>
    <row r="1118" spans="1:7" ht="15">
      <c r="A1118" s="107" t="s">
        <v>4</v>
      </c>
      <c r="B1118" s="106" t="s">
        <v>1050</v>
      </c>
      <c r="C1118" s="106" t="s">
        <v>4</v>
      </c>
      <c r="D1118" s="118"/>
      <c r="E1118" s="294">
        <v>-231.28</v>
      </c>
      <c r="F1118" s="121"/>
      <c r="G1118" s="121"/>
    </row>
    <row r="1119" spans="1:7" ht="15">
      <c r="A1119" s="107" t="s">
        <v>4</v>
      </c>
      <c r="B1119" s="106" t="s">
        <v>2172</v>
      </c>
      <c r="C1119" s="106" t="s">
        <v>4</v>
      </c>
      <c r="D1119" s="118"/>
      <c r="E1119" s="294" t="s">
        <v>1051</v>
      </c>
      <c r="F1119" s="121"/>
      <c r="G1119" s="121"/>
    </row>
    <row r="1120" spans="1:7" ht="15">
      <c r="A1120" s="129"/>
      <c r="B1120" s="118"/>
      <c r="C1120" s="118"/>
      <c r="D1120" s="118"/>
      <c r="E1120" s="298"/>
      <c r="F1120" s="121"/>
      <c r="G1120" s="121"/>
    </row>
    <row r="1121" spans="1:7" ht="15">
      <c r="A1121" s="128">
        <v>230</v>
      </c>
      <c r="B1121" s="17" t="s">
        <v>2241</v>
      </c>
      <c r="C1121" s="17" t="s">
        <v>2242</v>
      </c>
      <c r="D1121" s="17" t="s">
        <v>109</v>
      </c>
      <c r="E1121" s="292">
        <v>69.542</v>
      </c>
      <c r="F1121" s="97">
        <v>0</v>
      </c>
      <c r="G1121" s="97">
        <f>E1121*F1121</f>
        <v>0</v>
      </c>
    </row>
    <row r="1122" spans="1:7" ht="15">
      <c r="A1122" s="107" t="s">
        <v>4</v>
      </c>
      <c r="B1122" s="106" t="s">
        <v>2173</v>
      </c>
      <c r="C1122" s="106" t="s">
        <v>1052</v>
      </c>
      <c r="D1122" s="118"/>
      <c r="E1122" s="391">
        <v>69.542</v>
      </c>
      <c r="F1122" s="121"/>
      <c r="G1122" s="121"/>
    </row>
    <row r="1123" spans="1:7" ht="15">
      <c r="A1123" s="128"/>
      <c r="B1123" s="128"/>
      <c r="C1123" s="17"/>
      <c r="D1123" s="17"/>
      <c r="E1123" s="96"/>
      <c r="F1123" s="97"/>
      <c r="G1123" s="97"/>
    </row>
    <row r="1124" spans="1:7" ht="15">
      <c r="A1124" s="128">
        <v>231</v>
      </c>
      <c r="B1124" s="128" t="s">
        <v>2250</v>
      </c>
      <c r="C1124" s="17" t="s">
        <v>2246</v>
      </c>
      <c r="D1124" s="17" t="s">
        <v>109</v>
      </c>
      <c r="E1124" s="96">
        <f>E1125+E1126</f>
        <v>450.173</v>
      </c>
      <c r="F1124" s="97">
        <v>0</v>
      </c>
      <c r="G1124" s="97">
        <f>E1124*F1124</f>
        <v>0</v>
      </c>
    </row>
    <row r="1125" spans="1:7" ht="15">
      <c r="A1125" s="429" t="s">
        <v>4</v>
      </c>
      <c r="B1125" s="429" t="s">
        <v>2247</v>
      </c>
      <c r="C1125" s="390" t="s">
        <v>2249</v>
      </c>
      <c r="D1125" s="17"/>
      <c r="E1125" s="122">
        <v>436.829</v>
      </c>
      <c r="F1125" s="97"/>
      <c r="G1125" s="97"/>
    </row>
    <row r="1126" spans="1:7" ht="15">
      <c r="A1126" s="429" t="s">
        <v>4</v>
      </c>
      <c r="B1126" s="429" t="s">
        <v>2248</v>
      </c>
      <c r="C1126" s="430">
        <v>13.344</v>
      </c>
      <c r="D1126" s="17"/>
      <c r="E1126" s="122">
        <v>13.344</v>
      </c>
      <c r="F1126" s="97"/>
      <c r="G1126" s="97"/>
    </row>
    <row r="1127" spans="1:7" ht="15">
      <c r="A1127" s="128"/>
      <c r="B1127" s="128"/>
      <c r="C1127" s="14" t="s">
        <v>5</v>
      </c>
      <c r="D1127" s="14"/>
      <c r="E1127" s="15"/>
      <c r="F1127" s="16"/>
      <c r="G1127" s="16">
        <f>SUM(G1117:G1126)</f>
        <v>0</v>
      </c>
    </row>
    <row r="1128" spans="1:7" ht="15">
      <c r="A1128" s="128"/>
      <c r="B1128" s="17"/>
      <c r="C1128" s="17"/>
      <c r="D1128" s="17"/>
      <c r="E1128" s="96"/>
      <c r="F1128" s="97"/>
      <c r="G1128" s="97"/>
    </row>
    <row r="1129" spans="1:7" ht="15">
      <c r="A1129" s="128"/>
      <c r="B1129" s="128"/>
      <c r="C1129" s="78" t="s">
        <v>2330</v>
      </c>
      <c r="D1129" s="17"/>
      <c r="E1129" s="96"/>
      <c r="F1129" s="97"/>
      <c r="G1129" s="97"/>
    </row>
    <row r="1130" spans="1:7" ht="15">
      <c r="A1130" s="128">
        <v>232</v>
      </c>
      <c r="B1130" s="128" t="s">
        <v>2281</v>
      </c>
      <c r="C1130" s="17" t="s">
        <v>2181</v>
      </c>
      <c r="D1130" s="17" t="s">
        <v>109</v>
      </c>
      <c r="E1130" s="96">
        <f>E1133+E1134+E1135+E1136+E1137+E1138+E1139+E1140</f>
        <v>145.212</v>
      </c>
      <c r="F1130" s="97">
        <v>0</v>
      </c>
      <c r="G1130" s="97">
        <f>E1130*F1130</f>
        <v>0</v>
      </c>
    </row>
    <row r="1131" spans="1:7" ht="15">
      <c r="A1131" s="128"/>
      <c r="B1131" s="128"/>
      <c r="C1131" s="17" t="s">
        <v>2179</v>
      </c>
      <c r="D1131" s="17"/>
      <c r="E1131" s="96"/>
      <c r="F1131" s="97"/>
      <c r="G1131" s="97"/>
    </row>
    <row r="1132" spans="1:7" ht="15">
      <c r="A1132" s="128"/>
      <c r="B1132" s="128"/>
      <c r="C1132" s="17" t="s">
        <v>2180</v>
      </c>
      <c r="D1132" s="17"/>
      <c r="E1132" s="96"/>
      <c r="F1132" s="97"/>
      <c r="G1132" s="97"/>
    </row>
    <row r="1133" spans="1:7" ht="15">
      <c r="A1133" s="128" t="s">
        <v>4</v>
      </c>
      <c r="B1133" s="128" t="s">
        <v>2305</v>
      </c>
      <c r="C1133" s="17" t="s">
        <v>2313</v>
      </c>
      <c r="D1133" s="17"/>
      <c r="E1133" s="96">
        <v>24.5</v>
      </c>
      <c r="F1133" s="97"/>
      <c r="G1133" s="97"/>
    </row>
    <row r="1134" spans="1:7" ht="15">
      <c r="A1134" s="128" t="s">
        <v>4</v>
      </c>
      <c r="B1134" s="128" t="s">
        <v>2306</v>
      </c>
      <c r="C1134" s="17" t="s">
        <v>2314</v>
      </c>
      <c r="D1134" s="17"/>
      <c r="E1134" s="96">
        <v>10.78</v>
      </c>
      <c r="F1134" s="97"/>
      <c r="G1134" s="97"/>
    </row>
    <row r="1135" spans="1:7" ht="15">
      <c r="A1135" s="128" t="s">
        <v>4</v>
      </c>
      <c r="B1135" s="128" t="s">
        <v>2307</v>
      </c>
      <c r="C1135" s="17" t="s">
        <v>2315</v>
      </c>
      <c r="D1135" s="17"/>
      <c r="E1135" s="96">
        <v>42.443</v>
      </c>
      <c r="F1135" s="97"/>
      <c r="G1135" s="97"/>
    </row>
    <row r="1136" spans="1:7" ht="15">
      <c r="A1136" s="128" t="s">
        <v>4</v>
      </c>
      <c r="B1136" s="128" t="s">
        <v>2308</v>
      </c>
      <c r="C1136" s="17" t="s">
        <v>2317</v>
      </c>
      <c r="D1136" s="17"/>
      <c r="E1136" s="96">
        <v>7.963</v>
      </c>
      <c r="F1136" s="97"/>
      <c r="G1136" s="97"/>
    </row>
    <row r="1137" spans="1:7" ht="15">
      <c r="A1137" s="128" t="s">
        <v>4</v>
      </c>
      <c r="B1137" s="128" t="s">
        <v>2309</v>
      </c>
      <c r="C1137" s="17" t="s">
        <v>2316</v>
      </c>
      <c r="D1137" s="17"/>
      <c r="E1137" s="96">
        <v>0</v>
      </c>
      <c r="F1137" s="97"/>
      <c r="G1137" s="97"/>
    </row>
    <row r="1138" spans="1:7" ht="15">
      <c r="A1138" s="128" t="s">
        <v>4</v>
      </c>
      <c r="B1138" s="128" t="s">
        <v>2310</v>
      </c>
      <c r="C1138" s="17" t="s">
        <v>2318</v>
      </c>
      <c r="D1138" s="17"/>
      <c r="E1138" s="96">
        <v>27.563</v>
      </c>
      <c r="F1138" s="97"/>
      <c r="G1138" s="97"/>
    </row>
    <row r="1139" spans="1:7" ht="15">
      <c r="A1139" s="128" t="s">
        <v>4</v>
      </c>
      <c r="B1139" s="128" t="s">
        <v>2311</v>
      </c>
      <c r="C1139" s="17" t="s">
        <v>2318</v>
      </c>
      <c r="D1139" s="17"/>
      <c r="E1139" s="96">
        <v>27.563</v>
      </c>
      <c r="F1139" s="97"/>
      <c r="G1139" s="97"/>
    </row>
    <row r="1140" spans="1:7" ht="15">
      <c r="A1140" s="128" t="s">
        <v>4</v>
      </c>
      <c r="B1140" s="128" t="s">
        <v>2312</v>
      </c>
      <c r="C1140" s="17" t="s">
        <v>2319</v>
      </c>
      <c r="D1140" s="17"/>
      <c r="E1140" s="96">
        <v>4.4</v>
      </c>
      <c r="F1140" s="97"/>
      <c r="G1140" s="97"/>
    </row>
    <row r="1141" spans="1:7" ht="15">
      <c r="A1141" s="128">
        <v>233</v>
      </c>
      <c r="B1141" s="128">
        <v>998786203</v>
      </c>
      <c r="C1141" s="17" t="s">
        <v>67</v>
      </c>
      <c r="D1141" s="17"/>
      <c r="E1141" s="96">
        <f>G1130</f>
        <v>0</v>
      </c>
      <c r="F1141" s="131">
        <v>0</v>
      </c>
      <c r="G1141" s="97">
        <f>E1141*F1141</f>
        <v>0</v>
      </c>
    </row>
    <row r="1142" spans="1:7" ht="15">
      <c r="A1142" s="128"/>
      <c r="B1142" s="128"/>
      <c r="C1142" s="14" t="s">
        <v>5</v>
      </c>
      <c r="D1142" s="14"/>
      <c r="E1142" s="15"/>
      <c r="F1142" s="16"/>
      <c r="G1142" s="16">
        <f>SUM(G1130:G1141)</f>
        <v>0</v>
      </c>
    </row>
    <row r="1143" spans="1:7" ht="15">
      <c r="A1143" s="128"/>
      <c r="B1143" s="128"/>
      <c r="C1143" s="17"/>
      <c r="D1143" s="17"/>
      <c r="E1143" s="96"/>
      <c r="F1143" s="97"/>
      <c r="G1143" s="97"/>
    </row>
    <row r="1144" spans="1:7" ht="15">
      <c r="A1144" s="128"/>
      <c r="B1144" s="17"/>
      <c r="C1144" s="17"/>
      <c r="D1144" s="17"/>
      <c r="E1144" s="96"/>
      <c r="F1144" s="97"/>
      <c r="G1144" s="97"/>
    </row>
    <row r="1145" spans="1:7" ht="15">
      <c r="A1145" s="128"/>
      <c r="B1145" s="17"/>
      <c r="C1145" s="17"/>
      <c r="D1145" s="17"/>
      <c r="E1145" s="96"/>
      <c r="F1145" s="97"/>
      <c r="G1145" s="97"/>
    </row>
    <row r="1146" spans="1:7" ht="15">
      <c r="A1146" s="128"/>
      <c r="B1146" s="17"/>
      <c r="C1146" s="17"/>
      <c r="D1146" s="17"/>
      <c r="E1146" s="96"/>
      <c r="F1146" s="97"/>
      <c r="G1146" s="97"/>
    </row>
    <row r="1147" spans="1:7" ht="15">
      <c r="A1147" s="128"/>
      <c r="B1147" s="17"/>
      <c r="C1147" s="17"/>
      <c r="D1147" s="17"/>
      <c r="E1147" s="96"/>
      <c r="F1147" s="97"/>
      <c r="G1147" s="97"/>
    </row>
    <row r="1148" spans="1:7" ht="15">
      <c r="A1148" s="128"/>
      <c r="B1148" s="17"/>
      <c r="C1148" s="17"/>
      <c r="D1148" s="17"/>
      <c r="E1148" s="96"/>
      <c r="F1148" s="97"/>
      <c r="G1148" s="97"/>
    </row>
    <row r="1149" spans="1:7" ht="15">
      <c r="A1149" s="128">
        <v>234</v>
      </c>
      <c r="B1149" s="128" t="s">
        <v>1053</v>
      </c>
      <c r="C1149" s="78" t="s">
        <v>1054</v>
      </c>
      <c r="D1149" s="17" t="s">
        <v>465</v>
      </c>
      <c r="E1149" s="96">
        <v>1</v>
      </c>
      <c r="F1149" s="97">
        <f>'SO01-VZT'!L13</f>
        <v>0</v>
      </c>
      <c r="G1149" s="97">
        <f>E1149*F1149</f>
        <v>0</v>
      </c>
    </row>
    <row r="1150" spans="1:7" ht="15">
      <c r="A1150" s="128"/>
      <c r="B1150" s="128"/>
      <c r="C1150" s="17"/>
      <c r="D1150" s="17"/>
      <c r="E1150" s="96"/>
      <c r="F1150" s="97"/>
      <c r="G1150" s="97"/>
    </row>
    <row r="1151" spans="1:7" ht="15">
      <c r="A1151" s="128">
        <v>235</v>
      </c>
      <c r="B1151" s="128">
        <v>155000000</v>
      </c>
      <c r="C1151" s="78" t="s">
        <v>2041</v>
      </c>
      <c r="D1151" s="17" t="s">
        <v>465</v>
      </c>
      <c r="E1151" s="96">
        <v>1</v>
      </c>
      <c r="F1151" s="97">
        <f>'SO01-EL.SILNOPROUD'!E29</f>
        <v>0</v>
      </c>
      <c r="G1151" s="97">
        <f>E1151*F1151</f>
        <v>0</v>
      </c>
    </row>
    <row r="1152" spans="1:7" ht="15">
      <c r="A1152" s="128"/>
      <c r="B1152" s="128"/>
      <c r="C1152" s="17"/>
      <c r="D1152" s="17"/>
      <c r="E1152" s="96"/>
      <c r="F1152" s="97"/>
      <c r="G1152" s="97"/>
    </row>
    <row r="1153" spans="1:7" ht="15">
      <c r="A1153" s="128">
        <v>236</v>
      </c>
      <c r="B1153" s="128">
        <v>155000000</v>
      </c>
      <c r="C1153" s="78" t="s">
        <v>2042</v>
      </c>
      <c r="D1153" s="17" t="s">
        <v>465</v>
      </c>
      <c r="E1153" s="96">
        <v>1</v>
      </c>
      <c r="F1153" s="97">
        <f>'SO01-EL.SLABOPROUD'!G28</f>
        <v>0</v>
      </c>
      <c r="G1153" s="97">
        <f>E1153*F1153</f>
        <v>0</v>
      </c>
    </row>
    <row r="1154" spans="1:7" ht="15">
      <c r="A1154" s="128"/>
      <c r="B1154" s="17"/>
      <c r="C1154" s="17"/>
      <c r="D1154" s="17"/>
      <c r="E1154" s="96"/>
      <c r="F1154" s="97"/>
      <c r="G1154" s="97"/>
    </row>
    <row r="1155" spans="1:7" ht="15">
      <c r="A1155" s="128"/>
      <c r="B1155" s="17"/>
      <c r="C1155" s="17"/>
      <c r="D1155" s="17"/>
      <c r="E1155" s="96"/>
      <c r="F1155" s="97"/>
      <c r="G1155" s="97"/>
    </row>
    <row r="1156" spans="1:7" ht="15">
      <c r="A1156" s="128"/>
      <c r="B1156" s="17"/>
      <c r="C1156" s="78" t="s">
        <v>2040</v>
      </c>
      <c r="D1156" s="17"/>
      <c r="E1156" s="96"/>
      <c r="F1156" s="97"/>
      <c r="G1156" s="97"/>
    </row>
    <row r="1157" spans="1:7" ht="15">
      <c r="A1157" s="128">
        <v>237</v>
      </c>
      <c r="B1157" s="17" t="s">
        <v>2358</v>
      </c>
      <c r="C1157" s="17" t="s">
        <v>2339</v>
      </c>
      <c r="D1157" s="17" t="s">
        <v>183</v>
      </c>
      <c r="E1157" s="96">
        <v>1</v>
      </c>
      <c r="F1157" s="97">
        <v>0</v>
      </c>
      <c r="G1157" s="97">
        <f>E1157*F1157</f>
        <v>0</v>
      </c>
    </row>
    <row r="1158" spans="1:7" ht="15">
      <c r="A1158" s="128">
        <v>238</v>
      </c>
      <c r="B1158" s="17" t="s">
        <v>2358</v>
      </c>
      <c r="C1158" s="17" t="s">
        <v>2340</v>
      </c>
      <c r="D1158" s="17" t="s">
        <v>183</v>
      </c>
      <c r="E1158" s="96">
        <v>1</v>
      </c>
      <c r="F1158" s="97">
        <v>0</v>
      </c>
      <c r="G1158" s="97">
        <f>E1158*F1158</f>
        <v>0</v>
      </c>
    </row>
    <row r="1159" spans="1:7" ht="15">
      <c r="A1159" s="128"/>
      <c r="B1159" s="17"/>
      <c r="C1159" s="14" t="s">
        <v>5</v>
      </c>
      <c r="D1159" s="14"/>
      <c r="E1159" s="15"/>
      <c r="F1159" s="16"/>
      <c r="G1159" s="16">
        <f>SUM(G1157:G1158)</f>
        <v>0</v>
      </c>
    </row>
    <row r="1160" spans="1:7" ht="15">
      <c r="A1160" s="128"/>
      <c r="B1160" s="17"/>
      <c r="C1160" s="17"/>
      <c r="D1160" s="17"/>
      <c r="E1160" s="96"/>
      <c r="F1160" s="97"/>
      <c r="G1160" s="97"/>
    </row>
    <row r="1161" spans="1:7" ht="15">
      <c r="A1161" s="25"/>
      <c r="B1161" s="9"/>
      <c r="C1161" s="13" t="s">
        <v>2229</v>
      </c>
      <c r="D1161" s="9"/>
      <c r="E1161" s="10"/>
      <c r="F1161" s="11"/>
      <c r="G1161" s="11"/>
    </row>
    <row r="1162" spans="1:7" ht="15">
      <c r="A1162" s="25"/>
      <c r="B1162" s="9"/>
      <c r="C1162" s="9" t="s">
        <v>2230</v>
      </c>
      <c r="D1162" s="9"/>
      <c r="E1162" s="10"/>
      <c r="F1162" s="11"/>
      <c r="G1162" s="11"/>
    </row>
    <row r="1163" spans="1:7" ht="15">
      <c r="A1163" s="25"/>
      <c r="B1163" s="9"/>
      <c r="C1163" s="9" t="s">
        <v>2231</v>
      </c>
      <c r="D1163" s="9" t="s">
        <v>183</v>
      </c>
      <c r="E1163" s="10">
        <v>2</v>
      </c>
      <c r="F1163" s="11">
        <v>0</v>
      </c>
      <c r="G1163" s="11">
        <f>E1163*F1163</f>
        <v>0</v>
      </c>
    </row>
    <row r="1164" spans="1:7" ht="15">
      <c r="A1164" s="25"/>
      <c r="B1164" s="9"/>
      <c r="C1164" s="9"/>
      <c r="D1164" s="9"/>
      <c r="E1164" s="10"/>
      <c r="F1164" s="11"/>
      <c r="G1164" s="11"/>
    </row>
    <row r="1165" spans="1:7" ht="15">
      <c r="A1165" s="25"/>
      <c r="B1165" s="9"/>
      <c r="C1165" s="9" t="s">
        <v>2232</v>
      </c>
      <c r="D1165" s="9"/>
      <c r="E1165" s="10"/>
      <c r="F1165" s="11"/>
      <c r="G1165" s="11"/>
    </row>
    <row r="1166" spans="1:7" ht="15">
      <c r="A1166" s="25"/>
      <c r="B1166" s="9"/>
      <c r="C1166" s="9" t="s">
        <v>2233</v>
      </c>
      <c r="D1166" s="9" t="s">
        <v>183</v>
      </c>
      <c r="E1166" s="10">
        <v>2</v>
      </c>
      <c r="F1166" s="11">
        <v>0</v>
      </c>
      <c r="G1166" s="11">
        <f>E1166*F1166</f>
        <v>0</v>
      </c>
    </row>
    <row r="1167" spans="1:7" ht="15">
      <c r="A1167" s="25"/>
      <c r="B1167" s="9"/>
      <c r="C1167" s="9"/>
      <c r="D1167" s="9"/>
      <c r="E1167" s="10"/>
      <c r="F1167" s="11"/>
      <c r="G1167" s="11"/>
    </row>
    <row r="1168" spans="1:7" ht="15">
      <c r="A1168" s="25"/>
      <c r="B1168" s="9"/>
      <c r="C1168" s="9" t="s">
        <v>2234</v>
      </c>
      <c r="D1168" s="9"/>
      <c r="E1168" s="10"/>
      <c r="F1168" s="11"/>
      <c r="G1168" s="11"/>
    </row>
    <row r="1169" spans="1:7" ht="15">
      <c r="A1169" s="25"/>
      <c r="B1169" s="9"/>
      <c r="C1169" s="9" t="s">
        <v>2235</v>
      </c>
      <c r="D1169" s="9"/>
      <c r="E1169" s="10"/>
      <c r="F1169" s="11"/>
      <c r="G1169" s="11"/>
    </row>
    <row r="1170" spans="1:7" ht="15">
      <c r="A1170" s="25"/>
      <c r="B1170" s="9"/>
      <c r="C1170" s="9" t="s">
        <v>2236</v>
      </c>
      <c r="D1170" s="9"/>
      <c r="E1170" s="10"/>
      <c r="F1170" s="11"/>
      <c r="G1170" s="11"/>
    </row>
    <row r="1171" spans="1:7" ht="15">
      <c r="A1171" s="25"/>
      <c r="B1171" s="9"/>
      <c r="C1171" s="9" t="s">
        <v>2237</v>
      </c>
      <c r="D1171" s="9" t="s">
        <v>183</v>
      </c>
      <c r="E1171" s="10">
        <v>1</v>
      </c>
      <c r="F1171" s="11">
        <v>0</v>
      </c>
      <c r="G1171" s="11">
        <f>E1171*F1171</f>
        <v>0</v>
      </c>
    </row>
    <row r="1172" spans="1:7" ht="15">
      <c r="A1172" s="25"/>
      <c r="B1172" s="9"/>
      <c r="C1172" s="14" t="s">
        <v>5</v>
      </c>
      <c r="D1172" s="14"/>
      <c r="E1172" s="15"/>
      <c r="F1172" s="16"/>
      <c r="G1172" s="16">
        <f>SUM(G1163:G1171)</f>
        <v>0</v>
      </c>
    </row>
    <row r="1173" spans="1:7" ht="15">
      <c r="A1173" s="25"/>
      <c r="B1173" s="9"/>
      <c r="C1173" s="9"/>
      <c r="D1173" s="9"/>
      <c r="E1173" s="10"/>
      <c r="F1173" s="11"/>
      <c r="G1173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P162"/>
  <sheetViews>
    <sheetView workbookViewId="0" topLeftCell="F22">
      <selection activeCell="L35" sqref="L35"/>
    </sheetView>
  </sheetViews>
  <sheetFormatPr defaultColWidth="9.140625" defaultRowHeight="15" outlineLevelRow="2"/>
  <cols>
    <col min="1" max="5" width="9.140625" style="0" hidden="1" customWidth="1"/>
    <col min="6" max="6" width="4.57421875" style="138" customWidth="1"/>
    <col min="7" max="7" width="13.28125" style="139" customWidth="1"/>
    <col min="8" max="8" width="49.421875" style="139" customWidth="1"/>
    <col min="9" max="9" width="4.28125" style="140" customWidth="1"/>
    <col min="10" max="10" width="11.28125" style="141" customWidth="1"/>
    <col min="11" max="11" width="10.00390625" style="142" customWidth="1"/>
    <col min="12" max="12" width="14.421875" style="143" customWidth="1"/>
    <col min="13" max="13" width="9.421875" style="0" customWidth="1"/>
    <col min="14" max="14" width="11.28125" style="0" bestFit="1" customWidth="1"/>
    <col min="16" max="16" width="13.8515625" style="0" bestFit="1" customWidth="1"/>
    <col min="257" max="261" width="9.140625" style="0" hidden="1" customWidth="1"/>
    <col min="262" max="262" width="4.57421875" style="0" customWidth="1"/>
    <col min="263" max="263" width="13.28125" style="0" customWidth="1"/>
    <col min="264" max="264" width="49.421875" style="0" customWidth="1"/>
    <col min="265" max="265" width="4.28125" style="0" customWidth="1"/>
    <col min="266" max="266" width="11.28125" style="0" customWidth="1"/>
    <col min="267" max="267" width="10.00390625" style="0" customWidth="1"/>
    <col min="268" max="268" width="14.421875" style="0" customWidth="1"/>
    <col min="269" max="269" width="9.421875" style="0" customWidth="1"/>
    <col min="270" max="270" width="11.28125" style="0" bestFit="1" customWidth="1"/>
    <col min="513" max="517" width="9.140625" style="0" hidden="1" customWidth="1"/>
    <col min="518" max="518" width="4.57421875" style="0" customWidth="1"/>
    <col min="519" max="519" width="13.28125" style="0" customWidth="1"/>
    <col min="520" max="520" width="49.421875" style="0" customWidth="1"/>
    <col min="521" max="521" width="4.28125" style="0" customWidth="1"/>
    <col min="522" max="522" width="11.28125" style="0" customWidth="1"/>
    <col min="523" max="523" width="10.00390625" style="0" customWidth="1"/>
    <col min="524" max="524" width="14.421875" style="0" customWidth="1"/>
    <col min="525" max="525" width="9.421875" style="0" customWidth="1"/>
    <col min="526" max="526" width="11.28125" style="0" bestFit="1" customWidth="1"/>
    <col min="769" max="773" width="9.140625" style="0" hidden="1" customWidth="1"/>
    <col min="774" max="774" width="4.57421875" style="0" customWidth="1"/>
    <col min="775" max="775" width="13.28125" style="0" customWidth="1"/>
    <col min="776" max="776" width="49.421875" style="0" customWidth="1"/>
    <col min="777" max="777" width="4.28125" style="0" customWidth="1"/>
    <col min="778" max="778" width="11.28125" style="0" customWidth="1"/>
    <col min="779" max="779" width="10.00390625" style="0" customWidth="1"/>
    <col min="780" max="780" width="14.421875" style="0" customWidth="1"/>
    <col min="781" max="781" width="9.421875" style="0" customWidth="1"/>
    <col min="782" max="782" width="11.28125" style="0" bestFit="1" customWidth="1"/>
    <col min="1025" max="1029" width="9.140625" style="0" hidden="1" customWidth="1"/>
    <col min="1030" max="1030" width="4.57421875" style="0" customWidth="1"/>
    <col min="1031" max="1031" width="13.28125" style="0" customWidth="1"/>
    <col min="1032" max="1032" width="49.421875" style="0" customWidth="1"/>
    <col min="1033" max="1033" width="4.28125" style="0" customWidth="1"/>
    <col min="1034" max="1034" width="11.28125" style="0" customWidth="1"/>
    <col min="1035" max="1035" width="10.00390625" style="0" customWidth="1"/>
    <col min="1036" max="1036" width="14.421875" style="0" customWidth="1"/>
    <col min="1037" max="1037" width="9.421875" style="0" customWidth="1"/>
    <col min="1038" max="1038" width="11.28125" style="0" bestFit="1" customWidth="1"/>
    <col min="1281" max="1285" width="9.140625" style="0" hidden="1" customWidth="1"/>
    <col min="1286" max="1286" width="4.57421875" style="0" customWidth="1"/>
    <col min="1287" max="1287" width="13.28125" style="0" customWidth="1"/>
    <col min="1288" max="1288" width="49.421875" style="0" customWidth="1"/>
    <col min="1289" max="1289" width="4.28125" style="0" customWidth="1"/>
    <col min="1290" max="1290" width="11.28125" style="0" customWidth="1"/>
    <col min="1291" max="1291" width="10.00390625" style="0" customWidth="1"/>
    <col min="1292" max="1292" width="14.421875" style="0" customWidth="1"/>
    <col min="1293" max="1293" width="9.421875" style="0" customWidth="1"/>
    <col min="1294" max="1294" width="11.28125" style="0" bestFit="1" customWidth="1"/>
    <col min="1537" max="1541" width="9.140625" style="0" hidden="1" customWidth="1"/>
    <col min="1542" max="1542" width="4.57421875" style="0" customWidth="1"/>
    <col min="1543" max="1543" width="13.28125" style="0" customWidth="1"/>
    <col min="1544" max="1544" width="49.421875" style="0" customWidth="1"/>
    <col min="1545" max="1545" width="4.28125" style="0" customWidth="1"/>
    <col min="1546" max="1546" width="11.28125" style="0" customWidth="1"/>
    <col min="1547" max="1547" width="10.00390625" style="0" customWidth="1"/>
    <col min="1548" max="1548" width="14.421875" style="0" customWidth="1"/>
    <col min="1549" max="1549" width="9.421875" style="0" customWidth="1"/>
    <col min="1550" max="1550" width="11.28125" style="0" bestFit="1" customWidth="1"/>
    <col min="1793" max="1797" width="9.140625" style="0" hidden="1" customWidth="1"/>
    <col min="1798" max="1798" width="4.57421875" style="0" customWidth="1"/>
    <col min="1799" max="1799" width="13.28125" style="0" customWidth="1"/>
    <col min="1800" max="1800" width="49.421875" style="0" customWidth="1"/>
    <col min="1801" max="1801" width="4.28125" style="0" customWidth="1"/>
    <col min="1802" max="1802" width="11.28125" style="0" customWidth="1"/>
    <col min="1803" max="1803" width="10.00390625" style="0" customWidth="1"/>
    <col min="1804" max="1804" width="14.421875" style="0" customWidth="1"/>
    <col min="1805" max="1805" width="9.421875" style="0" customWidth="1"/>
    <col min="1806" max="1806" width="11.28125" style="0" bestFit="1" customWidth="1"/>
    <col min="2049" max="2053" width="9.140625" style="0" hidden="1" customWidth="1"/>
    <col min="2054" max="2054" width="4.57421875" style="0" customWidth="1"/>
    <col min="2055" max="2055" width="13.28125" style="0" customWidth="1"/>
    <col min="2056" max="2056" width="49.421875" style="0" customWidth="1"/>
    <col min="2057" max="2057" width="4.28125" style="0" customWidth="1"/>
    <col min="2058" max="2058" width="11.28125" style="0" customWidth="1"/>
    <col min="2059" max="2059" width="10.00390625" style="0" customWidth="1"/>
    <col min="2060" max="2060" width="14.421875" style="0" customWidth="1"/>
    <col min="2061" max="2061" width="9.421875" style="0" customWidth="1"/>
    <col min="2062" max="2062" width="11.28125" style="0" bestFit="1" customWidth="1"/>
    <col min="2305" max="2309" width="9.140625" style="0" hidden="1" customWidth="1"/>
    <col min="2310" max="2310" width="4.57421875" style="0" customWidth="1"/>
    <col min="2311" max="2311" width="13.28125" style="0" customWidth="1"/>
    <col min="2312" max="2312" width="49.421875" style="0" customWidth="1"/>
    <col min="2313" max="2313" width="4.28125" style="0" customWidth="1"/>
    <col min="2314" max="2314" width="11.28125" style="0" customWidth="1"/>
    <col min="2315" max="2315" width="10.00390625" style="0" customWidth="1"/>
    <col min="2316" max="2316" width="14.421875" style="0" customWidth="1"/>
    <col min="2317" max="2317" width="9.421875" style="0" customWidth="1"/>
    <col min="2318" max="2318" width="11.28125" style="0" bestFit="1" customWidth="1"/>
    <col min="2561" max="2565" width="9.140625" style="0" hidden="1" customWidth="1"/>
    <col min="2566" max="2566" width="4.57421875" style="0" customWidth="1"/>
    <col min="2567" max="2567" width="13.28125" style="0" customWidth="1"/>
    <col min="2568" max="2568" width="49.421875" style="0" customWidth="1"/>
    <col min="2569" max="2569" width="4.28125" style="0" customWidth="1"/>
    <col min="2570" max="2570" width="11.28125" style="0" customWidth="1"/>
    <col min="2571" max="2571" width="10.00390625" style="0" customWidth="1"/>
    <col min="2572" max="2572" width="14.421875" style="0" customWidth="1"/>
    <col min="2573" max="2573" width="9.421875" style="0" customWidth="1"/>
    <col min="2574" max="2574" width="11.28125" style="0" bestFit="1" customWidth="1"/>
    <col min="2817" max="2821" width="9.140625" style="0" hidden="1" customWidth="1"/>
    <col min="2822" max="2822" width="4.57421875" style="0" customWidth="1"/>
    <col min="2823" max="2823" width="13.28125" style="0" customWidth="1"/>
    <col min="2824" max="2824" width="49.421875" style="0" customWidth="1"/>
    <col min="2825" max="2825" width="4.28125" style="0" customWidth="1"/>
    <col min="2826" max="2826" width="11.28125" style="0" customWidth="1"/>
    <col min="2827" max="2827" width="10.00390625" style="0" customWidth="1"/>
    <col min="2828" max="2828" width="14.421875" style="0" customWidth="1"/>
    <col min="2829" max="2829" width="9.421875" style="0" customWidth="1"/>
    <col min="2830" max="2830" width="11.28125" style="0" bestFit="1" customWidth="1"/>
    <col min="3073" max="3077" width="9.140625" style="0" hidden="1" customWidth="1"/>
    <col min="3078" max="3078" width="4.57421875" style="0" customWidth="1"/>
    <col min="3079" max="3079" width="13.28125" style="0" customWidth="1"/>
    <col min="3080" max="3080" width="49.421875" style="0" customWidth="1"/>
    <col min="3081" max="3081" width="4.28125" style="0" customWidth="1"/>
    <col min="3082" max="3082" width="11.28125" style="0" customWidth="1"/>
    <col min="3083" max="3083" width="10.00390625" style="0" customWidth="1"/>
    <col min="3084" max="3084" width="14.421875" style="0" customWidth="1"/>
    <col min="3085" max="3085" width="9.421875" style="0" customWidth="1"/>
    <col min="3086" max="3086" width="11.28125" style="0" bestFit="1" customWidth="1"/>
    <col min="3329" max="3333" width="9.140625" style="0" hidden="1" customWidth="1"/>
    <col min="3334" max="3334" width="4.57421875" style="0" customWidth="1"/>
    <col min="3335" max="3335" width="13.28125" style="0" customWidth="1"/>
    <col min="3336" max="3336" width="49.421875" style="0" customWidth="1"/>
    <col min="3337" max="3337" width="4.28125" style="0" customWidth="1"/>
    <col min="3338" max="3338" width="11.28125" style="0" customWidth="1"/>
    <col min="3339" max="3339" width="10.00390625" style="0" customWidth="1"/>
    <col min="3340" max="3340" width="14.421875" style="0" customWidth="1"/>
    <col min="3341" max="3341" width="9.421875" style="0" customWidth="1"/>
    <col min="3342" max="3342" width="11.28125" style="0" bestFit="1" customWidth="1"/>
    <col min="3585" max="3589" width="9.140625" style="0" hidden="1" customWidth="1"/>
    <col min="3590" max="3590" width="4.57421875" style="0" customWidth="1"/>
    <col min="3591" max="3591" width="13.28125" style="0" customWidth="1"/>
    <col min="3592" max="3592" width="49.421875" style="0" customWidth="1"/>
    <col min="3593" max="3593" width="4.28125" style="0" customWidth="1"/>
    <col min="3594" max="3594" width="11.28125" style="0" customWidth="1"/>
    <col min="3595" max="3595" width="10.00390625" style="0" customWidth="1"/>
    <col min="3596" max="3596" width="14.421875" style="0" customWidth="1"/>
    <col min="3597" max="3597" width="9.421875" style="0" customWidth="1"/>
    <col min="3598" max="3598" width="11.28125" style="0" bestFit="1" customWidth="1"/>
    <col min="3841" max="3845" width="9.140625" style="0" hidden="1" customWidth="1"/>
    <col min="3846" max="3846" width="4.57421875" style="0" customWidth="1"/>
    <col min="3847" max="3847" width="13.28125" style="0" customWidth="1"/>
    <col min="3848" max="3848" width="49.421875" style="0" customWidth="1"/>
    <col min="3849" max="3849" width="4.28125" style="0" customWidth="1"/>
    <col min="3850" max="3850" width="11.28125" style="0" customWidth="1"/>
    <col min="3851" max="3851" width="10.00390625" style="0" customWidth="1"/>
    <col min="3852" max="3852" width="14.421875" style="0" customWidth="1"/>
    <col min="3853" max="3853" width="9.421875" style="0" customWidth="1"/>
    <col min="3854" max="3854" width="11.28125" style="0" bestFit="1" customWidth="1"/>
    <col min="4097" max="4101" width="9.140625" style="0" hidden="1" customWidth="1"/>
    <col min="4102" max="4102" width="4.57421875" style="0" customWidth="1"/>
    <col min="4103" max="4103" width="13.28125" style="0" customWidth="1"/>
    <col min="4104" max="4104" width="49.421875" style="0" customWidth="1"/>
    <col min="4105" max="4105" width="4.28125" style="0" customWidth="1"/>
    <col min="4106" max="4106" width="11.28125" style="0" customWidth="1"/>
    <col min="4107" max="4107" width="10.00390625" style="0" customWidth="1"/>
    <col min="4108" max="4108" width="14.421875" style="0" customWidth="1"/>
    <col min="4109" max="4109" width="9.421875" style="0" customWidth="1"/>
    <col min="4110" max="4110" width="11.28125" style="0" bestFit="1" customWidth="1"/>
    <col min="4353" max="4357" width="9.140625" style="0" hidden="1" customWidth="1"/>
    <col min="4358" max="4358" width="4.57421875" style="0" customWidth="1"/>
    <col min="4359" max="4359" width="13.28125" style="0" customWidth="1"/>
    <col min="4360" max="4360" width="49.421875" style="0" customWidth="1"/>
    <col min="4361" max="4361" width="4.28125" style="0" customWidth="1"/>
    <col min="4362" max="4362" width="11.28125" style="0" customWidth="1"/>
    <col min="4363" max="4363" width="10.00390625" style="0" customWidth="1"/>
    <col min="4364" max="4364" width="14.421875" style="0" customWidth="1"/>
    <col min="4365" max="4365" width="9.421875" style="0" customWidth="1"/>
    <col min="4366" max="4366" width="11.28125" style="0" bestFit="1" customWidth="1"/>
    <col min="4609" max="4613" width="9.140625" style="0" hidden="1" customWidth="1"/>
    <col min="4614" max="4614" width="4.57421875" style="0" customWidth="1"/>
    <col min="4615" max="4615" width="13.28125" style="0" customWidth="1"/>
    <col min="4616" max="4616" width="49.421875" style="0" customWidth="1"/>
    <col min="4617" max="4617" width="4.28125" style="0" customWidth="1"/>
    <col min="4618" max="4618" width="11.28125" style="0" customWidth="1"/>
    <col min="4619" max="4619" width="10.00390625" style="0" customWidth="1"/>
    <col min="4620" max="4620" width="14.421875" style="0" customWidth="1"/>
    <col min="4621" max="4621" width="9.421875" style="0" customWidth="1"/>
    <col min="4622" max="4622" width="11.28125" style="0" bestFit="1" customWidth="1"/>
    <col min="4865" max="4869" width="9.140625" style="0" hidden="1" customWidth="1"/>
    <col min="4870" max="4870" width="4.57421875" style="0" customWidth="1"/>
    <col min="4871" max="4871" width="13.28125" style="0" customWidth="1"/>
    <col min="4872" max="4872" width="49.421875" style="0" customWidth="1"/>
    <col min="4873" max="4873" width="4.28125" style="0" customWidth="1"/>
    <col min="4874" max="4874" width="11.28125" style="0" customWidth="1"/>
    <col min="4875" max="4875" width="10.00390625" style="0" customWidth="1"/>
    <col min="4876" max="4876" width="14.421875" style="0" customWidth="1"/>
    <col min="4877" max="4877" width="9.421875" style="0" customWidth="1"/>
    <col min="4878" max="4878" width="11.28125" style="0" bestFit="1" customWidth="1"/>
    <col min="5121" max="5125" width="9.140625" style="0" hidden="1" customWidth="1"/>
    <col min="5126" max="5126" width="4.57421875" style="0" customWidth="1"/>
    <col min="5127" max="5127" width="13.28125" style="0" customWidth="1"/>
    <col min="5128" max="5128" width="49.421875" style="0" customWidth="1"/>
    <col min="5129" max="5129" width="4.28125" style="0" customWidth="1"/>
    <col min="5130" max="5130" width="11.28125" style="0" customWidth="1"/>
    <col min="5131" max="5131" width="10.00390625" style="0" customWidth="1"/>
    <col min="5132" max="5132" width="14.421875" style="0" customWidth="1"/>
    <col min="5133" max="5133" width="9.421875" style="0" customWidth="1"/>
    <col min="5134" max="5134" width="11.28125" style="0" bestFit="1" customWidth="1"/>
    <col min="5377" max="5381" width="9.140625" style="0" hidden="1" customWidth="1"/>
    <col min="5382" max="5382" width="4.57421875" style="0" customWidth="1"/>
    <col min="5383" max="5383" width="13.28125" style="0" customWidth="1"/>
    <col min="5384" max="5384" width="49.421875" style="0" customWidth="1"/>
    <col min="5385" max="5385" width="4.28125" style="0" customWidth="1"/>
    <col min="5386" max="5386" width="11.28125" style="0" customWidth="1"/>
    <col min="5387" max="5387" width="10.00390625" style="0" customWidth="1"/>
    <col min="5388" max="5388" width="14.421875" style="0" customWidth="1"/>
    <col min="5389" max="5389" width="9.421875" style="0" customWidth="1"/>
    <col min="5390" max="5390" width="11.28125" style="0" bestFit="1" customWidth="1"/>
    <col min="5633" max="5637" width="9.140625" style="0" hidden="1" customWidth="1"/>
    <col min="5638" max="5638" width="4.57421875" style="0" customWidth="1"/>
    <col min="5639" max="5639" width="13.28125" style="0" customWidth="1"/>
    <col min="5640" max="5640" width="49.421875" style="0" customWidth="1"/>
    <col min="5641" max="5641" width="4.28125" style="0" customWidth="1"/>
    <col min="5642" max="5642" width="11.28125" style="0" customWidth="1"/>
    <col min="5643" max="5643" width="10.00390625" style="0" customWidth="1"/>
    <col min="5644" max="5644" width="14.421875" style="0" customWidth="1"/>
    <col min="5645" max="5645" width="9.421875" style="0" customWidth="1"/>
    <col min="5646" max="5646" width="11.28125" style="0" bestFit="1" customWidth="1"/>
    <col min="5889" max="5893" width="9.140625" style="0" hidden="1" customWidth="1"/>
    <col min="5894" max="5894" width="4.57421875" style="0" customWidth="1"/>
    <col min="5895" max="5895" width="13.28125" style="0" customWidth="1"/>
    <col min="5896" max="5896" width="49.421875" style="0" customWidth="1"/>
    <col min="5897" max="5897" width="4.28125" style="0" customWidth="1"/>
    <col min="5898" max="5898" width="11.28125" style="0" customWidth="1"/>
    <col min="5899" max="5899" width="10.00390625" style="0" customWidth="1"/>
    <col min="5900" max="5900" width="14.421875" style="0" customWidth="1"/>
    <col min="5901" max="5901" width="9.421875" style="0" customWidth="1"/>
    <col min="5902" max="5902" width="11.28125" style="0" bestFit="1" customWidth="1"/>
    <col min="6145" max="6149" width="9.140625" style="0" hidden="1" customWidth="1"/>
    <col min="6150" max="6150" width="4.57421875" style="0" customWidth="1"/>
    <col min="6151" max="6151" width="13.28125" style="0" customWidth="1"/>
    <col min="6152" max="6152" width="49.421875" style="0" customWidth="1"/>
    <col min="6153" max="6153" width="4.28125" style="0" customWidth="1"/>
    <col min="6154" max="6154" width="11.28125" style="0" customWidth="1"/>
    <col min="6155" max="6155" width="10.00390625" style="0" customWidth="1"/>
    <col min="6156" max="6156" width="14.421875" style="0" customWidth="1"/>
    <col min="6157" max="6157" width="9.421875" style="0" customWidth="1"/>
    <col min="6158" max="6158" width="11.28125" style="0" bestFit="1" customWidth="1"/>
    <col min="6401" max="6405" width="9.140625" style="0" hidden="1" customWidth="1"/>
    <col min="6406" max="6406" width="4.57421875" style="0" customWidth="1"/>
    <col min="6407" max="6407" width="13.28125" style="0" customWidth="1"/>
    <col min="6408" max="6408" width="49.421875" style="0" customWidth="1"/>
    <col min="6409" max="6409" width="4.28125" style="0" customWidth="1"/>
    <col min="6410" max="6410" width="11.28125" style="0" customWidth="1"/>
    <col min="6411" max="6411" width="10.00390625" style="0" customWidth="1"/>
    <col min="6412" max="6412" width="14.421875" style="0" customWidth="1"/>
    <col min="6413" max="6413" width="9.421875" style="0" customWidth="1"/>
    <col min="6414" max="6414" width="11.28125" style="0" bestFit="1" customWidth="1"/>
    <col min="6657" max="6661" width="9.140625" style="0" hidden="1" customWidth="1"/>
    <col min="6662" max="6662" width="4.57421875" style="0" customWidth="1"/>
    <col min="6663" max="6663" width="13.28125" style="0" customWidth="1"/>
    <col min="6664" max="6664" width="49.421875" style="0" customWidth="1"/>
    <col min="6665" max="6665" width="4.28125" style="0" customWidth="1"/>
    <col min="6666" max="6666" width="11.28125" style="0" customWidth="1"/>
    <col min="6667" max="6667" width="10.00390625" style="0" customWidth="1"/>
    <col min="6668" max="6668" width="14.421875" style="0" customWidth="1"/>
    <col min="6669" max="6669" width="9.421875" style="0" customWidth="1"/>
    <col min="6670" max="6670" width="11.28125" style="0" bestFit="1" customWidth="1"/>
    <col min="6913" max="6917" width="9.140625" style="0" hidden="1" customWidth="1"/>
    <col min="6918" max="6918" width="4.57421875" style="0" customWidth="1"/>
    <col min="6919" max="6919" width="13.28125" style="0" customWidth="1"/>
    <col min="6920" max="6920" width="49.421875" style="0" customWidth="1"/>
    <col min="6921" max="6921" width="4.28125" style="0" customWidth="1"/>
    <col min="6922" max="6922" width="11.28125" style="0" customWidth="1"/>
    <col min="6923" max="6923" width="10.00390625" style="0" customWidth="1"/>
    <col min="6924" max="6924" width="14.421875" style="0" customWidth="1"/>
    <col min="6925" max="6925" width="9.421875" style="0" customWidth="1"/>
    <col min="6926" max="6926" width="11.28125" style="0" bestFit="1" customWidth="1"/>
    <col min="7169" max="7173" width="9.140625" style="0" hidden="1" customWidth="1"/>
    <col min="7174" max="7174" width="4.57421875" style="0" customWidth="1"/>
    <col min="7175" max="7175" width="13.28125" style="0" customWidth="1"/>
    <col min="7176" max="7176" width="49.421875" style="0" customWidth="1"/>
    <col min="7177" max="7177" width="4.28125" style="0" customWidth="1"/>
    <col min="7178" max="7178" width="11.28125" style="0" customWidth="1"/>
    <col min="7179" max="7179" width="10.00390625" style="0" customWidth="1"/>
    <col min="7180" max="7180" width="14.421875" style="0" customWidth="1"/>
    <col min="7181" max="7181" width="9.421875" style="0" customWidth="1"/>
    <col min="7182" max="7182" width="11.28125" style="0" bestFit="1" customWidth="1"/>
    <col min="7425" max="7429" width="9.140625" style="0" hidden="1" customWidth="1"/>
    <col min="7430" max="7430" width="4.57421875" style="0" customWidth="1"/>
    <col min="7431" max="7431" width="13.28125" style="0" customWidth="1"/>
    <col min="7432" max="7432" width="49.421875" style="0" customWidth="1"/>
    <col min="7433" max="7433" width="4.28125" style="0" customWidth="1"/>
    <col min="7434" max="7434" width="11.28125" style="0" customWidth="1"/>
    <col min="7435" max="7435" width="10.00390625" style="0" customWidth="1"/>
    <col min="7436" max="7436" width="14.421875" style="0" customWidth="1"/>
    <col min="7437" max="7437" width="9.421875" style="0" customWidth="1"/>
    <col min="7438" max="7438" width="11.28125" style="0" bestFit="1" customWidth="1"/>
    <col min="7681" max="7685" width="9.140625" style="0" hidden="1" customWidth="1"/>
    <col min="7686" max="7686" width="4.57421875" style="0" customWidth="1"/>
    <col min="7687" max="7687" width="13.28125" style="0" customWidth="1"/>
    <col min="7688" max="7688" width="49.421875" style="0" customWidth="1"/>
    <col min="7689" max="7689" width="4.28125" style="0" customWidth="1"/>
    <col min="7690" max="7690" width="11.28125" style="0" customWidth="1"/>
    <col min="7691" max="7691" width="10.00390625" style="0" customWidth="1"/>
    <col min="7692" max="7692" width="14.421875" style="0" customWidth="1"/>
    <col min="7693" max="7693" width="9.421875" style="0" customWidth="1"/>
    <col min="7694" max="7694" width="11.28125" style="0" bestFit="1" customWidth="1"/>
    <col min="7937" max="7941" width="9.140625" style="0" hidden="1" customWidth="1"/>
    <col min="7942" max="7942" width="4.57421875" style="0" customWidth="1"/>
    <col min="7943" max="7943" width="13.28125" style="0" customWidth="1"/>
    <col min="7944" max="7944" width="49.421875" style="0" customWidth="1"/>
    <col min="7945" max="7945" width="4.28125" style="0" customWidth="1"/>
    <col min="7946" max="7946" width="11.28125" style="0" customWidth="1"/>
    <col min="7947" max="7947" width="10.00390625" style="0" customWidth="1"/>
    <col min="7948" max="7948" width="14.421875" style="0" customWidth="1"/>
    <col min="7949" max="7949" width="9.421875" style="0" customWidth="1"/>
    <col min="7950" max="7950" width="11.28125" style="0" bestFit="1" customWidth="1"/>
    <col min="8193" max="8197" width="9.140625" style="0" hidden="1" customWidth="1"/>
    <col min="8198" max="8198" width="4.57421875" style="0" customWidth="1"/>
    <col min="8199" max="8199" width="13.28125" style="0" customWidth="1"/>
    <col min="8200" max="8200" width="49.421875" style="0" customWidth="1"/>
    <col min="8201" max="8201" width="4.28125" style="0" customWidth="1"/>
    <col min="8202" max="8202" width="11.28125" style="0" customWidth="1"/>
    <col min="8203" max="8203" width="10.00390625" style="0" customWidth="1"/>
    <col min="8204" max="8204" width="14.421875" style="0" customWidth="1"/>
    <col min="8205" max="8205" width="9.421875" style="0" customWidth="1"/>
    <col min="8206" max="8206" width="11.28125" style="0" bestFit="1" customWidth="1"/>
    <col min="8449" max="8453" width="9.140625" style="0" hidden="1" customWidth="1"/>
    <col min="8454" max="8454" width="4.57421875" style="0" customWidth="1"/>
    <col min="8455" max="8455" width="13.28125" style="0" customWidth="1"/>
    <col min="8456" max="8456" width="49.421875" style="0" customWidth="1"/>
    <col min="8457" max="8457" width="4.28125" style="0" customWidth="1"/>
    <col min="8458" max="8458" width="11.28125" style="0" customWidth="1"/>
    <col min="8459" max="8459" width="10.00390625" style="0" customWidth="1"/>
    <col min="8460" max="8460" width="14.421875" style="0" customWidth="1"/>
    <col min="8461" max="8461" width="9.421875" style="0" customWidth="1"/>
    <col min="8462" max="8462" width="11.28125" style="0" bestFit="1" customWidth="1"/>
    <col min="8705" max="8709" width="9.140625" style="0" hidden="1" customWidth="1"/>
    <col min="8710" max="8710" width="4.57421875" style="0" customWidth="1"/>
    <col min="8711" max="8711" width="13.28125" style="0" customWidth="1"/>
    <col min="8712" max="8712" width="49.421875" style="0" customWidth="1"/>
    <col min="8713" max="8713" width="4.28125" style="0" customWidth="1"/>
    <col min="8714" max="8714" width="11.28125" style="0" customWidth="1"/>
    <col min="8715" max="8715" width="10.00390625" style="0" customWidth="1"/>
    <col min="8716" max="8716" width="14.421875" style="0" customWidth="1"/>
    <col min="8717" max="8717" width="9.421875" style="0" customWidth="1"/>
    <col min="8718" max="8718" width="11.28125" style="0" bestFit="1" customWidth="1"/>
    <col min="8961" max="8965" width="9.140625" style="0" hidden="1" customWidth="1"/>
    <col min="8966" max="8966" width="4.57421875" style="0" customWidth="1"/>
    <col min="8967" max="8967" width="13.28125" style="0" customWidth="1"/>
    <col min="8968" max="8968" width="49.421875" style="0" customWidth="1"/>
    <col min="8969" max="8969" width="4.28125" style="0" customWidth="1"/>
    <col min="8970" max="8970" width="11.28125" style="0" customWidth="1"/>
    <col min="8971" max="8971" width="10.00390625" style="0" customWidth="1"/>
    <col min="8972" max="8972" width="14.421875" style="0" customWidth="1"/>
    <col min="8973" max="8973" width="9.421875" style="0" customWidth="1"/>
    <col min="8974" max="8974" width="11.28125" style="0" bestFit="1" customWidth="1"/>
    <col min="9217" max="9221" width="9.140625" style="0" hidden="1" customWidth="1"/>
    <col min="9222" max="9222" width="4.57421875" style="0" customWidth="1"/>
    <col min="9223" max="9223" width="13.28125" style="0" customWidth="1"/>
    <col min="9224" max="9224" width="49.421875" style="0" customWidth="1"/>
    <col min="9225" max="9225" width="4.28125" style="0" customWidth="1"/>
    <col min="9226" max="9226" width="11.28125" style="0" customWidth="1"/>
    <col min="9227" max="9227" width="10.00390625" style="0" customWidth="1"/>
    <col min="9228" max="9228" width="14.421875" style="0" customWidth="1"/>
    <col min="9229" max="9229" width="9.421875" style="0" customWidth="1"/>
    <col min="9230" max="9230" width="11.28125" style="0" bestFit="1" customWidth="1"/>
    <col min="9473" max="9477" width="9.140625" style="0" hidden="1" customWidth="1"/>
    <col min="9478" max="9478" width="4.57421875" style="0" customWidth="1"/>
    <col min="9479" max="9479" width="13.28125" style="0" customWidth="1"/>
    <col min="9480" max="9480" width="49.421875" style="0" customWidth="1"/>
    <col min="9481" max="9481" width="4.28125" style="0" customWidth="1"/>
    <col min="9482" max="9482" width="11.28125" style="0" customWidth="1"/>
    <col min="9483" max="9483" width="10.00390625" style="0" customWidth="1"/>
    <col min="9484" max="9484" width="14.421875" style="0" customWidth="1"/>
    <col min="9485" max="9485" width="9.421875" style="0" customWidth="1"/>
    <col min="9486" max="9486" width="11.28125" style="0" bestFit="1" customWidth="1"/>
    <col min="9729" max="9733" width="9.140625" style="0" hidden="1" customWidth="1"/>
    <col min="9734" max="9734" width="4.57421875" style="0" customWidth="1"/>
    <col min="9735" max="9735" width="13.28125" style="0" customWidth="1"/>
    <col min="9736" max="9736" width="49.421875" style="0" customWidth="1"/>
    <col min="9737" max="9737" width="4.28125" style="0" customWidth="1"/>
    <col min="9738" max="9738" width="11.28125" style="0" customWidth="1"/>
    <col min="9739" max="9739" width="10.00390625" style="0" customWidth="1"/>
    <col min="9740" max="9740" width="14.421875" style="0" customWidth="1"/>
    <col min="9741" max="9741" width="9.421875" style="0" customWidth="1"/>
    <col min="9742" max="9742" width="11.28125" style="0" bestFit="1" customWidth="1"/>
    <col min="9985" max="9989" width="9.140625" style="0" hidden="1" customWidth="1"/>
    <col min="9990" max="9990" width="4.57421875" style="0" customWidth="1"/>
    <col min="9991" max="9991" width="13.28125" style="0" customWidth="1"/>
    <col min="9992" max="9992" width="49.421875" style="0" customWidth="1"/>
    <col min="9993" max="9993" width="4.28125" style="0" customWidth="1"/>
    <col min="9994" max="9994" width="11.28125" style="0" customWidth="1"/>
    <col min="9995" max="9995" width="10.00390625" style="0" customWidth="1"/>
    <col min="9996" max="9996" width="14.421875" style="0" customWidth="1"/>
    <col min="9997" max="9997" width="9.421875" style="0" customWidth="1"/>
    <col min="9998" max="9998" width="11.28125" style="0" bestFit="1" customWidth="1"/>
    <col min="10241" max="10245" width="9.140625" style="0" hidden="1" customWidth="1"/>
    <col min="10246" max="10246" width="4.57421875" style="0" customWidth="1"/>
    <col min="10247" max="10247" width="13.28125" style="0" customWidth="1"/>
    <col min="10248" max="10248" width="49.421875" style="0" customWidth="1"/>
    <col min="10249" max="10249" width="4.28125" style="0" customWidth="1"/>
    <col min="10250" max="10250" width="11.28125" style="0" customWidth="1"/>
    <col min="10251" max="10251" width="10.00390625" style="0" customWidth="1"/>
    <col min="10252" max="10252" width="14.421875" style="0" customWidth="1"/>
    <col min="10253" max="10253" width="9.421875" style="0" customWidth="1"/>
    <col min="10254" max="10254" width="11.28125" style="0" bestFit="1" customWidth="1"/>
    <col min="10497" max="10501" width="9.140625" style="0" hidden="1" customWidth="1"/>
    <col min="10502" max="10502" width="4.57421875" style="0" customWidth="1"/>
    <col min="10503" max="10503" width="13.28125" style="0" customWidth="1"/>
    <col min="10504" max="10504" width="49.421875" style="0" customWidth="1"/>
    <col min="10505" max="10505" width="4.28125" style="0" customWidth="1"/>
    <col min="10506" max="10506" width="11.28125" style="0" customWidth="1"/>
    <col min="10507" max="10507" width="10.00390625" style="0" customWidth="1"/>
    <col min="10508" max="10508" width="14.421875" style="0" customWidth="1"/>
    <col min="10509" max="10509" width="9.421875" style="0" customWidth="1"/>
    <col min="10510" max="10510" width="11.28125" style="0" bestFit="1" customWidth="1"/>
    <col min="10753" max="10757" width="9.140625" style="0" hidden="1" customWidth="1"/>
    <col min="10758" max="10758" width="4.57421875" style="0" customWidth="1"/>
    <col min="10759" max="10759" width="13.28125" style="0" customWidth="1"/>
    <col min="10760" max="10760" width="49.421875" style="0" customWidth="1"/>
    <col min="10761" max="10761" width="4.28125" style="0" customWidth="1"/>
    <col min="10762" max="10762" width="11.28125" style="0" customWidth="1"/>
    <col min="10763" max="10763" width="10.00390625" style="0" customWidth="1"/>
    <col min="10764" max="10764" width="14.421875" style="0" customWidth="1"/>
    <col min="10765" max="10765" width="9.421875" style="0" customWidth="1"/>
    <col min="10766" max="10766" width="11.28125" style="0" bestFit="1" customWidth="1"/>
    <col min="11009" max="11013" width="9.140625" style="0" hidden="1" customWidth="1"/>
    <col min="11014" max="11014" width="4.57421875" style="0" customWidth="1"/>
    <col min="11015" max="11015" width="13.28125" style="0" customWidth="1"/>
    <col min="11016" max="11016" width="49.421875" style="0" customWidth="1"/>
    <col min="11017" max="11017" width="4.28125" style="0" customWidth="1"/>
    <col min="11018" max="11018" width="11.28125" style="0" customWidth="1"/>
    <col min="11019" max="11019" width="10.00390625" style="0" customWidth="1"/>
    <col min="11020" max="11020" width="14.421875" style="0" customWidth="1"/>
    <col min="11021" max="11021" width="9.421875" style="0" customWidth="1"/>
    <col min="11022" max="11022" width="11.28125" style="0" bestFit="1" customWidth="1"/>
    <col min="11265" max="11269" width="9.140625" style="0" hidden="1" customWidth="1"/>
    <col min="11270" max="11270" width="4.57421875" style="0" customWidth="1"/>
    <col min="11271" max="11271" width="13.28125" style="0" customWidth="1"/>
    <col min="11272" max="11272" width="49.421875" style="0" customWidth="1"/>
    <col min="11273" max="11273" width="4.28125" style="0" customWidth="1"/>
    <col min="11274" max="11274" width="11.28125" style="0" customWidth="1"/>
    <col min="11275" max="11275" width="10.00390625" style="0" customWidth="1"/>
    <col min="11276" max="11276" width="14.421875" style="0" customWidth="1"/>
    <col min="11277" max="11277" width="9.421875" style="0" customWidth="1"/>
    <col min="11278" max="11278" width="11.28125" style="0" bestFit="1" customWidth="1"/>
    <col min="11521" max="11525" width="9.140625" style="0" hidden="1" customWidth="1"/>
    <col min="11526" max="11526" width="4.57421875" style="0" customWidth="1"/>
    <col min="11527" max="11527" width="13.28125" style="0" customWidth="1"/>
    <col min="11528" max="11528" width="49.421875" style="0" customWidth="1"/>
    <col min="11529" max="11529" width="4.28125" style="0" customWidth="1"/>
    <col min="11530" max="11530" width="11.28125" style="0" customWidth="1"/>
    <col min="11531" max="11531" width="10.00390625" style="0" customWidth="1"/>
    <col min="11532" max="11532" width="14.421875" style="0" customWidth="1"/>
    <col min="11533" max="11533" width="9.421875" style="0" customWidth="1"/>
    <col min="11534" max="11534" width="11.28125" style="0" bestFit="1" customWidth="1"/>
    <col min="11777" max="11781" width="9.140625" style="0" hidden="1" customWidth="1"/>
    <col min="11782" max="11782" width="4.57421875" style="0" customWidth="1"/>
    <col min="11783" max="11783" width="13.28125" style="0" customWidth="1"/>
    <col min="11784" max="11784" width="49.421875" style="0" customWidth="1"/>
    <col min="11785" max="11785" width="4.28125" style="0" customWidth="1"/>
    <col min="11786" max="11786" width="11.28125" style="0" customWidth="1"/>
    <col min="11787" max="11787" width="10.00390625" style="0" customWidth="1"/>
    <col min="11788" max="11788" width="14.421875" style="0" customWidth="1"/>
    <col min="11789" max="11789" width="9.421875" style="0" customWidth="1"/>
    <col min="11790" max="11790" width="11.28125" style="0" bestFit="1" customWidth="1"/>
    <col min="12033" max="12037" width="9.140625" style="0" hidden="1" customWidth="1"/>
    <col min="12038" max="12038" width="4.57421875" style="0" customWidth="1"/>
    <col min="12039" max="12039" width="13.28125" style="0" customWidth="1"/>
    <col min="12040" max="12040" width="49.421875" style="0" customWidth="1"/>
    <col min="12041" max="12041" width="4.28125" style="0" customWidth="1"/>
    <col min="12042" max="12042" width="11.28125" style="0" customWidth="1"/>
    <col min="12043" max="12043" width="10.00390625" style="0" customWidth="1"/>
    <col min="12044" max="12044" width="14.421875" style="0" customWidth="1"/>
    <col min="12045" max="12045" width="9.421875" style="0" customWidth="1"/>
    <col min="12046" max="12046" width="11.28125" style="0" bestFit="1" customWidth="1"/>
    <col min="12289" max="12293" width="9.140625" style="0" hidden="1" customWidth="1"/>
    <col min="12294" max="12294" width="4.57421875" style="0" customWidth="1"/>
    <col min="12295" max="12295" width="13.28125" style="0" customWidth="1"/>
    <col min="12296" max="12296" width="49.421875" style="0" customWidth="1"/>
    <col min="12297" max="12297" width="4.28125" style="0" customWidth="1"/>
    <col min="12298" max="12298" width="11.28125" style="0" customWidth="1"/>
    <col min="12299" max="12299" width="10.00390625" style="0" customWidth="1"/>
    <col min="12300" max="12300" width="14.421875" style="0" customWidth="1"/>
    <col min="12301" max="12301" width="9.421875" style="0" customWidth="1"/>
    <col min="12302" max="12302" width="11.28125" style="0" bestFit="1" customWidth="1"/>
    <col min="12545" max="12549" width="9.140625" style="0" hidden="1" customWidth="1"/>
    <col min="12550" max="12550" width="4.57421875" style="0" customWidth="1"/>
    <col min="12551" max="12551" width="13.28125" style="0" customWidth="1"/>
    <col min="12552" max="12552" width="49.421875" style="0" customWidth="1"/>
    <col min="12553" max="12553" width="4.28125" style="0" customWidth="1"/>
    <col min="12554" max="12554" width="11.28125" style="0" customWidth="1"/>
    <col min="12555" max="12555" width="10.00390625" style="0" customWidth="1"/>
    <col min="12556" max="12556" width="14.421875" style="0" customWidth="1"/>
    <col min="12557" max="12557" width="9.421875" style="0" customWidth="1"/>
    <col min="12558" max="12558" width="11.28125" style="0" bestFit="1" customWidth="1"/>
    <col min="12801" max="12805" width="9.140625" style="0" hidden="1" customWidth="1"/>
    <col min="12806" max="12806" width="4.57421875" style="0" customWidth="1"/>
    <col min="12807" max="12807" width="13.28125" style="0" customWidth="1"/>
    <col min="12808" max="12808" width="49.421875" style="0" customWidth="1"/>
    <col min="12809" max="12809" width="4.28125" style="0" customWidth="1"/>
    <col min="12810" max="12810" width="11.28125" style="0" customWidth="1"/>
    <col min="12811" max="12811" width="10.00390625" style="0" customWidth="1"/>
    <col min="12812" max="12812" width="14.421875" style="0" customWidth="1"/>
    <col min="12813" max="12813" width="9.421875" style="0" customWidth="1"/>
    <col min="12814" max="12814" width="11.28125" style="0" bestFit="1" customWidth="1"/>
    <col min="13057" max="13061" width="9.140625" style="0" hidden="1" customWidth="1"/>
    <col min="13062" max="13062" width="4.57421875" style="0" customWidth="1"/>
    <col min="13063" max="13063" width="13.28125" style="0" customWidth="1"/>
    <col min="13064" max="13064" width="49.421875" style="0" customWidth="1"/>
    <col min="13065" max="13065" width="4.28125" style="0" customWidth="1"/>
    <col min="13066" max="13066" width="11.28125" style="0" customWidth="1"/>
    <col min="13067" max="13067" width="10.00390625" style="0" customWidth="1"/>
    <col min="13068" max="13068" width="14.421875" style="0" customWidth="1"/>
    <col min="13069" max="13069" width="9.421875" style="0" customWidth="1"/>
    <col min="13070" max="13070" width="11.28125" style="0" bestFit="1" customWidth="1"/>
    <col min="13313" max="13317" width="9.140625" style="0" hidden="1" customWidth="1"/>
    <col min="13318" max="13318" width="4.57421875" style="0" customWidth="1"/>
    <col min="13319" max="13319" width="13.28125" style="0" customWidth="1"/>
    <col min="13320" max="13320" width="49.421875" style="0" customWidth="1"/>
    <col min="13321" max="13321" width="4.28125" style="0" customWidth="1"/>
    <col min="13322" max="13322" width="11.28125" style="0" customWidth="1"/>
    <col min="13323" max="13323" width="10.00390625" style="0" customWidth="1"/>
    <col min="13324" max="13324" width="14.421875" style="0" customWidth="1"/>
    <col min="13325" max="13325" width="9.421875" style="0" customWidth="1"/>
    <col min="13326" max="13326" width="11.28125" style="0" bestFit="1" customWidth="1"/>
    <col min="13569" max="13573" width="9.140625" style="0" hidden="1" customWidth="1"/>
    <col min="13574" max="13574" width="4.57421875" style="0" customWidth="1"/>
    <col min="13575" max="13575" width="13.28125" style="0" customWidth="1"/>
    <col min="13576" max="13576" width="49.421875" style="0" customWidth="1"/>
    <col min="13577" max="13577" width="4.28125" style="0" customWidth="1"/>
    <col min="13578" max="13578" width="11.28125" style="0" customWidth="1"/>
    <col min="13579" max="13579" width="10.00390625" style="0" customWidth="1"/>
    <col min="13580" max="13580" width="14.421875" style="0" customWidth="1"/>
    <col min="13581" max="13581" width="9.421875" style="0" customWidth="1"/>
    <col min="13582" max="13582" width="11.28125" style="0" bestFit="1" customWidth="1"/>
    <col min="13825" max="13829" width="9.140625" style="0" hidden="1" customWidth="1"/>
    <col min="13830" max="13830" width="4.57421875" style="0" customWidth="1"/>
    <col min="13831" max="13831" width="13.28125" style="0" customWidth="1"/>
    <col min="13832" max="13832" width="49.421875" style="0" customWidth="1"/>
    <col min="13833" max="13833" width="4.28125" style="0" customWidth="1"/>
    <col min="13834" max="13834" width="11.28125" style="0" customWidth="1"/>
    <col min="13835" max="13835" width="10.00390625" style="0" customWidth="1"/>
    <col min="13836" max="13836" width="14.421875" style="0" customWidth="1"/>
    <col min="13837" max="13837" width="9.421875" style="0" customWidth="1"/>
    <col min="13838" max="13838" width="11.28125" style="0" bestFit="1" customWidth="1"/>
    <col min="14081" max="14085" width="9.140625" style="0" hidden="1" customWidth="1"/>
    <col min="14086" max="14086" width="4.57421875" style="0" customWidth="1"/>
    <col min="14087" max="14087" width="13.28125" style="0" customWidth="1"/>
    <col min="14088" max="14088" width="49.421875" style="0" customWidth="1"/>
    <col min="14089" max="14089" width="4.28125" style="0" customWidth="1"/>
    <col min="14090" max="14090" width="11.28125" style="0" customWidth="1"/>
    <col min="14091" max="14091" width="10.00390625" style="0" customWidth="1"/>
    <col min="14092" max="14092" width="14.421875" style="0" customWidth="1"/>
    <col min="14093" max="14093" width="9.421875" style="0" customWidth="1"/>
    <col min="14094" max="14094" width="11.28125" style="0" bestFit="1" customWidth="1"/>
    <col min="14337" max="14341" width="9.140625" style="0" hidden="1" customWidth="1"/>
    <col min="14342" max="14342" width="4.57421875" style="0" customWidth="1"/>
    <col min="14343" max="14343" width="13.28125" style="0" customWidth="1"/>
    <col min="14344" max="14344" width="49.421875" style="0" customWidth="1"/>
    <col min="14345" max="14345" width="4.28125" style="0" customWidth="1"/>
    <col min="14346" max="14346" width="11.28125" style="0" customWidth="1"/>
    <col min="14347" max="14347" width="10.00390625" style="0" customWidth="1"/>
    <col min="14348" max="14348" width="14.421875" style="0" customWidth="1"/>
    <col min="14349" max="14349" width="9.421875" style="0" customWidth="1"/>
    <col min="14350" max="14350" width="11.28125" style="0" bestFit="1" customWidth="1"/>
    <col min="14593" max="14597" width="9.140625" style="0" hidden="1" customWidth="1"/>
    <col min="14598" max="14598" width="4.57421875" style="0" customWidth="1"/>
    <col min="14599" max="14599" width="13.28125" style="0" customWidth="1"/>
    <col min="14600" max="14600" width="49.421875" style="0" customWidth="1"/>
    <col min="14601" max="14601" width="4.28125" style="0" customWidth="1"/>
    <col min="14602" max="14602" width="11.28125" style="0" customWidth="1"/>
    <col min="14603" max="14603" width="10.00390625" style="0" customWidth="1"/>
    <col min="14604" max="14604" width="14.421875" style="0" customWidth="1"/>
    <col min="14605" max="14605" width="9.421875" style="0" customWidth="1"/>
    <col min="14606" max="14606" width="11.28125" style="0" bestFit="1" customWidth="1"/>
    <col min="14849" max="14853" width="9.140625" style="0" hidden="1" customWidth="1"/>
    <col min="14854" max="14854" width="4.57421875" style="0" customWidth="1"/>
    <col min="14855" max="14855" width="13.28125" style="0" customWidth="1"/>
    <col min="14856" max="14856" width="49.421875" style="0" customWidth="1"/>
    <col min="14857" max="14857" width="4.28125" style="0" customWidth="1"/>
    <col min="14858" max="14858" width="11.28125" style="0" customWidth="1"/>
    <col min="14859" max="14859" width="10.00390625" style="0" customWidth="1"/>
    <col min="14860" max="14860" width="14.421875" style="0" customWidth="1"/>
    <col min="14861" max="14861" width="9.421875" style="0" customWidth="1"/>
    <col min="14862" max="14862" width="11.28125" style="0" bestFit="1" customWidth="1"/>
    <col min="15105" max="15109" width="9.140625" style="0" hidden="1" customWidth="1"/>
    <col min="15110" max="15110" width="4.57421875" style="0" customWidth="1"/>
    <col min="15111" max="15111" width="13.28125" style="0" customWidth="1"/>
    <col min="15112" max="15112" width="49.421875" style="0" customWidth="1"/>
    <col min="15113" max="15113" width="4.28125" style="0" customWidth="1"/>
    <col min="15114" max="15114" width="11.28125" style="0" customWidth="1"/>
    <col min="15115" max="15115" width="10.00390625" style="0" customWidth="1"/>
    <col min="15116" max="15116" width="14.421875" style="0" customWidth="1"/>
    <col min="15117" max="15117" width="9.421875" style="0" customWidth="1"/>
    <col min="15118" max="15118" width="11.28125" style="0" bestFit="1" customWidth="1"/>
    <col min="15361" max="15365" width="9.140625" style="0" hidden="1" customWidth="1"/>
    <col min="15366" max="15366" width="4.57421875" style="0" customWidth="1"/>
    <col min="15367" max="15367" width="13.28125" style="0" customWidth="1"/>
    <col min="15368" max="15368" width="49.421875" style="0" customWidth="1"/>
    <col min="15369" max="15369" width="4.28125" style="0" customWidth="1"/>
    <col min="15370" max="15370" width="11.28125" style="0" customWidth="1"/>
    <col min="15371" max="15371" width="10.00390625" style="0" customWidth="1"/>
    <col min="15372" max="15372" width="14.421875" style="0" customWidth="1"/>
    <col min="15373" max="15373" width="9.421875" style="0" customWidth="1"/>
    <col min="15374" max="15374" width="11.28125" style="0" bestFit="1" customWidth="1"/>
    <col min="15617" max="15621" width="9.140625" style="0" hidden="1" customWidth="1"/>
    <col min="15622" max="15622" width="4.57421875" style="0" customWidth="1"/>
    <col min="15623" max="15623" width="13.28125" style="0" customWidth="1"/>
    <col min="15624" max="15624" width="49.421875" style="0" customWidth="1"/>
    <col min="15625" max="15625" width="4.28125" style="0" customWidth="1"/>
    <col min="15626" max="15626" width="11.28125" style="0" customWidth="1"/>
    <col min="15627" max="15627" width="10.00390625" style="0" customWidth="1"/>
    <col min="15628" max="15628" width="14.421875" style="0" customWidth="1"/>
    <col min="15629" max="15629" width="9.421875" style="0" customWidth="1"/>
    <col min="15630" max="15630" width="11.28125" style="0" bestFit="1" customWidth="1"/>
    <col min="15873" max="15877" width="9.140625" style="0" hidden="1" customWidth="1"/>
    <col min="15878" max="15878" width="4.57421875" style="0" customWidth="1"/>
    <col min="15879" max="15879" width="13.28125" style="0" customWidth="1"/>
    <col min="15880" max="15880" width="49.421875" style="0" customWidth="1"/>
    <col min="15881" max="15881" width="4.28125" style="0" customWidth="1"/>
    <col min="15882" max="15882" width="11.28125" style="0" customWidth="1"/>
    <col min="15883" max="15883" width="10.00390625" style="0" customWidth="1"/>
    <col min="15884" max="15884" width="14.421875" style="0" customWidth="1"/>
    <col min="15885" max="15885" width="9.421875" style="0" customWidth="1"/>
    <col min="15886" max="15886" width="11.28125" style="0" bestFit="1" customWidth="1"/>
    <col min="16129" max="16133" width="9.140625" style="0" hidden="1" customWidth="1"/>
    <col min="16134" max="16134" width="4.57421875" style="0" customWidth="1"/>
    <col min="16135" max="16135" width="13.28125" style="0" customWidth="1"/>
    <col min="16136" max="16136" width="49.421875" style="0" customWidth="1"/>
    <col min="16137" max="16137" width="4.28125" style="0" customWidth="1"/>
    <col min="16138" max="16138" width="11.28125" style="0" customWidth="1"/>
    <col min="16139" max="16139" width="10.00390625" style="0" customWidth="1"/>
    <col min="16140" max="16140" width="14.421875" style="0" customWidth="1"/>
    <col min="16141" max="16141" width="9.421875" style="0" customWidth="1"/>
    <col min="16142" max="16142" width="11.28125" style="0" bestFit="1" customWidth="1"/>
  </cols>
  <sheetData>
    <row r="1" ht="15" customHeight="1"/>
    <row r="2" ht="15" customHeight="1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H25" s="140"/>
    </row>
    <row r="26" spans="7:12" ht="22.5" customHeight="1">
      <c r="G26" s="440" t="s">
        <v>1055</v>
      </c>
      <c r="H26" s="440"/>
      <c r="I26" s="440"/>
      <c r="J26" s="440"/>
      <c r="K26" s="440"/>
      <c r="L26" s="440"/>
    </row>
    <row r="27" ht="15">
      <c r="G27" s="144" t="s">
        <v>1056</v>
      </c>
    </row>
    <row r="28" spans="7:12" ht="15">
      <c r="G28" s="145" t="s">
        <v>1057</v>
      </c>
      <c r="L28" s="146">
        <f>L41</f>
        <v>0</v>
      </c>
    </row>
    <row r="29" spans="7:12" ht="15">
      <c r="G29" s="145" t="s">
        <v>1058</v>
      </c>
      <c r="L29" s="146">
        <f>L44</f>
        <v>0</v>
      </c>
    </row>
    <row r="30" spans="7:12" ht="15">
      <c r="G30" s="145" t="s">
        <v>1059</v>
      </c>
      <c r="L30" s="146">
        <f>L60</f>
        <v>0</v>
      </c>
    </row>
    <row r="31" spans="7:12" ht="15">
      <c r="G31" s="145" t="s">
        <v>1060</v>
      </c>
      <c r="L31" s="146">
        <f>L93</f>
        <v>0</v>
      </c>
    </row>
    <row r="32" spans="7:12" ht="15">
      <c r="G32" s="145" t="s">
        <v>1061</v>
      </c>
      <c r="L32" s="146">
        <f>L122</f>
        <v>0</v>
      </c>
    </row>
    <row r="33" spans="6:12" ht="15">
      <c r="F33" s="147"/>
      <c r="G33" s="148" t="s">
        <v>1062</v>
      </c>
      <c r="H33" s="149"/>
      <c r="I33" s="150"/>
      <c r="K33" s="151"/>
      <c r="L33" s="152">
        <f>L144</f>
        <v>0</v>
      </c>
    </row>
    <row r="34" spans="1:12" ht="15">
      <c r="A34" s="153"/>
      <c r="B34" s="153"/>
      <c r="C34" s="153"/>
      <c r="D34" s="153"/>
      <c r="E34" s="153"/>
      <c r="F34" s="154"/>
      <c r="G34" s="155" t="s">
        <v>1063</v>
      </c>
      <c r="H34" s="156"/>
      <c r="I34" s="157"/>
      <c r="J34" s="158"/>
      <c r="K34" s="159"/>
      <c r="L34" s="160">
        <f>L152</f>
        <v>0</v>
      </c>
    </row>
    <row r="35" spans="10:12" ht="15">
      <c r="J35" s="161" t="s">
        <v>1064</v>
      </c>
      <c r="L35" s="146">
        <f>SUM(L28:L34)</f>
        <v>0</v>
      </c>
    </row>
    <row r="37" spans="6:12" ht="21.6" customHeight="1">
      <c r="F37" s="162"/>
      <c r="G37" s="163"/>
      <c r="H37" s="164"/>
      <c r="I37" s="164"/>
      <c r="J37" s="165"/>
      <c r="K37" s="166"/>
      <c r="L37" s="167"/>
    </row>
    <row r="38" spans="6:12" s="168" customFormat="1" ht="13.5" thickBot="1">
      <c r="F38" s="169" t="s">
        <v>1065</v>
      </c>
      <c r="G38" s="170" t="s">
        <v>1066</v>
      </c>
      <c r="H38" s="171" t="s">
        <v>1067</v>
      </c>
      <c r="I38" s="172" t="s">
        <v>1068</v>
      </c>
      <c r="J38" s="169" t="s">
        <v>1069</v>
      </c>
      <c r="K38" s="169" t="s">
        <v>1070</v>
      </c>
      <c r="L38" s="173" t="s">
        <v>1071</v>
      </c>
    </row>
    <row r="39" spans="6:12" ht="11.25" customHeight="1">
      <c r="F39" s="174"/>
      <c r="G39" s="175"/>
      <c r="H39" s="176"/>
      <c r="I39" s="177"/>
      <c r="J39" s="174"/>
      <c r="K39" s="174"/>
      <c r="L39" s="178"/>
    </row>
    <row r="40" spans="6:12" s="179" customFormat="1" ht="18.75" customHeight="1">
      <c r="F40" s="180"/>
      <c r="G40" s="181"/>
      <c r="H40" s="144" t="s">
        <v>1056</v>
      </c>
      <c r="I40" s="182"/>
      <c r="J40" s="183"/>
      <c r="K40" s="184"/>
      <c r="L40" s="185">
        <f>L41+L44+L60+L93+L122+L144+L152</f>
        <v>0</v>
      </c>
    </row>
    <row r="41" spans="6:12" s="186" customFormat="1" ht="16.5" customHeight="1" outlineLevel="1">
      <c r="F41" s="187"/>
      <c r="G41" s="176"/>
      <c r="H41" s="145" t="s">
        <v>1057</v>
      </c>
      <c r="I41" s="177"/>
      <c r="J41" s="188"/>
      <c r="K41" s="189"/>
      <c r="L41" s="190">
        <f>SUBTOTAL(9,L42:L43)</f>
        <v>0</v>
      </c>
    </row>
    <row r="42" spans="1:16" s="191" customFormat="1" ht="43.5" customHeight="1" outlineLevel="2">
      <c r="A42" s="191" t="s">
        <v>1072</v>
      </c>
      <c r="B42" s="191" t="s">
        <v>1073</v>
      </c>
      <c r="C42" s="191" t="s">
        <v>1074</v>
      </c>
      <c r="D42" s="191" t="s">
        <v>1075</v>
      </c>
      <c r="E42" s="191" t="s">
        <v>1076</v>
      </c>
      <c r="F42" s="192">
        <v>1</v>
      </c>
      <c r="G42" s="193" t="s">
        <v>1077</v>
      </c>
      <c r="H42" s="194" t="s">
        <v>2362</v>
      </c>
      <c r="I42" s="195" t="s">
        <v>2359</v>
      </c>
      <c r="J42" s="432">
        <v>400</v>
      </c>
      <c r="K42" s="435">
        <v>0</v>
      </c>
      <c r="L42" s="198">
        <f>J42*K42</f>
        <v>0</v>
      </c>
      <c r="P42" s="431" t="s">
        <v>4</v>
      </c>
    </row>
    <row r="43" spans="6:12" s="199" customFormat="1" ht="12.75" customHeight="1" outlineLevel="2">
      <c r="F43" s="200"/>
      <c r="G43" s="201"/>
      <c r="H43" s="201"/>
      <c r="I43" s="202"/>
      <c r="J43" s="203"/>
      <c r="K43" s="204"/>
      <c r="L43" s="205"/>
    </row>
    <row r="44" spans="6:12" s="186" customFormat="1" ht="16.5" customHeight="1" outlineLevel="1">
      <c r="F44" s="187"/>
      <c r="G44" s="176"/>
      <c r="H44" s="145" t="s">
        <v>1058</v>
      </c>
      <c r="I44" s="177"/>
      <c r="J44" s="188"/>
      <c r="K44" s="189"/>
      <c r="L44" s="190">
        <f>SUBTOTAL(9,L45:L59)</f>
        <v>0</v>
      </c>
    </row>
    <row r="45" spans="6:12" s="191" customFormat="1" ht="24" outlineLevel="2">
      <c r="F45" s="192">
        <v>1</v>
      </c>
      <c r="G45" s="193" t="s">
        <v>1078</v>
      </c>
      <c r="H45" s="194" t="s">
        <v>1079</v>
      </c>
      <c r="I45" s="195" t="s">
        <v>1080</v>
      </c>
      <c r="J45" s="196">
        <v>165</v>
      </c>
      <c r="K45" s="197">
        <v>0</v>
      </c>
      <c r="L45" s="198">
        <f aca="true" t="shared" si="0" ref="L45:L59">J45*K45</f>
        <v>0</v>
      </c>
    </row>
    <row r="46" spans="6:12" s="191" customFormat="1" ht="24" outlineLevel="2">
      <c r="F46" s="192">
        <v>2</v>
      </c>
      <c r="G46" s="193" t="s">
        <v>1081</v>
      </c>
      <c r="H46" s="194" t="s">
        <v>1082</v>
      </c>
      <c r="I46" s="195" t="s">
        <v>1080</v>
      </c>
      <c r="J46" s="196">
        <v>465</v>
      </c>
      <c r="K46" s="197">
        <v>0</v>
      </c>
      <c r="L46" s="198">
        <f t="shared" si="0"/>
        <v>0</v>
      </c>
    </row>
    <row r="47" spans="6:12" s="191" customFormat="1" ht="24" outlineLevel="2">
      <c r="F47" s="192">
        <v>3</v>
      </c>
      <c r="G47" s="193" t="s">
        <v>1083</v>
      </c>
      <c r="H47" s="194" t="s">
        <v>1084</v>
      </c>
      <c r="I47" s="195" t="s">
        <v>1080</v>
      </c>
      <c r="J47" s="196">
        <v>285</v>
      </c>
      <c r="K47" s="197">
        <v>0</v>
      </c>
      <c r="L47" s="198">
        <f t="shared" si="0"/>
        <v>0</v>
      </c>
    </row>
    <row r="48" spans="6:12" s="191" customFormat="1" ht="24" outlineLevel="2">
      <c r="F48" s="192">
        <v>4</v>
      </c>
      <c r="G48" s="193" t="s">
        <v>1085</v>
      </c>
      <c r="H48" s="194" t="s">
        <v>1086</v>
      </c>
      <c r="I48" s="195" t="s">
        <v>1080</v>
      </c>
      <c r="J48" s="196">
        <v>100</v>
      </c>
      <c r="K48" s="197">
        <v>0</v>
      </c>
      <c r="L48" s="198">
        <f t="shared" si="0"/>
        <v>0</v>
      </c>
    </row>
    <row r="49" spans="6:12" s="191" customFormat="1" ht="24" outlineLevel="2">
      <c r="F49" s="192">
        <v>5</v>
      </c>
      <c r="G49" s="193" t="s">
        <v>1087</v>
      </c>
      <c r="H49" s="194" t="s">
        <v>1088</v>
      </c>
      <c r="I49" s="195" t="s">
        <v>1080</v>
      </c>
      <c r="J49" s="196">
        <v>45</v>
      </c>
      <c r="K49" s="197">
        <v>0</v>
      </c>
      <c r="L49" s="198">
        <f t="shared" si="0"/>
        <v>0</v>
      </c>
    </row>
    <row r="50" spans="6:12" s="191" customFormat="1" ht="24" outlineLevel="2">
      <c r="F50" s="192">
        <v>6</v>
      </c>
      <c r="G50" s="193" t="s">
        <v>1089</v>
      </c>
      <c r="H50" s="194" t="s">
        <v>1090</v>
      </c>
      <c r="I50" s="195" t="s">
        <v>1080</v>
      </c>
      <c r="J50" s="196">
        <v>15</v>
      </c>
      <c r="K50" s="197">
        <v>0</v>
      </c>
      <c r="L50" s="198">
        <f t="shared" si="0"/>
        <v>0</v>
      </c>
    </row>
    <row r="51" spans="6:12" s="191" customFormat="1" ht="24" outlineLevel="2">
      <c r="F51" s="192"/>
      <c r="G51" s="193" t="s">
        <v>1091</v>
      </c>
      <c r="H51" s="194" t="s">
        <v>1092</v>
      </c>
      <c r="I51" s="195" t="s">
        <v>1080</v>
      </c>
      <c r="J51" s="196">
        <v>15</v>
      </c>
      <c r="K51" s="197">
        <v>0</v>
      </c>
      <c r="L51" s="198">
        <f t="shared" si="0"/>
        <v>0</v>
      </c>
    </row>
    <row r="52" spans="6:12" s="191" customFormat="1" ht="24" outlineLevel="2">
      <c r="F52" s="192"/>
      <c r="G52" s="193" t="s">
        <v>1093</v>
      </c>
      <c r="H52" s="194" t="s">
        <v>1094</v>
      </c>
      <c r="I52" s="195" t="s">
        <v>1080</v>
      </c>
      <c r="J52" s="196">
        <v>5</v>
      </c>
      <c r="K52" s="197">
        <v>0</v>
      </c>
      <c r="L52" s="198">
        <f t="shared" si="0"/>
        <v>0</v>
      </c>
    </row>
    <row r="53" spans="6:12" s="191" customFormat="1" ht="24" outlineLevel="2">
      <c r="F53" s="192">
        <v>7</v>
      </c>
      <c r="G53" s="193" t="s">
        <v>1095</v>
      </c>
      <c r="H53" s="194" t="s">
        <v>1096</v>
      </c>
      <c r="I53" s="195" t="s">
        <v>1080</v>
      </c>
      <c r="J53" s="196">
        <v>25</v>
      </c>
      <c r="K53" s="197">
        <v>0</v>
      </c>
      <c r="L53" s="198">
        <f t="shared" si="0"/>
        <v>0</v>
      </c>
    </row>
    <row r="54" spans="6:12" s="191" customFormat="1" ht="24" outlineLevel="2">
      <c r="F54" s="192">
        <v>8</v>
      </c>
      <c r="G54" s="193" t="s">
        <v>1097</v>
      </c>
      <c r="H54" s="194" t="s">
        <v>1098</v>
      </c>
      <c r="I54" s="195" t="s">
        <v>1080</v>
      </c>
      <c r="J54" s="196">
        <v>40</v>
      </c>
      <c r="K54" s="197">
        <v>0</v>
      </c>
      <c r="L54" s="198">
        <f t="shared" si="0"/>
        <v>0</v>
      </c>
    </row>
    <row r="55" spans="6:12" s="191" customFormat="1" ht="24" outlineLevel="2">
      <c r="F55" s="192">
        <v>9</v>
      </c>
      <c r="G55" s="193" t="s">
        <v>1099</v>
      </c>
      <c r="H55" s="194" t="s">
        <v>1100</v>
      </c>
      <c r="I55" s="195" t="s">
        <v>1080</v>
      </c>
      <c r="J55" s="196">
        <v>30</v>
      </c>
      <c r="K55" s="197">
        <v>0</v>
      </c>
      <c r="L55" s="198">
        <f t="shared" si="0"/>
        <v>0</v>
      </c>
    </row>
    <row r="56" spans="6:12" s="191" customFormat="1" ht="24" outlineLevel="2">
      <c r="F56" s="192">
        <v>10</v>
      </c>
      <c r="G56" s="193" t="s">
        <v>1101</v>
      </c>
      <c r="H56" s="194" t="s">
        <v>1102</v>
      </c>
      <c r="I56" s="195" t="s">
        <v>1080</v>
      </c>
      <c r="J56" s="196">
        <v>50</v>
      </c>
      <c r="K56" s="197">
        <v>0</v>
      </c>
      <c r="L56" s="198">
        <f t="shared" si="0"/>
        <v>0</v>
      </c>
    </row>
    <row r="57" spans="6:12" s="191" customFormat="1" ht="24" outlineLevel="2">
      <c r="F57" s="192">
        <v>11</v>
      </c>
      <c r="G57" s="193" t="s">
        <v>1103</v>
      </c>
      <c r="H57" s="194" t="s">
        <v>1104</v>
      </c>
      <c r="I57" s="195" t="s">
        <v>1080</v>
      </c>
      <c r="J57" s="196">
        <v>20</v>
      </c>
      <c r="K57" s="197">
        <v>0</v>
      </c>
      <c r="L57" s="198">
        <f t="shared" si="0"/>
        <v>0</v>
      </c>
    </row>
    <row r="58" spans="6:12" s="191" customFormat="1" ht="24" outlineLevel="2">
      <c r="F58" s="192">
        <v>14</v>
      </c>
      <c r="G58" s="193" t="s">
        <v>1105</v>
      </c>
      <c r="H58" s="194" t="s">
        <v>1106</v>
      </c>
      <c r="I58" s="195" t="s">
        <v>1107</v>
      </c>
      <c r="J58" s="196">
        <v>50</v>
      </c>
      <c r="K58" s="197">
        <v>0</v>
      </c>
      <c r="L58" s="198">
        <f t="shared" si="0"/>
        <v>0</v>
      </c>
    </row>
    <row r="59" spans="6:12" s="199" customFormat="1" ht="12.75" customHeight="1" outlineLevel="2">
      <c r="F59" s="200"/>
      <c r="G59" s="201"/>
      <c r="H59" s="201"/>
      <c r="I59" s="202"/>
      <c r="J59" s="203">
        <v>0</v>
      </c>
      <c r="K59" s="204">
        <v>0</v>
      </c>
      <c r="L59" s="205">
        <f t="shared" si="0"/>
        <v>0</v>
      </c>
    </row>
    <row r="60" spans="6:12" s="186" customFormat="1" ht="16.5" customHeight="1" outlineLevel="1">
      <c r="F60" s="187"/>
      <c r="G60" s="176"/>
      <c r="H60" s="145" t="s">
        <v>1059</v>
      </c>
      <c r="I60" s="177"/>
      <c r="J60" s="188"/>
      <c r="K60" s="189"/>
      <c r="L60" s="190">
        <f>SUBTOTAL(9,L61:L92)</f>
        <v>0</v>
      </c>
    </row>
    <row r="61" spans="6:12" s="191" customFormat="1" ht="12" outlineLevel="2">
      <c r="F61" s="192">
        <v>1</v>
      </c>
      <c r="G61" s="193" t="s">
        <v>1108</v>
      </c>
      <c r="H61" s="194" t="s">
        <v>1109</v>
      </c>
      <c r="I61" s="195" t="s">
        <v>1080</v>
      </c>
      <c r="J61" s="196">
        <v>350</v>
      </c>
      <c r="K61" s="197">
        <v>0</v>
      </c>
      <c r="L61" s="198">
        <f aca="true" t="shared" si="1" ref="L61:L91">J61*K61</f>
        <v>0</v>
      </c>
    </row>
    <row r="62" spans="6:12" s="191" customFormat="1" ht="12" outlineLevel="2">
      <c r="F62" s="192">
        <v>2</v>
      </c>
      <c r="G62" s="193" t="s">
        <v>1110</v>
      </c>
      <c r="H62" s="194" t="s">
        <v>1111</v>
      </c>
      <c r="I62" s="195" t="s">
        <v>1080</v>
      </c>
      <c r="J62" s="196">
        <v>100</v>
      </c>
      <c r="K62" s="197">
        <v>0</v>
      </c>
      <c r="L62" s="198">
        <f t="shared" si="1"/>
        <v>0</v>
      </c>
    </row>
    <row r="63" spans="6:12" s="191" customFormat="1" ht="24" outlineLevel="2">
      <c r="F63" s="192">
        <v>3</v>
      </c>
      <c r="G63" s="193" t="s">
        <v>1112</v>
      </c>
      <c r="H63" s="194" t="s">
        <v>1113</v>
      </c>
      <c r="I63" s="195" t="s">
        <v>1080</v>
      </c>
      <c r="J63" s="196">
        <v>20</v>
      </c>
      <c r="K63" s="197">
        <v>0</v>
      </c>
      <c r="L63" s="198">
        <f t="shared" si="1"/>
        <v>0</v>
      </c>
    </row>
    <row r="64" spans="6:12" s="191" customFormat="1" ht="24" outlineLevel="2">
      <c r="F64" s="192">
        <v>4</v>
      </c>
      <c r="G64" s="193" t="s">
        <v>1114</v>
      </c>
      <c r="H64" s="194" t="s">
        <v>1115</v>
      </c>
      <c r="I64" s="195" t="s">
        <v>1080</v>
      </c>
      <c r="J64" s="196">
        <v>70</v>
      </c>
      <c r="K64" s="197">
        <v>0</v>
      </c>
      <c r="L64" s="198">
        <f t="shared" si="1"/>
        <v>0</v>
      </c>
    </row>
    <row r="65" spans="6:12" s="191" customFormat="1" ht="24" outlineLevel="2">
      <c r="F65" s="192">
        <v>5</v>
      </c>
      <c r="G65" s="193" t="s">
        <v>1116</v>
      </c>
      <c r="H65" s="194" t="s">
        <v>1117</v>
      </c>
      <c r="I65" s="195" t="s">
        <v>1080</v>
      </c>
      <c r="J65" s="196">
        <v>80</v>
      </c>
      <c r="K65" s="197">
        <v>0</v>
      </c>
      <c r="L65" s="198">
        <f t="shared" si="1"/>
        <v>0</v>
      </c>
    </row>
    <row r="66" spans="6:12" s="191" customFormat="1" ht="12" outlineLevel="2">
      <c r="F66" s="192">
        <v>6</v>
      </c>
      <c r="G66" s="193" t="s">
        <v>1118</v>
      </c>
      <c r="H66" s="194" t="s">
        <v>1119</v>
      </c>
      <c r="I66" s="195" t="s">
        <v>1080</v>
      </c>
      <c r="J66" s="196">
        <v>10</v>
      </c>
      <c r="K66" s="197">
        <v>0</v>
      </c>
      <c r="L66" s="198">
        <f t="shared" si="1"/>
        <v>0</v>
      </c>
    </row>
    <row r="67" spans="6:12" s="191" customFormat="1" ht="12" outlineLevel="2">
      <c r="F67" s="192">
        <v>7</v>
      </c>
      <c r="G67" s="193" t="s">
        <v>1120</v>
      </c>
      <c r="H67" s="194" t="s">
        <v>1121</v>
      </c>
      <c r="I67" s="195" t="s">
        <v>1080</v>
      </c>
      <c r="J67" s="196">
        <v>40</v>
      </c>
      <c r="K67" s="197">
        <v>0</v>
      </c>
      <c r="L67" s="198">
        <f t="shared" si="1"/>
        <v>0</v>
      </c>
    </row>
    <row r="68" spans="6:12" s="191" customFormat="1" ht="12" outlineLevel="2">
      <c r="F68" s="192">
        <v>8</v>
      </c>
      <c r="G68" s="193" t="s">
        <v>1122</v>
      </c>
      <c r="H68" s="194" t="s">
        <v>1123</v>
      </c>
      <c r="I68" s="195" t="s">
        <v>1080</v>
      </c>
      <c r="J68" s="196">
        <v>20</v>
      </c>
      <c r="K68" s="197">
        <v>0</v>
      </c>
      <c r="L68" s="198">
        <f t="shared" si="1"/>
        <v>0</v>
      </c>
    </row>
    <row r="69" spans="6:12" s="191" customFormat="1" ht="12" outlineLevel="2">
      <c r="F69" s="192">
        <v>9</v>
      </c>
      <c r="G69" s="193" t="s">
        <v>1124</v>
      </c>
      <c r="H69" s="194" t="s">
        <v>1125</v>
      </c>
      <c r="I69" s="195" t="s">
        <v>1080</v>
      </c>
      <c r="J69" s="196">
        <v>18</v>
      </c>
      <c r="K69" s="197">
        <v>0</v>
      </c>
      <c r="L69" s="198">
        <f t="shared" si="1"/>
        <v>0</v>
      </c>
    </row>
    <row r="70" spans="6:12" s="191" customFormat="1" ht="12" outlineLevel="2">
      <c r="F70" s="192">
        <v>10</v>
      </c>
      <c r="G70" s="193" t="s">
        <v>1126</v>
      </c>
      <c r="H70" s="194" t="s">
        <v>1127</v>
      </c>
      <c r="I70" s="195" t="s">
        <v>1080</v>
      </c>
      <c r="J70" s="196">
        <v>60</v>
      </c>
      <c r="K70" s="197">
        <v>0</v>
      </c>
      <c r="L70" s="198">
        <f t="shared" si="1"/>
        <v>0</v>
      </c>
    </row>
    <row r="71" spans="6:12" s="191" customFormat="1" ht="12" outlineLevel="2">
      <c r="F71" s="192">
        <v>11</v>
      </c>
      <c r="G71" s="193" t="s">
        <v>1128</v>
      </c>
      <c r="H71" s="194" t="s">
        <v>1129</v>
      </c>
      <c r="I71" s="195" t="s">
        <v>1080</v>
      </c>
      <c r="J71" s="196">
        <v>60</v>
      </c>
      <c r="K71" s="197">
        <v>0</v>
      </c>
      <c r="L71" s="198">
        <f t="shared" si="1"/>
        <v>0</v>
      </c>
    </row>
    <row r="72" spans="6:12" s="191" customFormat="1" ht="12" outlineLevel="2">
      <c r="F72" s="192">
        <v>12</v>
      </c>
      <c r="G72" s="193" t="s">
        <v>1130</v>
      </c>
      <c r="H72" s="194" t="s">
        <v>1131</v>
      </c>
      <c r="I72" s="195" t="s">
        <v>1080</v>
      </c>
      <c r="J72" s="196">
        <v>5</v>
      </c>
      <c r="K72" s="197">
        <v>0</v>
      </c>
      <c r="L72" s="198">
        <f t="shared" si="1"/>
        <v>0</v>
      </c>
    </row>
    <row r="73" spans="6:12" s="191" customFormat="1" ht="12" outlineLevel="2">
      <c r="F73" s="192">
        <v>13</v>
      </c>
      <c r="G73" s="193" t="s">
        <v>1132</v>
      </c>
      <c r="H73" s="194" t="s">
        <v>1133</v>
      </c>
      <c r="I73" s="195" t="s">
        <v>1080</v>
      </c>
      <c r="J73" s="196">
        <v>383</v>
      </c>
      <c r="K73" s="197">
        <v>0</v>
      </c>
      <c r="L73" s="198">
        <f t="shared" si="1"/>
        <v>0</v>
      </c>
    </row>
    <row r="74" spans="6:12" s="191" customFormat="1" ht="12" outlineLevel="2">
      <c r="F74" s="192">
        <v>14</v>
      </c>
      <c r="G74" s="193" t="s">
        <v>1134</v>
      </c>
      <c r="H74" s="194" t="s">
        <v>1135</v>
      </c>
      <c r="I74" s="195" t="s">
        <v>1107</v>
      </c>
      <c r="J74" s="196">
        <v>332</v>
      </c>
      <c r="K74" s="197">
        <v>0</v>
      </c>
      <c r="L74" s="198">
        <f t="shared" si="1"/>
        <v>0</v>
      </c>
    </row>
    <row r="75" spans="6:12" s="191" customFormat="1" ht="12" outlineLevel="2">
      <c r="F75" s="192">
        <v>15</v>
      </c>
      <c r="G75" s="193" t="s">
        <v>1136</v>
      </c>
      <c r="H75" s="194" t="s">
        <v>1137</v>
      </c>
      <c r="I75" s="195" t="s">
        <v>1107</v>
      </c>
      <c r="J75" s="196">
        <v>15</v>
      </c>
      <c r="K75" s="197">
        <v>0</v>
      </c>
      <c r="L75" s="198">
        <f t="shared" si="1"/>
        <v>0</v>
      </c>
    </row>
    <row r="76" spans="6:12" s="191" customFormat="1" ht="12" outlineLevel="2">
      <c r="F76" s="192">
        <v>16</v>
      </c>
      <c r="G76" s="193" t="s">
        <v>1138</v>
      </c>
      <c r="H76" s="194" t="s">
        <v>1139</v>
      </c>
      <c r="I76" s="195" t="s">
        <v>1107</v>
      </c>
      <c r="J76" s="196">
        <v>3</v>
      </c>
      <c r="K76" s="197">
        <v>0</v>
      </c>
      <c r="L76" s="198">
        <f t="shared" si="1"/>
        <v>0</v>
      </c>
    </row>
    <row r="77" spans="6:12" s="191" customFormat="1" ht="12" outlineLevel="2">
      <c r="F77" s="192">
        <v>17</v>
      </c>
      <c r="G77" s="193" t="s">
        <v>1140</v>
      </c>
      <c r="H77" s="194" t="s">
        <v>1141</v>
      </c>
      <c r="I77" s="195" t="s">
        <v>1107</v>
      </c>
      <c r="J77" s="196">
        <v>3</v>
      </c>
      <c r="K77" s="197">
        <v>0</v>
      </c>
      <c r="L77" s="198">
        <f t="shared" si="1"/>
        <v>0</v>
      </c>
    </row>
    <row r="78" spans="6:12" s="191" customFormat="1" ht="12" outlineLevel="2">
      <c r="F78" s="192">
        <v>18</v>
      </c>
      <c r="G78" s="193" t="s">
        <v>1142</v>
      </c>
      <c r="H78" s="194" t="s">
        <v>1143</v>
      </c>
      <c r="I78" s="195" t="s">
        <v>1107</v>
      </c>
      <c r="J78" s="196">
        <v>3</v>
      </c>
      <c r="K78" s="197">
        <v>0</v>
      </c>
      <c r="L78" s="198">
        <f t="shared" si="1"/>
        <v>0</v>
      </c>
    </row>
    <row r="79" spans="6:12" s="191" customFormat="1" ht="12" outlineLevel="2">
      <c r="F79" s="192">
        <v>19</v>
      </c>
      <c r="G79" s="193" t="s">
        <v>1144</v>
      </c>
      <c r="H79" s="194" t="s">
        <v>1145</v>
      </c>
      <c r="I79" s="195" t="s">
        <v>1080</v>
      </c>
      <c r="J79" s="196">
        <v>170</v>
      </c>
      <c r="K79" s="197">
        <v>0</v>
      </c>
      <c r="L79" s="198">
        <f t="shared" si="1"/>
        <v>0</v>
      </c>
    </row>
    <row r="80" spans="6:12" s="191" customFormat="1" ht="24" outlineLevel="2">
      <c r="F80" s="192">
        <v>20</v>
      </c>
      <c r="G80" s="193" t="s">
        <v>1146</v>
      </c>
      <c r="H80" s="194" t="s">
        <v>1147</v>
      </c>
      <c r="I80" s="195" t="s">
        <v>1107</v>
      </c>
      <c r="J80" s="196">
        <v>29</v>
      </c>
      <c r="K80" s="197">
        <v>0</v>
      </c>
      <c r="L80" s="198">
        <f t="shared" si="1"/>
        <v>0</v>
      </c>
    </row>
    <row r="81" spans="6:12" s="191" customFormat="1" ht="12" outlineLevel="2">
      <c r="F81" s="192">
        <v>21</v>
      </c>
      <c r="G81" s="193" t="s">
        <v>1148</v>
      </c>
      <c r="H81" s="194" t="s">
        <v>1149</v>
      </c>
      <c r="I81" s="195" t="s">
        <v>1107</v>
      </c>
      <c r="J81" s="196">
        <v>3</v>
      </c>
      <c r="K81" s="197">
        <v>0</v>
      </c>
      <c r="L81" s="198">
        <f t="shared" si="1"/>
        <v>0</v>
      </c>
    </row>
    <row r="82" spans="6:12" s="191" customFormat="1" ht="24" outlineLevel="2">
      <c r="F82" s="192">
        <v>22</v>
      </c>
      <c r="G82" s="193" t="s">
        <v>1150</v>
      </c>
      <c r="H82" s="194" t="s">
        <v>1151</v>
      </c>
      <c r="I82" s="195" t="s">
        <v>1107</v>
      </c>
      <c r="J82" s="196">
        <v>3</v>
      </c>
      <c r="K82" s="197">
        <v>0</v>
      </c>
      <c r="L82" s="198">
        <f t="shared" si="1"/>
        <v>0</v>
      </c>
    </row>
    <row r="83" spans="6:12" s="191" customFormat="1" ht="12" outlineLevel="2">
      <c r="F83" s="192">
        <v>23</v>
      </c>
      <c r="G83" s="193" t="s">
        <v>1152</v>
      </c>
      <c r="H83" s="194" t="s">
        <v>1153</v>
      </c>
      <c r="I83" s="195" t="s">
        <v>1107</v>
      </c>
      <c r="J83" s="196">
        <v>3</v>
      </c>
      <c r="K83" s="197">
        <v>0</v>
      </c>
      <c r="L83" s="198">
        <f t="shared" si="1"/>
        <v>0</v>
      </c>
    </row>
    <row r="84" spans="6:12" s="191" customFormat="1" ht="24" outlineLevel="2">
      <c r="F84" s="192">
        <v>24</v>
      </c>
      <c r="G84" s="193" t="s">
        <v>1154</v>
      </c>
      <c r="H84" s="194" t="s">
        <v>1155</v>
      </c>
      <c r="I84" s="195" t="s">
        <v>1107</v>
      </c>
      <c r="J84" s="196">
        <v>4</v>
      </c>
      <c r="K84" s="197">
        <v>0</v>
      </c>
      <c r="L84" s="198">
        <f t="shared" si="1"/>
        <v>0</v>
      </c>
    </row>
    <row r="85" spans="6:12" s="191" customFormat="1" ht="36" outlineLevel="2">
      <c r="F85" s="192">
        <v>25</v>
      </c>
      <c r="G85" s="193" t="s">
        <v>1156</v>
      </c>
      <c r="H85" s="194" t="s">
        <v>1157</v>
      </c>
      <c r="I85" s="195" t="s">
        <v>1107</v>
      </c>
      <c r="J85" s="196">
        <v>5</v>
      </c>
      <c r="K85" s="197">
        <v>0</v>
      </c>
      <c r="L85" s="198">
        <f t="shared" si="1"/>
        <v>0</v>
      </c>
    </row>
    <row r="86" spans="6:12" s="191" customFormat="1" ht="24" outlineLevel="2">
      <c r="F86" s="192">
        <v>26</v>
      </c>
      <c r="G86" s="193" t="s">
        <v>1158</v>
      </c>
      <c r="H86" s="194" t="s">
        <v>1159</v>
      </c>
      <c r="I86" s="195" t="s">
        <v>1107</v>
      </c>
      <c r="J86" s="196">
        <v>10</v>
      </c>
      <c r="K86" s="197">
        <v>0</v>
      </c>
      <c r="L86" s="198">
        <f t="shared" si="1"/>
        <v>0</v>
      </c>
    </row>
    <row r="87" spans="6:12" s="191" customFormat="1" ht="24" outlineLevel="2">
      <c r="F87" s="192">
        <v>27</v>
      </c>
      <c r="G87" s="193" t="s">
        <v>1160</v>
      </c>
      <c r="H87" s="194" t="s">
        <v>1161</v>
      </c>
      <c r="I87" s="195" t="s">
        <v>1107</v>
      </c>
      <c r="J87" s="196">
        <v>5</v>
      </c>
      <c r="K87" s="197">
        <v>0</v>
      </c>
      <c r="L87" s="198">
        <f t="shared" si="1"/>
        <v>0</v>
      </c>
    </row>
    <row r="88" spans="6:12" s="191" customFormat="1" ht="36" outlineLevel="2">
      <c r="F88" s="192">
        <v>28</v>
      </c>
      <c r="G88" s="193" t="s">
        <v>1162</v>
      </c>
      <c r="H88" s="194" t="s">
        <v>1163</v>
      </c>
      <c r="I88" s="195" t="s">
        <v>1107</v>
      </c>
      <c r="J88" s="196">
        <v>1</v>
      </c>
      <c r="K88" s="197">
        <v>0</v>
      </c>
      <c r="L88" s="198">
        <f t="shared" si="1"/>
        <v>0</v>
      </c>
    </row>
    <row r="89" spans="6:12" s="191" customFormat="1" ht="24" outlineLevel="2">
      <c r="F89" s="192">
        <v>29</v>
      </c>
      <c r="G89" s="193" t="s">
        <v>1164</v>
      </c>
      <c r="H89" s="194" t="s">
        <v>1165</v>
      </c>
      <c r="I89" s="195" t="s">
        <v>1107</v>
      </c>
      <c r="J89" s="196">
        <v>1</v>
      </c>
      <c r="K89" s="197">
        <v>0</v>
      </c>
      <c r="L89" s="198">
        <f t="shared" si="1"/>
        <v>0</v>
      </c>
    </row>
    <row r="90" spans="6:12" s="191" customFormat="1" ht="48" outlineLevel="2">
      <c r="F90" s="192">
        <v>30</v>
      </c>
      <c r="G90" s="193" t="s">
        <v>1166</v>
      </c>
      <c r="H90" s="194" t="s">
        <v>1167</v>
      </c>
      <c r="I90" s="195" t="s">
        <v>1107</v>
      </c>
      <c r="J90" s="196">
        <v>1</v>
      </c>
      <c r="K90" s="197">
        <v>0</v>
      </c>
      <c r="L90" s="198">
        <f t="shared" si="1"/>
        <v>0</v>
      </c>
    </row>
    <row r="91" spans="6:12" s="191" customFormat="1" ht="12" outlineLevel="2">
      <c r="F91" s="192">
        <v>31</v>
      </c>
      <c r="G91" s="193" t="s">
        <v>1168</v>
      </c>
      <c r="H91" s="194" t="s">
        <v>1169</v>
      </c>
      <c r="I91" s="195" t="s">
        <v>688</v>
      </c>
      <c r="J91" s="196">
        <v>0</v>
      </c>
      <c r="K91" s="197">
        <v>0</v>
      </c>
      <c r="L91" s="198">
        <f t="shared" si="1"/>
        <v>0</v>
      </c>
    </row>
    <row r="92" spans="6:12" s="199" customFormat="1" ht="12.75" customHeight="1" outlineLevel="2">
      <c r="F92" s="200"/>
      <c r="G92" s="201"/>
      <c r="H92" s="201"/>
      <c r="I92" s="202"/>
      <c r="J92" s="203"/>
      <c r="K92" s="204">
        <v>0</v>
      </c>
      <c r="L92" s="205"/>
    </row>
    <row r="93" spans="6:12" s="186" customFormat="1" ht="16.5" customHeight="1" outlineLevel="1">
      <c r="F93" s="187"/>
      <c r="G93" s="176"/>
      <c r="H93" s="145" t="s">
        <v>1060</v>
      </c>
      <c r="I93" s="177"/>
      <c r="J93" s="188"/>
      <c r="K93" s="189"/>
      <c r="L93" s="190">
        <f>SUBTOTAL(9,L94:L121)</f>
        <v>0</v>
      </c>
    </row>
    <row r="94" spans="6:12" s="191" customFormat="1" ht="12" outlineLevel="2">
      <c r="F94" s="192">
        <v>1</v>
      </c>
      <c r="G94" s="193" t="s">
        <v>1170</v>
      </c>
      <c r="H94" s="194" t="s">
        <v>1171</v>
      </c>
      <c r="I94" s="195" t="s">
        <v>1080</v>
      </c>
      <c r="J94" s="196">
        <v>50</v>
      </c>
      <c r="K94" s="197">
        <v>0</v>
      </c>
      <c r="L94" s="198">
        <f aca="true" t="shared" si="2" ref="L94:L120">J94*K94</f>
        <v>0</v>
      </c>
    </row>
    <row r="95" spans="6:12" s="191" customFormat="1" ht="12" outlineLevel="2">
      <c r="F95" s="192">
        <v>2</v>
      </c>
      <c r="G95" s="193" t="s">
        <v>1172</v>
      </c>
      <c r="H95" s="194" t="s">
        <v>1173</v>
      </c>
      <c r="I95" s="195" t="s">
        <v>1080</v>
      </c>
      <c r="J95" s="196">
        <v>350</v>
      </c>
      <c r="K95" s="197">
        <v>0</v>
      </c>
      <c r="L95" s="198">
        <f t="shared" si="2"/>
        <v>0</v>
      </c>
    </row>
    <row r="96" spans="6:12" s="191" customFormat="1" ht="24" outlineLevel="2">
      <c r="F96" s="192">
        <v>3</v>
      </c>
      <c r="G96" s="193" t="s">
        <v>1174</v>
      </c>
      <c r="H96" s="194" t="s">
        <v>1175</v>
      </c>
      <c r="I96" s="195" t="s">
        <v>1080</v>
      </c>
      <c r="J96" s="196">
        <v>310</v>
      </c>
      <c r="K96" s="197">
        <v>0</v>
      </c>
      <c r="L96" s="198">
        <f t="shared" si="2"/>
        <v>0</v>
      </c>
    </row>
    <row r="97" spans="6:12" s="191" customFormat="1" ht="24" outlineLevel="2">
      <c r="F97" s="192">
        <v>4</v>
      </c>
      <c r="G97" s="193" t="s">
        <v>1176</v>
      </c>
      <c r="H97" s="194" t="s">
        <v>1177</v>
      </c>
      <c r="I97" s="195" t="s">
        <v>1080</v>
      </c>
      <c r="J97" s="196">
        <v>140</v>
      </c>
      <c r="K97" s="197">
        <v>0</v>
      </c>
      <c r="L97" s="198">
        <f t="shared" si="2"/>
        <v>0</v>
      </c>
    </row>
    <row r="98" spans="6:12" s="191" customFormat="1" ht="24" outlineLevel="2">
      <c r="F98" s="192">
        <v>5</v>
      </c>
      <c r="G98" s="193" t="s">
        <v>1178</v>
      </c>
      <c r="H98" s="194" t="s">
        <v>1179</v>
      </c>
      <c r="I98" s="195" t="s">
        <v>1080</v>
      </c>
      <c r="J98" s="196">
        <v>75</v>
      </c>
      <c r="K98" s="197">
        <v>0</v>
      </c>
      <c r="L98" s="198">
        <f t="shared" si="2"/>
        <v>0</v>
      </c>
    </row>
    <row r="99" spans="6:12" s="191" customFormat="1" ht="24" outlineLevel="2">
      <c r="F99" s="192">
        <v>6</v>
      </c>
      <c r="G99" s="193" t="s">
        <v>1180</v>
      </c>
      <c r="H99" s="194" t="s">
        <v>1181</v>
      </c>
      <c r="I99" s="195" t="s">
        <v>1080</v>
      </c>
      <c r="J99" s="196">
        <v>65</v>
      </c>
      <c r="K99" s="197">
        <v>0</v>
      </c>
      <c r="L99" s="198">
        <f t="shared" si="2"/>
        <v>0</v>
      </c>
    </row>
    <row r="100" spans="6:12" s="191" customFormat="1" ht="24" outlineLevel="2">
      <c r="F100" s="192">
        <v>7</v>
      </c>
      <c r="G100" s="193" t="s">
        <v>1182</v>
      </c>
      <c r="H100" s="194" t="s">
        <v>1183</v>
      </c>
      <c r="I100" s="195" t="s">
        <v>1080</v>
      </c>
      <c r="J100" s="196">
        <v>35</v>
      </c>
      <c r="K100" s="197">
        <v>0</v>
      </c>
      <c r="L100" s="198">
        <f t="shared" si="2"/>
        <v>0</v>
      </c>
    </row>
    <row r="101" spans="6:12" s="191" customFormat="1" ht="24" outlineLevel="2">
      <c r="F101" s="192">
        <v>8</v>
      </c>
      <c r="G101" s="193" t="s">
        <v>1184</v>
      </c>
      <c r="H101" s="194" t="s">
        <v>1185</v>
      </c>
      <c r="I101" s="195" t="s">
        <v>1080</v>
      </c>
      <c r="J101" s="196">
        <v>5</v>
      </c>
      <c r="K101" s="197">
        <v>0</v>
      </c>
      <c r="L101" s="198">
        <f t="shared" si="2"/>
        <v>0</v>
      </c>
    </row>
    <row r="102" spans="6:12" s="191" customFormat="1" ht="12" outlineLevel="2">
      <c r="F102" s="192">
        <v>9</v>
      </c>
      <c r="G102" s="193" t="s">
        <v>1186</v>
      </c>
      <c r="H102" s="194" t="s">
        <v>1187</v>
      </c>
      <c r="I102" s="195" t="s">
        <v>1080</v>
      </c>
      <c r="J102" s="196">
        <v>630</v>
      </c>
      <c r="K102" s="197">
        <v>0</v>
      </c>
      <c r="L102" s="198">
        <f t="shared" si="2"/>
        <v>0</v>
      </c>
    </row>
    <row r="103" spans="6:12" s="191" customFormat="1" ht="12" outlineLevel="2">
      <c r="F103" s="192">
        <v>10</v>
      </c>
      <c r="G103" s="193" t="s">
        <v>1188</v>
      </c>
      <c r="H103" s="194" t="s">
        <v>1189</v>
      </c>
      <c r="I103" s="195" t="s">
        <v>1080</v>
      </c>
      <c r="J103" s="196">
        <v>630</v>
      </c>
      <c r="K103" s="197">
        <v>0</v>
      </c>
      <c r="L103" s="198">
        <f t="shared" si="2"/>
        <v>0</v>
      </c>
    </row>
    <row r="104" spans="6:12" s="206" customFormat="1" ht="12" outlineLevel="2">
      <c r="F104" s="192">
        <v>11</v>
      </c>
      <c r="G104" s="207" t="s">
        <v>1190</v>
      </c>
      <c r="H104" s="208" t="s">
        <v>1191</v>
      </c>
      <c r="I104" s="209" t="s">
        <v>1107</v>
      </c>
      <c r="J104" s="210">
        <v>15</v>
      </c>
      <c r="K104" s="211">
        <v>0</v>
      </c>
      <c r="L104" s="212">
        <f t="shared" si="2"/>
        <v>0</v>
      </c>
    </row>
    <row r="105" spans="6:12" s="206" customFormat="1" ht="12" outlineLevel="2">
      <c r="F105" s="192">
        <v>12</v>
      </c>
      <c r="G105" s="207" t="s">
        <v>1192</v>
      </c>
      <c r="H105" s="208" t="s">
        <v>1193</v>
      </c>
      <c r="I105" s="209" t="s">
        <v>1194</v>
      </c>
      <c r="J105" s="210">
        <v>33</v>
      </c>
      <c r="K105" s="211">
        <v>0</v>
      </c>
      <c r="L105" s="212">
        <f t="shared" si="2"/>
        <v>0</v>
      </c>
    </row>
    <row r="106" spans="6:12" s="206" customFormat="1" ht="12" outlineLevel="2">
      <c r="F106" s="192">
        <v>13</v>
      </c>
      <c r="G106" s="207" t="s">
        <v>1195</v>
      </c>
      <c r="H106" s="208" t="s">
        <v>1196</v>
      </c>
      <c r="I106" s="209" t="s">
        <v>1197</v>
      </c>
      <c r="J106" s="210">
        <v>3</v>
      </c>
      <c r="K106" s="211">
        <v>0</v>
      </c>
      <c r="L106" s="212">
        <f t="shared" si="2"/>
        <v>0</v>
      </c>
    </row>
    <row r="107" spans="6:12" s="206" customFormat="1" ht="24" outlineLevel="2">
      <c r="F107" s="192">
        <v>14</v>
      </c>
      <c r="G107" s="207" t="s">
        <v>1198</v>
      </c>
      <c r="H107" s="208" t="s">
        <v>1199</v>
      </c>
      <c r="I107" s="209" t="s">
        <v>1107</v>
      </c>
      <c r="J107" s="210">
        <v>7</v>
      </c>
      <c r="K107" s="211">
        <v>0</v>
      </c>
      <c r="L107" s="212">
        <f t="shared" si="2"/>
        <v>0</v>
      </c>
    </row>
    <row r="108" spans="6:12" s="206" customFormat="1" ht="24" outlineLevel="2">
      <c r="F108" s="192">
        <v>15</v>
      </c>
      <c r="G108" s="207" t="s">
        <v>1200</v>
      </c>
      <c r="H108" s="208" t="s">
        <v>1201</v>
      </c>
      <c r="I108" s="209" t="s">
        <v>1107</v>
      </c>
      <c r="J108" s="210">
        <v>13</v>
      </c>
      <c r="K108" s="211">
        <v>0</v>
      </c>
      <c r="L108" s="212">
        <f t="shared" si="2"/>
        <v>0</v>
      </c>
    </row>
    <row r="109" spans="6:12" s="206" customFormat="1" ht="24" outlineLevel="2">
      <c r="F109" s="192">
        <v>16</v>
      </c>
      <c r="G109" s="207" t="s">
        <v>1202</v>
      </c>
      <c r="H109" s="208" t="s">
        <v>1203</v>
      </c>
      <c r="I109" s="209" t="s">
        <v>1107</v>
      </c>
      <c r="J109" s="210">
        <v>2</v>
      </c>
      <c r="K109" s="211">
        <v>0</v>
      </c>
      <c r="L109" s="212">
        <f t="shared" si="2"/>
        <v>0</v>
      </c>
    </row>
    <row r="110" spans="6:12" s="206" customFormat="1" ht="24" outlineLevel="2">
      <c r="F110" s="192">
        <v>17</v>
      </c>
      <c r="G110" s="207" t="s">
        <v>1204</v>
      </c>
      <c r="H110" s="208" t="s">
        <v>1205</v>
      </c>
      <c r="I110" s="209" t="s">
        <v>1107</v>
      </c>
      <c r="J110" s="210">
        <v>2</v>
      </c>
      <c r="K110" s="211">
        <v>0</v>
      </c>
      <c r="L110" s="212">
        <f t="shared" si="2"/>
        <v>0</v>
      </c>
    </row>
    <row r="111" spans="6:12" s="206" customFormat="1" ht="24" outlineLevel="2">
      <c r="F111" s="192">
        <v>18</v>
      </c>
      <c r="G111" s="207" t="s">
        <v>1206</v>
      </c>
      <c r="H111" s="208" t="s">
        <v>1207</v>
      </c>
      <c r="I111" s="209" t="s">
        <v>1107</v>
      </c>
      <c r="J111" s="210">
        <v>3</v>
      </c>
      <c r="K111" s="211">
        <v>0</v>
      </c>
      <c r="L111" s="212">
        <f t="shared" si="2"/>
        <v>0</v>
      </c>
    </row>
    <row r="112" spans="6:12" s="206" customFormat="1" ht="24" outlineLevel="2">
      <c r="F112" s="192">
        <v>19</v>
      </c>
      <c r="G112" s="207" t="s">
        <v>1208</v>
      </c>
      <c r="H112" s="208" t="s">
        <v>1209</v>
      </c>
      <c r="I112" s="209" t="s">
        <v>1107</v>
      </c>
      <c r="J112" s="210">
        <v>1</v>
      </c>
      <c r="K112" s="211">
        <v>0</v>
      </c>
      <c r="L112" s="212">
        <f t="shared" si="2"/>
        <v>0</v>
      </c>
    </row>
    <row r="113" spans="6:12" s="206" customFormat="1" ht="12" outlineLevel="2">
      <c r="F113" s="192">
        <v>20</v>
      </c>
      <c r="G113" s="207" t="s">
        <v>1210</v>
      </c>
      <c r="H113" s="208" t="s">
        <v>1211</v>
      </c>
      <c r="I113" s="209" t="s">
        <v>1107</v>
      </c>
      <c r="J113" s="210">
        <v>1</v>
      </c>
      <c r="K113" s="211">
        <v>0</v>
      </c>
      <c r="L113" s="212">
        <f t="shared" si="2"/>
        <v>0</v>
      </c>
    </row>
    <row r="114" spans="6:12" s="206" customFormat="1" ht="12" outlineLevel="2">
      <c r="F114" s="192">
        <v>21</v>
      </c>
      <c r="G114" s="207" t="s">
        <v>1212</v>
      </c>
      <c r="H114" s="208" t="s">
        <v>1213</v>
      </c>
      <c r="I114" s="209" t="s">
        <v>1107</v>
      </c>
      <c r="J114" s="210">
        <v>1</v>
      </c>
      <c r="K114" s="211">
        <v>0</v>
      </c>
      <c r="L114" s="212">
        <f t="shared" si="2"/>
        <v>0</v>
      </c>
    </row>
    <row r="115" spans="6:12" s="206" customFormat="1" ht="12" outlineLevel="2">
      <c r="F115" s="192">
        <v>22</v>
      </c>
      <c r="G115" s="207" t="s">
        <v>1214</v>
      </c>
      <c r="H115" s="208" t="s">
        <v>1215</v>
      </c>
      <c r="I115" s="209" t="s">
        <v>1107</v>
      </c>
      <c r="J115" s="210">
        <v>1</v>
      </c>
      <c r="K115" s="211">
        <v>0</v>
      </c>
      <c r="L115" s="212">
        <f t="shared" si="2"/>
        <v>0</v>
      </c>
    </row>
    <row r="116" spans="6:12" s="206" customFormat="1" ht="12" outlineLevel="2">
      <c r="F116" s="192">
        <v>23</v>
      </c>
      <c r="G116" s="207" t="s">
        <v>1216</v>
      </c>
      <c r="H116" s="208" t="s">
        <v>1217</v>
      </c>
      <c r="I116" s="209" t="s">
        <v>1107</v>
      </c>
      <c r="J116" s="210">
        <v>1</v>
      </c>
      <c r="K116" s="211">
        <v>0</v>
      </c>
      <c r="L116" s="212">
        <f t="shared" si="2"/>
        <v>0</v>
      </c>
    </row>
    <row r="117" spans="6:12" s="191" customFormat="1" ht="24" outlineLevel="2">
      <c r="F117" s="192">
        <v>24</v>
      </c>
      <c r="G117" s="207" t="s">
        <v>1218</v>
      </c>
      <c r="H117" s="208" t="s">
        <v>1219</v>
      </c>
      <c r="I117" s="209" t="s">
        <v>1107</v>
      </c>
      <c r="J117" s="210">
        <v>1</v>
      </c>
      <c r="K117" s="211">
        <v>0</v>
      </c>
      <c r="L117" s="212">
        <f t="shared" si="2"/>
        <v>0</v>
      </c>
    </row>
    <row r="118" spans="6:12" s="191" customFormat="1" ht="24" outlineLevel="2">
      <c r="F118" s="192">
        <v>29</v>
      </c>
      <c r="G118" s="193" t="s">
        <v>1228</v>
      </c>
      <c r="H118" s="194" t="s">
        <v>1229</v>
      </c>
      <c r="I118" s="195" t="s">
        <v>1197</v>
      </c>
      <c r="J118" s="196">
        <v>4</v>
      </c>
      <c r="K118" s="197">
        <v>0</v>
      </c>
      <c r="L118" s="198">
        <f t="shared" si="2"/>
        <v>0</v>
      </c>
    </row>
    <row r="119" spans="6:12" s="191" customFormat="1" ht="24" outlineLevel="2">
      <c r="F119" s="192">
        <v>30</v>
      </c>
      <c r="G119" s="193" t="s">
        <v>1230</v>
      </c>
      <c r="H119" s="194" t="s">
        <v>1231</v>
      </c>
      <c r="I119" s="195" t="s">
        <v>1107</v>
      </c>
      <c r="J119" s="196">
        <v>1</v>
      </c>
      <c r="K119" s="197">
        <v>0</v>
      </c>
      <c r="L119" s="198">
        <f t="shared" si="2"/>
        <v>0</v>
      </c>
    </row>
    <row r="120" spans="6:12" s="191" customFormat="1" ht="12" outlineLevel="2">
      <c r="F120" s="192">
        <v>31</v>
      </c>
      <c r="G120" s="193" t="s">
        <v>1232</v>
      </c>
      <c r="H120" s="194" t="s">
        <v>1233</v>
      </c>
      <c r="I120" s="195" t="s">
        <v>688</v>
      </c>
      <c r="J120" s="196">
        <v>3.5</v>
      </c>
      <c r="K120" s="197">
        <v>0</v>
      </c>
      <c r="L120" s="198">
        <f t="shared" si="2"/>
        <v>0</v>
      </c>
    </row>
    <row r="121" spans="6:12" s="199" customFormat="1" ht="12.75" customHeight="1" outlineLevel="2">
      <c r="F121" s="200"/>
      <c r="G121" s="201"/>
      <c r="H121" s="201"/>
      <c r="I121" s="202"/>
      <c r="J121" s="203"/>
      <c r="K121" s="204">
        <v>0</v>
      </c>
      <c r="L121" s="205"/>
    </row>
    <row r="122" spans="6:12" s="186" customFormat="1" ht="16.5" customHeight="1" outlineLevel="1">
      <c r="F122" s="187"/>
      <c r="G122" s="176"/>
      <c r="H122" s="145" t="s">
        <v>1061</v>
      </c>
      <c r="I122" s="177"/>
      <c r="J122" s="188"/>
      <c r="K122" s="189"/>
      <c r="L122" s="190">
        <f>SUBTOTAL(9,L123:L143)</f>
        <v>0</v>
      </c>
    </row>
    <row r="123" spans="6:12" s="191" customFormat="1" ht="12" outlineLevel="2">
      <c r="F123" s="213">
        <v>1</v>
      </c>
      <c r="G123" s="207" t="s">
        <v>1234</v>
      </c>
      <c r="H123" s="208" t="s">
        <v>1235</v>
      </c>
      <c r="I123" s="209" t="s">
        <v>1197</v>
      </c>
      <c r="J123" s="210">
        <v>15</v>
      </c>
      <c r="K123" s="211">
        <v>0</v>
      </c>
      <c r="L123" s="212">
        <f aca="true" t="shared" si="3" ref="L123:L142">J123*K123</f>
        <v>0</v>
      </c>
    </row>
    <row r="124" spans="6:12" s="191" customFormat="1" ht="12" outlineLevel="2">
      <c r="F124" s="213">
        <v>2</v>
      </c>
      <c r="G124" s="207" t="s">
        <v>1236</v>
      </c>
      <c r="H124" s="208" t="s">
        <v>1237</v>
      </c>
      <c r="I124" s="209" t="s">
        <v>1197</v>
      </c>
      <c r="J124" s="210">
        <v>20</v>
      </c>
      <c r="K124" s="211">
        <v>0</v>
      </c>
      <c r="L124" s="212">
        <f t="shared" si="3"/>
        <v>0</v>
      </c>
    </row>
    <row r="125" spans="6:12" s="191" customFormat="1" ht="12" outlineLevel="2">
      <c r="F125" s="213">
        <v>3</v>
      </c>
      <c r="G125" s="193" t="s">
        <v>1238</v>
      </c>
      <c r="H125" s="194" t="s">
        <v>1239</v>
      </c>
      <c r="I125" s="195" t="s">
        <v>1107</v>
      </c>
      <c r="J125" s="196">
        <v>27</v>
      </c>
      <c r="K125" s="197">
        <v>0</v>
      </c>
      <c r="L125" s="198">
        <f t="shared" si="3"/>
        <v>0</v>
      </c>
    </row>
    <row r="126" spans="6:12" s="191" customFormat="1" ht="12" outlineLevel="2">
      <c r="F126" s="213">
        <v>4</v>
      </c>
      <c r="G126" s="193" t="s">
        <v>1240</v>
      </c>
      <c r="H126" s="194" t="s">
        <v>1241</v>
      </c>
      <c r="I126" s="195" t="s">
        <v>1107</v>
      </c>
      <c r="J126" s="196">
        <v>2</v>
      </c>
      <c r="K126" s="197">
        <v>0</v>
      </c>
      <c r="L126" s="198">
        <f t="shared" si="3"/>
        <v>0</v>
      </c>
    </row>
    <row r="127" spans="6:12" s="191" customFormat="1" ht="24" outlineLevel="2">
      <c r="F127" s="213">
        <v>5</v>
      </c>
      <c r="G127" s="193" t="s">
        <v>1242</v>
      </c>
      <c r="H127" s="194" t="s">
        <v>1243</v>
      </c>
      <c r="I127" s="195" t="s">
        <v>1107</v>
      </c>
      <c r="J127" s="196">
        <v>10</v>
      </c>
      <c r="K127" s="197">
        <v>0</v>
      </c>
      <c r="L127" s="198">
        <f t="shared" si="3"/>
        <v>0</v>
      </c>
    </row>
    <row r="128" spans="6:12" s="191" customFormat="1" ht="12" outlineLevel="2">
      <c r="F128" s="213">
        <v>6</v>
      </c>
      <c r="G128" s="193" t="s">
        <v>1244</v>
      </c>
      <c r="H128" s="194" t="s">
        <v>1245</v>
      </c>
      <c r="I128" s="195" t="s">
        <v>1107</v>
      </c>
      <c r="J128" s="196">
        <v>2</v>
      </c>
      <c r="K128" s="197">
        <v>0</v>
      </c>
      <c r="L128" s="198">
        <f t="shared" si="3"/>
        <v>0</v>
      </c>
    </row>
    <row r="129" spans="6:12" s="191" customFormat="1" ht="12" outlineLevel="2">
      <c r="F129" s="213">
        <v>7</v>
      </c>
      <c r="G129" s="193" t="s">
        <v>1246</v>
      </c>
      <c r="H129" s="194" t="s">
        <v>1247</v>
      </c>
      <c r="I129" s="195" t="s">
        <v>1107</v>
      </c>
      <c r="J129" s="196">
        <v>2</v>
      </c>
      <c r="K129" s="197">
        <v>0</v>
      </c>
      <c r="L129" s="198">
        <f t="shared" si="3"/>
        <v>0</v>
      </c>
    </row>
    <row r="130" spans="6:12" s="191" customFormat="1" ht="24" outlineLevel="2">
      <c r="F130" s="213">
        <v>8</v>
      </c>
      <c r="G130" s="193" t="s">
        <v>1248</v>
      </c>
      <c r="H130" s="194" t="s">
        <v>1249</v>
      </c>
      <c r="I130" s="195" t="s">
        <v>1107</v>
      </c>
      <c r="J130" s="196">
        <v>2</v>
      </c>
      <c r="K130" s="197">
        <v>0</v>
      </c>
      <c r="L130" s="198">
        <f t="shared" si="3"/>
        <v>0</v>
      </c>
    </row>
    <row r="131" spans="6:12" s="191" customFormat="1" ht="24" outlineLevel="2">
      <c r="F131" s="213">
        <v>9</v>
      </c>
      <c r="G131" s="193" t="s">
        <v>1250</v>
      </c>
      <c r="H131" s="194" t="s">
        <v>1251</v>
      </c>
      <c r="I131" s="195" t="s">
        <v>1107</v>
      </c>
      <c r="J131" s="196">
        <v>2</v>
      </c>
      <c r="K131" s="197">
        <v>0</v>
      </c>
      <c r="L131" s="198">
        <f t="shared" si="3"/>
        <v>0</v>
      </c>
    </row>
    <row r="132" spans="6:12" s="191" customFormat="1" ht="24" outlineLevel="2">
      <c r="F132" s="213">
        <v>10</v>
      </c>
      <c r="G132" s="193" t="s">
        <v>1252</v>
      </c>
      <c r="H132" s="194" t="s">
        <v>1253</v>
      </c>
      <c r="I132" s="195" t="s">
        <v>1107</v>
      </c>
      <c r="J132" s="196">
        <v>3</v>
      </c>
      <c r="K132" s="197">
        <v>0</v>
      </c>
      <c r="L132" s="198">
        <f t="shared" si="3"/>
        <v>0</v>
      </c>
    </row>
    <row r="133" spans="6:12" s="191" customFormat="1" ht="24" outlineLevel="2">
      <c r="F133" s="213">
        <v>11</v>
      </c>
      <c r="G133" s="193" t="s">
        <v>1254</v>
      </c>
      <c r="H133" s="194" t="s">
        <v>1255</v>
      </c>
      <c r="I133" s="195" t="s">
        <v>1107</v>
      </c>
      <c r="J133" s="196">
        <v>6</v>
      </c>
      <c r="K133" s="197">
        <v>0</v>
      </c>
      <c r="L133" s="198">
        <f t="shared" si="3"/>
        <v>0</v>
      </c>
    </row>
    <row r="134" spans="6:12" s="191" customFormat="1" ht="12" outlineLevel="2">
      <c r="F134" s="213">
        <v>12</v>
      </c>
      <c r="G134" s="207" t="s">
        <v>1256</v>
      </c>
      <c r="H134" s="208" t="s">
        <v>1257</v>
      </c>
      <c r="I134" s="209" t="s">
        <v>1107</v>
      </c>
      <c r="J134" s="210">
        <v>3</v>
      </c>
      <c r="K134" s="211">
        <v>0</v>
      </c>
      <c r="L134" s="212">
        <f t="shared" si="3"/>
        <v>0</v>
      </c>
    </row>
    <row r="135" spans="6:12" s="191" customFormat="1" ht="12" outlineLevel="2">
      <c r="F135" s="213">
        <v>13</v>
      </c>
      <c r="G135" s="193" t="s">
        <v>1258</v>
      </c>
      <c r="H135" s="194" t="s">
        <v>1259</v>
      </c>
      <c r="I135" s="195" t="s">
        <v>1197</v>
      </c>
      <c r="J135" s="196">
        <v>64</v>
      </c>
      <c r="K135" s="197">
        <v>0</v>
      </c>
      <c r="L135" s="198">
        <f t="shared" si="3"/>
        <v>0</v>
      </c>
    </row>
    <row r="136" spans="6:12" s="191" customFormat="1" ht="24" outlineLevel="2">
      <c r="F136" s="213">
        <v>14</v>
      </c>
      <c r="G136" s="193" t="s">
        <v>1260</v>
      </c>
      <c r="H136" s="194" t="s">
        <v>1261</v>
      </c>
      <c r="I136" s="195" t="s">
        <v>1197</v>
      </c>
      <c r="J136" s="196">
        <v>29</v>
      </c>
      <c r="K136" s="197">
        <v>0</v>
      </c>
      <c r="L136" s="198">
        <f t="shared" si="3"/>
        <v>0</v>
      </c>
    </row>
    <row r="137" spans="6:12" s="191" customFormat="1" ht="24" outlineLevel="2">
      <c r="F137" s="213">
        <v>15</v>
      </c>
      <c r="G137" s="193" t="s">
        <v>1262</v>
      </c>
      <c r="H137" s="194" t="s">
        <v>1263</v>
      </c>
      <c r="I137" s="195" t="s">
        <v>1197</v>
      </c>
      <c r="J137" s="196">
        <v>3</v>
      </c>
      <c r="K137" s="197">
        <v>0</v>
      </c>
      <c r="L137" s="198">
        <f t="shared" si="3"/>
        <v>0</v>
      </c>
    </row>
    <row r="138" spans="6:12" s="191" customFormat="1" ht="24" outlineLevel="2">
      <c r="F138" s="213">
        <v>16</v>
      </c>
      <c r="G138" s="193" t="s">
        <v>1264</v>
      </c>
      <c r="H138" s="194" t="s">
        <v>1265</v>
      </c>
      <c r="I138" s="195" t="s">
        <v>1197</v>
      </c>
      <c r="J138" s="196">
        <v>3</v>
      </c>
      <c r="K138" s="197">
        <v>0</v>
      </c>
      <c r="L138" s="198">
        <f t="shared" si="3"/>
        <v>0</v>
      </c>
    </row>
    <row r="139" spans="6:12" s="191" customFormat="1" ht="24" outlineLevel="2">
      <c r="F139" s="213">
        <v>17</v>
      </c>
      <c r="G139" s="193" t="s">
        <v>1266</v>
      </c>
      <c r="H139" s="194" t="s">
        <v>1267</v>
      </c>
      <c r="I139" s="195" t="s">
        <v>1197</v>
      </c>
      <c r="J139" s="196">
        <v>3</v>
      </c>
      <c r="K139" s="197">
        <v>0</v>
      </c>
      <c r="L139" s="198">
        <f t="shared" si="3"/>
        <v>0</v>
      </c>
    </row>
    <row r="140" spans="6:12" s="191" customFormat="1" ht="48" outlineLevel="2">
      <c r="F140" s="213">
        <v>18</v>
      </c>
      <c r="G140" s="193" t="s">
        <v>1268</v>
      </c>
      <c r="H140" s="194" t="s">
        <v>1269</v>
      </c>
      <c r="I140" s="195" t="s">
        <v>1197</v>
      </c>
      <c r="J140" s="196">
        <v>1</v>
      </c>
      <c r="K140" s="197">
        <v>0</v>
      </c>
      <c r="L140" s="198">
        <f t="shared" si="3"/>
        <v>0</v>
      </c>
    </row>
    <row r="141" spans="6:12" s="191" customFormat="1" ht="12" outlineLevel="2">
      <c r="F141" s="213">
        <v>19</v>
      </c>
      <c r="G141" s="193" t="s">
        <v>1270</v>
      </c>
      <c r="H141" s="194" t="s">
        <v>1271</v>
      </c>
      <c r="I141" s="195" t="s">
        <v>1107</v>
      </c>
      <c r="J141" s="196">
        <v>12</v>
      </c>
      <c r="K141" s="197">
        <v>0</v>
      </c>
      <c r="L141" s="198">
        <f t="shared" si="3"/>
        <v>0</v>
      </c>
    </row>
    <row r="142" spans="6:12" s="191" customFormat="1" ht="12" outlineLevel="2">
      <c r="F142" s="213">
        <v>20</v>
      </c>
      <c r="G142" s="193" t="s">
        <v>1272</v>
      </c>
      <c r="H142" s="194" t="s">
        <v>1273</v>
      </c>
      <c r="I142" s="195" t="s">
        <v>688</v>
      </c>
      <c r="J142" s="196">
        <v>0</v>
      </c>
      <c r="K142" s="197">
        <v>0</v>
      </c>
      <c r="L142" s="198">
        <f t="shared" si="3"/>
        <v>0</v>
      </c>
    </row>
    <row r="143" spans="6:12" s="199" customFormat="1" ht="12.75" customHeight="1" outlineLevel="2">
      <c r="F143" s="200"/>
      <c r="G143" s="201"/>
      <c r="H143" s="201"/>
      <c r="I143" s="202"/>
      <c r="J143" s="203">
        <v>0</v>
      </c>
      <c r="K143" s="204"/>
      <c r="L143" s="205"/>
    </row>
    <row r="144" spans="6:12" s="186" customFormat="1" ht="16.5" customHeight="1" outlineLevel="1">
      <c r="F144" s="187"/>
      <c r="G144" s="176"/>
      <c r="H144" s="145" t="s">
        <v>1062</v>
      </c>
      <c r="I144" s="177"/>
      <c r="J144" s="188"/>
      <c r="K144" s="189"/>
      <c r="L144" s="190">
        <f>SUBTOTAL(9,L145:L149)</f>
        <v>0</v>
      </c>
    </row>
    <row r="145" spans="6:12" s="191" customFormat="1" ht="24" outlineLevel="2">
      <c r="F145" s="192">
        <v>1</v>
      </c>
      <c r="G145" s="193" t="s">
        <v>1274</v>
      </c>
      <c r="H145" s="194" t="s">
        <v>1275</v>
      </c>
      <c r="I145" s="195" t="s">
        <v>1107</v>
      </c>
      <c r="J145" s="196">
        <v>13</v>
      </c>
      <c r="K145" s="197">
        <v>0</v>
      </c>
      <c r="L145" s="198">
        <f>J145*K145</f>
        <v>0</v>
      </c>
    </row>
    <row r="146" spans="6:12" s="191" customFormat="1" ht="24" outlineLevel="2">
      <c r="F146" s="192">
        <v>2</v>
      </c>
      <c r="G146" s="193" t="s">
        <v>1276</v>
      </c>
      <c r="H146" s="194" t="s">
        <v>1277</v>
      </c>
      <c r="I146" s="195" t="s">
        <v>1107</v>
      </c>
      <c r="J146" s="196">
        <v>2</v>
      </c>
      <c r="K146" s="197">
        <v>0</v>
      </c>
      <c r="L146" s="198">
        <f>J146*K146</f>
        <v>0</v>
      </c>
    </row>
    <row r="147" spans="6:12" s="191" customFormat="1" ht="24" outlineLevel="2">
      <c r="F147" s="192">
        <v>3</v>
      </c>
      <c r="G147" s="193" t="s">
        <v>1278</v>
      </c>
      <c r="H147" s="194" t="s">
        <v>1279</v>
      </c>
      <c r="I147" s="195" t="s">
        <v>1107</v>
      </c>
      <c r="J147" s="196">
        <v>15</v>
      </c>
      <c r="K147" s="197">
        <v>0</v>
      </c>
      <c r="L147" s="198">
        <f>J147*K147</f>
        <v>0</v>
      </c>
    </row>
    <row r="148" spans="6:12" s="191" customFormat="1" ht="12" outlineLevel="2">
      <c r="F148" s="192">
        <v>4</v>
      </c>
      <c r="G148" s="193" t="s">
        <v>1280</v>
      </c>
      <c r="H148" s="194" t="s">
        <v>1281</v>
      </c>
      <c r="I148" s="195" t="s">
        <v>1197</v>
      </c>
      <c r="J148" s="196">
        <v>15</v>
      </c>
      <c r="K148" s="197">
        <v>0</v>
      </c>
      <c r="L148" s="198">
        <f>J148*K148</f>
        <v>0</v>
      </c>
    </row>
    <row r="149" spans="6:15" s="191" customFormat="1" ht="24" outlineLevel="2">
      <c r="F149" s="192">
        <v>5</v>
      </c>
      <c r="G149" s="193" t="s">
        <v>1282</v>
      </c>
      <c r="H149" s="194" t="s">
        <v>1283</v>
      </c>
      <c r="I149" s="195" t="s">
        <v>688</v>
      </c>
      <c r="J149" s="196">
        <v>0</v>
      </c>
      <c r="K149" s="197">
        <v>0</v>
      </c>
      <c r="L149" s="198">
        <f>J149*K149</f>
        <v>0</v>
      </c>
      <c r="O149" s="214"/>
    </row>
    <row r="150" spans="6:12" s="199" customFormat="1" ht="12.75" customHeight="1" outlineLevel="1">
      <c r="F150" s="200"/>
      <c r="G150" s="201"/>
      <c r="H150" s="201"/>
      <c r="I150" s="202"/>
      <c r="J150" s="203">
        <v>0</v>
      </c>
      <c r="K150" s="204"/>
      <c r="L150" s="205"/>
    </row>
    <row r="151" spans="6:12" s="199" customFormat="1" ht="12.75" customHeight="1" outlineLevel="1">
      <c r="F151" s="200"/>
      <c r="G151" s="201"/>
      <c r="H151" s="201"/>
      <c r="I151" s="202"/>
      <c r="J151" s="203"/>
      <c r="K151" s="204"/>
      <c r="L151" s="205"/>
    </row>
    <row r="152" spans="6:12" s="186" customFormat="1" ht="16.5" customHeight="1" outlineLevel="1">
      <c r="F152" s="187"/>
      <c r="G152" s="176"/>
      <c r="H152" s="145" t="s">
        <v>1284</v>
      </c>
      <c r="I152" s="177"/>
      <c r="J152" s="188"/>
      <c r="K152" s="189"/>
      <c r="L152" s="190">
        <f>SUBTOTAL(9,L153:L162)</f>
        <v>0</v>
      </c>
    </row>
    <row r="153" spans="6:15" s="191" customFormat="1" ht="24" outlineLevel="2">
      <c r="F153" s="192">
        <v>1</v>
      </c>
      <c r="G153" s="193" t="s">
        <v>1285</v>
      </c>
      <c r="H153" s="194" t="s">
        <v>1286</v>
      </c>
      <c r="I153" s="195" t="s">
        <v>1080</v>
      </c>
      <c r="J153" s="196">
        <v>40</v>
      </c>
      <c r="K153" s="197">
        <v>0</v>
      </c>
      <c r="L153" s="198">
        <f>J153*K153</f>
        <v>0</v>
      </c>
      <c r="O153" s="214"/>
    </row>
    <row r="154" spans="6:15" s="191" customFormat="1" ht="24" outlineLevel="2">
      <c r="F154" s="192">
        <v>2</v>
      </c>
      <c r="G154" s="193" t="s">
        <v>1287</v>
      </c>
      <c r="H154" s="194" t="s">
        <v>1288</v>
      </c>
      <c r="I154" s="195" t="s">
        <v>1080</v>
      </c>
      <c r="J154" s="196">
        <v>1</v>
      </c>
      <c r="K154" s="197">
        <v>0</v>
      </c>
      <c r="L154" s="198">
        <f aca="true" t="shared" si="4" ref="L154:L161">J154*K154</f>
        <v>0</v>
      </c>
      <c r="O154" s="214"/>
    </row>
    <row r="155" spans="6:15" s="191" customFormat="1" ht="24" outlineLevel="2">
      <c r="F155" s="192">
        <v>3</v>
      </c>
      <c r="G155" s="193" t="s">
        <v>1289</v>
      </c>
      <c r="H155" s="194" t="s">
        <v>1290</v>
      </c>
      <c r="I155" s="195" t="s">
        <v>1080</v>
      </c>
      <c r="J155" s="196">
        <v>40</v>
      </c>
      <c r="K155" s="197">
        <v>0</v>
      </c>
      <c r="L155" s="198">
        <f t="shared" si="4"/>
        <v>0</v>
      </c>
      <c r="O155" s="214"/>
    </row>
    <row r="156" spans="6:15" s="191" customFormat="1" ht="24" outlineLevel="2">
      <c r="F156" s="192">
        <v>4</v>
      </c>
      <c r="G156" s="193" t="s">
        <v>1291</v>
      </c>
      <c r="H156" s="194" t="s">
        <v>1292</v>
      </c>
      <c r="I156" s="195" t="s">
        <v>1080</v>
      </c>
      <c r="J156" s="196">
        <v>2</v>
      </c>
      <c r="K156" s="197">
        <v>0</v>
      </c>
      <c r="L156" s="198">
        <f t="shared" si="4"/>
        <v>0</v>
      </c>
      <c r="O156" s="214"/>
    </row>
    <row r="157" spans="6:15" s="191" customFormat="1" ht="24" outlineLevel="2">
      <c r="F157" s="192">
        <v>5</v>
      </c>
      <c r="G157" s="193" t="s">
        <v>1293</v>
      </c>
      <c r="H157" s="194" t="s">
        <v>1294</v>
      </c>
      <c r="I157" s="195" t="s">
        <v>1107</v>
      </c>
      <c r="J157" s="196">
        <v>3</v>
      </c>
      <c r="K157" s="197">
        <v>0</v>
      </c>
      <c r="L157" s="198">
        <f t="shared" si="4"/>
        <v>0</v>
      </c>
      <c r="O157" s="214"/>
    </row>
    <row r="158" spans="6:15" s="191" customFormat="1" ht="12" outlineLevel="2">
      <c r="F158" s="192">
        <v>6</v>
      </c>
      <c r="G158" s="215" t="s">
        <v>1295</v>
      </c>
      <c r="H158" s="216" t="s">
        <v>1296</v>
      </c>
      <c r="I158" s="217" t="s">
        <v>1107</v>
      </c>
      <c r="J158" s="218">
        <v>3</v>
      </c>
      <c r="K158" s="219">
        <v>0</v>
      </c>
      <c r="L158" s="220">
        <f t="shared" si="4"/>
        <v>0</v>
      </c>
      <c r="O158" s="214"/>
    </row>
    <row r="159" spans="6:15" s="191" customFormat="1" ht="24" outlineLevel="2">
      <c r="F159" s="192">
        <v>7</v>
      </c>
      <c r="G159" s="215" t="s">
        <v>1297</v>
      </c>
      <c r="H159" s="216" t="s">
        <v>1298</v>
      </c>
      <c r="I159" s="217" t="s">
        <v>1107</v>
      </c>
      <c r="J159" s="218">
        <v>1</v>
      </c>
      <c r="K159" s="219">
        <v>0</v>
      </c>
      <c r="L159" s="220">
        <f t="shared" si="4"/>
        <v>0</v>
      </c>
      <c r="O159" s="214"/>
    </row>
    <row r="160" spans="6:15" s="191" customFormat="1" ht="24" outlineLevel="2">
      <c r="F160" s="192">
        <v>8</v>
      </c>
      <c r="G160" s="215" t="s">
        <v>1299</v>
      </c>
      <c r="H160" s="216" t="s">
        <v>1300</v>
      </c>
      <c r="I160" s="217" t="s">
        <v>1107</v>
      </c>
      <c r="J160" s="218">
        <v>1</v>
      </c>
      <c r="K160" s="219">
        <v>0</v>
      </c>
      <c r="L160" s="220">
        <f t="shared" si="4"/>
        <v>0</v>
      </c>
      <c r="O160" s="214"/>
    </row>
    <row r="161" spans="6:15" s="191" customFormat="1" ht="12" outlineLevel="2">
      <c r="F161" s="192"/>
      <c r="G161" s="193" t="s">
        <v>1301</v>
      </c>
      <c r="H161" s="194" t="s">
        <v>1302</v>
      </c>
      <c r="I161" s="195" t="s">
        <v>1107</v>
      </c>
      <c r="J161" s="196">
        <v>3</v>
      </c>
      <c r="K161" s="197">
        <v>0</v>
      </c>
      <c r="L161" s="198">
        <f t="shared" si="4"/>
        <v>0</v>
      </c>
      <c r="O161" s="214"/>
    </row>
    <row r="162" spans="6:12" s="191" customFormat="1" ht="12" outlineLevel="2">
      <c r="F162" s="213">
        <v>12</v>
      </c>
      <c r="G162" s="221" t="s">
        <v>1303</v>
      </c>
      <c r="H162" s="208" t="s">
        <v>1304</v>
      </c>
      <c r="I162" s="209" t="s">
        <v>688</v>
      </c>
      <c r="J162" s="210">
        <v>0</v>
      </c>
      <c r="K162" s="212">
        <v>0</v>
      </c>
      <c r="L162" s="212">
        <f>J162*K162</f>
        <v>0</v>
      </c>
    </row>
  </sheetData>
  <mergeCells count="1">
    <mergeCell ref="G26:L2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7"/>
  <sheetViews>
    <sheetView workbookViewId="0" topLeftCell="F7">
      <selection activeCell="L12" sqref="L12"/>
    </sheetView>
  </sheetViews>
  <sheetFormatPr defaultColWidth="9.140625" defaultRowHeight="15" outlineLevelRow="2"/>
  <cols>
    <col min="1" max="5" width="9.140625" style="0" hidden="1" customWidth="1"/>
    <col min="6" max="6" width="5.421875" style="138" customWidth="1"/>
    <col min="7" max="7" width="14.28125" style="225" customWidth="1"/>
    <col min="8" max="8" width="48.140625" style="139" customWidth="1"/>
    <col min="9" max="9" width="4.28125" style="140" customWidth="1"/>
    <col min="10" max="10" width="9.7109375" style="141" customWidth="1"/>
    <col min="11" max="11" width="9.57421875" style="142" customWidth="1"/>
    <col min="12" max="12" width="15.7109375" style="143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4.28125" style="0" customWidth="1"/>
    <col min="264" max="264" width="48.140625" style="0" customWidth="1"/>
    <col min="265" max="265" width="4.28125" style="0" customWidth="1"/>
    <col min="266" max="266" width="9.7109375" style="0" customWidth="1"/>
    <col min="267" max="267" width="9.57421875" style="0" customWidth="1"/>
    <col min="268" max="268" width="15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4.28125" style="0" customWidth="1"/>
    <col min="520" max="520" width="48.140625" style="0" customWidth="1"/>
    <col min="521" max="521" width="4.28125" style="0" customWidth="1"/>
    <col min="522" max="522" width="9.7109375" style="0" customWidth="1"/>
    <col min="523" max="523" width="9.57421875" style="0" customWidth="1"/>
    <col min="524" max="524" width="15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4.28125" style="0" customWidth="1"/>
    <col min="776" max="776" width="48.140625" style="0" customWidth="1"/>
    <col min="777" max="777" width="4.28125" style="0" customWidth="1"/>
    <col min="778" max="778" width="9.7109375" style="0" customWidth="1"/>
    <col min="779" max="779" width="9.57421875" style="0" customWidth="1"/>
    <col min="780" max="780" width="15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4.28125" style="0" customWidth="1"/>
    <col min="1032" max="1032" width="48.140625" style="0" customWidth="1"/>
    <col min="1033" max="1033" width="4.28125" style="0" customWidth="1"/>
    <col min="1034" max="1034" width="9.7109375" style="0" customWidth="1"/>
    <col min="1035" max="1035" width="9.57421875" style="0" customWidth="1"/>
    <col min="1036" max="1036" width="15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4.28125" style="0" customWidth="1"/>
    <col min="1288" max="1288" width="48.140625" style="0" customWidth="1"/>
    <col min="1289" max="1289" width="4.28125" style="0" customWidth="1"/>
    <col min="1290" max="1290" width="9.7109375" style="0" customWidth="1"/>
    <col min="1291" max="1291" width="9.57421875" style="0" customWidth="1"/>
    <col min="1292" max="1292" width="15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4.28125" style="0" customWidth="1"/>
    <col min="1544" max="1544" width="48.140625" style="0" customWidth="1"/>
    <col min="1545" max="1545" width="4.28125" style="0" customWidth="1"/>
    <col min="1546" max="1546" width="9.7109375" style="0" customWidth="1"/>
    <col min="1547" max="1547" width="9.57421875" style="0" customWidth="1"/>
    <col min="1548" max="1548" width="15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4.28125" style="0" customWidth="1"/>
    <col min="1800" max="1800" width="48.140625" style="0" customWidth="1"/>
    <col min="1801" max="1801" width="4.28125" style="0" customWidth="1"/>
    <col min="1802" max="1802" width="9.7109375" style="0" customWidth="1"/>
    <col min="1803" max="1803" width="9.57421875" style="0" customWidth="1"/>
    <col min="1804" max="1804" width="15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4.28125" style="0" customWidth="1"/>
    <col min="2056" max="2056" width="48.140625" style="0" customWidth="1"/>
    <col min="2057" max="2057" width="4.28125" style="0" customWidth="1"/>
    <col min="2058" max="2058" width="9.7109375" style="0" customWidth="1"/>
    <col min="2059" max="2059" width="9.57421875" style="0" customWidth="1"/>
    <col min="2060" max="2060" width="15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4.28125" style="0" customWidth="1"/>
    <col min="2312" max="2312" width="48.140625" style="0" customWidth="1"/>
    <col min="2313" max="2313" width="4.28125" style="0" customWidth="1"/>
    <col min="2314" max="2314" width="9.7109375" style="0" customWidth="1"/>
    <col min="2315" max="2315" width="9.57421875" style="0" customWidth="1"/>
    <col min="2316" max="2316" width="15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4.28125" style="0" customWidth="1"/>
    <col min="2568" max="2568" width="48.140625" style="0" customWidth="1"/>
    <col min="2569" max="2569" width="4.28125" style="0" customWidth="1"/>
    <col min="2570" max="2570" width="9.7109375" style="0" customWidth="1"/>
    <col min="2571" max="2571" width="9.57421875" style="0" customWidth="1"/>
    <col min="2572" max="2572" width="15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4.28125" style="0" customWidth="1"/>
    <col min="2824" max="2824" width="48.140625" style="0" customWidth="1"/>
    <col min="2825" max="2825" width="4.28125" style="0" customWidth="1"/>
    <col min="2826" max="2826" width="9.7109375" style="0" customWidth="1"/>
    <col min="2827" max="2827" width="9.57421875" style="0" customWidth="1"/>
    <col min="2828" max="2828" width="15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4.28125" style="0" customWidth="1"/>
    <col min="3080" max="3080" width="48.140625" style="0" customWidth="1"/>
    <col min="3081" max="3081" width="4.28125" style="0" customWidth="1"/>
    <col min="3082" max="3082" width="9.7109375" style="0" customWidth="1"/>
    <col min="3083" max="3083" width="9.57421875" style="0" customWidth="1"/>
    <col min="3084" max="3084" width="15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4.28125" style="0" customWidth="1"/>
    <col min="3336" max="3336" width="48.140625" style="0" customWidth="1"/>
    <col min="3337" max="3337" width="4.28125" style="0" customWidth="1"/>
    <col min="3338" max="3338" width="9.7109375" style="0" customWidth="1"/>
    <col min="3339" max="3339" width="9.57421875" style="0" customWidth="1"/>
    <col min="3340" max="3340" width="15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4.28125" style="0" customWidth="1"/>
    <col min="3592" max="3592" width="48.140625" style="0" customWidth="1"/>
    <col min="3593" max="3593" width="4.28125" style="0" customWidth="1"/>
    <col min="3594" max="3594" width="9.7109375" style="0" customWidth="1"/>
    <col min="3595" max="3595" width="9.57421875" style="0" customWidth="1"/>
    <col min="3596" max="3596" width="15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4.28125" style="0" customWidth="1"/>
    <col min="3848" max="3848" width="48.140625" style="0" customWidth="1"/>
    <col min="3849" max="3849" width="4.28125" style="0" customWidth="1"/>
    <col min="3850" max="3850" width="9.7109375" style="0" customWidth="1"/>
    <col min="3851" max="3851" width="9.57421875" style="0" customWidth="1"/>
    <col min="3852" max="3852" width="15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4.28125" style="0" customWidth="1"/>
    <col min="4104" max="4104" width="48.140625" style="0" customWidth="1"/>
    <col min="4105" max="4105" width="4.28125" style="0" customWidth="1"/>
    <col min="4106" max="4106" width="9.7109375" style="0" customWidth="1"/>
    <col min="4107" max="4107" width="9.57421875" style="0" customWidth="1"/>
    <col min="4108" max="4108" width="15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4.28125" style="0" customWidth="1"/>
    <col min="4360" max="4360" width="48.140625" style="0" customWidth="1"/>
    <col min="4361" max="4361" width="4.28125" style="0" customWidth="1"/>
    <col min="4362" max="4362" width="9.7109375" style="0" customWidth="1"/>
    <col min="4363" max="4363" width="9.57421875" style="0" customWidth="1"/>
    <col min="4364" max="4364" width="15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4.28125" style="0" customWidth="1"/>
    <col min="4616" max="4616" width="48.140625" style="0" customWidth="1"/>
    <col min="4617" max="4617" width="4.28125" style="0" customWidth="1"/>
    <col min="4618" max="4618" width="9.7109375" style="0" customWidth="1"/>
    <col min="4619" max="4619" width="9.57421875" style="0" customWidth="1"/>
    <col min="4620" max="4620" width="15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4.28125" style="0" customWidth="1"/>
    <col min="4872" max="4872" width="48.140625" style="0" customWidth="1"/>
    <col min="4873" max="4873" width="4.28125" style="0" customWidth="1"/>
    <col min="4874" max="4874" width="9.7109375" style="0" customWidth="1"/>
    <col min="4875" max="4875" width="9.57421875" style="0" customWidth="1"/>
    <col min="4876" max="4876" width="15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4.28125" style="0" customWidth="1"/>
    <col min="5128" max="5128" width="48.140625" style="0" customWidth="1"/>
    <col min="5129" max="5129" width="4.28125" style="0" customWidth="1"/>
    <col min="5130" max="5130" width="9.7109375" style="0" customWidth="1"/>
    <col min="5131" max="5131" width="9.57421875" style="0" customWidth="1"/>
    <col min="5132" max="5132" width="15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4.28125" style="0" customWidth="1"/>
    <col min="5384" max="5384" width="48.140625" style="0" customWidth="1"/>
    <col min="5385" max="5385" width="4.28125" style="0" customWidth="1"/>
    <col min="5386" max="5386" width="9.7109375" style="0" customWidth="1"/>
    <col min="5387" max="5387" width="9.57421875" style="0" customWidth="1"/>
    <col min="5388" max="5388" width="15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4.28125" style="0" customWidth="1"/>
    <col min="5640" max="5640" width="48.140625" style="0" customWidth="1"/>
    <col min="5641" max="5641" width="4.28125" style="0" customWidth="1"/>
    <col min="5642" max="5642" width="9.7109375" style="0" customWidth="1"/>
    <col min="5643" max="5643" width="9.57421875" style="0" customWidth="1"/>
    <col min="5644" max="5644" width="15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4.28125" style="0" customWidth="1"/>
    <col min="5896" max="5896" width="48.140625" style="0" customWidth="1"/>
    <col min="5897" max="5897" width="4.28125" style="0" customWidth="1"/>
    <col min="5898" max="5898" width="9.7109375" style="0" customWidth="1"/>
    <col min="5899" max="5899" width="9.57421875" style="0" customWidth="1"/>
    <col min="5900" max="5900" width="15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4.28125" style="0" customWidth="1"/>
    <col min="6152" max="6152" width="48.140625" style="0" customWidth="1"/>
    <col min="6153" max="6153" width="4.28125" style="0" customWidth="1"/>
    <col min="6154" max="6154" width="9.7109375" style="0" customWidth="1"/>
    <col min="6155" max="6155" width="9.57421875" style="0" customWidth="1"/>
    <col min="6156" max="6156" width="15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4.28125" style="0" customWidth="1"/>
    <col min="6408" max="6408" width="48.140625" style="0" customWidth="1"/>
    <col min="6409" max="6409" width="4.28125" style="0" customWidth="1"/>
    <col min="6410" max="6410" width="9.7109375" style="0" customWidth="1"/>
    <col min="6411" max="6411" width="9.57421875" style="0" customWidth="1"/>
    <col min="6412" max="6412" width="15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4.28125" style="0" customWidth="1"/>
    <col min="6664" max="6664" width="48.140625" style="0" customWidth="1"/>
    <col min="6665" max="6665" width="4.28125" style="0" customWidth="1"/>
    <col min="6666" max="6666" width="9.7109375" style="0" customWidth="1"/>
    <col min="6667" max="6667" width="9.57421875" style="0" customWidth="1"/>
    <col min="6668" max="6668" width="15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4.28125" style="0" customWidth="1"/>
    <col min="6920" max="6920" width="48.140625" style="0" customWidth="1"/>
    <col min="6921" max="6921" width="4.28125" style="0" customWidth="1"/>
    <col min="6922" max="6922" width="9.7109375" style="0" customWidth="1"/>
    <col min="6923" max="6923" width="9.57421875" style="0" customWidth="1"/>
    <col min="6924" max="6924" width="15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4.28125" style="0" customWidth="1"/>
    <col min="7176" max="7176" width="48.140625" style="0" customWidth="1"/>
    <col min="7177" max="7177" width="4.28125" style="0" customWidth="1"/>
    <col min="7178" max="7178" width="9.7109375" style="0" customWidth="1"/>
    <col min="7179" max="7179" width="9.57421875" style="0" customWidth="1"/>
    <col min="7180" max="7180" width="15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4.28125" style="0" customWidth="1"/>
    <col min="7432" max="7432" width="48.140625" style="0" customWidth="1"/>
    <col min="7433" max="7433" width="4.28125" style="0" customWidth="1"/>
    <col min="7434" max="7434" width="9.7109375" style="0" customWidth="1"/>
    <col min="7435" max="7435" width="9.57421875" style="0" customWidth="1"/>
    <col min="7436" max="7436" width="15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4.28125" style="0" customWidth="1"/>
    <col min="7688" max="7688" width="48.140625" style="0" customWidth="1"/>
    <col min="7689" max="7689" width="4.28125" style="0" customWidth="1"/>
    <col min="7690" max="7690" width="9.7109375" style="0" customWidth="1"/>
    <col min="7691" max="7691" width="9.57421875" style="0" customWidth="1"/>
    <col min="7692" max="7692" width="15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4.28125" style="0" customWidth="1"/>
    <col min="7944" max="7944" width="48.140625" style="0" customWidth="1"/>
    <col min="7945" max="7945" width="4.28125" style="0" customWidth="1"/>
    <col min="7946" max="7946" width="9.7109375" style="0" customWidth="1"/>
    <col min="7947" max="7947" width="9.57421875" style="0" customWidth="1"/>
    <col min="7948" max="7948" width="15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4.28125" style="0" customWidth="1"/>
    <col min="8200" max="8200" width="48.140625" style="0" customWidth="1"/>
    <col min="8201" max="8201" width="4.28125" style="0" customWidth="1"/>
    <col min="8202" max="8202" width="9.7109375" style="0" customWidth="1"/>
    <col min="8203" max="8203" width="9.57421875" style="0" customWidth="1"/>
    <col min="8204" max="8204" width="15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4.28125" style="0" customWidth="1"/>
    <col min="8456" max="8456" width="48.140625" style="0" customWidth="1"/>
    <col min="8457" max="8457" width="4.28125" style="0" customWidth="1"/>
    <col min="8458" max="8458" width="9.7109375" style="0" customWidth="1"/>
    <col min="8459" max="8459" width="9.57421875" style="0" customWidth="1"/>
    <col min="8460" max="8460" width="15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4.28125" style="0" customWidth="1"/>
    <col min="8712" max="8712" width="48.140625" style="0" customWidth="1"/>
    <col min="8713" max="8713" width="4.28125" style="0" customWidth="1"/>
    <col min="8714" max="8714" width="9.7109375" style="0" customWidth="1"/>
    <col min="8715" max="8715" width="9.57421875" style="0" customWidth="1"/>
    <col min="8716" max="8716" width="15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4.28125" style="0" customWidth="1"/>
    <col min="8968" max="8968" width="48.140625" style="0" customWidth="1"/>
    <col min="8969" max="8969" width="4.28125" style="0" customWidth="1"/>
    <col min="8970" max="8970" width="9.7109375" style="0" customWidth="1"/>
    <col min="8971" max="8971" width="9.57421875" style="0" customWidth="1"/>
    <col min="8972" max="8972" width="15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4.28125" style="0" customWidth="1"/>
    <col min="9224" max="9224" width="48.140625" style="0" customWidth="1"/>
    <col min="9225" max="9225" width="4.28125" style="0" customWidth="1"/>
    <col min="9226" max="9226" width="9.7109375" style="0" customWidth="1"/>
    <col min="9227" max="9227" width="9.57421875" style="0" customWidth="1"/>
    <col min="9228" max="9228" width="15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4.28125" style="0" customWidth="1"/>
    <col min="9480" max="9480" width="48.140625" style="0" customWidth="1"/>
    <col min="9481" max="9481" width="4.28125" style="0" customWidth="1"/>
    <col min="9482" max="9482" width="9.7109375" style="0" customWidth="1"/>
    <col min="9483" max="9483" width="9.57421875" style="0" customWidth="1"/>
    <col min="9484" max="9484" width="15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4.28125" style="0" customWidth="1"/>
    <col min="9736" max="9736" width="48.140625" style="0" customWidth="1"/>
    <col min="9737" max="9737" width="4.28125" style="0" customWidth="1"/>
    <col min="9738" max="9738" width="9.7109375" style="0" customWidth="1"/>
    <col min="9739" max="9739" width="9.57421875" style="0" customWidth="1"/>
    <col min="9740" max="9740" width="15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4.28125" style="0" customWidth="1"/>
    <col min="9992" max="9992" width="48.140625" style="0" customWidth="1"/>
    <col min="9993" max="9993" width="4.28125" style="0" customWidth="1"/>
    <col min="9994" max="9994" width="9.7109375" style="0" customWidth="1"/>
    <col min="9995" max="9995" width="9.57421875" style="0" customWidth="1"/>
    <col min="9996" max="9996" width="15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4.28125" style="0" customWidth="1"/>
    <col min="10248" max="10248" width="48.140625" style="0" customWidth="1"/>
    <col min="10249" max="10249" width="4.28125" style="0" customWidth="1"/>
    <col min="10250" max="10250" width="9.7109375" style="0" customWidth="1"/>
    <col min="10251" max="10251" width="9.57421875" style="0" customWidth="1"/>
    <col min="10252" max="10252" width="15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4.28125" style="0" customWidth="1"/>
    <col min="10504" max="10504" width="48.140625" style="0" customWidth="1"/>
    <col min="10505" max="10505" width="4.28125" style="0" customWidth="1"/>
    <col min="10506" max="10506" width="9.7109375" style="0" customWidth="1"/>
    <col min="10507" max="10507" width="9.57421875" style="0" customWidth="1"/>
    <col min="10508" max="10508" width="15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4.28125" style="0" customWidth="1"/>
    <col min="10760" max="10760" width="48.140625" style="0" customWidth="1"/>
    <col min="10761" max="10761" width="4.28125" style="0" customWidth="1"/>
    <col min="10762" max="10762" width="9.7109375" style="0" customWidth="1"/>
    <col min="10763" max="10763" width="9.57421875" style="0" customWidth="1"/>
    <col min="10764" max="10764" width="15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4.28125" style="0" customWidth="1"/>
    <col min="11016" max="11016" width="48.140625" style="0" customWidth="1"/>
    <col min="11017" max="11017" width="4.28125" style="0" customWidth="1"/>
    <col min="11018" max="11018" width="9.7109375" style="0" customWidth="1"/>
    <col min="11019" max="11019" width="9.57421875" style="0" customWidth="1"/>
    <col min="11020" max="11020" width="15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4.28125" style="0" customWidth="1"/>
    <col min="11272" max="11272" width="48.140625" style="0" customWidth="1"/>
    <col min="11273" max="11273" width="4.28125" style="0" customWidth="1"/>
    <col min="11274" max="11274" width="9.7109375" style="0" customWidth="1"/>
    <col min="11275" max="11275" width="9.57421875" style="0" customWidth="1"/>
    <col min="11276" max="11276" width="15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4.28125" style="0" customWidth="1"/>
    <col min="11528" max="11528" width="48.140625" style="0" customWidth="1"/>
    <col min="11529" max="11529" width="4.28125" style="0" customWidth="1"/>
    <col min="11530" max="11530" width="9.7109375" style="0" customWidth="1"/>
    <col min="11531" max="11531" width="9.57421875" style="0" customWidth="1"/>
    <col min="11532" max="11532" width="15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4.28125" style="0" customWidth="1"/>
    <col min="11784" max="11784" width="48.140625" style="0" customWidth="1"/>
    <col min="11785" max="11785" width="4.28125" style="0" customWidth="1"/>
    <col min="11786" max="11786" width="9.7109375" style="0" customWidth="1"/>
    <col min="11787" max="11787" width="9.57421875" style="0" customWidth="1"/>
    <col min="11788" max="11788" width="15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4.28125" style="0" customWidth="1"/>
    <col min="12040" max="12040" width="48.140625" style="0" customWidth="1"/>
    <col min="12041" max="12041" width="4.28125" style="0" customWidth="1"/>
    <col min="12042" max="12042" width="9.7109375" style="0" customWidth="1"/>
    <col min="12043" max="12043" width="9.57421875" style="0" customWidth="1"/>
    <col min="12044" max="12044" width="15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4.28125" style="0" customWidth="1"/>
    <col min="12296" max="12296" width="48.140625" style="0" customWidth="1"/>
    <col min="12297" max="12297" width="4.28125" style="0" customWidth="1"/>
    <col min="12298" max="12298" width="9.7109375" style="0" customWidth="1"/>
    <col min="12299" max="12299" width="9.57421875" style="0" customWidth="1"/>
    <col min="12300" max="12300" width="15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4.28125" style="0" customWidth="1"/>
    <col min="12552" max="12552" width="48.140625" style="0" customWidth="1"/>
    <col min="12553" max="12553" width="4.28125" style="0" customWidth="1"/>
    <col min="12554" max="12554" width="9.7109375" style="0" customWidth="1"/>
    <col min="12555" max="12555" width="9.57421875" style="0" customWidth="1"/>
    <col min="12556" max="12556" width="15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4.28125" style="0" customWidth="1"/>
    <col min="12808" max="12808" width="48.140625" style="0" customWidth="1"/>
    <col min="12809" max="12809" width="4.28125" style="0" customWidth="1"/>
    <col min="12810" max="12810" width="9.7109375" style="0" customWidth="1"/>
    <col min="12811" max="12811" width="9.57421875" style="0" customWidth="1"/>
    <col min="12812" max="12812" width="15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4.28125" style="0" customWidth="1"/>
    <col min="13064" max="13064" width="48.140625" style="0" customWidth="1"/>
    <col min="13065" max="13065" width="4.28125" style="0" customWidth="1"/>
    <col min="13066" max="13066" width="9.7109375" style="0" customWidth="1"/>
    <col min="13067" max="13067" width="9.57421875" style="0" customWidth="1"/>
    <col min="13068" max="13068" width="15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4.28125" style="0" customWidth="1"/>
    <col min="13320" max="13320" width="48.140625" style="0" customWidth="1"/>
    <col min="13321" max="13321" width="4.28125" style="0" customWidth="1"/>
    <col min="13322" max="13322" width="9.7109375" style="0" customWidth="1"/>
    <col min="13323" max="13323" width="9.57421875" style="0" customWidth="1"/>
    <col min="13324" max="13324" width="15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4.28125" style="0" customWidth="1"/>
    <col min="13576" max="13576" width="48.140625" style="0" customWidth="1"/>
    <col min="13577" max="13577" width="4.28125" style="0" customWidth="1"/>
    <col min="13578" max="13578" width="9.7109375" style="0" customWidth="1"/>
    <col min="13579" max="13579" width="9.57421875" style="0" customWidth="1"/>
    <col min="13580" max="13580" width="15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4.28125" style="0" customWidth="1"/>
    <col min="13832" max="13832" width="48.140625" style="0" customWidth="1"/>
    <col min="13833" max="13833" width="4.28125" style="0" customWidth="1"/>
    <col min="13834" max="13834" width="9.7109375" style="0" customWidth="1"/>
    <col min="13835" max="13835" width="9.57421875" style="0" customWidth="1"/>
    <col min="13836" max="13836" width="15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4.28125" style="0" customWidth="1"/>
    <col min="14088" max="14088" width="48.140625" style="0" customWidth="1"/>
    <col min="14089" max="14089" width="4.28125" style="0" customWidth="1"/>
    <col min="14090" max="14090" width="9.7109375" style="0" customWidth="1"/>
    <col min="14091" max="14091" width="9.57421875" style="0" customWidth="1"/>
    <col min="14092" max="14092" width="15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4.28125" style="0" customWidth="1"/>
    <col min="14344" max="14344" width="48.140625" style="0" customWidth="1"/>
    <col min="14345" max="14345" width="4.28125" style="0" customWidth="1"/>
    <col min="14346" max="14346" width="9.7109375" style="0" customWidth="1"/>
    <col min="14347" max="14347" width="9.57421875" style="0" customWidth="1"/>
    <col min="14348" max="14348" width="15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4.28125" style="0" customWidth="1"/>
    <col min="14600" max="14600" width="48.140625" style="0" customWidth="1"/>
    <col min="14601" max="14601" width="4.28125" style="0" customWidth="1"/>
    <col min="14602" max="14602" width="9.7109375" style="0" customWidth="1"/>
    <col min="14603" max="14603" width="9.57421875" style="0" customWidth="1"/>
    <col min="14604" max="14604" width="15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4.28125" style="0" customWidth="1"/>
    <col min="14856" max="14856" width="48.140625" style="0" customWidth="1"/>
    <col min="14857" max="14857" width="4.28125" style="0" customWidth="1"/>
    <col min="14858" max="14858" width="9.7109375" style="0" customWidth="1"/>
    <col min="14859" max="14859" width="9.57421875" style="0" customWidth="1"/>
    <col min="14860" max="14860" width="15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4.28125" style="0" customWidth="1"/>
    <col min="15112" max="15112" width="48.140625" style="0" customWidth="1"/>
    <col min="15113" max="15113" width="4.28125" style="0" customWidth="1"/>
    <col min="15114" max="15114" width="9.7109375" style="0" customWidth="1"/>
    <col min="15115" max="15115" width="9.57421875" style="0" customWidth="1"/>
    <col min="15116" max="15116" width="15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4.28125" style="0" customWidth="1"/>
    <col min="15368" max="15368" width="48.140625" style="0" customWidth="1"/>
    <col min="15369" max="15369" width="4.28125" style="0" customWidth="1"/>
    <col min="15370" max="15370" width="9.7109375" style="0" customWidth="1"/>
    <col min="15371" max="15371" width="9.57421875" style="0" customWidth="1"/>
    <col min="15372" max="15372" width="15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4.28125" style="0" customWidth="1"/>
    <col min="15624" max="15624" width="48.140625" style="0" customWidth="1"/>
    <col min="15625" max="15625" width="4.28125" style="0" customWidth="1"/>
    <col min="15626" max="15626" width="9.7109375" style="0" customWidth="1"/>
    <col min="15627" max="15627" width="9.57421875" style="0" customWidth="1"/>
    <col min="15628" max="15628" width="15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4.28125" style="0" customWidth="1"/>
    <col min="15880" max="15880" width="48.140625" style="0" customWidth="1"/>
    <col min="15881" max="15881" width="4.28125" style="0" customWidth="1"/>
    <col min="15882" max="15882" width="9.7109375" style="0" customWidth="1"/>
    <col min="15883" max="15883" width="9.57421875" style="0" customWidth="1"/>
    <col min="15884" max="15884" width="15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4.28125" style="0" customWidth="1"/>
    <col min="16136" max="16136" width="48.140625" style="0" customWidth="1"/>
    <col min="16137" max="16137" width="4.28125" style="0" customWidth="1"/>
    <col min="16138" max="16138" width="9.7109375" style="0" customWidth="1"/>
    <col min="16139" max="16139" width="9.57421875" style="0" customWidth="1"/>
    <col min="16140" max="16140" width="15.7109375" style="0" customWidth="1"/>
    <col min="16141" max="16141" width="9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7:12" ht="20.25" customHeight="1">
      <c r="G9" s="440" t="s">
        <v>1055</v>
      </c>
      <c r="H9" s="440"/>
      <c r="I9" s="440"/>
      <c r="J9" s="440"/>
      <c r="K9" s="440"/>
      <c r="L9" s="440"/>
    </row>
    <row r="10" ht="15">
      <c r="G10" s="144" t="s">
        <v>1513</v>
      </c>
    </row>
    <row r="11" spans="7:12" ht="15">
      <c r="G11" s="145" t="s">
        <v>1057</v>
      </c>
      <c r="L11" s="146">
        <f>L18</f>
        <v>0</v>
      </c>
    </row>
    <row r="12" spans="1:12" ht="15">
      <c r="A12" s="226"/>
      <c r="B12" s="226"/>
      <c r="C12" s="226"/>
      <c r="D12" s="226"/>
      <c r="E12" s="226"/>
      <c r="F12" s="154"/>
      <c r="G12" s="155" t="s">
        <v>1514</v>
      </c>
      <c r="H12" s="156"/>
      <c r="I12" s="157"/>
      <c r="J12" s="158"/>
      <c r="K12" s="159"/>
      <c r="L12" s="160">
        <f>L22</f>
        <v>0</v>
      </c>
    </row>
    <row r="13" spans="7:12" ht="15">
      <c r="G13" s="139"/>
      <c r="J13" s="161" t="s">
        <v>1064</v>
      </c>
      <c r="L13" s="146">
        <f>SUM(L11:L12)</f>
        <v>0</v>
      </c>
    </row>
    <row r="14" spans="6:12" ht="15.75">
      <c r="F14" s="162"/>
      <c r="G14" s="164"/>
      <c r="H14" s="164"/>
      <c r="I14" s="164"/>
      <c r="J14" s="165"/>
      <c r="K14" s="166"/>
      <c r="L14" s="167"/>
    </row>
    <row r="15" spans="6:12" s="168" customFormat="1" ht="13.5" thickBot="1">
      <c r="F15" s="169" t="s">
        <v>1065</v>
      </c>
      <c r="G15" s="222" t="s">
        <v>1066</v>
      </c>
      <c r="H15" s="171" t="s">
        <v>1067</v>
      </c>
      <c r="I15" s="172" t="s">
        <v>1068</v>
      </c>
      <c r="J15" s="169" t="s">
        <v>1069</v>
      </c>
      <c r="K15" s="169" t="s">
        <v>1070</v>
      </c>
      <c r="L15" s="173" t="s">
        <v>1071</v>
      </c>
    </row>
    <row r="16" spans="6:12" ht="15">
      <c r="F16" s="174"/>
      <c r="G16" s="223"/>
      <c r="H16" s="176"/>
      <c r="I16" s="177"/>
      <c r="J16" s="174"/>
      <c r="K16" s="174"/>
      <c r="L16" s="178"/>
    </row>
    <row r="17" spans="6:12" s="179" customFormat="1" ht="18.75" customHeight="1">
      <c r="F17" s="180"/>
      <c r="G17" s="144"/>
      <c r="H17" s="144" t="s">
        <v>1513</v>
      </c>
      <c r="I17" s="182"/>
      <c r="J17" s="183"/>
      <c r="K17" s="184"/>
      <c r="L17" s="185">
        <f>L18+L22</f>
        <v>0</v>
      </c>
    </row>
    <row r="18" spans="6:12" s="186" customFormat="1" ht="16.5" customHeight="1" outlineLevel="1">
      <c r="F18" s="187"/>
      <c r="G18" s="145"/>
      <c r="H18" s="145" t="s">
        <v>1057</v>
      </c>
      <c r="I18" s="177"/>
      <c r="J18" s="188"/>
      <c r="K18" s="189"/>
      <c r="L18" s="190">
        <f>SUBTOTAL(9,L19:L21)</f>
        <v>0</v>
      </c>
    </row>
    <row r="19" spans="6:12" s="191" customFormat="1" ht="48.75" customHeight="1" outlineLevel="2">
      <c r="F19" s="192">
        <v>1</v>
      </c>
      <c r="G19" s="224" t="s">
        <v>1515</v>
      </c>
      <c r="H19" s="194" t="s">
        <v>2363</v>
      </c>
      <c r="I19" s="195" t="s">
        <v>2359</v>
      </c>
      <c r="J19" s="196">
        <v>20</v>
      </c>
      <c r="K19" s="197">
        <v>0</v>
      </c>
      <c r="L19" s="198">
        <f>J19*K19</f>
        <v>0</v>
      </c>
    </row>
    <row r="20" spans="6:12" s="191" customFormat="1" ht="24" outlineLevel="2">
      <c r="F20" s="192">
        <v>3</v>
      </c>
      <c r="G20" s="224" t="s">
        <v>1516</v>
      </c>
      <c r="H20" s="194" t="s">
        <v>1517</v>
      </c>
      <c r="I20" s="195" t="s">
        <v>4</v>
      </c>
      <c r="J20" s="196">
        <f>L19</f>
        <v>0</v>
      </c>
      <c r="K20" s="436">
        <v>0</v>
      </c>
      <c r="L20" s="198">
        <f>J20*K20</f>
        <v>0</v>
      </c>
    </row>
    <row r="21" spans="6:12" s="199" customFormat="1" ht="12.75" customHeight="1" outlineLevel="2">
      <c r="F21" s="200"/>
      <c r="G21" s="202"/>
      <c r="H21" s="201"/>
      <c r="I21" s="202"/>
      <c r="J21" s="203"/>
      <c r="K21" s="204"/>
      <c r="L21" s="205"/>
    </row>
    <row r="22" spans="6:12" s="186" customFormat="1" ht="16.5" customHeight="1" outlineLevel="1">
      <c r="F22" s="187"/>
      <c r="G22" s="145"/>
      <c r="H22" s="145" t="s">
        <v>1514</v>
      </c>
      <c r="I22" s="177"/>
      <c r="J22" s="188"/>
      <c r="K22" s="189"/>
      <c r="L22" s="190">
        <f>SUBTOTAL(9,L23:L33)</f>
        <v>0</v>
      </c>
    </row>
    <row r="23" spans="6:12" s="191" customFormat="1" ht="12" outlineLevel="2">
      <c r="F23" s="192">
        <v>1</v>
      </c>
      <c r="G23" s="224" t="s">
        <v>1518</v>
      </c>
      <c r="H23" s="194" t="s">
        <v>1519</v>
      </c>
      <c r="I23" s="195" t="s">
        <v>1107</v>
      </c>
      <c r="J23" s="196">
        <v>12</v>
      </c>
      <c r="K23" s="197">
        <v>0</v>
      </c>
      <c r="L23" s="198">
        <f aca="true" t="shared" si="0" ref="L23:L32">J23*K23</f>
        <v>0</v>
      </c>
    </row>
    <row r="24" spans="6:12" s="191" customFormat="1" ht="12" outlineLevel="2">
      <c r="F24" s="192">
        <v>2</v>
      </c>
      <c r="G24" s="224" t="s">
        <v>1520</v>
      </c>
      <c r="H24" s="194" t="s">
        <v>1521</v>
      </c>
      <c r="I24" s="195" t="s">
        <v>1107</v>
      </c>
      <c r="J24" s="196">
        <v>10</v>
      </c>
      <c r="K24" s="197">
        <v>0</v>
      </c>
      <c r="L24" s="198">
        <f t="shared" si="0"/>
        <v>0</v>
      </c>
    </row>
    <row r="25" spans="6:12" s="191" customFormat="1" ht="36" outlineLevel="2">
      <c r="F25" s="192">
        <v>3</v>
      </c>
      <c r="G25" s="224" t="s">
        <v>1522</v>
      </c>
      <c r="H25" s="194" t="s">
        <v>1523</v>
      </c>
      <c r="I25" s="195" t="s">
        <v>1107</v>
      </c>
      <c r="J25" s="196">
        <v>2</v>
      </c>
      <c r="K25" s="197">
        <v>0</v>
      </c>
      <c r="L25" s="198">
        <f t="shared" si="0"/>
        <v>0</v>
      </c>
    </row>
    <row r="26" spans="6:12" s="191" customFormat="1" ht="24" outlineLevel="2">
      <c r="F26" s="192">
        <v>4</v>
      </c>
      <c r="G26" s="224" t="s">
        <v>1524</v>
      </c>
      <c r="H26" s="194" t="s">
        <v>1525</v>
      </c>
      <c r="I26" s="195" t="s">
        <v>1107</v>
      </c>
      <c r="J26" s="196">
        <v>2</v>
      </c>
      <c r="K26" s="197">
        <v>0</v>
      </c>
      <c r="L26" s="198">
        <f t="shared" si="0"/>
        <v>0</v>
      </c>
    </row>
    <row r="27" spans="6:12" s="191" customFormat="1" ht="24" outlineLevel="2">
      <c r="F27" s="192">
        <v>5</v>
      </c>
      <c r="G27" s="224" t="s">
        <v>1526</v>
      </c>
      <c r="H27" s="194" t="s">
        <v>1527</v>
      </c>
      <c r="I27" s="195" t="s">
        <v>1080</v>
      </c>
      <c r="J27" s="196">
        <v>33</v>
      </c>
      <c r="K27" s="197">
        <v>0</v>
      </c>
      <c r="L27" s="198">
        <f t="shared" si="0"/>
        <v>0</v>
      </c>
    </row>
    <row r="28" spans="6:12" s="191" customFormat="1" ht="24" outlineLevel="2">
      <c r="F28" s="192">
        <v>6</v>
      </c>
      <c r="G28" s="224" t="s">
        <v>1528</v>
      </c>
      <c r="H28" s="194" t="s">
        <v>1529</v>
      </c>
      <c r="I28" s="195" t="s">
        <v>1080</v>
      </c>
      <c r="J28" s="196">
        <v>51</v>
      </c>
      <c r="K28" s="197">
        <v>0</v>
      </c>
      <c r="L28" s="198">
        <f t="shared" si="0"/>
        <v>0</v>
      </c>
    </row>
    <row r="29" spans="6:12" s="191" customFormat="1" ht="24" outlineLevel="2">
      <c r="F29" s="192">
        <v>7</v>
      </c>
      <c r="G29" s="224" t="s">
        <v>1530</v>
      </c>
      <c r="H29" s="194" t="s">
        <v>1531</v>
      </c>
      <c r="I29" s="195" t="s">
        <v>1107</v>
      </c>
      <c r="J29" s="196">
        <v>21</v>
      </c>
      <c r="K29" s="197">
        <v>0</v>
      </c>
      <c r="L29" s="198">
        <f t="shared" si="0"/>
        <v>0</v>
      </c>
    </row>
    <row r="30" spans="6:12" s="191" customFormat="1" ht="24" outlineLevel="2">
      <c r="F30" s="192">
        <v>8</v>
      </c>
      <c r="G30" s="224" t="s">
        <v>1532</v>
      </c>
      <c r="H30" s="194" t="s">
        <v>1533</v>
      </c>
      <c r="I30" s="195" t="s">
        <v>1107</v>
      </c>
      <c r="J30" s="196">
        <v>1</v>
      </c>
      <c r="K30" s="197">
        <v>0</v>
      </c>
      <c r="L30" s="198">
        <f t="shared" si="0"/>
        <v>0</v>
      </c>
    </row>
    <row r="31" spans="6:12" s="191" customFormat="1" ht="24" outlineLevel="2">
      <c r="F31" s="192">
        <v>9</v>
      </c>
      <c r="G31" s="224" t="s">
        <v>1534</v>
      </c>
      <c r="H31" s="194" t="s">
        <v>1535</v>
      </c>
      <c r="I31" s="195" t="s">
        <v>1107</v>
      </c>
      <c r="J31" s="196">
        <v>5</v>
      </c>
      <c r="K31" s="197">
        <v>0</v>
      </c>
      <c r="L31" s="198">
        <f t="shared" si="0"/>
        <v>0</v>
      </c>
    </row>
    <row r="32" spans="6:12" s="191" customFormat="1" ht="12" outlineLevel="2">
      <c r="F32" s="192">
        <v>10</v>
      </c>
      <c r="G32" s="224" t="s">
        <v>1536</v>
      </c>
      <c r="H32" s="194" t="s">
        <v>1537</v>
      </c>
      <c r="I32" s="195" t="s">
        <v>1107</v>
      </c>
      <c r="J32" s="196">
        <v>2</v>
      </c>
      <c r="K32" s="197">
        <v>0</v>
      </c>
      <c r="L32" s="198">
        <f t="shared" si="0"/>
        <v>0</v>
      </c>
    </row>
    <row r="33" spans="6:12" s="199" customFormat="1" ht="12.75" customHeight="1" outlineLevel="2">
      <c r="F33" s="200"/>
      <c r="G33" s="202"/>
      <c r="H33" s="201"/>
      <c r="I33" s="202"/>
      <c r="J33" s="203"/>
      <c r="K33" s="204"/>
      <c r="L33" s="205"/>
    </row>
    <row r="34" spans="6:12" s="199" customFormat="1" ht="12.75" customHeight="1" outlineLevel="1">
      <c r="F34" s="200"/>
      <c r="G34" s="202"/>
      <c r="H34" s="201"/>
      <c r="I34" s="202"/>
      <c r="J34" s="203"/>
      <c r="K34" s="204"/>
      <c r="L34" s="205"/>
    </row>
    <row r="35" spans="6:12" s="199" customFormat="1" ht="12.75" customHeight="1" outlineLevel="2">
      <c r="F35" s="200"/>
      <c r="G35" s="202"/>
      <c r="H35" s="201"/>
      <c r="I35" s="202"/>
      <c r="J35" s="203"/>
      <c r="K35" s="204"/>
      <c r="L35" s="205"/>
    </row>
    <row r="36" spans="6:12" s="199" customFormat="1" ht="12.75" customHeight="1" outlineLevel="1">
      <c r="F36" s="200"/>
      <c r="G36" s="202"/>
      <c r="H36" s="201"/>
      <c r="I36" s="202"/>
      <c r="J36" s="203"/>
      <c r="K36" s="204"/>
      <c r="L36" s="205"/>
    </row>
    <row r="37" spans="6:12" s="199" customFormat="1" ht="12.75" customHeight="1">
      <c r="F37" s="200"/>
      <c r="G37" s="202"/>
      <c r="H37" s="201"/>
      <c r="I37" s="202"/>
      <c r="J37" s="203"/>
      <c r="K37" s="204"/>
      <c r="L37" s="205"/>
    </row>
  </sheetData>
  <mergeCells count="1">
    <mergeCell ref="G9:L9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9"/>
  <sheetViews>
    <sheetView workbookViewId="0" topLeftCell="F1">
      <selection activeCell="L109" sqref="L109"/>
    </sheetView>
  </sheetViews>
  <sheetFormatPr defaultColWidth="9.140625" defaultRowHeight="15" outlineLevelRow="2"/>
  <cols>
    <col min="1" max="5" width="9.140625" style="0" hidden="1" customWidth="1"/>
    <col min="6" max="6" width="4.421875" style="138" customWidth="1"/>
    <col min="7" max="7" width="14.28125" style="225" customWidth="1"/>
    <col min="8" max="8" width="47.57421875" style="139" customWidth="1"/>
    <col min="9" max="9" width="4.28125" style="140" customWidth="1"/>
    <col min="10" max="10" width="9.8515625" style="141" customWidth="1"/>
    <col min="11" max="11" width="12.421875" style="143" customWidth="1"/>
    <col min="12" max="12" width="14.7109375" style="143" customWidth="1"/>
    <col min="13" max="13" width="9.421875" style="0" customWidth="1"/>
    <col min="257" max="261" width="9.140625" style="0" hidden="1" customWidth="1"/>
    <col min="262" max="262" width="4.421875" style="0" customWidth="1"/>
    <col min="263" max="263" width="14.28125" style="0" customWidth="1"/>
    <col min="264" max="264" width="47.57421875" style="0" customWidth="1"/>
    <col min="265" max="265" width="4.28125" style="0" customWidth="1"/>
    <col min="266" max="266" width="9.8515625" style="0" customWidth="1"/>
    <col min="267" max="267" width="12.421875" style="0" customWidth="1"/>
    <col min="268" max="268" width="14.7109375" style="0" customWidth="1"/>
    <col min="269" max="269" width="9.421875" style="0" customWidth="1"/>
    <col min="513" max="517" width="9.140625" style="0" hidden="1" customWidth="1"/>
    <col min="518" max="518" width="4.421875" style="0" customWidth="1"/>
    <col min="519" max="519" width="14.28125" style="0" customWidth="1"/>
    <col min="520" max="520" width="47.57421875" style="0" customWidth="1"/>
    <col min="521" max="521" width="4.28125" style="0" customWidth="1"/>
    <col min="522" max="522" width="9.8515625" style="0" customWidth="1"/>
    <col min="523" max="523" width="12.421875" style="0" customWidth="1"/>
    <col min="524" max="524" width="14.7109375" style="0" customWidth="1"/>
    <col min="525" max="525" width="9.421875" style="0" customWidth="1"/>
    <col min="769" max="773" width="9.140625" style="0" hidden="1" customWidth="1"/>
    <col min="774" max="774" width="4.421875" style="0" customWidth="1"/>
    <col min="775" max="775" width="14.28125" style="0" customWidth="1"/>
    <col min="776" max="776" width="47.57421875" style="0" customWidth="1"/>
    <col min="777" max="777" width="4.28125" style="0" customWidth="1"/>
    <col min="778" max="778" width="9.8515625" style="0" customWidth="1"/>
    <col min="779" max="779" width="12.421875" style="0" customWidth="1"/>
    <col min="780" max="780" width="14.7109375" style="0" customWidth="1"/>
    <col min="781" max="781" width="9.421875" style="0" customWidth="1"/>
    <col min="1025" max="1029" width="9.140625" style="0" hidden="1" customWidth="1"/>
    <col min="1030" max="1030" width="4.421875" style="0" customWidth="1"/>
    <col min="1031" max="1031" width="14.28125" style="0" customWidth="1"/>
    <col min="1032" max="1032" width="47.57421875" style="0" customWidth="1"/>
    <col min="1033" max="1033" width="4.28125" style="0" customWidth="1"/>
    <col min="1034" max="1034" width="9.8515625" style="0" customWidth="1"/>
    <col min="1035" max="1035" width="12.421875" style="0" customWidth="1"/>
    <col min="1036" max="1036" width="14.7109375" style="0" customWidth="1"/>
    <col min="1037" max="1037" width="9.421875" style="0" customWidth="1"/>
    <col min="1281" max="1285" width="9.140625" style="0" hidden="1" customWidth="1"/>
    <col min="1286" max="1286" width="4.421875" style="0" customWidth="1"/>
    <col min="1287" max="1287" width="14.28125" style="0" customWidth="1"/>
    <col min="1288" max="1288" width="47.57421875" style="0" customWidth="1"/>
    <col min="1289" max="1289" width="4.28125" style="0" customWidth="1"/>
    <col min="1290" max="1290" width="9.8515625" style="0" customWidth="1"/>
    <col min="1291" max="1291" width="12.421875" style="0" customWidth="1"/>
    <col min="1292" max="1292" width="14.7109375" style="0" customWidth="1"/>
    <col min="1293" max="1293" width="9.421875" style="0" customWidth="1"/>
    <col min="1537" max="1541" width="9.140625" style="0" hidden="1" customWidth="1"/>
    <col min="1542" max="1542" width="4.421875" style="0" customWidth="1"/>
    <col min="1543" max="1543" width="14.28125" style="0" customWidth="1"/>
    <col min="1544" max="1544" width="47.57421875" style="0" customWidth="1"/>
    <col min="1545" max="1545" width="4.28125" style="0" customWidth="1"/>
    <col min="1546" max="1546" width="9.8515625" style="0" customWidth="1"/>
    <col min="1547" max="1547" width="12.421875" style="0" customWidth="1"/>
    <col min="1548" max="1548" width="14.7109375" style="0" customWidth="1"/>
    <col min="1549" max="1549" width="9.421875" style="0" customWidth="1"/>
    <col min="1793" max="1797" width="9.140625" style="0" hidden="1" customWidth="1"/>
    <col min="1798" max="1798" width="4.421875" style="0" customWidth="1"/>
    <col min="1799" max="1799" width="14.28125" style="0" customWidth="1"/>
    <col min="1800" max="1800" width="47.57421875" style="0" customWidth="1"/>
    <col min="1801" max="1801" width="4.28125" style="0" customWidth="1"/>
    <col min="1802" max="1802" width="9.8515625" style="0" customWidth="1"/>
    <col min="1803" max="1803" width="12.421875" style="0" customWidth="1"/>
    <col min="1804" max="1804" width="14.7109375" style="0" customWidth="1"/>
    <col min="1805" max="1805" width="9.421875" style="0" customWidth="1"/>
    <col min="2049" max="2053" width="9.140625" style="0" hidden="1" customWidth="1"/>
    <col min="2054" max="2054" width="4.421875" style="0" customWidth="1"/>
    <col min="2055" max="2055" width="14.28125" style="0" customWidth="1"/>
    <col min="2056" max="2056" width="47.57421875" style="0" customWidth="1"/>
    <col min="2057" max="2057" width="4.28125" style="0" customWidth="1"/>
    <col min="2058" max="2058" width="9.8515625" style="0" customWidth="1"/>
    <col min="2059" max="2059" width="12.421875" style="0" customWidth="1"/>
    <col min="2060" max="2060" width="14.7109375" style="0" customWidth="1"/>
    <col min="2061" max="2061" width="9.421875" style="0" customWidth="1"/>
    <col min="2305" max="2309" width="9.140625" style="0" hidden="1" customWidth="1"/>
    <col min="2310" max="2310" width="4.421875" style="0" customWidth="1"/>
    <col min="2311" max="2311" width="14.28125" style="0" customWidth="1"/>
    <col min="2312" max="2312" width="47.57421875" style="0" customWidth="1"/>
    <col min="2313" max="2313" width="4.28125" style="0" customWidth="1"/>
    <col min="2314" max="2314" width="9.8515625" style="0" customWidth="1"/>
    <col min="2315" max="2315" width="12.421875" style="0" customWidth="1"/>
    <col min="2316" max="2316" width="14.7109375" style="0" customWidth="1"/>
    <col min="2317" max="2317" width="9.421875" style="0" customWidth="1"/>
    <col min="2561" max="2565" width="9.140625" style="0" hidden="1" customWidth="1"/>
    <col min="2566" max="2566" width="4.421875" style="0" customWidth="1"/>
    <col min="2567" max="2567" width="14.28125" style="0" customWidth="1"/>
    <col min="2568" max="2568" width="47.57421875" style="0" customWidth="1"/>
    <col min="2569" max="2569" width="4.28125" style="0" customWidth="1"/>
    <col min="2570" max="2570" width="9.8515625" style="0" customWidth="1"/>
    <col min="2571" max="2571" width="12.421875" style="0" customWidth="1"/>
    <col min="2572" max="2572" width="14.7109375" style="0" customWidth="1"/>
    <col min="2573" max="2573" width="9.421875" style="0" customWidth="1"/>
    <col min="2817" max="2821" width="9.140625" style="0" hidden="1" customWidth="1"/>
    <col min="2822" max="2822" width="4.421875" style="0" customWidth="1"/>
    <col min="2823" max="2823" width="14.28125" style="0" customWidth="1"/>
    <col min="2824" max="2824" width="47.57421875" style="0" customWidth="1"/>
    <col min="2825" max="2825" width="4.28125" style="0" customWidth="1"/>
    <col min="2826" max="2826" width="9.8515625" style="0" customWidth="1"/>
    <col min="2827" max="2827" width="12.421875" style="0" customWidth="1"/>
    <col min="2828" max="2828" width="14.7109375" style="0" customWidth="1"/>
    <col min="2829" max="2829" width="9.421875" style="0" customWidth="1"/>
    <col min="3073" max="3077" width="9.140625" style="0" hidden="1" customWidth="1"/>
    <col min="3078" max="3078" width="4.421875" style="0" customWidth="1"/>
    <col min="3079" max="3079" width="14.28125" style="0" customWidth="1"/>
    <col min="3080" max="3080" width="47.57421875" style="0" customWidth="1"/>
    <col min="3081" max="3081" width="4.28125" style="0" customWidth="1"/>
    <col min="3082" max="3082" width="9.8515625" style="0" customWidth="1"/>
    <col min="3083" max="3083" width="12.421875" style="0" customWidth="1"/>
    <col min="3084" max="3084" width="14.7109375" style="0" customWidth="1"/>
    <col min="3085" max="3085" width="9.421875" style="0" customWidth="1"/>
    <col min="3329" max="3333" width="9.140625" style="0" hidden="1" customWidth="1"/>
    <col min="3334" max="3334" width="4.421875" style="0" customWidth="1"/>
    <col min="3335" max="3335" width="14.28125" style="0" customWidth="1"/>
    <col min="3336" max="3336" width="47.57421875" style="0" customWidth="1"/>
    <col min="3337" max="3337" width="4.28125" style="0" customWidth="1"/>
    <col min="3338" max="3338" width="9.8515625" style="0" customWidth="1"/>
    <col min="3339" max="3339" width="12.421875" style="0" customWidth="1"/>
    <col min="3340" max="3340" width="14.7109375" style="0" customWidth="1"/>
    <col min="3341" max="3341" width="9.421875" style="0" customWidth="1"/>
    <col min="3585" max="3589" width="9.140625" style="0" hidden="1" customWidth="1"/>
    <col min="3590" max="3590" width="4.421875" style="0" customWidth="1"/>
    <col min="3591" max="3591" width="14.28125" style="0" customWidth="1"/>
    <col min="3592" max="3592" width="47.57421875" style="0" customWidth="1"/>
    <col min="3593" max="3593" width="4.28125" style="0" customWidth="1"/>
    <col min="3594" max="3594" width="9.8515625" style="0" customWidth="1"/>
    <col min="3595" max="3595" width="12.421875" style="0" customWidth="1"/>
    <col min="3596" max="3596" width="14.7109375" style="0" customWidth="1"/>
    <col min="3597" max="3597" width="9.421875" style="0" customWidth="1"/>
    <col min="3841" max="3845" width="9.140625" style="0" hidden="1" customWidth="1"/>
    <col min="3846" max="3846" width="4.421875" style="0" customWidth="1"/>
    <col min="3847" max="3847" width="14.28125" style="0" customWidth="1"/>
    <col min="3848" max="3848" width="47.57421875" style="0" customWidth="1"/>
    <col min="3849" max="3849" width="4.28125" style="0" customWidth="1"/>
    <col min="3850" max="3850" width="9.8515625" style="0" customWidth="1"/>
    <col min="3851" max="3851" width="12.421875" style="0" customWidth="1"/>
    <col min="3852" max="3852" width="14.7109375" style="0" customWidth="1"/>
    <col min="3853" max="3853" width="9.421875" style="0" customWidth="1"/>
    <col min="4097" max="4101" width="9.140625" style="0" hidden="1" customWidth="1"/>
    <col min="4102" max="4102" width="4.421875" style="0" customWidth="1"/>
    <col min="4103" max="4103" width="14.28125" style="0" customWidth="1"/>
    <col min="4104" max="4104" width="47.57421875" style="0" customWidth="1"/>
    <col min="4105" max="4105" width="4.28125" style="0" customWidth="1"/>
    <col min="4106" max="4106" width="9.8515625" style="0" customWidth="1"/>
    <col min="4107" max="4107" width="12.421875" style="0" customWidth="1"/>
    <col min="4108" max="4108" width="14.7109375" style="0" customWidth="1"/>
    <col min="4109" max="4109" width="9.421875" style="0" customWidth="1"/>
    <col min="4353" max="4357" width="9.140625" style="0" hidden="1" customWidth="1"/>
    <col min="4358" max="4358" width="4.421875" style="0" customWidth="1"/>
    <col min="4359" max="4359" width="14.28125" style="0" customWidth="1"/>
    <col min="4360" max="4360" width="47.57421875" style="0" customWidth="1"/>
    <col min="4361" max="4361" width="4.28125" style="0" customWidth="1"/>
    <col min="4362" max="4362" width="9.8515625" style="0" customWidth="1"/>
    <col min="4363" max="4363" width="12.421875" style="0" customWidth="1"/>
    <col min="4364" max="4364" width="14.7109375" style="0" customWidth="1"/>
    <col min="4365" max="4365" width="9.421875" style="0" customWidth="1"/>
    <col min="4609" max="4613" width="9.140625" style="0" hidden="1" customWidth="1"/>
    <col min="4614" max="4614" width="4.421875" style="0" customWidth="1"/>
    <col min="4615" max="4615" width="14.28125" style="0" customWidth="1"/>
    <col min="4616" max="4616" width="47.57421875" style="0" customWidth="1"/>
    <col min="4617" max="4617" width="4.28125" style="0" customWidth="1"/>
    <col min="4618" max="4618" width="9.8515625" style="0" customWidth="1"/>
    <col min="4619" max="4619" width="12.421875" style="0" customWidth="1"/>
    <col min="4620" max="4620" width="14.7109375" style="0" customWidth="1"/>
    <col min="4621" max="4621" width="9.421875" style="0" customWidth="1"/>
    <col min="4865" max="4869" width="9.140625" style="0" hidden="1" customWidth="1"/>
    <col min="4870" max="4870" width="4.421875" style="0" customWidth="1"/>
    <col min="4871" max="4871" width="14.28125" style="0" customWidth="1"/>
    <col min="4872" max="4872" width="47.57421875" style="0" customWidth="1"/>
    <col min="4873" max="4873" width="4.28125" style="0" customWidth="1"/>
    <col min="4874" max="4874" width="9.8515625" style="0" customWidth="1"/>
    <col min="4875" max="4875" width="12.421875" style="0" customWidth="1"/>
    <col min="4876" max="4876" width="14.7109375" style="0" customWidth="1"/>
    <col min="4877" max="4877" width="9.421875" style="0" customWidth="1"/>
    <col min="5121" max="5125" width="9.140625" style="0" hidden="1" customWidth="1"/>
    <col min="5126" max="5126" width="4.421875" style="0" customWidth="1"/>
    <col min="5127" max="5127" width="14.28125" style="0" customWidth="1"/>
    <col min="5128" max="5128" width="47.57421875" style="0" customWidth="1"/>
    <col min="5129" max="5129" width="4.28125" style="0" customWidth="1"/>
    <col min="5130" max="5130" width="9.8515625" style="0" customWidth="1"/>
    <col min="5131" max="5131" width="12.421875" style="0" customWidth="1"/>
    <col min="5132" max="5132" width="14.7109375" style="0" customWidth="1"/>
    <col min="5133" max="5133" width="9.421875" style="0" customWidth="1"/>
    <col min="5377" max="5381" width="9.140625" style="0" hidden="1" customWidth="1"/>
    <col min="5382" max="5382" width="4.421875" style="0" customWidth="1"/>
    <col min="5383" max="5383" width="14.28125" style="0" customWidth="1"/>
    <col min="5384" max="5384" width="47.57421875" style="0" customWidth="1"/>
    <col min="5385" max="5385" width="4.28125" style="0" customWidth="1"/>
    <col min="5386" max="5386" width="9.8515625" style="0" customWidth="1"/>
    <col min="5387" max="5387" width="12.421875" style="0" customWidth="1"/>
    <col min="5388" max="5388" width="14.7109375" style="0" customWidth="1"/>
    <col min="5389" max="5389" width="9.421875" style="0" customWidth="1"/>
    <col min="5633" max="5637" width="9.140625" style="0" hidden="1" customWidth="1"/>
    <col min="5638" max="5638" width="4.421875" style="0" customWidth="1"/>
    <col min="5639" max="5639" width="14.28125" style="0" customWidth="1"/>
    <col min="5640" max="5640" width="47.57421875" style="0" customWidth="1"/>
    <col min="5641" max="5641" width="4.28125" style="0" customWidth="1"/>
    <col min="5642" max="5642" width="9.8515625" style="0" customWidth="1"/>
    <col min="5643" max="5643" width="12.421875" style="0" customWidth="1"/>
    <col min="5644" max="5644" width="14.7109375" style="0" customWidth="1"/>
    <col min="5645" max="5645" width="9.421875" style="0" customWidth="1"/>
    <col min="5889" max="5893" width="9.140625" style="0" hidden="1" customWidth="1"/>
    <col min="5894" max="5894" width="4.421875" style="0" customWidth="1"/>
    <col min="5895" max="5895" width="14.28125" style="0" customWidth="1"/>
    <col min="5896" max="5896" width="47.57421875" style="0" customWidth="1"/>
    <col min="5897" max="5897" width="4.28125" style="0" customWidth="1"/>
    <col min="5898" max="5898" width="9.8515625" style="0" customWidth="1"/>
    <col min="5899" max="5899" width="12.421875" style="0" customWidth="1"/>
    <col min="5900" max="5900" width="14.7109375" style="0" customWidth="1"/>
    <col min="5901" max="5901" width="9.421875" style="0" customWidth="1"/>
    <col min="6145" max="6149" width="9.140625" style="0" hidden="1" customWidth="1"/>
    <col min="6150" max="6150" width="4.421875" style="0" customWidth="1"/>
    <col min="6151" max="6151" width="14.28125" style="0" customWidth="1"/>
    <col min="6152" max="6152" width="47.57421875" style="0" customWidth="1"/>
    <col min="6153" max="6153" width="4.28125" style="0" customWidth="1"/>
    <col min="6154" max="6154" width="9.8515625" style="0" customWidth="1"/>
    <col min="6155" max="6155" width="12.421875" style="0" customWidth="1"/>
    <col min="6156" max="6156" width="14.7109375" style="0" customWidth="1"/>
    <col min="6157" max="6157" width="9.421875" style="0" customWidth="1"/>
    <col min="6401" max="6405" width="9.140625" style="0" hidden="1" customWidth="1"/>
    <col min="6406" max="6406" width="4.421875" style="0" customWidth="1"/>
    <col min="6407" max="6407" width="14.28125" style="0" customWidth="1"/>
    <col min="6408" max="6408" width="47.57421875" style="0" customWidth="1"/>
    <col min="6409" max="6409" width="4.28125" style="0" customWidth="1"/>
    <col min="6410" max="6410" width="9.8515625" style="0" customWidth="1"/>
    <col min="6411" max="6411" width="12.421875" style="0" customWidth="1"/>
    <col min="6412" max="6412" width="14.7109375" style="0" customWidth="1"/>
    <col min="6413" max="6413" width="9.421875" style="0" customWidth="1"/>
    <col min="6657" max="6661" width="9.140625" style="0" hidden="1" customWidth="1"/>
    <col min="6662" max="6662" width="4.421875" style="0" customWidth="1"/>
    <col min="6663" max="6663" width="14.28125" style="0" customWidth="1"/>
    <col min="6664" max="6664" width="47.57421875" style="0" customWidth="1"/>
    <col min="6665" max="6665" width="4.28125" style="0" customWidth="1"/>
    <col min="6666" max="6666" width="9.8515625" style="0" customWidth="1"/>
    <col min="6667" max="6667" width="12.421875" style="0" customWidth="1"/>
    <col min="6668" max="6668" width="14.7109375" style="0" customWidth="1"/>
    <col min="6669" max="6669" width="9.421875" style="0" customWidth="1"/>
    <col min="6913" max="6917" width="9.140625" style="0" hidden="1" customWidth="1"/>
    <col min="6918" max="6918" width="4.421875" style="0" customWidth="1"/>
    <col min="6919" max="6919" width="14.28125" style="0" customWidth="1"/>
    <col min="6920" max="6920" width="47.57421875" style="0" customWidth="1"/>
    <col min="6921" max="6921" width="4.28125" style="0" customWidth="1"/>
    <col min="6922" max="6922" width="9.8515625" style="0" customWidth="1"/>
    <col min="6923" max="6923" width="12.421875" style="0" customWidth="1"/>
    <col min="6924" max="6924" width="14.7109375" style="0" customWidth="1"/>
    <col min="6925" max="6925" width="9.421875" style="0" customWidth="1"/>
    <col min="7169" max="7173" width="9.140625" style="0" hidden="1" customWidth="1"/>
    <col min="7174" max="7174" width="4.421875" style="0" customWidth="1"/>
    <col min="7175" max="7175" width="14.28125" style="0" customWidth="1"/>
    <col min="7176" max="7176" width="47.57421875" style="0" customWidth="1"/>
    <col min="7177" max="7177" width="4.28125" style="0" customWidth="1"/>
    <col min="7178" max="7178" width="9.8515625" style="0" customWidth="1"/>
    <col min="7179" max="7179" width="12.421875" style="0" customWidth="1"/>
    <col min="7180" max="7180" width="14.7109375" style="0" customWidth="1"/>
    <col min="7181" max="7181" width="9.421875" style="0" customWidth="1"/>
    <col min="7425" max="7429" width="9.140625" style="0" hidden="1" customWidth="1"/>
    <col min="7430" max="7430" width="4.421875" style="0" customWidth="1"/>
    <col min="7431" max="7431" width="14.28125" style="0" customWidth="1"/>
    <col min="7432" max="7432" width="47.57421875" style="0" customWidth="1"/>
    <col min="7433" max="7433" width="4.28125" style="0" customWidth="1"/>
    <col min="7434" max="7434" width="9.8515625" style="0" customWidth="1"/>
    <col min="7435" max="7435" width="12.421875" style="0" customWidth="1"/>
    <col min="7436" max="7436" width="14.7109375" style="0" customWidth="1"/>
    <col min="7437" max="7437" width="9.421875" style="0" customWidth="1"/>
    <col min="7681" max="7685" width="9.140625" style="0" hidden="1" customWidth="1"/>
    <col min="7686" max="7686" width="4.421875" style="0" customWidth="1"/>
    <col min="7687" max="7687" width="14.28125" style="0" customWidth="1"/>
    <col min="7688" max="7688" width="47.57421875" style="0" customWidth="1"/>
    <col min="7689" max="7689" width="4.28125" style="0" customWidth="1"/>
    <col min="7690" max="7690" width="9.8515625" style="0" customWidth="1"/>
    <col min="7691" max="7691" width="12.421875" style="0" customWidth="1"/>
    <col min="7692" max="7692" width="14.7109375" style="0" customWidth="1"/>
    <col min="7693" max="7693" width="9.421875" style="0" customWidth="1"/>
    <col min="7937" max="7941" width="9.140625" style="0" hidden="1" customWidth="1"/>
    <col min="7942" max="7942" width="4.421875" style="0" customWidth="1"/>
    <col min="7943" max="7943" width="14.28125" style="0" customWidth="1"/>
    <col min="7944" max="7944" width="47.57421875" style="0" customWidth="1"/>
    <col min="7945" max="7945" width="4.28125" style="0" customWidth="1"/>
    <col min="7946" max="7946" width="9.8515625" style="0" customWidth="1"/>
    <col min="7947" max="7947" width="12.421875" style="0" customWidth="1"/>
    <col min="7948" max="7948" width="14.7109375" style="0" customWidth="1"/>
    <col min="7949" max="7949" width="9.421875" style="0" customWidth="1"/>
    <col min="8193" max="8197" width="9.140625" style="0" hidden="1" customWidth="1"/>
    <col min="8198" max="8198" width="4.421875" style="0" customWidth="1"/>
    <col min="8199" max="8199" width="14.28125" style="0" customWidth="1"/>
    <col min="8200" max="8200" width="47.57421875" style="0" customWidth="1"/>
    <col min="8201" max="8201" width="4.28125" style="0" customWidth="1"/>
    <col min="8202" max="8202" width="9.8515625" style="0" customWidth="1"/>
    <col min="8203" max="8203" width="12.421875" style="0" customWidth="1"/>
    <col min="8204" max="8204" width="14.7109375" style="0" customWidth="1"/>
    <col min="8205" max="8205" width="9.421875" style="0" customWidth="1"/>
    <col min="8449" max="8453" width="9.140625" style="0" hidden="1" customWidth="1"/>
    <col min="8454" max="8454" width="4.421875" style="0" customWidth="1"/>
    <col min="8455" max="8455" width="14.28125" style="0" customWidth="1"/>
    <col min="8456" max="8456" width="47.57421875" style="0" customWidth="1"/>
    <col min="8457" max="8457" width="4.28125" style="0" customWidth="1"/>
    <col min="8458" max="8458" width="9.8515625" style="0" customWidth="1"/>
    <col min="8459" max="8459" width="12.421875" style="0" customWidth="1"/>
    <col min="8460" max="8460" width="14.7109375" style="0" customWidth="1"/>
    <col min="8461" max="8461" width="9.421875" style="0" customWidth="1"/>
    <col min="8705" max="8709" width="9.140625" style="0" hidden="1" customWidth="1"/>
    <col min="8710" max="8710" width="4.421875" style="0" customWidth="1"/>
    <col min="8711" max="8711" width="14.28125" style="0" customWidth="1"/>
    <col min="8712" max="8712" width="47.57421875" style="0" customWidth="1"/>
    <col min="8713" max="8713" width="4.28125" style="0" customWidth="1"/>
    <col min="8714" max="8714" width="9.8515625" style="0" customWidth="1"/>
    <col min="8715" max="8715" width="12.421875" style="0" customWidth="1"/>
    <col min="8716" max="8716" width="14.7109375" style="0" customWidth="1"/>
    <col min="8717" max="8717" width="9.421875" style="0" customWidth="1"/>
    <col min="8961" max="8965" width="9.140625" style="0" hidden="1" customWidth="1"/>
    <col min="8966" max="8966" width="4.421875" style="0" customWidth="1"/>
    <col min="8967" max="8967" width="14.28125" style="0" customWidth="1"/>
    <col min="8968" max="8968" width="47.57421875" style="0" customWidth="1"/>
    <col min="8969" max="8969" width="4.28125" style="0" customWidth="1"/>
    <col min="8970" max="8970" width="9.8515625" style="0" customWidth="1"/>
    <col min="8971" max="8971" width="12.421875" style="0" customWidth="1"/>
    <col min="8972" max="8972" width="14.7109375" style="0" customWidth="1"/>
    <col min="8973" max="8973" width="9.421875" style="0" customWidth="1"/>
    <col min="9217" max="9221" width="9.140625" style="0" hidden="1" customWidth="1"/>
    <col min="9222" max="9222" width="4.421875" style="0" customWidth="1"/>
    <col min="9223" max="9223" width="14.28125" style="0" customWidth="1"/>
    <col min="9224" max="9224" width="47.57421875" style="0" customWidth="1"/>
    <col min="9225" max="9225" width="4.28125" style="0" customWidth="1"/>
    <col min="9226" max="9226" width="9.8515625" style="0" customWidth="1"/>
    <col min="9227" max="9227" width="12.421875" style="0" customWidth="1"/>
    <col min="9228" max="9228" width="14.7109375" style="0" customWidth="1"/>
    <col min="9229" max="9229" width="9.421875" style="0" customWidth="1"/>
    <col min="9473" max="9477" width="9.140625" style="0" hidden="1" customWidth="1"/>
    <col min="9478" max="9478" width="4.421875" style="0" customWidth="1"/>
    <col min="9479" max="9479" width="14.28125" style="0" customWidth="1"/>
    <col min="9480" max="9480" width="47.57421875" style="0" customWidth="1"/>
    <col min="9481" max="9481" width="4.28125" style="0" customWidth="1"/>
    <col min="9482" max="9482" width="9.8515625" style="0" customWidth="1"/>
    <col min="9483" max="9483" width="12.421875" style="0" customWidth="1"/>
    <col min="9484" max="9484" width="14.7109375" style="0" customWidth="1"/>
    <col min="9485" max="9485" width="9.421875" style="0" customWidth="1"/>
    <col min="9729" max="9733" width="9.140625" style="0" hidden="1" customWidth="1"/>
    <col min="9734" max="9734" width="4.421875" style="0" customWidth="1"/>
    <col min="9735" max="9735" width="14.28125" style="0" customWidth="1"/>
    <col min="9736" max="9736" width="47.57421875" style="0" customWidth="1"/>
    <col min="9737" max="9737" width="4.28125" style="0" customWidth="1"/>
    <col min="9738" max="9738" width="9.8515625" style="0" customWidth="1"/>
    <col min="9739" max="9739" width="12.421875" style="0" customWidth="1"/>
    <col min="9740" max="9740" width="14.7109375" style="0" customWidth="1"/>
    <col min="9741" max="9741" width="9.421875" style="0" customWidth="1"/>
    <col min="9985" max="9989" width="9.140625" style="0" hidden="1" customWidth="1"/>
    <col min="9990" max="9990" width="4.421875" style="0" customWidth="1"/>
    <col min="9991" max="9991" width="14.28125" style="0" customWidth="1"/>
    <col min="9992" max="9992" width="47.57421875" style="0" customWidth="1"/>
    <col min="9993" max="9993" width="4.28125" style="0" customWidth="1"/>
    <col min="9994" max="9994" width="9.8515625" style="0" customWidth="1"/>
    <col min="9995" max="9995" width="12.421875" style="0" customWidth="1"/>
    <col min="9996" max="9996" width="14.7109375" style="0" customWidth="1"/>
    <col min="9997" max="9997" width="9.421875" style="0" customWidth="1"/>
    <col min="10241" max="10245" width="9.140625" style="0" hidden="1" customWidth="1"/>
    <col min="10246" max="10246" width="4.421875" style="0" customWidth="1"/>
    <col min="10247" max="10247" width="14.28125" style="0" customWidth="1"/>
    <col min="10248" max="10248" width="47.57421875" style="0" customWidth="1"/>
    <col min="10249" max="10249" width="4.28125" style="0" customWidth="1"/>
    <col min="10250" max="10250" width="9.8515625" style="0" customWidth="1"/>
    <col min="10251" max="10251" width="12.421875" style="0" customWidth="1"/>
    <col min="10252" max="10252" width="14.7109375" style="0" customWidth="1"/>
    <col min="10253" max="10253" width="9.421875" style="0" customWidth="1"/>
    <col min="10497" max="10501" width="9.140625" style="0" hidden="1" customWidth="1"/>
    <col min="10502" max="10502" width="4.421875" style="0" customWidth="1"/>
    <col min="10503" max="10503" width="14.28125" style="0" customWidth="1"/>
    <col min="10504" max="10504" width="47.57421875" style="0" customWidth="1"/>
    <col min="10505" max="10505" width="4.28125" style="0" customWidth="1"/>
    <col min="10506" max="10506" width="9.8515625" style="0" customWidth="1"/>
    <col min="10507" max="10507" width="12.421875" style="0" customWidth="1"/>
    <col min="10508" max="10508" width="14.7109375" style="0" customWidth="1"/>
    <col min="10509" max="10509" width="9.421875" style="0" customWidth="1"/>
    <col min="10753" max="10757" width="9.140625" style="0" hidden="1" customWidth="1"/>
    <col min="10758" max="10758" width="4.421875" style="0" customWidth="1"/>
    <col min="10759" max="10759" width="14.28125" style="0" customWidth="1"/>
    <col min="10760" max="10760" width="47.57421875" style="0" customWidth="1"/>
    <col min="10761" max="10761" width="4.28125" style="0" customWidth="1"/>
    <col min="10762" max="10762" width="9.8515625" style="0" customWidth="1"/>
    <col min="10763" max="10763" width="12.421875" style="0" customWidth="1"/>
    <col min="10764" max="10764" width="14.7109375" style="0" customWidth="1"/>
    <col min="10765" max="10765" width="9.421875" style="0" customWidth="1"/>
    <col min="11009" max="11013" width="9.140625" style="0" hidden="1" customWidth="1"/>
    <col min="11014" max="11014" width="4.421875" style="0" customWidth="1"/>
    <col min="11015" max="11015" width="14.28125" style="0" customWidth="1"/>
    <col min="11016" max="11016" width="47.57421875" style="0" customWidth="1"/>
    <col min="11017" max="11017" width="4.28125" style="0" customWidth="1"/>
    <col min="11018" max="11018" width="9.8515625" style="0" customWidth="1"/>
    <col min="11019" max="11019" width="12.421875" style="0" customWidth="1"/>
    <col min="11020" max="11020" width="14.7109375" style="0" customWidth="1"/>
    <col min="11021" max="11021" width="9.421875" style="0" customWidth="1"/>
    <col min="11265" max="11269" width="9.140625" style="0" hidden="1" customWidth="1"/>
    <col min="11270" max="11270" width="4.421875" style="0" customWidth="1"/>
    <col min="11271" max="11271" width="14.28125" style="0" customWidth="1"/>
    <col min="11272" max="11272" width="47.57421875" style="0" customWidth="1"/>
    <col min="11273" max="11273" width="4.28125" style="0" customWidth="1"/>
    <col min="11274" max="11274" width="9.8515625" style="0" customWidth="1"/>
    <col min="11275" max="11275" width="12.421875" style="0" customWidth="1"/>
    <col min="11276" max="11276" width="14.7109375" style="0" customWidth="1"/>
    <col min="11277" max="11277" width="9.421875" style="0" customWidth="1"/>
    <col min="11521" max="11525" width="9.140625" style="0" hidden="1" customWidth="1"/>
    <col min="11526" max="11526" width="4.421875" style="0" customWidth="1"/>
    <col min="11527" max="11527" width="14.28125" style="0" customWidth="1"/>
    <col min="11528" max="11528" width="47.57421875" style="0" customWidth="1"/>
    <col min="11529" max="11529" width="4.28125" style="0" customWidth="1"/>
    <col min="11530" max="11530" width="9.8515625" style="0" customWidth="1"/>
    <col min="11531" max="11531" width="12.421875" style="0" customWidth="1"/>
    <col min="11532" max="11532" width="14.7109375" style="0" customWidth="1"/>
    <col min="11533" max="11533" width="9.421875" style="0" customWidth="1"/>
    <col min="11777" max="11781" width="9.140625" style="0" hidden="1" customWidth="1"/>
    <col min="11782" max="11782" width="4.421875" style="0" customWidth="1"/>
    <col min="11783" max="11783" width="14.28125" style="0" customWidth="1"/>
    <col min="11784" max="11784" width="47.57421875" style="0" customWidth="1"/>
    <col min="11785" max="11785" width="4.28125" style="0" customWidth="1"/>
    <col min="11786" max="11786" width="9.8515625" style="0" customWidth="1"/>
    <col min="11787" max="11787" width="12.421875" style="0" customWidth="1"/>
    <col min="11788" max="11788" width="14.7109375" style="0" customWidth="1"/>
    <col min="11789" max="11789" width="9.421875" style="0" customWidth="1"/>
    <col min="12033" max="12037" width="9.140625" style="0" hidden="1" customWidth="1"/>
    <col min="12038" max="12038" width="4.421875" style="0" customWidth="1"/>
    <col min="12039" max="12039" width="14.28125" style="0" customWidth="1"/>
    <col min="12040" max="12040" width="47.57421875" style="0" customWidth="1"/>
    <col min="12041" max="12041" width="4.28125" style="0" customWidth="1"/>
    <col min="12042" max="12042" width="9.8515625" style="0" customWidth="1"/>
    <col min="12043" max="12043" width="12.421875" style="0" customWidth="1"/>
    <col min="12044" max="12044" width="14.7109375" style="0" customWidth="1"/>
    <col min="12045" max="12045" width="9.421875" style="0" customWidth="1"/>
    <col min="12289" max="12293" width="9.140625" style="0" hidden="1" customWidth="1"/>
    <col min="12294" max="12294" width="4.421875" style="0" customWidth="1"/>
    <col min="12295" max="12295" width="14.28125" style="0" customWidth="1"/>
    <col min="12296" max="12296" width="47.57421875" style="0" customWidth="1"/>
    <col min="12297" max="12297" width="4.28125" style="0" customWidth="1"/>
    <col min="12298" max="12298" width="9.8515625" style="0" customWidth="1"/>
    <col min="12299" max="12299" width="12.421875" style="0" customWidth="1"/>
    <col min="12300" max="12300" width="14.7109375" style="0" customWidth="1"/>
    <col min="12301" max="12301" width="9.421875" style="0" customWidth="1"/>
    <col min="12545" max="12549" width="9.140625" style="0" hidden="1" customWidth="1"/>
    <col min="12550" max="12550" width="4.421875" style="0" customWidth="1"/>
    <col min="12551" max="12551" width="14.28125" style="0" customWidth="1"/>
    <col min="12552" max="12552" width="47.57421875" style="0" customWidth="1"/>
    <col min="12553" max="12553" width="4.28125" style="0" customWidth="1"/>
    <col min="12554" max="12554" width="9.8515625" style="0" customWidth="1"/>
    <col min="12555" max="12555" width="12.421875" style="0" customWidth="1"/>
    <col min="12556" max="12556" width="14.7109375" style="0" customWidth="1"/>
    <col min="12557" max="12557" width="9.421875" style="0" customWidth="1"/>
    <col min="12801" max="12805" width="9.140625" style="0" hidden="1" customWidth="1"/>
    <col min="12806" max="12806" width="4.421875" style="0" customWidth="1"/>
    <col min="12807" max="12807" width="14.28125" style="0" customWidth="1"/>
    <col min="12808" max="12808" width="47.57421875" style="0" customWidth="1"/>
    <col min="12809" max="12809" width="4.28125" style="0" customWidth="1"/>
    <col min="12810" max="12810" width="9.8515625" style="0" customWidth="1"/>
    <col min="12811" max="12811" width="12.421875" style="0" customWidth="1"/>
    <col min="12812" max="12812" width="14.7109375" style="0" customWidth="1"/>
    <col min="12813" max="12813" width="9.421875" style="0" customWidth="1"/>
    <col min="13057" max="13061" width="9.140625" style="0" hidden="1" customWidth="1"/>
    <col min="13062" max="13062" width="4.421875" style="0" customWidth="1"/>
    <col min="13063" max="13063" width="14.28125" style="0" customWidth="1"/>
    <col min="13064" max="13064" width="47.57421875" style="0" customWidth="1"/>
    <col min="13065" max="13065" width="4.28125" style="0" customWidth="1"/>
    <col min="13066" max="13066" width="9.8515625" style="0" customWidth="1"/>
    <col min="13067" max="13067" width="12.421875" style="0" customWidth="1"/>
    <col min="13068" max="13068" width="14.7109375" style="0" customWidth="1"/>
    <col min="13069" max="13069" width="9.421875" style="0" customWidth="1"/>
    <col min="13313" max="13317" width="9.140625" style="0" hidden="1" customWidth="1"/>
    <col min="13318" max="13318" width="4.421875" style="0" customWidth="1"/>
    <col min="13319" max="13319" width="14.28125" style="0" customWidth="1"/>
    <col min="13320" max="13320" width="47.57421875" style="0" customWidth="1"/>
    <col min="13321" max="13321" width="4.28125" style="0" customWidth="1"/>
    <col min="13322" max="13322" width="9.8515625" style="0" customWidth="1"/>
    <col min="13323" max="13323" width="12.421875" style="0" customWidth="1"/>
    <col min="13324" max="13324" width="14.7109375" style="0" customWidth="1"/>
    <col min="13325" max="13325" width="9.421875" style="0" customWidth="1"/>
    <col min="13569" max="13573" width="9.140625" style="0" hidden="1" customWidth="1"/>
    <col min="13574" max="13574" width="4.421875" style="0" customWidth="1"/>
    <col min="13575" max="13575" width="14.28125" style="0" customWidth="1"/>
    <col min="13576" max="13576" width="47.57421875" style="0" customWidth="1"/>
    <col min="13577" max="13577" width="4.28125" style="0" customWidth="1"/>
    <col min="13578" max="13578" width="9.8515625" style="0" customWidth="1"/>
    <col min="13579" max="13579" width="12.421875" style="0" customWidth="1"/>
    <col min="13580" max="13580" width="14.7109375" style="0" customWidth="1"/>
    <col min="13581" max="13581" width="9.421875" style="0" customWidth="1"/>
    <col min="13825" max="13829" width="9.140625" style="0" hidden="1" customWidth="1"/>
    <col min="13830" max="13830" width="4.421875" style="0" customWidth="1"/>
    <col min="13831" max="13831" width="14.28125" style="0" customWidth="1"/>
    <col min="13832" max="13832" width="47.57421875" style="0" customWidth="1"/>
    <col min="13833" max="13833" width="4.28125" style="0" customWidth="1"/>
    <col min="13834" max="13834" width="9.8515625" style="0" customWidth="1"/>
    <col min="13835" max="13835" width="12.421875" style="0" customWidth="1"/>
    <col min="13836" max="13836" width="14.7109375" style="0" customWidth="1"/>
    <col min="13837" max="13837" width="9.421875" style="0" customWidth="1"/>
    <col min="14081" max="14085" width="9.140625" style="0" hidden="1" customWidth="1"/>
    <col min="14086" max="14086" width="4.421875" style="0" customWidth="1"/>
    <col min="14087" max="14087" width="14.28125" style="0" customWidth="1"/>
    <col min="14088" max="14088" width="47.57421875" style="0" customWidth="1"/>
    <col min="14089" max="14089" width="4.28125" style="0" customWidth="1"/>
    <col min="14090" max="14090" width="9.8515625" style="0" customWidth="1"/>
    <col min="14091" max="14091" width="12.421875" style="0" customWidth="1"/>
    <col min="14092" max="14092" width="14.7109375" style="0" customWidth="1"/>
    <col min="14093" max="14093" width="9.421875" style="0" customWidth="1"/>
    <col min="14337" max="14341" width="9.140625" style="0" hidden="1" customWidth="1"/>
    <col min="14342" max="14342" width="4.421875" style="0" customWidth="1"/>
    <col min="14343" max="14343" width="14.28125" style="0" customWidth="1"/>
    <col min="14344" max="14344" width="47.57421875" style="0" customWidth="1"/>
    <col min="14345" max="14345" width="4.28125" style="0" customWidth="1"/>
    <col min="14346" max="14346" width="9.8515625" style="0" customWidth="1"/>
    <col min="14347" max="14347" width="12.421875" style="0" customWidth="1"/>
    <col min="14348" max="14348" width="14.7109375" style="0" customWidth="1"/>
    <col min="14349" max="14349" width="9.421875" style="0" customWidth="1"/>
    <col min="14593" max="14597" width="9.140625" style="0" hidden="1" customWidth="1"/>
    <col min="14598" max="14598" width="4.421875" style="0" customWidth="1"/>
    <col min="14599" max="14599" width="14.28125" style="0" customWidth="1"/>
    <col min="14600" max="14600" width="47.57421875" style="0" customWidth="1"/>
    <col min="14601" max="14601" width="4.28125" style="0" customWidth="1"/>
    <col min="14602" max="14602" width="9.8515625" style="0" customWidth="1"/>
    <col min="14603" max="14603" width="12.421875" style="0" customWidth="1"/>
    <col min="14604" max="14604" width="14.7109375" style="0" customWidth="1"/>
    <col min="14605" max="14605" width="9.421875" style="0" customWidth="1"/>
    <col min="14849" max="14853" width="9.140625" style="0" hidden="1" customWidth="1"/>
    <col min="14854" max="14854" width="4.421875" style="0" customWidth="1"/>
    <col min="14855" max="14855" width="14.28125" style="0" customWidth="1"/>
    <col min="14856" max="14856" width="47.57421875" style="0" customWidth="1"/>
    <col min="14857" max="14857" width="4.28125" style="0" customWidth="1"/>
    <col min="14858" max="14858" width="9.8515625" style="0" customWidth="1"/>
    <col min="14859" max="14859" width="12.421875" style="0" customWidth="1"/>
    <col min="14860" max="14860" width="14.7109375" style="0" customWidth="1"/>
    <col min="14861" max="14861" width="9.421875" style="0" customWidth="1"/>
    <col min="15105" max="15109" width="9.140625" style="0" hidden="1" customWidth="1"/>
    <col min="15110" max="15110" width="4.421875" style="0" customWidth="1"/>
    <col min="15111" max="15111" width="14.28125" style="0" customWidth="1"/>
    <col min="15112" max="15112" width="47.57421875" style="0" customWidth="1"/>
    <col min="15113" max="15113" width="4.28125" style="0" customWidth="1"/>
    <col min="15114" max="15114" width="9.8515625" style="0" customWidth="1"/>
    <col min="15115" max="15115" width="12.421875" style="0" customWidth="1"/>
    <col min="15116" max="15116" width="14.7109375" style="0" customWidth="1"/>
    <col min="15117" max="15117" width="9.421875" style="0" customWidth="1"/>
    <col min="15361" max="15365" width="9.140625" style="0" hidden="1" customWidth="1"/>
    <col min="15366" max="15366" width="4.421875" style="0" customWidth="1"/>
    <col min="15367" max="15367" width="14.28125" style="0" customWidth="1"/>
    <col min="15368" max="15368" width="47.57421875" style="0" customWidth="1"/>
    <col min="15369" max="15369" width="4.28125" style="0" customWidth="1"/>
    <col min="15370" max="15370" width="9.8515625" style="0" customWidth="1"/>
    <col min="15371" max="15371" width="12.421875" style="0" customWidth="1"/>
    <col min="15372" max="15372" width="14.7109375" style="0" customWidth="1"/>
    <col min="15373" max="15373" width="9.421875" style="0" customWidth="1"/>
    <col min="15617" max="15621" width="9.140625" style="0" hidden="1" customWidth="1"/>
    <col min="15622" max="15622" width="4.421875" style="0" customWidth="1"/>
    <col min="15623" max="15623" width="14.28125" style="0" customWidth="1"/>
    <col min="15624" max="15624" width="47.57421875" style="0" customWidth="1"/>
    <col min="15625" max="15625" width="4.28125" style="0" customWidth="1"/>
    <col min="15626" max="15626" width="9.8515625" style="0" customWidth="1"/>
    <col min="15627" max="15627" width="12.421875" style="0" customWidth="1"/>
    <col min="15628" max="15628" width="14.7109375" style="0" customWidth="1"/>
    <col min="15629" max="15629" width="9.421875" style="0" customWidth="1"/>
    <col min="15873" max="15877" width="9.140625" style="0" hidden="1" customWidth="1"/>
    <col min="15878" max="15878" width="4.421875" style="0" customWidth="1"/>
    <col min="15879" max="15879" width="14.28125" style="0" customWidth="1"/>
    <col min="15880" max="15880" width="47.57421875" style="0" customWidth="1"/>
    <col min="15881" max="15881" width="4.28125" style="0" customWidth="1"/>
    <col min="15882" max="15882" width="9.8515625" style="0" customWidth="1"/>
    <col min="15883" max="15883" width="12.421875" style="0" customWidth="1"/>
    <col min="15884" max="15884" width="14.7109375" style="0" customWidth="1"/>
    <col min="15885" max="15885" width="9.421875" style="0" customWidth="1"/>
    <col min="16129" max="16133" width="9.140625" style="0" hidden="1" customWidth="1"/>
    <col min="16134" max="16134" width="4.421875" style="0" customWidth="1"/>
    <col min="16135" max="16135" width="14.28125" style="0" customWidth="1"/>
    <col min="16136" max="16136" width="47.57421875" style="0" customWidth="1"/>
    <col min="16137" max="16137" width="4.28125" style="0" customWidth="1"/>
    <col min="16138" max="16138" width="9.8515625" style="0" customWidth="1"/>
    <col min="16139" max="16139" width="12.421875" style="0" customWidth="1"/>
    <col min="16140" max="16140" width="14.7109375" style="0" customWidth="1"/>
    <col min="16141" max="16141" width="9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6:12" s="168" customFormat="1" ht="13.5" thickBot="1">
      <c r="F10" s="169" t="s">
        <v>1065</v>
      </c>
      <c r="G10" s="222" t="s">
        <v>1066</v>
      </c>
      <c r="H10" s="171" t="s">
        <v>1067</v>
      </c>
      <c r="I10" s="172" t="s">
        <v>1068</v>
      </c>
      <c r="J10" s="169" t="s">
        <v>1069</v>
      </c>
      <c r="K10" s="173" t="s">
        <v>1070</v>
      </c>
      <c r="L10" s="173" t="s">
        <v>1071</v>
      </c>
    </row>
    <row r="11" spans="6:12" ht="11.25" customHeight="1">
      <c r="F11" s="174"/>
      <c r="G11" s="223"/>
      <c r="H11" s="176"/>
      <c r="I11" s="177"/>
      <c r="J11" s="174"/>
      <c r="K11" s="178"/>
      <c r="L11" s="178"/>
    </row>
    <row r="12" spans="6:12" s="179" customFormat="1" ht="18.75" customHeight="1">
      <c r="F12" s="180"/>
      <c r="G12" s="144"/>
      <c r="H12" s="144" t="s">
        <v>1305</v>
      </c>
      <c r="I12" s="182"/>
      <c r="J12" s="183"/>
      <c r="K12" s="185"/>
      <c r="L12" s="185">
        <f>L13+L16+L23+L40+L59+L109</f>
        <v>0</v>
      </c>
    </row>
    <row r="13" spans="6:12" s="186" customFormat="1" ht="16.5" customHeight="1" outlineLevel="1">
      <c r="F13" s="187"/>
      <c r="G13" s="145"/>
      <c r="H13" s="145" t="s">
        <v>1306</v>
      </c>
      <c r="I13" s="177"/>
      <c r="J13" s="188"/>
      <c r="K13" s="190"/>
      <c r="L13" s="190">
        <f>SUBTOTAL(9,L14:L15)</f>
        <v>0</v>
      </c>
    </row>
    <row r="14" spans="1:12" s="191" customFormat="1" ht="12" outlineLevel="2">
      <c r="A14" s="191" t="s">
        <v>1072</v>
      </c>
      <c r="B14" s="191" t="s">
        <v>1073</v>
      </c>
      <c r="C14" s="191" t="s">
        <v>1074</v>
      </c>
      <c r="D14" s="191" t="s">
        <v>1075</v>
      </c>
      <c r="E14" s="191" t="s">
        <v>1076</v>
      </c>
      <c r="F14" s="192">
        <v>1</v>
      </c>
      <c r="G14" s="224" t="s">
        <v>1307</v>
      </c>
      <c r="H14" s="194" t="s">
        <v>1308</v>
      </c>
      <c r="I14" s="195" t="s">
        <v>1309</v>
      </c>
      <c r="J14" s="196">
        <v>72</v>
      </c>
      <c r="K14" s="198">
        <v>0</v>
      </c>
      <c r="L14" s="198">
        <f>J14*K14</f>
        <v>0</v>
      </c>
    </row>
    <row r="15" spans="6:12" s="199" customFormat="1" ht="12.75" customHeight="1" outlineLevel="2">
      <c r="F15" s="200"/>
      <c r="G15" s="202"/>
      <c r="H15" s="201"/>
      <c r="I15" s="202"/>
      <c r="J15" s="203"/>
      <c r="K15" s="205"/>
      <c r="L15" s="205"/>
    </row>
    <row r="16" spans="6:12" s="186" customFormat="1" ht="16.5" customHeight="1" outlineLevel="1">
      <c r="F16" s="187"/>
      <c r="G16" s="145"/>
      <c r="H16" s="145" t="s">
        <v>1310</v>
      </c>
      <c r="I16" s="177"/>
      <c r="J16" s="188"/>
      <c r="K16" s="190"/>
      <c r="L16" s="190">
        <f>SUBTOTAL(9,L17:L22)</f>
        <v>0</v>
      </c>
    </row>
    <row r="17" spans="6:12" s="191" customFormat="1" ht="24" outlineLevel="2">
      <c r="F17" s="192">
        <v>1</v>
      </c>
      <c r="G17" s="224" t="s">
        <v>1311</v>
      </c>
      <c r="H17" s="194" t="s">
        <v>1312</v>
      </c>
      <c r="I17" s="195" t="s">
        <v>1197</v>
      </c>
      <c r="J17" s="196">
        <v>3</v>
      </c>
      <c r="K17" s="198">
        <v>0</v>
      </c>
      <c r="L17" s="198">
        <f>J17*K17</f>
        <v>0</v>
      </c>
    </row>
    <row r="18" spans="6:12" s="191" customFormat="1" ht="48" outlineLevel="2">
      <c r="F18" s="192">
        <v>2</v>
      </c>
      <c r="G18" s="224" t="s">
        <v>1313</v>
      </c>
      <c r="H18" s="194" t="s">
        <v>1314</v>
      </c>
      <c r="I18" s="195" t="s">
        <v>1107</v>
      </c>
      <c r="J18" s="196">
        <v>3</v>
      </c>
      <c r="K18" s="198">
        <v>0</v>
      </c>
      <c r="L18" s="198">
        <f>J18*K18</f>
        <v>0</v>
      </c>
    </row>
    <row r="19" spans="6:12" s="191" customFormat="1" ht="24" outlineLevel="2">
      <c r="F19" s="192">
        <v>3</v>
      </c>
      <c r="G19" s="224" t="s">
        <v>1315</v>
      </c>
      <c r="H19" s="194" t="s">
        <v>1316</v>
      </c>
      <c r="I19" s="195" t="s">
        <v>1197</v>
      </c>
      <c r="J19" s="196">
        <v>3</v>
      </c>
      <c r="K19" s="198">
        <v>0</v>
      </c>
      <c r="L19" s="198">
        <f>J19*K19</f>
        <v>0</v>
      </c>
    </row>
    <row r="20" spans="6:12" s="191" customFormat="1" ht="24" outlineLevel="2">
      <c r="F20" s="192">
        <v>4</v>
      </c>
      <c r="G20" s="224" t="s">
        <v>1317</v>
      </c>
      <c r="H20" s="194" t="s">
        <v>1318</v>
      </c>
      <c r="I20" s="195" t="s">
        <v>1107</v>
      </c>
      <c r="J20" s="196">
        <v>1</v>
      </c>
      <c r="K20" s="198">
        <v>0</v>
      </c>
      <c r="L20" s="198">
        <f>J20*K20</f>
        <v>0</v>
      </c>
    </row>
    <row r="21" spans="6:12" s="191" customFormat="1" ht="12" outlineLevel="2">
      <c r="F21" s="192">
        <v>5</v>
      </c>
      <c r="G21" s="224" t="s">
        <v>1319</v>
      </c>
      <c r="H21" s="194" t="s">
        <v>1320</v>
      </c>
      <c r="I21" s="195" t="s">
        <v>688</v>
      </c>
      <c r="J21" s="196">
        <f>SUM(L17:L20)/100</f>
        <v>0</v>
      </c>
      <c r="K21" s="198">
        <v>0</v>
      </c>
      <c r="L21" s="198">
        <f>J21*K21</f>
        <v>0</v>
      </c>
    </row>
    <row r="22" spans="6:12" s="199" customFormat="1" ht="12.75" customHeight="1" outlineLevel="2">
      <c r="F22" s="200"/>
      <c r="G22" s="202"/>
      <c r="H22" s="201"/>
      <c r="I22" s="202"/>
      <c r="J22" s="203"/>
      <c r="K22" s="205"/>
      <c r="L22" s="205"/>
    </row>
    <row r="23" spans="6:12" s="186" customFormat="1" ht="16.5" customHeight="1" outlineLevel="1">
      <c r="F23" s="187"/>
      <c r="G23" s="145"/>
      <c r="H23" s="145" t="s">
        <v>1321</v>
      </c>
      <c r="I23" s="177"/>
      <c r="J23" s="188"/>
      <c r="K23" s="190"/>
      <c r="L23" s="190">
        <f>SUBTOTAL(9,L24:L39)</f>
        <v>0</v>
      </c>
    </row>
    <row r="24" spans="6:12" s="191" customFormat="1" ht="12" outlineLevel="2">
      <c r="F24" s="192">
        <v>1</v>
      </c>
      <c r="G24" s="224" t="s">
        <v>1322</v>
      </c>
      <c r="H24" s="194" t="s">
        <v>1323</v>
      </c>
      <c r="I24" s="195" t="s">
        <v>1107</v>
      </c>
      <c r="J24" s="196">
        <v>2</v>
      </c>
      <c r="K24" s="198">
        <v>0</v>
      </c>
      <c r="L24" s="198">
        <f aca="true" t="shared" si="0" ref="L24:L38">J24*K24</f>
        <v>0</v>
      </c>
    </row>
    <row r="25" spans="6:12" s="191" customFormat="1" ht="12" outlineLevel="2">
      <c r="F25" s="192">
        <v>2</v>
      </c>
      <c r="G25" s="224" t="s">
        <v>1324</v>
      </c>
      <c r="H25" s="194" t="s">
        <v>1325</v>
      </c>
      <c r="I25" s="195" t="s">
        <v>1107</v>
      </c>
      <c r="J25" s="196">
        <v>4</v>
      </c>
      <c r="K25" s="198">
        <v>0</v>
      </c>
      <c r="L25" s="198">
        <f t="shared" si="0"/>
        <v>0</v>
      </c>
    </row>
    <row r="26" spans="6:12" s="191" customFormat="1" ht="12" outlineLevel="2">
      <c r="F26" s="192">
        <v>3</v>
      </c>
      <c r="G26" s="224" t="s">
        <v>1326</v>
      </c>
      <c r="H26" s="194" t="s">
        <v>1327</v>
      </c>
      <c r="I26" s="195" t="s">
        <v>1107</v>
      </c>
      <c r="J26" s="196">
        <v>2</v>
      </c>
      <c r="K26" s="198">
        <v>0</v>
      </c>
      <c r="L26" s="198">
        <f t="shared" si="0"/>
        <v>0</v>
      </c>
    </row>
    <row r="27" spans="6:12" s="191" customFormat="1" ht="12" outlineLevel="2">
      <c r="F27" s="192">
        <v>4</v>
      </c>
      <c r="G27" s="224" t="s">
        <v>1328</v>
      </c>
      <c r="H27" s="194" t="s">
        <v>1329</v>
      </c>
      <c r="I27" s="195" t="s">
        <v>1107</v>
      </c>
      <c r="J27" s="196">
        <v>4</v>
      </c>
      <c r="K27" s="198">
        <v>0</v>
      </c>
      <c r="L27" s="198">
        <f>J27*K27</f>
        <v>0</v>
      </c>
    </row>
    <row r="28" spans="6:12" s="191" customFormat="1" ht="12" outlineLevel="2">
      <c r="F28" s="192">
        <v>5</v>
      </c>
      <c r="G28" s="224" t="s">
        <v>1330</v>
      </c>
      <c r="H28" s="194" t="s">
        <v>1331</v>
      </c>
      <c r="I28" s="195" t="s">
        <v>1107</v>
      </c>
      <c r="J28" s="196">
        <v>2</v>
      </c>
      <c r="K28" s="198">
        <v>0</v>
      </c>
      <c r="L28" s="198">
        <f t="shared" si="0"/>
        <v>0</v>
      </c>
    </row>
    <row r="29" spans="6:12" s="191" customFormat="1" ht="12" outlineLevel="2">
      <c r="F29" s="192">
        <v>6</v>
      </c>
      <c r="G29" s="224" t="s">
        <v>1332</v>
      </c>
      <c r="H29" s="194" t="s">
        <v>1333</v>
      </c>
      <c r="I29" s="195" t="s">
        <v>1107</v>
      </c>
      <c r="J29" s="196">
        <v>1</v>
      </c>
      <c r="K29" s="198">
        <v>0</v>
      </c>
      <c r="L29" s="198">
        <f t="shared" si="0"/>
        <v>0</v>
      </c>
    </row>
    <row r="30" spans="6:12" s="191" customFormat="1" ht="12" outlineLevel="2">
      <c r="F30" s="192">
        <v>7</v>
      </c>
      <c r="G30" s="224" t="s">
        <v>1334</v>
      </c>
      <c r="H30" s="194" t="s">
        <v>1335</v>
      </c>
      <c r="I30" s="195" t="s">
        <v>1107</v>
      </c>
      <c r="J30" s="196">
        <v>1</v>
      </c>
      <c r="K30" s="198">
        <v>0</v>
      </c>
      <c r="L30" s="198">
        <f t="shared" si="0"/>
        <v>0</v>
      </c>
    </row>
    <row r="31" spans="6:12" s="191" customFormat="1" ht="12" outlineLevel="2">
      <c r="F31" s="192">
        <v>8</v>
      </c>
      <c r="G31" s="224" t="s">
        <v>1336</v>
      </c>
      <c r="H31" s="194" t="s">
        <v>1337</v>
      </c>
      <c r="I31" s="195" t="s">
        <v>1107</v>
      </c>
      <c r="J31" s="196">
        <v>1</v>
      </c>
      <c r="K31" s="198">
        <v>0</v>
      </c>
      <c r="L31" s="198">
        <f t="shared" si="0"/>
        <v>0</v>
      </c>
    </row>
    <row r="32" spans="6:12" s="191" customFormat="1" ht="24" outlineLevel="2">
      <c r="F32" s="192">
        <v>9</v>
      </c>
      <c r="G32" s="224" t="s">
        <v>1338</v>
      </c>
      <c r="H32" s="194" t="s">
        <v>1339</v>
      </c>
      <c r="I32" s="195" t="s">
        <v>1107</v>
      </c>
      <c r="J32" s="196">
        <v>2</v>
      </c>
      <c r="K32" s="198">
        <v>0</v>
      </c>
      <c r="L32" s="198">
        <f t="shared" si="0"/>
        <v>0</v>
      </c>
    </row>
    <row r="33" spans="6:12" s="191" customFormat="1" ht="24" outlineLevel="2">
      <c r="F33" s="192">
        <v>10</v>
      </c>
      <c r="G33" s="224" t="s">
        <v>1340</v>
      </c>
      <c r="H33" s="194" t="s">
        <v>1341</v>
      </c>
      <c r="I33" s="195" t="s">
        <v>1107</v>
      </c>
      <c r="J33" s="196">
        <v>2</v>
      </c>
      <c r="K33" s="198">
        <v>0</v>
      </c>
      <c r="L33" s="198">
        <f t="shared" si="0"/>
        <v>0</v>
      </c>
    </row>
    <row r="34" spans="6:12" s="191" customFormat="1" ht="24" outlineLevel="2">
      <c r="F34" s="192">
        <v>11</v>
      </c>
      <c r="G34" s="224" t="s">
        <v>1342</v>
      </c>
      <c r="H34" s="194" t="s">
        <v>1343</v>
      </c>
      <c r="I34" s="195" t="s">
        <v>1197</v>
      </c>
      <c r="J34" s="196">
        <v>1</v>
      </c>
      <c r="K34" s="198">
        <v>0</v>
      </c>
      <c r="L34" s="198">
        <f t="shared" si="0"/>
        <v>0</v>
      </c>
    </row>
    <row r="35" spans="6:12" s="191" customFormat="1" ht="12" outlineLevel="2">
      <c r="F35" s="192">
        <v>12</v>
      </c>
      <c r="G35" s="224" t="s">
        <v>1344</v>
      </c>
      <c r="H35" s="194" t="s">
        <v>1345</v>
      </c>
      <c r="I35" s="195" t="s">
        <v>1107</v>
      </c>
      <c r="J35" s="196">
        <v>5</v>
      </c>
      <c r="K35" s="198">
        <v>0</v>
      </c>
      <c r="L35" s="198">
        <f t="shared" si="0"/>
        <v>0</v>
      </c>
    </row>
    <row r="36" spans="6:12" s="191" customFormat="1" ht="12" outlineLevel="2">
      <c r="F36" s="192">
        <v>13</v>
      </c>
      <c r="G36" s="224" t="s">
        <v>1346</v>
      </c>
      <c r="H36" s="194" t="s">
        <v>1347</v>
      </c>
      <c r="I36" s="195" t="s">
        <v>1197</v>
      </c>
      <c r="J36" s="196">
        <v>15</v>
      </c>
      <c r="K36" s="198">
        <v>0</v>
      </c>
      <c r="L36" s="198">
        <f t="shared" si="0"/>
        <v>0</v>
      </c>
    </row>
    <row r="37" spans="6:12" s="191" customFormat="1" ht="24" outlineLevel="2">
      <c r="F37" s="192">
        <v>14</v>
      </c>
      <c r="G37" s="224" t="s">
        <v>1348</v>
      </c>
      <c r="H37" s="194" t="s">
        <v>1349</v>
      </c>
      <c r="I37" s="195" t="s">
        <v>1107</v>
      </c>
      <c r="J37" s="196">
        <v>15</v>
      </c>
      <c r="K37" s="198">
        <v>0</v>
      </c>
      <c r="L37" s="198">
        <f t="shared" si="0"/>
        <v>0</v>
      </c>
    </row>
    <row r="38" spans="6:12" s="191" customFormat="1" ht="12" outlineLevel="2">
      <c r="F38" s="192">
        <v>15</v>
      </c>
      <c r="G38" s="224" t="s">
        <v>1350</v>
      </c>
      <c r="H38" s="194" t="s">
        <v>1351</v>
      </c>
      <c r="I38" s="195" t="s">
        <v>688</v>
      </c>
      <c r="J38" s="196">
        <f>SUM(L24:L37)/100</f>
        <v>0</v>
      </c>
      <c r="K38" s="198">
        <v>0</v>
      </c>
      <c r="L38" s="198">
        <f t="shared" si="0"/>
        <v>0</v>
      </c>
    </row>
    <row r="39" spans="6:12" s="199" customFormat="1" ht="12.75" customHeight="1" outlineLevel="2">
      <c r="F39" s="200"/>
      <c r="G39" s="202"/>
      <c r="H39" s="201"/>
      <c r="I39" s="202"/>
      <c r="J39" s="203"/>
      <c r="K39" s="205"/>
      <c r="L39" s="205"/>
    </row>
    <row r="40" spans="6:12" s="186" customFormat="1" ht="16.5" customHeight="1" outlineLevel="1">
      <c r="F40" s="187"/>
      <c r="G40" s="145"/>
      <c r="H40" s="145" t="s">
        <v>1352</v>
      </c>
      <c r="I40" s="177"/>
      <c r="J40" s="188"/>
      <c r="K40" s="190"/>
      <c r="L40" s="190">
        <f>SUBTOTAL(9,L42:L58)</f>
        <v>0</v>
      </c>
    </row>
    <row r="41" spans="6:12" s="186" customFormat="1" ht="25.5" customHeight="1" outlineLevel="1">
      <c r="F41" s="192">
        <v>1</v>
      </c>
      <c r="G41" s="224" t="s">
        <v>1353</v>
      </c>
      <c r="H41" s="194" t="s">
        <v>1354</v>
      </c>
      <c r="I41" s="195" t="s">
        <v>1080</v>
      </c>
      <c r="J41" s="196">
        <v>6</v>
      </c>
      <c r="K41" s="198">
        <v>0</v>
      </c>
      <c r="L41" s="198">
        <f aca="true" t="shared" si="1" ref="L41:L57">J41*K41</f>
        <v>0</v>
      </c>
    </row>
    <row r="42" spans="6:12" s="191" customFormat="1" ht="24" outlineLevel="2">
      <c r="F42" s="192">
        <v>2</v>
      </c>
      <c r="G42" s="224" t="s">
        <v>1355</v>
      </c>
      <c r="H42" s="194" t="s">
        <v>1356</v>
      </c>
      <c r="I42" s="195" t="s">
        <v>1080</v>
      </c>
      <c r="J42" s="196">
        <v>428</v>
      </c>
      <c r="K42" s="198">
        <v>0</v>
      </c>
      <c r="L42" s="198">
        <f t="shared" si="1"/>
        <v>0</v>
      </c>
    </row>
    <row r="43" spans="6:12" s="191" customFormat="1" ht="24" outlineLevel="2">
      <c r="F43" s="192">
        <v>3</v>
      </c>
      <c r="G43" s="224" t="s">
        <v>1357</v>
      </c>
      <c r="H43" s="194" t="s">
        <v>1358</v>
      </c>
      <c r="I43" s="195" t="s">
        <v>1080</v>
      </c>
      <c r="J43" s="196">
        <v>60</v>
      </c>
      <c r="K43" s="198">
        <v>0</v>
      </c>
      <c r="L43" s="198">
        <f t="shared" si="1"/>
        <v>0</v>
      </c>
    </row>
    <row r="44" spans="6:12" s="191" customFormat="1" ht="24" outlineLevel="2">
      <c r="F44" s="192">
        <v>4</v>
      </c>
      <c r="G44" s="224" t="s">
        <v>1359</v>
      </c>
      <c r="H44" s="194" t="s">
        <v>1360</v>
      </c>
      <c r="I44" s="195" t="s">
        <v>1080</v>
      </c>
      <c r="J44" s="196">
        <v>100</v>
      </c>
      <c r="K44" s="198">
        <v>0</v>
      </c>
      <c r="L44" s="198">
        <f t="shared" si="1"/>
        <v>0</v>
      </c>
    </row>
    <row r="45" spans="6:12" s="191" customFormat="1" ht="24" outlineLevel="2">
      <c r="F45" s="192">
        <v>5</v>
      </c>
      <c r="G45" s="224" t="s">
        <v>1361</v>
      </c>
      <c r="H45" s="194" t="s">
        <v>1362</v>
      </c>
      <c r="I45" s="195" t="s">
        <v>1080</v>
      </c>
      <c r="J45" s="196">
        <v>92</v>
      </c>
      <c r="K45" s="198">
        <v>0</v>
      </c>
      <c r="L45" s="198">
        <f t="shared" si="1"/>
        <v>0</v>
      </c>
    </row>
    <row r="46" spans="6:12" s="191" customFormat="1" ht="24" outlineLevel="2">
      <c r="F46" s="192">
        <v>6</v>
      </c>
      <c r="G46" s="224" t="s">
        <v>1363</v>
      </c>
      <c r="H46" s="194" t="s">
        <v>1364</v>
      </c>
      <c r="I46" s="195" t="s">
        <v>1080</v>
      </c>
      <c r="J46" s="196">
        <v>42</v>
      </c>
      <c r="K46" s="198">
        <v>0</v>
      </c>
      <c r="L46" s="198">
        <f t="shared" si="1"/>
        <v>0</v>
      </c>
    </row>
    <row r="47" spans="6:12" s="191" customFormat="1" ht="24" outlineLevel="2">
      <c r="F47" s="192">
        <v>7</v>
      </c>
      <c r="G47" s="224" t="s">
        <v>1365</v>
      </c>
      <c r="H47" s="194" t="s">
        <v>1366</v>
      </c>
      <c r="I47" s="195" t="s">
        <v>1080</v>
      </c>
      <c r="J47" s="196">
        <v>53</v>
      </c>
      <c r="K47" s="198">
        <v>0</v>
      </c>
      <c r="L47" s="198">
        <f t="shared" si="1"/>
        <v>0</v>
      </c>
    </row>
    <row r="48" spans="6:12" s="191" customFormat="1" ht="24" outlineLevel="2">
      <c r="F48" s="192">
        <v>8</v>
      </c>
      <c r="G48" s="224" t="s">
        <v>1367</v>
      </c>
      <c r="H48" s="194" t="s">
        <v>1368</v>
      </c>
      <c r="I48" s="195" t="s">
        <v>1080</v>
      </c>
      <c r="J48" s="196">
        <v>6</v>
      </c>
      <c r="K48" s="198">
        <v>0</v>
      </c>
      <c r="L48" s="198">
        <f t="shared" si="1"/>
        <v>0</v>
      </c>
    </row>
    <row r="49" spans="6:12" s="191" customFormat="1" ht="24" outlineLevel="2">
      <c r="F49" s="192">
        <v>9</v>
      </c>
      <c r="G49" s="224" t="s">
        <v>1369</v>
      </c>
      <c r="H49" s="194" t="s">
        <v>1370</v>
      </c>
      <c r="I49" s="195" t="s">
        <v>1107</v>
      </c>
      <c r="J49" s="196">
        <v>65</v>
      </c>
      <c r="K49" s="198">
        <v>0</v>
      </c>
      <c r="L49" s="198">
        <f t="shared" si="1"/>
        <v>0</v>
      </c>
    </row>
    <row r="50" spans="6:12" s="191" customFormat="1" ht="12" outlineLevel="2">
      <c r="F50" s="192">
        <v>11</v>
      </c>
      <c r="G50" s="224" t="s">
        <v>1371</v>
      </c>
      <c r="H50" s="194" t="s">
        <v>1372</v>
      </c>
      <c r="I50" s="195" t="s">
        <v>1107</v>
      </c>
      <c r="J50" s="196">
        <v>6</v>
      </c>
      <c r="K50" s="198">
        <v>0</v>
      </c>
      <c r="L50" s="198">
        <f t="shared" si="1"/>
        <v>0</v>
      </c>
    </row>
    <row r="51" spans="6:12" s="191" customFormat="1" ht="12" outlineLevel="2">
      <c r="F51" s="192">
        <v>12</v>
      </c>
      <c r="G51" s="224" t="s">
        <v>1373</v>
      </c>
      <c r="H51" s="194" t="s">
        <v>1374</v>
      </c>
      <c r="I51" s="195" t="s">
        <v>1080</v>
      </c>
      <c r="J51" s="196">
        <v>855</v>
      </c>
      <c r="K51" s="198">
        <v>0</v>
      </c>
      <c r="L51" s="198">
        <f t="shared" si="1"/>
        <v>0</v>
      </c>
    </row>
    <row r="52" spans="6:12" s="191" customFormat="1" ht="12" outlineLevel="2">
      <c r="F52" s="192">
        <v>13</v>
      </c>
      <c r="G52" s="224" t="s">
        <v>1375</v>
      </c>
      <c r="H52" s="194" t="s">
        <v>1376</v>
      </c>
      <c r="I52" s="195" t="s">
        <v>1107</v>
      </c>
      <c r="J52" s="196">
        <v>68</v>
      </c>
      <c r="K52" s="198">
        <v>0</v>
      </c>
      <c r="L52" s="198">
        <f t="shared" si="1"/>
        <v>0</v>
      </c>
    </row>
    <row r="53" spans="6:12" s="191" customFormat="1" ht="12" outlineLevel="2">
      <c r="F53" s="192">
        <v>14</v>
      </c>
      <c r="G53" s="224" t="s">
        <v>1377</v>
      </c>
      <c r="H53" s="194" t="s">
        <v>1378</v>
      </c>
      <c r="I53" s="195" t="s">
        <v>1107</v>
      </c>
      <c r="J53" s="196">
        <v>6</v>
      </c>
      <c r="K53" s="198">
        <v>0</v>
      </c>
      <c r="L53" s="198">
        <f t="shared" si="1"/>
        <v>0</v>
      </c>
    </row>
    <row r="54" spans="6:12" s="191" customFormat="1" ht="36" outlineLevel="2">
      <c r="F54" s="192">
        <v>15</v>
      </c>
      <c r="G54" s="224" t="s">
        <v>1379</v>
      </c>
      <c r="H54" s="194" t="s">
        <v>1380</v>
      </c>
      <c r="I54" s="195" t="s">
        <v>1080</v>
      </c>
      <c r="J54" s="196">
        <v>750</v>
      </c>
      <c r="K54" s="198">
        <v>0</v>
      </c>
      <c r="L54" s="198">
        <f t="shared" si="1"/>
        <v>0</v>
      </c>
    </row>
    <row r="55" spans="6:12" s="191" customFormat="1" ht="36" outlineLevel="2">
      <c r="F55" s="192">
        <v>16</v>
      </c>
      <c r="G55" s="224" t="s">
        <v>1381</v>
      </c>
      <c r="H55" s="194" t="s">
        <v>1382</v>
      </c>
      <c r="I55" s="195" t="s">
        <v>1080</v>
      </c>
      <c r="J55" s="196">
        <v>187</v>
      </c>
      <c r="K55" s="198">
        <v>0</v>
      </c>
      <c r="L55" s="198">
        <f t="shared" si="1"/>
        <v>0</v>
      </c>
    </row>
    <row r="56" spans="6:12" s="191" customFormat="1" ht="36" outlineLevel="2">
      <c r="F56" s="192">
        <v>17</v>
      </c>
      <c r="G56" s="224" t="s">
        <v>1383</v>
      </c>
      <c r="H56" s="194" t="s">
        <v>1384</v>
      </c>
      <c r="I56" s="195" t="s">
        <v>1080</v>
      </c>
      <c r="J56" s="196">
        <v>6</v>
      </c>
      <c r="K56" s="198">
        <v>0</v>
      </c>
      <c r="L56" s="198">
        <f t="shared" si="1"/>
        <v>0</v>
      </c>
    </row>
    <row r="57" spans="6:12" s="191" customFormat="1" ht="12" outlineLevel="2">
      <c r="F57" s="192">
        <v>18</v>
      </c>
      <c r="G57" s="224" t="s">
        <v>1385</v>
      </c>
      <c r="H57" s="194" t="s">
        <v>1386</v>
      </c>
      <c r="I57" s="195" t="s">
        <v>688</v>
      </c>
      <c r="J57" s="196">
        <f>SUM(L41:L56)/100</f>
        <v>0</v>
      </c>
      <c r="K57" s="198">
        <v>0</v>
      </c>
      <c r="L57" s="198">
        <f t="shared" si="1"/>
        <v>0</v>
      </c>
    </row>
    <row r="58" spans="6:12" s="199" customFormat="1" ht="12.75" customHeight="1" outlineLevel="2">
      <c r="F58" s="200"/>
      <c r="G58" s="202"/>
      <c r="H58" s="201"/>
      <c r="I58" s="202"/>
      <c r="J58" s="203"/>
      <c r="K58" s="205"/>
      <c r="L58" s="205"/>
    </row>
    <row r="59" spans="6:12" s="186" customFormat="1" ht="16.5" customHeight="1" outlineLevel="1">
      <c r="F59" s="187"/>
      <c r="G59" s="145"/>
      <c r="H59" s="145" t="s">
        <v>1387</v>
      </c>
      <c r="I59" s="177"/>
      <c r="J59" s="188"/>
      <c r="K59" s="190"/>
      <c r="L59" s="190">
        <f>SUBTOTAL(9,L60:L108)</f>
        <v>0</v>
      </c>
    </row>
    <row r="60" spans="6:12" s="191" customFormat="1" ht="12" outlineLevel="2">
      <c r="F60" s="192">
        <v>1</v>
      </c>
      <c r="G60" s="224" t="s">
        <v>1388</v>
      </c>
      <c r="H60" s="194" t="s">
        <v>1389</v>
      </c>
      <c r="I60" s="195" t="s">
        <v>1107</v>
      </c>
      <c r="J60" s="196">
        <v>6</v>
      </c>
      <c r="K60" s="198">
        <v>0</v>
      </c>
      <c r="L60" s="198">
        <f aca="true" t="shared" si="2" ref="L60:L107">J60*K60</f>
        <v>0</v>
      </c>
    </row>
    <row r="61" spans="6:12" s="191" customFormat="1" ht="12" outlineLevel="2">
      <c r="F61" s="192">
        <v>2</v>
      </c>
      <c r="G61" s="224" t="s">
        <v>1390</v>
      </c>
      <c r="H61" s="194" t="s">
        <v>1391</v>
      </c>
      <c r="I61" s="195" t="s">
        <v>1107</v>
      </c>
      <c r="J61" s="196">
        <v>28</v>
      </c>
      <c r="K61" s="198">
        <v>0</v>
      </c>
      <c r="L61" s="198">
        <f t="shared" si="2"/>
        <v>0</v>
      </c>
    </row>
    <row r="62" spans="6:12" s="191" customFormat="1" ht="12" outlineLevel="2">
      <c r="F62" s="192">
        <v>3</v>
      </c>
      <c r="G62" s="224" t="s">
        <v>1392</v>
      </c>
      <c r="H62" s="194" t="s">
        <v>1393</v>
      </c>
      <c r="I62" s="195" t="s">
        <v>1107</v>
      </c>
      <c r="J62" s="196">
        <v>2</v>
      </c>
      <c r="K62" s="198">
        <v>0</v>
      </c>
      <c r="L62" s="198">
        <f>J62*K62</f>
        <v>0</v>
      </c>
    </row>
    <row r="63" spans="6:12" s="191" customFormat="1" ht="12" outlineLevel="2">
      <c r="F63" s="192">
        <v>4</v>
      </c>
      <c r="G63" s="224" t="s">
        <v>1392</v>
      </c>
      <c r="H63" s="194" t="s">
        <v>1394</v>
      </c>
      <c r="I63" s="195" t="s">
        <v>1107</v>
      </c>
      <c r="J63" s="196">
        <v>157</v>
      </c>
      <c r="K63" s="198">
        <v>0</v>
      </c>
      <c r="L63" s="198">
        <f t="shared" si="2"/>
        <v>0</v>
      </c>
    </row>
    <row r="64" spans="6:12" s="191" customFormat="1" ht="12" outlineLevel="2">
      <c r="F64" s="192">
        <v>5</v>
      </c>
      <c r="G64" s="224" t="s">
        <v>1395</v>
      </c>
      <c r="H64" s="194" t="s">
        <v>1396</v>
      </c>
      <c r="I64" s="195" t="s">
        <v>1107</v>
      </c>
      <c r="J64" s="196">
        <v>8</v>
      </c>
      <c r="K64" s="198">
        <v>0</v>
      </c>
      <c r="L64" s="198">
        <f t="shared" si="2"/>
        <v>0</v>
      </c>
    </row>
    <row r="65" spans="6:12" s="191" customFormat="1" ht="12" outlineLevel="2">
      <c r="F65" s="192">
        <v>6</v>
      </c>
      <c r="G65" s="224" t="s">
        <v>1397</v>
      </c>
      <c r="H65" s="194" t="s">
        <v>1398</v>
      </c>
      <c r="I65" s="195" t="s">
        <v>1107</v>
      </c>
      <c r="J65" s="196">
        <v>6</v>
      </c>
      <c r="K65" s="198">
        <v>0</v>
      </c>
      <c r="L65" s="198">
        <f t="shared" si="2"/>
        <v>0</v>
      </c>
    </row>
    <row r="66" spans="6:12" s="191" customFormat="1" ht="12" outlineLevel="2">
      <c r="F66" s="192">
        <v>7</v>
      </c>
      <c r="G66" s="224" t="s">
        <v>1399</v>
      </c>
      <c r="H66" s="194" t="s">
        <v>1400</v>
      </c>
      <c r="I66" s="195" t="s">
        <v>1107</v>
      </c>
      <c r="J66" s="196">
        <v>15</v>
      </c>
      <c r="K66" s="198">
        <v>0</v>
      </c>
      <c r="L66" s="198">
        <f t="shared" si="2"/>
        <v>0</v>
      </c>
    </row>
    <row r="67" spans="6:12" s="191" customFormat="1" ht="12" outlineLevel="2">
      <c r="F67" s="192">
        <v>8</v>
      </c>
      <c r="G67" s="224" t="s">
        <v>1401</v>
      </c>
      <c r="H67" s="194" t="s">
        <v>1402</v>
      </c>
      <c r="I67" s="195" t="s">
        <v>1107</v>
      </c>
      <c r="J67" s="196">
        <v>8</v>
      </c>
      <c r="K67" s="198">
        <v>0</v>
      </c>
      <c r="L67" s="198">
        <f>J67*K67</f>
        <v>0</v>
      </c>
    </row>
    <row r="68" spans="6:12" s="191" customFormat="1" ht="12" outlineLevel="2">
      <c r="F68" s="192">
        <v>9</v>
      </c>
      <c r="G68" s="224" t="s">
        <v>1403</v>
      </c>
      <c r="H68" s="194" t="s">
        <v>1404</v>
      </c>
      <c r="I68" s="195" t="s">
        <v>1107</v>
      </c>
      <c r="J68" s="196">
        <v>1</v>
      </c>
      <c r="K68" s="198">
        <v>0</v>
      </c>
      <c r="L68" s="198">
        <f t="shared" si="2"/>
        <v>0</v>
      </c>
    </row>
    <row r="69" spans="6:12" s="191" customFormat="1" ht="12" outlineLevel="2">
      <c r="F69" s="192">
        <v>10</v>
      </c>
      <c r="G69" s="224" t="s">
        <v>1405</v>
      </c>
      <c r="H69" s="194" t="s">
        <v>1406</v>
      </c>
      <c r="I69" s="195" t="s">
        <v>1107</v>
      </c>
      <c r="J69" s="196">
        <v>2</v>
      </c>
      <c r="K69" s="198">
        <v>0</v>
      </c>
      <c r="L69" s="198">
        <f t="shared" si="2"/>
        <v>0</v>
      </c>
    </row>
    <row r="70" spans="6:12" s="191" customFormat="1" ht="12" outlineLevel="2">
      <c r="F70" s="192">
        <v>11</v>
      </c>
      <c r="G70" s="224" t="s">
        <v>1407</v>
      </c>
      <c r="H70" s="194" t="s">
        <v>1408</v>
      </c>
      <c r="I70" s="195" t="s">
        <v>1107</v>
      </c>
      <c r="J70" s="196">
        <v>6</v>
      </c>
      <c r="K70" s="198">
        <v>0</v>
      </c>
      <c r="L70" s="198">
        <f t="shared" si="2"/>
        <v>0</v>
      </c>
    </row>
    <row r="71" spans="6:12" s="191" customFormat="1" ht="24" outlineLevel="2">
      <c r="F71" s="192">
        <v>12</v>
      </c>
      <c r="G71" s="224" t="s">
        <v>1409</v>
      </c>
      <c r="H71" s="194" t="s">
        <v>1410</v>
      </c>
      <c r="I71" s="195" t="s">
        <v>1107</v>
      </c>
      <c r="J71" s="196">
        <v>55</v>
      </c>
      <c r="K71" s="198">
        <v>0</v>
      </c>
      <c r="L71" s="198">
        <f t="shared" si="2"/>
        <v>0</v>
      </c>
    </row>
    <row r="72" spans="6:12" s="191" customFormat="1" ht="12" outlineLevel="2">
      <c r="F72" s="192">
        <v>13</v>
      </c>
      <c r="G72" s="224" t="s">
        <v>1411</v>
      </c>
      <c r="H72" s="194" t="s">
        <v>1412</v>
      </c>
      <c r="I72" s="195" t="s">
        <v>1107</v>
      </c>
      <c r="J72" s="196">
        <v>55</v>
      </c>
      <c r="K72" s="198">
        <v>0</v>
      </c>
      <c r="L72" s="198">
        <f t="shared" si="2"/>
        <v>0</v>
      </c>
    </row>
    <row r="73" spans="6:12" s="191" customFormat="1" ht="24" outlineLevel="2">
      <c r="F73" s="192">
        <v>14</v>
      </c>
      <c r="G73" s="224" t="s">
        <v>1413</v>
      </c>
      <c r="H73" s="194" t="s">
        <v>1414</v>
      </c>
      <c r="I73" s="195" t="s">
        <v>1107</v>
      </c>
      <c r="J73" s="196">
        <v>10</v>
      </c>
      <c r="K73" s="198">
        <v>0</v>
      </c>
      <c r="L73" s="198">
        <f t="shared" si="2"/>
        <v>0</v>
      </c>
    </row>
    <row r="74" spans="6:12" s="191" customFormat="1" ht="24" outlineLevel="2">
      <c r="F74" s="192">
        <v>15</v>
      </c>
      <c r="G74" s="224" t="s">
        <v>1415</v>
      </c>
      <c r="H74" s="194" t="s">
        <v>1416</v>
      </c>
      <c r="I74" s="195" t="s">
        <v>1107</v>
      </c>
      <c r="J74" s="196">
        <v>10</v>
      </c>
      <c r="K74" s="198">
        <v>0</v>
      </c>
      <c r="L74" s="198">
        <f t="shared" si="2"/>
        <v>0</v>
      </c>
    </row>
    <row r="75" spans="6:12" s="191" customFormat="1" ht="24" outlineLevel="2">
      <c r="F75" s="192">
        <v>16</v>
      </c>
      <c r="G75" s="224" t="s">
        <v>1417</v>
      </c>
      <c r="H75" s="194" t="s">
        <v>1418</v>
      </c>
      <c r="I75" s="195" t="s">
        <v>1107</v>
      </c>
      <c r="J75" s="196">
        <v>55</v>
      </c>
      <c r="K75" s="198">
        <v>0</v>
      </c>
      <c r="L75" s="198">
        <f t="shared" si="2"/>
        <v>0</v>
      </c>
    </row>
    <row r="76" spans="6:12" s="191" customFormat="1" ht="12" outlineLevel="2">
      <c r="F76" s="192">
        <v>17</v>
      </c>
      <c r="G76" s="224" t="s">
        <v>1419</v>
      </c>
      <c r="H76" s="194" t="s">
        <v>1420</v>
      </c>
      <c r="I76" s="195" t="s">
        <v>1107</v>
      </c>
      <c r="J76" s="196">
        <v>3</v>
      </c>
      <c r="K76" s="198">
        <v>0</v>
      </c>
      <c r="L76" s="198">
        <f t="shared" si="2"/>
        <v>0</v>
      </c>
    </row>
    <row r="77" spans="6:12" s="191" customFormat="1" ht="12" outlineLevel="2">
      <c r="F77" s="192">
        <v>18</v>
      </c>
      <c r="G77" s="224" t="s">
        <v>1421</v>
      </c>
      <c r="H77" s="194" t="s">
        <v>1422</v>
      </c>
      <c r="I77" s="195" t="s">
        <v>1107</v>
      </c>
      <c r="J77" s="196">
        <v>1</v>
      </c>
      <c r="K77" s="198">
        <v>0</v>
      </c>
      <c r="L77" s="198">
        <f t="shared" si="2"/>
        <v>0</v>
      </c>
    </row>
    <row r="78" spans="6:12" s="191" customFormat="1" ht="12" outlineLevel="2">
      <c r="F78" s="192">
        <v>19</v>
      </c>
      <c r="G78" s="224" t="s">
        <v>1423</v>
      </c>
      <c r="H78" s="194" t="s">
        <v>1424</v>
      </c>
      <c r="I78" s="195" t="s">
        <v>1107</v>
      </c>
      <c r="J78" s="196">
        <v>1</v>
      </c>
      <c r="K78" s="198">
        <v>0</v>
      </c>
      <c r="L78" s="198">
        <f t="shared" si="2"/>
        <v>0</v>
      </c>
    </row>
    <row r="79" spans="6:12" s="191" customFormat="1" ht="12" outlineLevel="2">
      <c r="F79" s="192">
        <v>20</v>
      </c>
      <c r="G79" s="224" t="s">
        <v>1425</v>
      </c>
      <c r="H79" s="194" t="s">
        <v>1426</v>
      </c>
      <c r="I79" s="195" t="s">
        <v>1107</v>
      </c>
      <c r="J79" s="196">
        <v>3</v>
      </c>
      <c r="K79" s="198">
        <v>0</v>
      </c>
      <c r="L79" s="198">
        <f t="shared" si="2"/>
        <v>0</v>
      </c>
    </row>
    <row r="80" spans="6:12" s="191" customFormat="1" ht="12" outlineLevel="2">
      <c r="F80" s="192">
        <v>21</v>
      </c>
      <c r="G80" s="224" t="s">
        <v>1427</v>
      </c>
      <c r="H80" s="194" t="s">
        <v>1428</v>
      </c>
      <c r="I80" s="195" t="s">
        <v>1107</v>
      </c>
      <c r="J80" s="196">
        <v>2</v>
      </c>
      <c r="K80" s="198">
        <v>0</v>
      </c>
      <c r="L80" s="198">
        <f t="shared" si="2"/>
        <v>0</v>
      </c>
    </row>
    <row r="81" spans="6:12" s="191" customFormat="1" ht="12" outlineLevel="2">
      <c r="F81" s="192">
        <v>22</v>
      </c>
      <c r="G81" s="224" t="s">
        <v>1429</v>
      </c>
      <c r="H81" s="194" t="s">
        <v>1430</v>
      </c>
      <c r="I81" s="195" t="s">
        <v>1107</v>
      </c>
      <c r="J81" s="196">
        <v>1</v>
      </c>
      <c r="K81" s="198">
        <v>0</v>
      </c>
      <c r="L81" s="198">
        <f t="shared" si="2"/>
        <v>0</v>
      </c>
    </row>
    <row r="82" spans="6:12" s="191" customFormat="1" ht="12" outlineLevel="2">
      <c r="F82" s="192">
        <v>23</v>
      </c>
      <c r="G82" s="224" t="s">
        <v>1431</v>
      </c>
      <c r="H82" s="194" t="s">
        <v>1432</v>
      </c>
      <c r="I82" s="195" t="s">
        <v>1107</v>
      </c>
      <c r="J82" s="196">
        <v>1</v>
      </c>
      <c r="K82" s="198">
        <v>0</v>
      </c>
      <c r="L82" s="198">
        <f t="shared" si="2"/>
        <v>0</v>
      </c>
    </row>
    <row r="83" spans="6:12" s="191" customFormat="1" ht="12" outlineLevel="2">
      <c r="F83" s="192">
        <v>24</v>
      </c>
      <c r="G83" s="224" t="s">
        <v>1433</v>
      </c>
      <c r="H83" s="194" t="s">
        <v>1434</v>
      </c>
      <c r="I83" s="195" t="s">
        <v>1107</v>
      </c>
      <c r="J83" s="196">
        <v>3</v>
      </c>
      <c r="K83" s="198">
        <v>0</v>
      </c>
      <c r="L83" s="198">
        <f t="shared" si="2"/>
        <v>0</v>
      </c>
    </row>
    <row r="84" spans="6:12" s="191" customFormat="1" ht="12" outlineLevel="2">
      <c r="F84" s="192">
        <v>25</v>
      </c>
      <c r="G84" s="224" t="s">
        <v>1435</v>
      </c>
      <c r="H84" s="194" t="s">
        <v>1436</v>
      </c>
      <c r="I84" s="195" t="s">
        <v>1107</v>
      </c>
      <c r="J84" s="196">
        <v>2</v>
      </c>
      <c r="K84" s="198">
        <v>0</v>
      </c>
      <c r="L84" s="198">
        <f t="shared" si="2"/>
        <v>0</v>
      </c>
    </row>
    <row r="85" spans="6:12" s="191" customFormat="1" ht="12" outlineLevel="2">
      <c r="F85" s="192">
        <v>26</v>
      </c>
      <c r="G85" s="224" t="s">
        <v>1437</v>
      </c>
      <c r="H85" s="194" t="s">
        <v>1438</v>
      </c>
      <c r="I85" s="195" t="s">
        <v>1107</v>
      </c>
      <c r="J85" s="196">
        <v>2</v>
      </c>
      <c r="K85" s="198">
        <v>0</v>
      </c>
      <c r="L85" s="198">
        <f t="shared" si="2"/>
        <v>0</v>
      </c>
    </row>
    <row r="86" spans="6:12" s="191" customFormat="1" ht="12" outlineLevel="2">
      <c r="F86" s="192">
        <v>27</v>
      </c>
      <c r="G86" s="224" t="s">
        <v>1439</v>
      </c>
      <c r="H86" s="194" t="s">
        <v>1440</v>
      </c>
      <c r="I86" s="195" t="s">
        <v>1107</v>
      </c>
      <c r="J86" s="196">
        <v>1</v>
      </c>
      <c r="K86" s="198">
        <v>0</v>
      </c>
      <c r="L86" s="198">
        <f t="shared" si="2"/>
        <v>0</v>
      </c>
    </row>
    <row r="87" spans="6:12" s="191" customFormat="1" ht="12" outlineLevel="2">
      <c r="F87" s="192">
        <v>28</v>
      </c>
      <c r="G87" s="224" t="s">
        <v>1441</v>
      </c>
      <c r="H87" s="194" t="s">
        <v>1442</v>
      </c>
      <c r="I87" s="195" t="s">
        <v>1107</v>
      </c>
      <c r="J87" s="196">
        <v>3</v>
      </c>
      <c r="K87" s="198">
        <v>0</v>
      </c>
      <c r="L87" s="198">
        <f t="shared" si="2"/>
        <v>0</v>
      </c>
    </row>
    <row r="88" spans="6:12" s="191" customFormat="1" ht="12" outlineLevel="2">
      <c r="F88" s="192">
        <v>29</v>
      </c>
      <c r="G88" s="224" t="s">
        <v>1443</v>
      </c>
      <c r="H88" s="194" t="s">
        <v>1444</v>
      </c>
      <c r="I88" s="195" t="s">
        <v>1107</v>
      </c>
      <c r="J88" s="196">
        <v>3</v>
      </c>
      <c r="K88" s="198">
        <v>0</v>
      </c>
      <c r="L88" s="198">
        <f t="shared" si="2"/>
        <v>0</v>
      </c>
    </row>
    <row r="89" spans="6:12" s="191" customFormat="1" ht="12" outlineLevel="2">
      <c r="F89" s="192">
        <v>30</v>
      </c>
      <c r="G89" s="224" t="s">
        <v>1445</v>
      </c>
      <c r="H89" s="194" t="s">
        <v>1446</v>
      </c>
      <c r="I89" s="195" t="s">
        <v>1107</v>
      </c>
      <c r="J89" s="196">
        <v>3</v>
      </c>
      <c r="K89" s="198">
        <v>0</v>
      </c>
      <c r="L89" s="198">
        <f t="shared" si="2"/>
        <v>0</v>
      </c>
    </row>
    <row r="90" spans="6:12" s="191" customFormat="1" ht="12" outlineLevel="2">
      <c r="F90" s="192">
        <v>31</v>
      </c>
      <c r="G90" s="224" t="s">
        <v>1447</v>
      </c>
      <c r="H90" s="194" t="s">
        <v>1448</v>
      </c>
      <c r="I90" s="195" t="s">
        <v>1107</v>
      </c>
      <c r="J90" s="196">
        <v>9</v>
      </c>
      <c r="K90" s="198">
        <v>0</v>
      </c>
      <c r="L90" s="198">
        <f t="shared" si="2"/>
        <v>0</v>
      </c>
    </row>
    <row r="91" spans="6:12" s="191" customFormat="1" ht="12" outlineLevel="2">
      <c r="F91" s="192">
        <v>32</v>
      </c>
      <c r="G91" s="224" t="s">
        <v>1449</v>
      </c>
      <c r="H91" s="194" t="s">
        <v>1450</v>
      </c>
      <c r="I91" s="195" t="s">
        <v>1107</v>
      </c>
      <c r="J91" s="196">
        <v>6</v>
      </c>
      <c r="K91" s="198">
        <v>0</v>
      </c>
      <c r="L91" s="198">
        <f t="shared" si="2"/>
        <v>0</v>
      </c>
    </row>
    <row r="92" spans="6:12" s="191" customFormat="1" ht="12" outlineLevel="2">
      <c r="F92" s="192">
        <v>33</v>
      </c>
      <c r="G92" s="224" t="s">
        <v>1451</v>
      </c>
      <c r="H92" s="194" t="s">
        <v>1452</v>
      </c>
      <c r="I92" s="195" t="s">
        <v>1107</v>
      </c>
      <c r="J92" s="196">
        <v>1</v>
      </c>
      <c r="K92" s="198">
        <v>0</v>
      </c>
      <c r="L92" s="198">
        <f t="shared" si="2"/>
        <v>0</v>
      </c>
    </row>
    <row r="93" spans="6:12" s="191" customFormat="1" ht="12" outlineLevel="2">
      <c r="F93" s="192">
        <v>34</v>
      </c>
      <c r="G93" s="224" t="s">
        <v>1453</v>
      </c>
      <c r="H93" s="194" t="s">
        <v>1454</v>
      </c>
      <c r="I93" s="195" t="s">
        <v>1107</v>
      </c>
      <c r="J93" s="196">
        <v>25</v>
      </c>
      <c r="K93" s="198">
        <v>0</v>
      </c>
      <c r="L93" s="198">
        <f t="shared" si="2"/>
        <v>0</v>
      </c>
    </row>
    <row r="94" spans="6:12" s="191" customFormat="1" ht="24" outlineLevel="2">
      <c r="F94" s="192">
        <v>35</v>
      </c>
      <c r="G94" s="224" t="s">
        <v>1455</v>
      </c>
      <c r="H94" s="193" t="s">
        <v>1456</v>
      </c>
      <c r="I94" s="195" t="s">
        <v>1107</v>
      </c>
      <c r="J94" s="196">
        <v>2</v>
      </c>
      <c r="K94" s="198">
        <v>0</v>
      </c>
      <c r="L94" s="198">
        <f t="shared" si="2"/>
        <v>0</v>
      </c>
    </row>
    <row r="95" spans="6:12" s="191" customFormat="1" ht="24" outlineLevel="2">
      <c r="F95" s="192">
        <v>36</v>
      </c>
      <c r="G95" s="224" t="s">
        <v>1457</v>
      </c>
      <c r="H95" s="193" t="s">
        <v>1458</v>
      </c>
      <c r="I95" s="195" t="s">
        <v>1107</v>
      </c>
      <c r="J95" s="196">
        <v>11</v>
      </c>
      <c r="K95" s="198">
        <v>0</v>
      </c>
      <c r="L95" s="198">
        <f>J95*K95</f>
        <v>0</v>
      </c>
    </row>
    <row r="96" spans="6:12" s="191" customFormat="1" ht="24" outlineLevel="2">
      <c r="F96" s="192">
        <v>37</v>
      </c>
      <c r="G96" s="224" t="s">
        <v>1459</v>
      </c>
      <c r="H96" s="193" t="s">
        <v>1460</v>
      </c>
      <c r="I96" s="195" t="s">
        <v>1107</v>
      </c>
      <c r="J96" s="196">
        <v>10</v>
      </c>
      <c r="K96" s="198">
        <v>0</v>
      </c>
      <c r="L96" s="198">
        <f>J96*K96</f>
        <v>0</v>
      </c>
    </row>
    <row r="97" spans="6:12" s="191" customFormat="1" ht="24" outlineLevel="2">
      <c r="F97" s="192">
        <v>38</v>
      </c>
      <c r="G97" s="224" t="s">
        <v>1461</v>
      </c>
      <c r="H97" s="193" t="s">
        <v>1462</v>
      </c>
      <c r="I97" s="195" t="s">
        <v>1107</v>
      </c>
      <c r="J97" s="196">
        <v>2</v>
      </c>
      <c r="K97" s="198">
        <v>0</v>
      </c>
      <c r="L97" s="198">
        <f>J97*K97</f>
        <v>0</v>
      </c>
    </row>
    <row r="98" spans="6:12" s="191" customFormat="1" ht="24" outlineLevel="2">
      <c r="F98" s="192">
        <v>39</v>
      </c>
      <c r="G98" s="224" t="s">
        <v>1463</v>
      </c>
      <c r="H98" s="193" t="s">
        <v>1464</v>
      </c>
      <c r="I98" s="195" t="s">
        <v>1107</v>
      </c>
      <c r="J98" s="196">
        <v>1</v>
      </c>
      <c r="K98" s="198">
        <v>0</v>
      </c>
      <c r="L98" s="198">
        <f>J98*K98</f>
        <v>0</v>
      </c>
    </row>
    <row r="99" spans="6:12" s="191" customFormat="1" ht="24" outlineLevel="2">
      <c r="F99" s="192">
        <v>40</v>
      </c>
      <c r="G99" s="224" t="s">
        <v>1465</v>
      </c>
      <c r="H99" s="194" t="s">
        <v>1466</v>
      </c>
      <c r="I99" s="195" t="s">
        <v>1107</v>
      </c>
      <c r="J99" s="196">
        <v>3</v>
      </c>
      <c r="K99" s="198">
        <v>0</v>
      </c>
      <c r="L99" s="198">
        <f t="shared" si="2"/>
        <v>0</v>
      </c>
    </row>
    <row r="100" spans="6:12" s="191" customFormat="1" ht="24" outlineLevel="2">
      <c r="F100" s="192">
        <v>41</v>
      </c>
      <c r="G100" s="224" t="s">
        <v>1467</v>
      </c>
      <c r="H100" s="194" t="s">
        <v>1468</v>
      </c>
      <c r="I100" s="195" t="s">
        <v>1107</v>
      </c>
      <c r="J100" s="196">
        <v>1</v>
      </c>
      <c r="K100" s="198">
        <v>0</v>
      </c>
      <c r="L100" s="198">
        <f t="shared" si="2"/>
        <v>0</v>
      </c>
    </row>
    <row r="101" spans="6:12" s="191" customFormat="1" ht="24" outlineLevel="2">
      <c r="F101" s="192">
        <v>42</v>
      </c>
      <c r="G101" s="224" t="s">
        <v>1467</v>
      </c>
      <c r="H101" s="194" t="s">
        <v>1469</v>
      </c>
      <c r="I101" s="195" t="s">
        <v>1107</v>
      </c>
      <c r="J101" s="196">
        <v>1</v>
      </c>
      <c r="K101" s="198">
        <v>0</v>
      </c>
      <c r="L101" s="198">
        <f t="shared" si="2"/>
        <v>0</v>
      </c>
    </row>
    <row r="102" spans="6:12" s="191" customFormat="1" ht="24" outlineLevel="2">
      <c r="F102" s="192">
        <v>43</v>
      </c>
      <c r="G102" s="224" t="s">
        <v>1470</v>
      </c>
      <c r="H102" s="194" t="s">
        <v>1468</v>
      </c>
      <c r="I102" s="195" t="s">
        <v>1107</v>
      </c>
      <c r="J102" s="196">
        <v>1</v>
      </c>
      <c r="K102" s="198">
        <v>0</v>
      </c>
      <c r="L102" s="198">
        <f t="shared" si="2"/>
        <v>0</v>
      </c>
    </row>
    <row r="103" spans="6:12" s="191" customFormat="1" ht="12" outlineLevel="2">
      <c r="F103" s="192">
        <v>44</v>
      </c>
      <c r="G103" s="224"/>
      <c r="H103" s="194" t="s">
        <v>1471</v>
      </c>
      <c r="I103" s="195" t="s">
        <v>1107</v>
      </c>
      <c r="J103" s="196">
        <v>2</v>
      </c>
      <c r="K103" s="198">
        <v>0</v>
      </c>
      <c r="L103" s="198">
        <f t="shared" si="2"/>
        <v>0</v>
      </c>
    </row>
    <row r="104" spans="6:12" s="191" customFormat="1" ht="24" outlineLevel="2">
      <c r="F104" s="192">
        <v>45</v>
      </c>
      <c r="G104" s="224" t="s">
        <v>1472</v>
      </c>
      <c r="H104" s="194" t="s">
        <v>1473</v>
      </c>
      <c r="I104" s="195" t="s">
        <v>1107</v>
      </c>
      <c r="J104" s="196">
        <v>6</v>
      </c>
      <c r="K104" s="198">
        <v>0</v>
      </c>
      <c r="L104" s="198">
        <f t="shared" si="2"/>
        <v>0</v>
      </c>
    </row>
    <row r="105" spans="6:12" s="191" customFormat="1" ht="12" outlineLevel="2">
      <c r="F105" s="192">
        <v>46</v>
      </c>
      <c r="G105" s="224" t="s">
        <v>1474</v>
      </c>
      <c r="H105" s="194" t="s">
        <v>1475</v>
      </c>
      <c r="I105" s="195" t="s">
        <v>1107</v>
      </c>
      <c r="J105" s="196">
        <v>4</v>
      </c>
      <c r="K105" s="198">
        <v>0</v>
      </c>
      <c r="L105" s="198">
        <f t="shared" si="2"/>
        <v>0</v>
      </c>
    </row>
    <row r="106" spans="6:12" s="191" customFormat="1" ht="12" outlineLevel="2">
      <c r="F106" s="192">
        <v>47</v>
      </c>
      <c r="G106" s="224" t="s">
        <v>1476</v>
      </c>
      <c r="H106" s="194" t="s">
        <v>1477</v>
      </c>
      <c r="I106" s="195" t="s">
        <v>1107</v>
      </c>
      <c r="J106" s="196">
        <v>4</v>
      </c>
      <c r="K106" s="198">
        <v>0</v>
      </c>
      <c r="L106" s="198">
        <f t="shared" si="2"/>
        <v>0</v>
      </c>
    </row>
    <row r="107" spans="6:12" s="191" customFormat="1" ht="12" outlineLevel="2">
      <c r="F107" s="192">
        <v>48</v>
      </c>
      <c r="G107" s="224" t="s">
        <v>1478</v>
      </c>
      <c r="H107" s="194" t="s">
        <v>1479</v>
      </c>
      <c r="I107" s="195" t="s">
        <v>688</v>
      </c>
      <c r="J107" s="196">
        <f>SUM(L60:L106)/100</f>
        <v>0</v>
      </c>
      <c r="K107" s="198">
        <v>0</v>
      </c>
      <c r="L107" s="198">
        <f t="shared" si="2"/>
        <v>0</v>
      </c>
    </row>
    <row r="108" spans="6:12" s="199" customFormat="1" ht="12.75" customHeight="1" outlineLevel="2">
      <c r="F108" s="200"/>
      <c r="G108" s="202"/>
      <c r="H108" s="201"/>
      <c r="I108" s="202"/>
      <c r="J108" s="203"/>
      <c r="K108" s="205"/>
      <c r="L108" s="205"/>
    </row>
    <row r="109" spans="6:12" s="186" customFormat="1" ht="16.5" customHeight="1" outlineLevel="1">
      <c r="F109" s="187"/>
      <c r="G109" s="145"/>
      <c r="H109" s="145" t="s">
        <v>1480</v>
      </c>
      <c r="I109" s="177"/>
      <c r="J109" s="188"/>
      <c r="K109" s="190"/>
      <c r="L109" s="190">
        <f>SUBTOTAL(9,L110:L127)</f>
        <v>0</v>
      </c>
    </row>
    <row r="110" spans="6:12" s="191" customFormat="1" ht="24" outlineLevel="2">
      <c r="F110" s="192">
        <v>1</v>
      </c>
      <c r="G110" s="224" t="s">
        <v>1481</v>
      </c>
      <c r="H110" s="194" t="s">
        <v>1482</v>
      </c>
      <c r="I110" s="195" t="s">
        <v>1107</v>
      </c>
      <c r="J110" s="196">
        <v>1</v>
      </c>
      <c r="K110" s="198">
        <v>0</v>
      </c>
      <c r="L110" s="198">
        <f aca="true" t="shared" si="3" ref="L110:L126">J110*K110</f>
        <v>0</v>
      </c>
    </row>
    <row r="111" spans="6:12" s="191" customFormat="1" ht="24" outlineLevel="2">
      <c r="F111" s="192">
        <v>2</v>
      </c>
      <c r="G111" s="224" t="s">
        <v>1483</v>
      </c>
      <c r="H111" s="194" t="s">
        <v>1484</v>
      </c>
      <c r="I111" s="195" t="s">
        <v>1107</v>
      </c>
      <c r="J111" s="196">
        <v>4</v>
      </c>
      <c r="K111" s="198">
        <v>0</v>
      </c>
      <c r="L111" s="198">
        <f t="shared" si="3"/>
        <v>0</v>
      </c>
    </row>
    <row r="112" spans="6:12" s="191" customFormat="1" ht="24" outlineLevel="2">
      <c r="F112" s="192">
        <v>3</v>
      </c>
      <c r="G112" s="224" t="s">
        <v>1485</v>
      </c>
      <c r="H112" s="194" t="s">
        <v>1486</v>
      </c>
      <c r="I112" s="195" t="s">
        <v>1107</v>
      </c>
      <c r="J112" s="196">
        <v>2</v>
      </c>
      <c r="K112" s="198">
        <v>0</v>
      </c>
      <c r="L112" s="198">
        <f t="shared" si="3"/>
        <v>0</v>
      </c>
    </row>
    <row r="113" spans="6:12" s="191" customFormat="1" ht="24" outlineLevel="2">
      <c r="F113" s="192">
        <v>4</v>
      </c>
      <c r="G113" s="224" t="s">
        <v>1487</v>
      </c>
      <c r="H113" s="194" t="s">
        <v>1488</v>
      </c>
      <c r="I113" s="195" t="s">
        <v>1107</v>
      </c>
      <c r="J113" s="196">
        <v>1</v>
      </c>
      <c r="K113" s="198">
        <v>0</v>
      </c>
      <c r="L113" s="198">
        <f t="shared" si="3"/>
        <v>0</v>
      </c>
    </row>
    <row r="114" spans="6:12" s="191" customFormat="1" ht="24" outlineLevel="2">
      <c r="F114" s="192">
        <v>5</v>
      </c>
      <c r="G114" s="224" t="s">
        <v>1489</v>
      </c>
      <c r="H114" s="194" t="s">
        <v>1490</v>
      </c>
      <c r="I114" s="195" t="s">
        <v>1107</v>
      </c>
      <c r="J114" s="196">
        <v>2</v>
      </c>
      <c r="K114" s="198">
        <v>0</v>
      </c>
      <c r="L114" s="198">
        <f t="shared" si="3"/>
        <v>0</v>
      </c>
    </row>
    <row r="115" spans="6:12" s="191" customFormat="1" ht="24" outlineLevel="2">
      <c r="F115" s="192">
        <v>6</v>
      </c>
      <c r="G115" s="224" t="s">
        <v>1485</v>
      </c>
      <c r="H115" s="194" t="s">
        <v>1491</v>
      </c>
      <c r="I115" s="195" t="s">
        <v>1107</v>
      </c>
      <c r="J115" s="196">
        <v>3</v>
      </c>
      <c r="K115" s="198">
        <v>0</v>
      </c>
      <c r="L115" s="198">
        <f t="shared" si="3"/>
        <v>0</v>
      </c>
    </row>
    <row r="116" spans="6:12" s="191" customFormat="1" ht="24" outlineLevel="2">
      <c r="F116" s="192">
        <v>7</v>
      </c>
      <c r="G116" s="224" t="s">
        <v>1487</v>
      </c>
      <c r="H116" s="194" t="s">
        <v>1492</v>
      </c>
      <c r="I116" s="195" t="s">
        <v>1107</v>
      </c>
      <c r="J116" s="196">
        <v>6</v>
      </c>
      <c r="K116" s="198">
        <v>0</v>
      </c>
      <c r="L116" s="198">
        <f t="shared" si="3"/>
        <v>0</v>
      </c>
    </row>
    <row r="117" spans="6:12" s="191" customFormat="1" ht="24" outlineLevel="2">
      <c r="F117" s="192">
        <v>8</v>
      </c>
      <c r="G117" s="224" t="s">
        <v>1493</v>
      </c>
      <c r="H117" s="194" t="s">
        <v>1494</v>
      </c>
      <c r="I117" s="195" t="s">
        <v>1107</v>
      </c>
      <c r="J117" s="196">
        <v>30</v>
      </c>
      <c r="K117" s="198">
        <v>0</v>
      </c>
      <c r="L117" s="198">
        <f t="shared" si="3"/>
        <v>0</v>
      </c>
    </row>
    <row r="118" spans="6:12" s="191" customFormat="1" ht="24" outlineLevel="2">
      <c r="F118" s="192">
        <v>9</v>
      </c>
      <c r="G118" s="224" t="s">
        <v>1495</v>
      </c>
      <c r="H118" s="194" t="s">
        <v>1496</v>
      </c>
      <c r="I118" s="195" t="s">
        <v>1107</v>
      </c>
      <c r="J118" s="196">
        <v>1</v>
      </c>
      <c r="K118" s="198">
        <v>0</v>
      </c>
      <c r="L118" s="198">
        <f t="shared" si="3"/>
        <v>0</v>
      </c>
    </row>
    <row r="119" spans="6:12" s="191" customFormat="1" ht="24" outlineLevel="2">
      <c r="F119" s="192">
        <v>10</v>
      </c>
      <c r="G119" s="224" t="s">
        <v>1497</v>
      </c>
      <c r="H119" s="194" t="s">
        <v>1498</v>
      </c>
      <c r="I119" s="195" t="s">
        <v>1107</v>
      </c>
      <c r="J119" s="196">
        <v>3</v>
      </c>
      <c r="K119" s="198">
        <v>0</v>
      </c>
      <c r="L119" s="198">
        <f t="shared" si="3"/>
        <v>0</v>
      </c>
    </row>
    <row r="120" spans="6:12" s="191" customFormat="1" ht="24" outlineLevel="2">
      <c r="F120" s="192">
        <v>11</v>
      </c>
      <c r="G120" s="224" t="s">
        <v>1499</v>
      </c>
      <c r="H120" s="194" t="s">
        <v>1500</v>
      </c>
      <c r="I120" s="195" t="s">
        <v>1107</v>
      </c>
      <c r="J120" s="196">
        <v>2</v>
      </c>
      <c r="K120" s="198">
        <v>0</v>
      </c>
      <c r="L120" s="198">
        <f t="shared" si="3"/>
        <v>0</v>
      </c>
    </row>
    <row r="121" spans="6:12" s="191" customFormat="1" ht="24" outlineLevel="2">
      <c r="F121" s="192">
        <v>12</v>
      </c>
      <c r="G121" s="224" t="s">
        <v>1501</v>
      </c>
      <c r="H121" s="194" t="s">
        <v>1502</v>
      </c>
      <c r="I121" s="195" t="s">
        <v>1107</v>
      </c>
      <c r="J121" s="196">
        <v>1</v>
      </c>
      <c r="K121" s="198">
        <v>0</v>
      </c>
      <c r="L121" s="198">
        <f t="shared" si="3"/>
        <v>0</v>
      </c>
    </row>
    <row r="122" spans="6:12" s="191" customFormat="1" ht="24" outlineLevel="2">
      <c r="F122" s="192">
        <v>13</v>
      </c>
      <c r="G122" s="224" t="s">
        <v>1503</v>
      </c>
      <c r="H122" s="194" t="s">
        <v>1504</v>
      </c>
      <c r="I122" s="195" t="s">
        <v>1107</v>
      </c>
      <c r="J122" s="196">
        <v>9</v>
      </c>
      <c r="K122" s="198">
        <v>0</v>
      </c>
      <c r="L122" s="198">
        <f t="shared" si="3"/>
        <v>0</v>
      </c>
    </row>
    <row r="123" spans="6:12" s="191" customFormat="1" ht="24" outlineLevel="2">
      <c r="F123" s="192">
        <v>14</v>
      </c>
      <c r="G123" s="221" t="s">
        <v>1505</v>
      </c>
      <c r="H123" s="208" t="s">
        <v>1506</v>
      </c>
      <c r="I123" s="209" t="s">
        <v>1107</v>
      </c>
      <c r="J123" s="210">
        <v>130</v>
      </c>
      <c r="K123" s="212">
        <v>0</v>
      </c>
      <c r="L123" s="212">
        <f t="shared" si="3"/>
        <v>0</v>
      </c>
    </row>
    <row r="124" spans="6:12" s="191" customFormat="1" ht="12" outlineLevel="2">
      <c r="F124" s="192">
        <v>15</v>
      </c>
      <c r="G124" s="221" t="s">
        <v>1507</v>
      </c>
      <c r="H124" s="208" t="s">
        <v>1508</v>
      </c>
      <c r="I124" s="209" t="s">
        <v>1107</v>
      </c>
      <c r="J124" s="210">
        <v>130</v>
      </c>
      <c r="K124" s="212">
        <v>0</v>
      </c>
      <c r="L124" s="212">
        <f t="shared" si="3"/>
        <v>0</v>
      </c>
    </row>
    <row r="125" spans="6:12" s="191" customFormat="1" ht="12" outlineLevel="2">
      <c r="F125" s="192">
        <v>16</v>
      </c>
      <c r="G125" s="221" t="s">
        <v>1509</v>
      </c>
      <c r="H125" s="208" t="s">
        <v>1510</v>
      </c>
      <c r="I125" s="209" t="s">
        <v>1107</v>
      </c>
      <c r="J125" s="210">
        <v>65</v>
      </c>
      <c r="K125" s="212">
        <v>0</v>
      </c>
      <c r="L125" s="212">
        <f t="shared" si="3"/>
        <v>0</v>
      </c>
    </row>
    <row r="126" spans="6:12" s="191" customFormat="1" ht="12" outlineLevel="2">
      <c r="F126" s="192">
        <v>17</v>
      </c>
      <c r="G126" s="224" t="s">
        <v>1511</v>
      </c>
      <c r="H126" s="194" t="s">
        <v>1512</v>
      </c>
      <c r="I126" s="195" t="s">
        <v>688</v>
      </c>
      <c r="J126" s="196">
        <f>SUM(L110:L125)/100</f>
        <v>0</v>
      </c>
      <c r="K126" s="198">
        <v>0</v>
      </c>
      <c r="L126" s="198">
        <f t="shared" si="3"/>
        <v>0</v>
      </c>
    </row>
    <row r="127" spans="6:12" s="199" customFormat="1" ht="12.75" customHeight="1" outlineLevel="2">
      <c r="F127" s="200"/>
      <c r="G127" s="202"/>
      <c r="H127" s="201"/>
      <c r="I127" s="202"/>
      <c r="J127" s="203"/>
      <c r="K127" s="205"/>
      <c r="L127" s="205"/>
    </row>
    <row r="128" spans="6:12" s="199" customFormat="1" ht="12.75" customHeight="1" outlineLevel="1">
      <c r="F128" s="200"/>
      <c r="G128" s="202"/>
      <c r="H128" s="201"/>
      <c r="I128" s="202"/>
      <c r="J128" s="203"/>
      <c r="K128" s="205"/>
      <c r="L128" s="205"/>
    </row>
    <row r="129" spans="6:12" s="199" customFormat="1" ht="12.75" customHeight="1">
      <c r="F129" s="200"/>
      <c r="G129" s="202"/>
      <c r="H129" s="201"/>
      <c r="I129" s="202"/>
      <c r="J129" s="203"/>
      <c r="K129" s="205"/>
      <c r="L129" s="205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N326"/>
  <sheetViews>
    <sheetView workbookViewId="0" topLeftCell="B10">
      <selection activeCell="E24" sqref="E24"/>
    </sheetView>
  </sheetViews>
  <sheetFormatPr defaultColWidth="9.140625" defaultRowHeight="15"/>
  <cols>
    <col min="1" max="1" width="12.00390625" style="286" customWidth="1"/>
    <col min="2" max="2" width="8.7109375" style="286" bestFit="1" customWidth="1"/>
    <col min="3" max="3" width="29.421875" style="287" customWidth="1"/>
    <col min="4" max="4" width="38.140625" style="286" customWidth="1"/>
    <col min="5" max="5" width="18.421875" style="341" bestFit="1" customWidth="1"/>
    <col min="6" max="6" width="17.8515625" style="286" customWidth="1"/>
    <col min="7" max="7" width="14.140625" style="286" customWidth="1"/>
    <col min="8" max="8" width="25.00390625" style="286" customWidth="1"/>
    <col min="9" max="9" width="10.7109375" style="286" customWidth="1"/>
    <col min="10" max="10" width="18.7109375" style="286" customWidth="1"/>
    <col min="11" max="11" width="13.421875" style="286" customWidth="1"/>
    <col min="12" max="12" width="9.57421875" style="286" customWidth="1"/>
    <col min="13" max="13" width="11.8515625" style="286" customWidth="1"/>
    <col min="14" max="14" width="16.421875" style="286" customWidth="1"/>
    <col min="15" max="15" width="3.8515625" style="286" customWidth="1"/>
    <col min="16" max="16" width="3.421875" style="286" customWidth="1"/>
    <col min="17" max="17" width="12.28125" style="286" customWidth="1"/>
    <col min="18" max="16384" width="9.140625" style="28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14" s="268" customFormat="1" ht="11.25">
      <c r="A17" s="269"/>
      <c r="B17" s="269"/>
      <c r="C17" s="279"/>
      <c r="D17" s="280"/>
      <c r="E17" s="328"/>
      <c r="F17" s="281"/>
      <c r="G17" s="281"/>
      <c r="H17" s="263"/>
      <c r="I17" s="264"/>
      <c r="J17" s="263"/>
      <c r="K17" s="264"/>
      <c r="L17" s="265"/>
      <c r="M17" s="266"/>
      <c r="N17" s="267"/>
    </row>
    <row r="18" s="343" customFormat="1" ht="18">
      <c r="A18" s="342" t="s">
        <v>2043</v>
      </c>
    </row>
    <row r="19" spans="1:13" s="268" customFormat="1" ht="15">
      <c r="A19" s="344"/>
      <c r="B19" s="253"/>
      <c r="C19" s="254"/>
      <c r="D19" s="255"/>
      <c r="E19" s="329"/>
      <c r="F19" s="257"/>
      <c r="H19" s="283"/>
      <c r="I19" s="256"/>
      <c r="J19" s="283"/>
      <c r="K19" s="256"/>
      <c r="L19" s="284"/>
      <c r="M19" s="285"/>
    </row>
    <row r="20" spans="1:14" s="268" customFormat="1" ht="18">
      <c r="A20" s="345" t="s">
        <v>2044</v>
      </c>
      <c r="B20" s="346"/>
      <c r="C20" s="339"/>
      <c r="D20" s="347" t="s">
        <v>465</v>
      </c>
      <c r="E20" s="348">
        <f>G269</f>
        <v>0</v>
      </c>
      <c r="H20" s="263"/>
      <c r="I20" s="264"/>
      <c r="J20" s="263"/>
      <c r="K20" s="264"/>
      <c r="L20" s="265"/>
      <c r="M20" s="266"/>
      <c r="N20" s="267"/>
    </row>
    <row r="21" spans="1:13" s="268" customFormat="1" ht="15.75">
      <c r="A21" s="349"/>
      <c r="B21" s="350"/>
      <c r="C21" s="351"/>
      <c r="D21" s="257"/>
      <c r="E21" s="257"/>
      <c r="H21" s="283"/>
      <c r="I21" s="256"/>
      <c r="J21" s="283"/>
      <c r="K21" s="256"/>
      <c r="L21" s="284"/>
      <c r="M21" s="285"/>
    </row>
    <row r="22" spans="1:14" s="268" customFormat="1" ht="15.75">
      <c r="A22" s="345" t="s">
        <v>2045</v>
      </c>
      <c r="B22" s="352"/>
      <c r="C22" s="339"/>
      <c r="D22" s="347" t="s">
        <v>465</v>
      </c>
      <c r="E22" s="348">
        <f>G298</f>
        <v>0</v>
      </c>
      <c r="H22" s="263"/>
      <c r="I22" s="264"/>
      <c r="J22" s="263"/>
      <c r="K22" s="264"/>
      <c r="L22" s="265"/>
      <c r="M22" s="266"/>
      <c r="N22" s="267"/>
    </row>
    <row r="23" spans="1:13" s="268" customFormat="1" ht="15.75">
      <c r="A23" s="349"/>
      <c r="B23" s="350"/>
      <c r="C23" s="351"/>
      <c r="D23" s="257"/>
      <c r="E23" s="257"/>
      <c r="H23" s="283"/>
      <c r="I23" s="256"/>
      <c r="J23" s="283"/>
      <c r="K23" s="256"/>
      <c r="L23" s="284"/>
      <c r="M23" s="285"/>
    </row>
    <row r="24" spans="1:14" s="268" customFormat="1" ht="15.75">
      <c r="A24" s="345" t="s">
        <v>2046</v>
      </c>
      <c r="B24" s="352"/>
      <c r="C24" s="339"/>
      <c r="D24" s="347" t="s">
        <v>465</v>
      </c>
      <c r="E24" s="348">
        <f>G312</f>
        <v>0</v>
      </c>
      <c r="H24" s="263"/>
      <c r="I24" s="264"/>
      <c r="J24" s="263"/>
      <c r="K24" s="264"/>
      <c r="L24" s="265"/>
      <c r="M24" s="266"/>
      <c r="N24" s="267"/>
    </row>
    <row r="25" spans="1:14" s="268" customFormat="1" ht="15.75">
      <c r="A25" s="353"/>
      <c r="B25" s="352"/>
      <c r="C25" s="339"/>
      <c r="D25" s="347"/>
      <c r="E25" s="348"/>
      <c r="H25" s="263"/>
      <c r="I25" s="264"/>
      <c r="J25" s="263"/>
      <c r="K25" s="264"/>
      <c r="L25" s="265"/>
      <c r="M25" s="266"/>
      <c r="N25" s="267"/>
    </row>
    <row r="26" spans="1:14" s="268" customFormat="1" ht="15.75">
      <c r="A26" s="345" t="s">
        <v>2047</v>
      </c>
      <c r="B26" s="352"/>
      <c r="C26" s="339"/>
      <c r="D26" s="347" t="s">
        <v>465</v>
      </c>
      <c r="E26" s="348">
        <f>G326</f>
        <v>0</v>
      </c>
      <c r="H26" s="263"/>
      <c r="I26" s="264"/>
      <c r="J26" s="263"/>
      <c r="K26" s="264"/>
      <c r="L26" s="265"/>
      <c r="M26" s="266"/>
      <c r="N26" s="267"/>
    </row>
    <row r="27" spans="1:14" s="268" customFormat="1" ht="15.75">
      <c r="A27" s="354"/>
      <c r="B27" s="352"/>
      <c r="C27" s="339"/>
      <c r="D27" s="281"/>
      <c r="E27" s="281"/>
      <c r="H27" s="263"/>
      <c r="I27" s="264"/>
      <c r="J27" s="263"/>
      <c r="K27" s="264"/>
      <c r="L27" s="265"/>
      <c r="M27" s="266"/>
      <c r="N27" s="267"/>
    </row>
    <row r="28" spans="1:13" s="268" customFormat="1" ht="15.75">
      <c r="A28" s="355"/>
      <c r="B28" s="350"/>
      <c r="C28" s="351"/>
      <c r="D28" s="257"/>
      <c r="E28" s="257"/>
      <c r="H28" s="283"/>
      <c r="I28" s="256"/>
      <c r="J28" s="283"/>
      <c r="K28" s="256"/>
      <c r="L28" s="284"/>
      <c r="M28" s="285"/>
    </row>
    <row r="29" spans="1:14" s="268" customFormat="1" ht="15.75">
      <c r="A29" s="356" t="s">
        <v>2048</v>
      </c>
      <c r="B29" s="352"/>
      <c r="C29" s="339"/>
      <c r="D29" s="281"/>
      <c r="E29" s="357">
        <f>SUM(E20:E24)</f>
        <v>0</v>
      </c>
      <c r="F29" s="357"/>
      <c r="H29" s="263"/>
      <c r="I29" s="264"/>
      <c r="J29" s="263"/>
      <c r="K29" s="264"/>
      <c r="L29" s="265"/>
      <c r="M29" s="266"/>
      <c r="N29" s="267"/>
    </row>
    <row r="30" spans="1:13" s="268" customFormat="1" ht="16.5" thickBot="1">
      <c r="A30" s="356"/>
      <c r="B30" s="350"/>
      <c r="C30" s="351"/>
      <c r="D30" s="255"/>
      <c r="E30" s="357"/>
      <c r="F30" s="257"/>
      <c r="G30" s="257"/>
      <c r="H30" s="283"/>
      <c r="I30" s="256"/>
      <c r="J30" s="283"/>
      <c r="K30" s="256"/>
      <c r="L30" s="284"/>
      <c r="M30" s="285"/>
    </row>
    <row r="31" spans="1:14" s="268" customFormat="1" ht="18">
      <c r="A31" s="358" t="s">
        <v>2049</v>
      </c>
      <c r="B31" s="359"/>
      <c r="C31" s="359"/>
      <c r="D31" s="359"/>
      <c r="E31" s="359"/>
      <c r="F31" s="360"/>
      <c r="G31" s="281"/>
      <c r="H31" s="263"/>
      <c r="I31" s="264"/>
      <c r="J31" s="263"/>
      <c r="K31" s="264"/>
      <c r="L31" s="265"/>
      <c r="M31" s="266"/>
      <c r="N31" s="267"/>
    </row>
    <row r="32" spans="1:13" s="268" customFormat="1" ht="15">
      <c r="A32" s="441" t="s">
        <v>2050</v>
      </c>
      <c r="B32" s="442"/>
      <c r="C32" s="442"/>
      <c r="D32" s="442"/>
      <c r="E32" s="442"/>
      <c r="F32" s="443"/>
      <c r="G32" s="257"/>
      <c r="H32" s="283"/>
      <c r="I32" s="256"/>
      <c r="J32" s="283"/>
      <c r="K32" s="256"/>
      <c r="L32" s="284"/>
      <c r="M32" s="285"/>
    </row>
    <row r="33" spans="1:14" s="268" customFormat="1" ht="15.75" thickBot="1">
      <c r="A33" s="444" t="s">
        <v>2051</v>
      </c>
      <c r="B33" s="445"/>
      <c r="C33" s="445"/>
      <c r="D33" s="445"/>
      <c r="E33" s="445"/>
      <c r="F33" s="446"/>
      <c r="G33" s="281"/>
      <c r="H33" s="263"/>
      <c r="I33" s="264"/>
      <c r="J33" s="263"/>
      <c r="K33" s="264"/>
      <c r="L33" s="265"/>
      <c r="M33" s="266"/>
      <c r="N33" s="267"/>
    </row>
    <row r="34" spans="1:14" s="268" customFormat="1" ht="15">
      <c r="A34" s="442"/>
      <c r="B34" s="442"/>
      <c r="C34" s="442"/>
      <c r="D34" s="442"/>
      <c r="E34" s="442"/>
      <c r="F34" s="442"/>
      <c r="G34" s="281"/>
      <c r="H34" s="263"/>
      <c r="I34" s="264"/>
      <c r="J34" s="263"/>
      <c r="K34" s="264"/>
      <c r="L34" s="265"/>
      <c r="M34" s="266"/>
      <c r="N34" s="267"/>
    </row>
    <row r="35" spans="1:14" s="268" customFormat="1" ht="15">
      <c r="A35" s="447"/>
      <c r="B35" s="447"/>
      <c r="C35" s="447"/>
      <c r="D35" s="447"/>
      <c r="E35" s="447"/>
      <c r="F35" s="447"/>
      <c r="G35" s="361"/>
      <c r="H35" s="263"/>
      <c r="I35" s="264"/>
      <c r="J35" s="263"/>
      <c r="K35" s="264"/>
      <c r="L35" s="265"/>
      <c r="M35" s="266"/>
      <c r="N35" s="267"/>
    </row>
    <row r="36" spans="1:13" s="268" customFormat="1" ht="22.5">
      <c r="A36" s="238"/>
      <c r="B36" s="239"/>
      <c r="C36" s="240" t="s">
        <v>1834</v>
      </c>
      <c r="D36" s="241"/>
      <c r="E36" s="326"/>
      <c r="F36" s="241"/>
      <c r="G36" s="242"/>
      <c r="H36" s="283"/>
      <c r="I36" s="256"/>
      <c r="J36" s="283"/>
      <c r="K36" s="256"/>
      <c r="L36" s="284"/>
      <c r="M36" s="285"/>
    </row>
    <row r="37" spans="1:14" s="268" customFormat="1" ht="11.25">
      <c r="A37" s="240" t="s">
        <v>1656</v>
      </c>
      <c r="B37" s="240" t="s">
        <v>1657</v>
      </c>
      <c r="C37" s="240" t="s">
        <v>1658</v>
      </c>
      <c r="D37" s="240" t="s">
        <v>1659</v>
      </c>
      <c r="E37" s="327" t="s">
        <v>1660</v>
      </c>
      <c r="F37" s="240" t="s">
        <v>1661</v>
      </c>
      <c r="G37" s="240" t="s">
        <v>1662</v>
      </c>
      <c r="H37" s="263"/>
      <c r="I37" s="264"/>
      <c r="J37" s="263"/>
      <c r="K37" s="264"/>
      <c r="L37" s="265"/>
      <c r="M37" s="266"/>
      <c r="N37" s="267"/>
    </row>
    <row r="38" spans="1:14" s="268" customFormat="1" ht="11.25">
      <c r="A38" s="269"/>
      <c r="B38" s="269"/>
      <c r="C38" s="279"/>
      <c r="D38" s="280"/>
      <c r="E38" s="328"/>
      <c r="F38" s="281"/>
      <c r="G38" s="281"/>
      <c r="H38" s="263"/>
      <c r="I38" s="264"/>
      <c r="J38" s="263"/>
      <c r="K38" s="264"/>
      <c r="L38" s="265"/>
      <c r="M38" s="266"/>
      <c r="N38" s="267"/>
    </row>
    <row r="39" spans="1:14" s="268" customFormat="1" ht="33.75">
      <c r="A39" s="269">
        <f aca="true" t="shared" si="0" ref="A39:A102">A38+1</f>
        <v>1</v>
      </c>
      <c r="B39" s="269"/>
      <c r="C39" s="240" t="s">
        <v>1835</v>
      </c>
      <c r="D39" s="280"/>
      <c r="E39" s="328"/>
      <c r="F39" s="281"/>
      <c r="G39" s="242"/>
      <c r="H39" s="263"/>
      <c r="I39" s="264"/>
      <c r="J39" s="263"/>
      <c r="K39" s="264"/>
      <c r="L39" s="265"/>
      <c r="M39" s="266"/>
      <c r="N39" s="267"/>
    </row>
    <row r="40" spans="1:14" s="268" customFormat="1" ht="11.25">
      <c r="A40" s="253">
        <f t="shared" si="0"/>
        <v>2</v>
      </c>
      <c r="B40" s="253">
        <v>210110001</v>
      </c>
      <c r="C40" s="254" t="s">
        <v>1836</v>
      </c>
      <c r="D40" s="255" t="s">
        <v>1667</v>
      </c>
      <c r="E40" s="329">
        <v>43</v>
      </c>
      <c r="F40" s="257">
        <v>0</v>
      </c>
      <c r="G40" s="257">
        <f aca="true" t="shared" si="1" ref="G40:G63">PRODUCT(E40:F40)</f>
        <v>0</v>
      </c>
      <c r="H40" s="263"/>
      <c r="I40" s="264"/>
      <c r="J40" s="263"/>
      <c r="K40" s="264"/>
      <c r="L40" s="265"/>
      <c r="M40" s="266"/>
      <c r="N40" s="267"/>
    </row>
    <row r="41" spans="1:14" s="268" customFormat="1" ht="11.25">
      <c r="A41" s="269">
        <f t="shared" si="0"/>
        <v>3</v>
      </c>
      <c r="B41" s="269"/>
      <c r="C41" s="279" t="s">
        <v>1837</v>
      </c>
      <c r="D41" s="280" t="s">
        <v>1667</v>
      </c>
      <c r="E41" s="328">
        <v>43</v>
      </c>
      <c r="F41" s="281">
        <v>0</v>
      </c>
      <c r="G41" s="281">
        <f t="shared" si="1"/>
        <v>0</v>
      </c>
      <c r="H41" s="263"/>
      <c r="I41" s="264"/>
      <c r="J41" s="263"/>
      <c r="K41" s="264"/>
      <c r="L41" s="265"/>
      <c r="M41" s="266"/>
      <c r="N41" s="267"/>
    </row>
    <row r="42" spans="1:13" s="268" customFormat="1" ht="11.25">
      <c r="A42" s="253">
        <f t="shared" si="0"/>
        <v>4</v>
      </c>
      <c r="B42" s="253">
        <v>210110005</v>
      </c>
      <c r="C42" s="254" t="s">
        <v>1838</v>
      </c>
      <c r="D42" s="255" t="s">
        <v>1667</v>
      </c>
      <c r="E42" s="329">
        <v>18</v>
      </c>
      <c r="F42" s="257">
        <v>0</v>
      </c>
      <c r="G42" s="257">
        <f t="shared" si="1"/>
        <v>0</v>
      </c>
      <c r="H42" s="283"/>
      <c r="I42" s="256"/>
      <c r="J42" s="283"/>
      <c r="K42" s="256"/>
      <c r="L42" s="284"/>
      <c r="M42" s="285"/>
    </row>
    <row r="43" spans="1:14" s="268" customFormat="1" ht="11.25">
      <c r="A43" s="269">
        <f t="shared" si="0"/>
        <v>5</v>
      </c>
      <c r="B43" s="269"/>
      <c r="C43" s="279" t="s">
        <v>1839</v>
      </c>
      <c r="D43" s="280" t="s">
        <v>1667</v>
      </c>
      <c r="E43" s="328">
        <v>18</v>
      </c>
      <c r="F43" s="281">
        <v>0</v>
      </c>
      <c r="G43" s="281">
        <f t="shared" si="1"/>
        <v>0</v>
      </c>
      <c r="H43" s="263"/>
      <c r="I43" s="264"/>
      <c r="J43" s="263"/>
      <c r="K43" s="264"/>
      <c r="L43" s="265"/>
      <c r="M43" s="266"/>
      <c r="N43" s="267"/>
    </row>
    <row r="44" spans="1:13" s="268" customFormat="1" ht="11.25">
      <c r="A44" s="253">
        <f t="shared" si="0"/>
        <v>6</v>
      </c>
      <c r="B44" s="253">
        <v>210110006</v>
      </c>
      <c r="C44" s="254" t="s">
        <v>1840</v>
      </c>
      <c r="D44" s="255" t="s">
        <v>1667</v>
      </c>
      <c r="E44" s="329">
        <v>22</v>
      </c>
      <c r="F44" s="257">
        <v>0</v>
      </c>
      <c r="G44" s="257">
        <f t="shared" si="1"/>
        <v>0</v>
      </c>
      <c r="H44" s="283"/>
      <c r="I44" s="256"/>
      <c r="J44" s="283"/>
      <c r="K44" s="256"/>
      <c r="L44" s="284"/>
      <c r="M44" s="285"/>
    </row>
    <row r="45" spans="1:14" s="268" customFormat="1" ht="11.25">
      <c r="A45" s="269">
        <f t="shared" si="0"/>
        <v>7</v>
      </c>
      <c r="B45" s="269"/>
      <c r="C45" s="279" t="s">
        <v>1841</v>
      </c>
      <c r="D45" s="280" t="s">
        <v>1667</v>
      </c>
      <c r="E45" s="328">
        <v>22</v>
      </c>
      <c r="F45" s="281">
        <v>0</v>
      </c>
      <c r="G45" s="281">
        <f t="shared" si="1"/>
        <v>0</v>
      </c>
      <c r="H45" s="263"/>
      <c r="I45" s="264"/>
      <c r="J45" s="263"/>
      <c r="K45" s="264"/>
      <c r="L45" s="265"/>
      <c r="M45" s="266"/>
      <c r="N45" s="267"/>
    </row>
    <row r="46" spans="1:14" s="268" customFormat="1" ht="11.25">
      <c r="A46" s="253">
        <f t="shared" si="0"/>
        <v>8</v>
      </c>
      <c r="B46" s="253">
        <v>210110007</v>
      </c>
      <c r="C46" s="254" t="s">
        <v>1842</v>
      </c>
      <c r="D46" s="255" t="s">
        <v>1667</v>
      </c>
      <c r="E46" s="329">
        <v>12</v>
      </c>
      <c r="F46" s="257">
        <v>0</v>
      </c>
      <c r="G46" s="257">
        <f>PRODUCT(E46:F46)</f>
        <v>0</v>
      </c>
      <c r="H46" s="263"/>
      <c r="I46" s="264"/>
      <c r="J46" s="263"/>
      <c r="K46" s="264"/>
      <c r="L46" s="265"/>
      <c r="M46" s="266"/>
      <c r="N46" s="267"/>
    </row>
    <row r="47" spans="1:13" s="268" customFormat="1" ht="11.25">
      <c r="A47" s="269">
        <f t="shared" si="0"/>
        <v>9</v>
      </c>
      <c r="B47" s="269"/>
      <c r="C47" s="279" t="s">
        <v>1843</v>
      </c>
      <c r="D47" s="280" t="s">
        <v>1667</v>
      </c>
      <c r="E47" s="328">
        <v>12</v>
      </c>
      <c r="F47" s="281">
        <v>0</v>
      </c>
      <c r="G47" s="281">
        <f>PRODUCT(E47:F47)</f>
        <v>0</v>
      </c>
      <c r="H47" s="283"/>
      <c r="I47" s="256"/>
      <c r="J47" s="283"/>
      <c r="K47" s="256"/>
      <c r="L47" s="284"/>
      <c r="M47" s="285"/>
    </row>
    <row r="48" spans="1:13" s="252" customFormat="1" ht="22.5">
      <c r="A48" s="253">
        <f t="shared" si="0"/>
        <v>10</v>
      </c>
      <c r="B48" s="253">
        <v>210110005</v>
      </c>
      <c r="C48" s="254" t="s">
        <v>1844</v>
      </c>
      <c r="D48" s="255" t="s">
        <v>1667</v>
      </c>
      <c r="E48" s="329">
        <v>4</v>
      </c>
      <c r="F48" s="257">
        <v>0</v>
      </c>
      <c r="G48" s="257">
        <f>PRODUCT(E48:F48)</f>
        <v>0</v>
      </c>
      <c r="H48" s="248"/>
      <c r="I48" s="249"/>
      <c r="J48" s="248"/>
      <c r="K48" s="249"/>
      <c r="L48" s="250"/>
      <c r="M48" s="251"/>
    </row>
    <row r="49" spans="1:14" s="268" customFormat="1" ht="11.25">
      <c r="A49" s="269">
        <f t="shared" si="0"/>
        <v>11</v>
      </c>
      <c r="B49" s="269"/>
      <c r="C49" s="279" t="s">
        <v>1845</v>
      </c>
      <c r="D49" s="280" t="s">
        <v>1667</v>
      </c>
      <c r="E49" s="328">
        <v>4</v>
      </c>
      <c r="F49" s="281">
        <v>0</v>
      </c>
      <c r="G49" s="281">
        <f>PRODUCT(E49:F49)</f>
        <v>0</v>
      </c>
      <c r="H49" s="263"/>
      <c r="I49" s="264"/>
      <c r="J49" s="263"/>
      <c r="K49" s="264"/>
      <c r="L49" s="265"/>
      <c r="M49" s="266"/>
      <c r="N49" s="267"/>
    </row>
    <row r="50" spans="1:13" s="252" customFormat="1" ht="11.25">
      <c r="A50" s="269">
        <f t="shared" si="0"/>
        <v>12</v>
      </c>
      <c r="B50" s="253">
        <v>210110001</v>
      </c>
      <c r="C50" s="254" t="s">
        <v>1846</v>
      </c>
      <c r="D50" s="255" t="s">
        <v>1667</v>
      </c>
      <c r="E50" s="329">
        <v>14</v>
      </c>
      <c r="F50" s="257">
        <v>0</v>
      </c>
      <c r="G50" s="257">
        <f t="shared" si="1"/>
        <v>0</v>
      </c>
      <c r="H50" s="248"/>
      <c r="I50" s="249"/>
      <c r="J50" s="248"/>
      <c r="K50" s="249"/>
      <c r="L50" s="250"/>
      <c r="M50" s="251"/>
    </row>
    <row r="51" spans="1:14" s="268" customFormat="1" ht="22.5">
      <c r="A51" s="269">
        <f t="shared" si="0"/>
        <v>13</v>
      </c>
      <c r="B51" s="269"/>
      <c r="C51" s="279" t="s">
        <v>1847</v>
      </c>
      <c r="D51" s="280" t="s">
        <v>1667</v>
      </c>
      <c r="E51" s="328">
        <v>14</v>
      </c>
      <c r="F51" s="281">
        <v>0</v>
      </c>
      <c r="G51" s="281">
        <f t="shared" si="1"/>
        <v>0</v>
      </c>
      <c r="H51" s="263"/>
      <c r="I51" s="264"/>
      <c r="J51" s="263"/>
      <c r="K51" s="264"/>
      <c r="L51" s="265"/>
      <c r="M51" s="266"/>
      <c r="N51" s="267"/>
    </row>
    <row r="52" spans="1:13" s="252" customFormat="1" ht="11.25">
      <c r="A52" s="253">
        <f t="shared" si="0"/>
        <v>14</v>
      </c>
      <c r="B52" s="253"/>
      <c r="C52" s="254" t="s">
        <v>1848</v>
      </c>
      <c r="D52" s="255" t="s">
        <v>1667</v>
      </c>
      <c r="E52" s="329">
        <v>99</v>
      </c>
      <c r="F52" s="257">
        <v>0</v>
      </c>
      <c r="G52" s="257">
        <f t="shared" si="1"/>
        <v>0</v>
      </c>
      <c r="H52" s="248"/>
      <c r="I52" s="249"/>
      <c r="J52" s="248"/>
      <c r="K52" s="249"/>
      <c r="L52" s="250"/>
      <c r="M52" s="251"/>
    </row>
    <row r="53" spans="1:14" s="268" customFormat="1" ht="11.25">
      <c r="A53" s="269">
        <f t="shared" si="0"/>
        <v>15</v>
      </c>
      <c r="B53" s="269"/>
      <c r="C53" s="279" t="s">
        <v>1849</v>
      </c>
      <c r="D53" s="280" t="s">
        <v>1667</v>
      </c>
      <c r="E53" s="328">
        <v>77</v>
      </c>
      <c r="F53" s="281">
        <v>0</v>
      </c>
      <c r="G53" s="281">
        <f t="shared" si="1"/>
        <v>0</v>
      </c>
      <c r="H53" s="263"/>
      <c r="I53" s="264"/>
      <c r="J53" s="263"/>
      <c r="K53" s="264"/>
      <c r="L53" s="265"/>
      <c r="M53" s="266"/>
      <c r="N53" s="267"/>
    </row>
    <row r="54" spans="1:14" s="268" customFormat="1" ht="11.25">
      <c r="A54" s="269">
        <f t="shared" si="0"/>
        <v>16</v>
      </c>
      <c r="B54" s="269"/>
      <c r="C54" s="279" t="s">
        <v>1850</v>
      </c>
      <c r="D54" s="280" t="s">
        <v>1667</v>
      </c>
      <c r="E54" s="328">
        <v>18</v>
      </c>
      <c r="F54" s="281">
        <v>0</v>
      </c>
      <c r="G54" s="281">
        <f t="shared" si="1"/>
        <v>0</v>
      </c>
      <c r="H54" s="263"/>
      <c r="I54" s="264"/>
      <c r="J54" s="263"/>
      <c r="K54" s="264"/>
      <c r="L54" s="265"/>
      <c r="M54" s="266"/>
      <c r="N54" s="267"/>
    </row>
    <row r="55" spans="1:13" s="303" customFormat="1" ht="22.5">
      <c r="A55" s="269">
        <f t="shared" si="0"/>
        <v>17</v>
      </c>
      <c r="B55" s="269"/>
      <c r="C55" s="279" t="s">
        <v>1851</v>
      </c>
      <c r="D55" s="280" t="s">
        <v>1667</v>
      </c>
      <c r="E55" s="328">
        <v>4</v>
      </c>
      <c r="F55" s="281">
        <v>0</v>
      </c>
      <c r="G55" s="281">
        <f>PRODUCT(E55:F55)</f>
        <v>0</v>
      </c>
      <c r="H55" s="312"/>
      <c r="I55" s="310"/>
      <c r="J55" s="312"/>
      <c r="K55" s="310"/>
      <c r="L55" s="313"/>
      <c r="M55" s="314"/>
    </row>
    <row r="56" spans="1:13" s="307" customFormat="1" ht="11.25">
      <c r="A56" s="253">
        <f t="shared" si="0"/>
        <v>18</v>
      </c>
      <c r="B56" s="253"/>
      <c r="C56" s="254" t="s">
        <v>1852</v>
      </c>
      <c r="D56" s="255" t="s">
        <v>1667</v>
      </c>
      <c r="E56" s="329">
        <v>129</v>
      </c>
      <c r="F56" s="257">
        <v>0</v>
      </c>
      <c r="G56" s="257">
        <f>PRODUCT(E56:F56)</f>
        <v>0</v>
      </c>
      <c r="H56" s="304"/>
      <c r="I56" s="273"/>
      <c r="J56" s="304"/>
      <c r="K56" s="273"/>
      <c r="L56" s="305"/>
      <c r="M56" s="306"/>
    </row>
    <row r="57" spans="1:14" s="303" customFormat="1" ht="22.5">
      <c r="A57" s="269">
        <f>A54+1</f>
        <v>17</v>
      </c>
      <c r="B57" s="269"/>
      <c r="C57" s="279" t="s">
        <v>1853</v>
      </c>
      <c r="D57" s="280" t="s">
        <v>1667</v>
      </c>
      <c r="E57" s="328">
        <v>10</v>
      </c>
      <c r="F57" s="281">
        <v>0</v>
      </c>
      <c r="G57" s="281">
        <f t="shared" si="1"/>
        <v>0</v>
      </c>
      <c r="H57" s="299"/>
      <c r="I57" s="261"/>
      <c r="J57" s="299"/>
      <c r="K57" s="261"/>
      <c r="L57" s="300"/>
      <c r="M57" s="301"/>
      <c r="N57" s="302"/>
    </row>
    <row r="58" spans="1:13" s="307" customFormat="1" ht="22.5">
      <c r="A58" s="269">
        <f>A55+1</f>
        <v>18</v>
      </c>
      <c r="B58" s="269"/>
      <c r="C58" s="279" t="s">
        <v>1854</v>
      </c>
      <c r="D58" s="280" t="s">
        <v>1667</v>
      </c>
      <c r="E58" s="328">
        <v>7</v>
      </c>
      <c r="F58" s="281">
        <v>0</v>
      </c>
      <c r="G58" s="281">
        <f>PRODUCT(E58:F58)</f>
        <v>0</v>
      </c>
      <c r="H58" s="304"/>
      <c r="I58" s="273"/>
      <c r="J58" s="304"/>
      <c r="K58" s="273"/>
      <c r="L58" s="305"/>
      <c r="M58" s="306"/>
    </row>
    <row r="59" spans="1:14" s="303" customFormat="1" ht="22.5">
      <c r="A59" s="269">
        <f>A57+1</f>
        <v>18</v>
      </c>
      <c r="B59" s="269"/>
      <c r="C59" s="279" t="s">
        <v>1855</v>
      </c>
      <c r="D59" s="280" t="s">
        <v>1667</v>
      </c>
      <c r="E59" s="328">
        <v>22</v>
      </c>
      <c r="F59" s="281">
        <v>0</v>
      </c>
      <c r="G59" s="281">
        <f t="shared" si="1"/>
        <v>0</v>
      </c>
      <c r="H59" s="299"/>
      <c r="I59" s="261"/>
      <c r="J59" s="299"/>
      <c r="K59" s="261"/>
      <c r="L59" s="300"/>
      <c r="M59" s="301"/>
      <c r="N59" s="302"/>
    </row>
    <row r="60" spans="1:14" s="303" customFormat="1" ht="22.5">
      <c r="A60" s="269">
        <f t="shared" si="0"/>
        <v>19</v>
      </c>
      <c r="B60" s="269"/>
      <c r="C60" s="279" t="s">
        <v>1856</v>
      </c>
      <c r="D60" s="280" t="s">
        <v>1667</v>
      </c>
      <c r="E60" s="328">
        <v>11</v>
      </c>
      <c r="F60" s="281">
        <v>0</v>
      </c>
      <c r="G60" s="281">
        <f t="shared" si="1"/>
        <v>0</v>
      </c>
      <c r="H60" s="299"/>
      <c r="I60" s="261"/>
      <c r="J60" s="299"/>
      <c r="K60" s="261"/>
      <c r="L60" s="300"/>
      <c r="M60" s="301"/>
      <c r="N60" s="302"/>
    </row>
    <row r="61" spans="1:13" s="268" customFormat="1" ht="22.5">
      <c r="A61" s="269">
        <f t="shared" si="0"/>
        <v>20</v>
      </c>
      <c r="B61" s="269"/>
      <c r="C61" s="279" t="s">
        <v>1857</v>
      </c>
      <c r="D61" s="280" t="s">
        <v>1667</v>
      </c>
      <c r="E61" s="328">
        <v>79</v>
      </c>
      <c r="F61" s="281">
        <v>0</v>
      </c>
      <c r="G61" s="281">
        <f t="shared" si="1"/>
        <v>0</v>
      </c>
      <c r="H61" s="283"/>
      <c r="I61" s="256"/>
      <c r="J61" s="283"/>
      <c r="K61" s="256"/>
      <c r="L61" s="284"/>
      <c r="M61" s="285"/>
    </row>
    <row r="62" spans="1:13" s="252" customFormat="1" ht="11.25">
      <c r="A62" s="253">
        <f t="shared" si="0"/>
        <v>21</v>
      </c>
      <c r="B62" s="253">
        <v>210110008</v>
      </c>
      <c r="C62" s="254" t="s">
        <v>1858</v>
      </c>
      <c r="D62" s="255" t="s">
        <v>1667</v>
      </c>
      <c r="E62" s="329">
        <v>1</v>
      </c>
      <c r="F62" s="257">
        <v>0</v>
      </c>
      <c r="G62" s="257">
        <f t="shared" si="1"/>
        <v>0</v>
      </c>
      <c r="H62" s="248"/>
      <c r="I62" s="249"/>
      <c r="J62" s="248"/>
      <c r="K62" s="249"/>
      <c r="L62" s="250"/>
      <c r="M62" s="251"/>
    </row>
    <row r="63" spans="1:14" s="268" customFormat="1" ht="22.5">
      <c r="A63" s="269">
        <f t="shared" si="0"/>
        <v>22</v>
      </c>
      <c r="B63" s="269"/>
      <c r="C63" s="279" t="s">
        <v>1859</v>
      </c>
      <c r="D63" s="280" t="s">
        <v>1667</v>
      </c>
      <c r="E63" s="328">
        <v>1</v>
      </c>
      <c r="F63" s="281">
        <v>0</v>
      </c>
      <c r="G63" s="281">
        <f t="shared" si="1"/>
        <v>0</v>
      </c>
      <c r="H63" s="263"/>
      <c r="I63" s="264"/>
      <c r="J63" s="263"/>
      <c r="K63" s="264"/>
      <c r="L63" s="265"/>
      <c r="M63" s="266"/>
      <c r="N63" s="267"/>
    </row>
    <row r="64" spans="1:13" s="268" customFormat="1" ht="11.25">
      <c r="A64" s="253">
        <f t="shared" si="0"/>
        <v>23</v>
      </c>
      <c r="B64" s="253"/>
      <c r="C64" s="254" t="s">
        <v>1860</v>
      </c>
      <c r="D64" s="255" t="s">
        <v>1667</v>
      </c>
      <c r="E64" s="329">
        <v>1</v>
      </c>
      <c r="F64" s="257">
        <v>0</v>
      </c>
      <c r="G64" s="257">
        <f>PRODUCT(E64:F64)</f>
        <v>0</v>
      </c>
      <c r="H64" s="283"/>
      <c r="I64" s="256"/>
      <c r="J64" s="283"/>
      <c r="K64" s="256"/>
      <c r="L64" s="284"/>
      <c r="M64" s="285"/>
    </row>
    <row r="65" spans="1:14" s="268" customFormat="1" ht="22.5">
      <c r="A65" s="269">
        <f t="shared" si="0"/>
        <v>24</v>
      </c>
      <c r="B65" s="269"/>
      <c r="C65" s="279" t="s">
        <v>1861</v>
      </c>
      <c r="D65" s="280" t="s">
        <v>1667</v>
      </c>
      <c r="E65" s="328">
        <v>1</v>
      </c>
      <c r="F65" s="281">
        <v>0</v>
      </c>
      <c r="G65" s="281">
        <f>PRODUCT(E65:F65)</f>
        <v>0</v>
      </c>
      <c r="H65" s="263"/>
      <c r="I65" s="264"/>
      <c r="J65" s="263"/>
      <c r="K65" s="264"/>
      <c r="L65" s="265"/>
      <c r="M65" s="266"/>
      <c r="N65" s="267"/>
    </row>
    <row r="66" spans="1:13" s="268" customFormat="1" ht="11.25">
      <c r="A66" s="269"/>
      <c r="B66" s="269"/>
      <c r="C66" s="279"/>
      <c r="D66" s="280"/>
      <c r="E66" s="328"/>
      <c r="F66" s="281"/>
      <c r="G66" s="281"/>
      <c r="H66" s="283"/>
      <c r="I66" s="256"/>
      <c r="J66" s="283"/>
      <c r="K66" s="256"/>
      <c r="L66" s="284"/>
      <c r="M66" s="285"/>
    </row>
    <row r="67" spans="1:14" s="268" customFormat="1" ht="45">
      <c r="A67" s="253"/>
      <c r="B67" s="253"/>
      <c r="C67" s="240" t="s">
        <v>1862</v>
      </c>
      <c r="D67" s="255"/>
      <c r="E67" s="330"/>
      <c r="F67" s="257"/>
      <c r="G67" s="242"/>
      <c r="H67" s="263"/>
      <c r="I67" s="264"/>
      <c r="J67" s="263"/>
      <c r="K67" s="264"/>
      <c r="L67" s="265"/>
      <c r="M67" s="266"/>
      <c r="N67" s="267"/>
    </row>
    <row r="68" spans="1:13" s="303" customFormat="1" ht="22.5">
      <c r="A68" s="275">
        <f>A65+1</f>
        <v>25</v>
      </c>
      <c r="B68" s="275">
        <v>210111043</v>
      </c>
      <c r="C68" s="276" t="s">
        <v>1863</v>
      </c>
      <c r="D68" s="277" t="s">
        <v>183</v>
      </c>
      <c r="E68" s="331">
        <v>98</v>
      </c>
      <c r="F68" s="278">
        <v>0</v>
      </c>
      <c r="G68" s="278">
        <f aca="true" t="shared" si="2" ref="G68:G73">PRODUCT(E68:F68)</f>
        <v>0</v>
      </c>
      <c r="H68" s="312"/>
      <c r="I68" s="310"/>
      <c r="J68" s="312"/>
      <c r="K68" s="310"/>
      <c r="L68" s="313"/>
      <c r="M68" s="314"/>
    </row>
    <row r="69" spans="1:14" s="303" customFormat="1" ht="11.25">
      <c r="A69" s="269">
        <f t="shared" si="0"/>
        <v>26</v>
      </c>
      <c r="B69" s="269"/>
      <c r="C69" s="279" t="s">
        <v>1864</v>
      </c>
      <c r="D69" s="280" t="s">
        <v>1667</v>
      </c>
      <c r="E69" s="328">
        <v>98</v>
      </c>
      <c r="F69" s="281">
        <v>0</v>
      </c>
      <c r="G69" s="281">
        <f t="shared" si="2"/>
        <v>0</v>
      </c>
      <c r="H69" s="299"/>
      <c r="I69" s="261"/>
      <c r="J69" s="299"/>
      <c r="K69" s="261"/>
      <c r="L69" s="300"/>
      <c r="M69" s="301"/>
      <c r="N69" s="302"/>
    </row>
    <row r="70" spans="1:13" s="252" customFormat="1" ht="22.5">
      <c r="A70" s="275">
        <f t="shared" si="0"/>
        <v>27</v>
      </c>
      <c r="B70" s="275">
        <v>210111043</v>
      </c>
      <c r="C70" s="276" t="s">
        <v>1865</v>
      </c>
      <c r="D70" s="277" t="s">
        <v>1667</v>
      </c>
      <c r="E70" s="331">
        <v>27</v>
      </c>
      <c r="F70" s="278">
        <v>0</v>
      </c>
      <c r="G70" s="278">
        <f t="shared" si="2"/>
        <v>0</v>
      </c>
      <c r="H70" s="248"/>
      <c r="I70" s="249"/>
      <c r="J70" s="248"/>
      <c r="K70" s="249"/>
      <c r="L70" s="250"/>
      <c r="M70" s="251"/>
    </row>
    <row r="71" spans="1:14" s="268" customFormat="1" ht="22.5">
      <c r="A71" s="269">
        <f>A70+1</f>
        <v>28</v>
      </c>
      <c r="B71" s="269"/>
      <c r="C71" s="279" t="s">
        <v>1866</v>
      </c>
      <c r="D71" s="280" t="s">
        <v>1667</v>
      </c>
      <c r="E71" s="328">
        <v>27</v>
      </c>
      <c r="F71" s="281">
        <v>0</v>
      </c>
      <c r="G71" s="281">
        <f t="shared" si="2"/>
        <v>0</v>
      </c>
      <c r="H71" s="263"/>
      <c r="I71" s="264"/>
      <c r="J71" s="263"/>
      <c r="K71" s="264"/>
      <c r="L71" s="265"/>
      <c r="M71" s="266"/>
      <c r="N71" s="267"/>
    </row>
    <row r="72" spans="1:14" s="268" customFormat="1" ht="22.5">
      <c r="A72" s="275">
        <f>A71+1</f>
        <v>29</v>
      </c>
      <c r="B72" s="275">
        <v>210111043</v>
      </c>
      <c r="C72" s="276" t="s">
        <v>1867</v>
      </c>
      <c r="D72" s="277" t="s">
        <v>183</v>
      </c>
      <c r="E72" s="331">
        <v>19</v>
      </c>
      <c r="F72" s="278">
        <v>0</v>
      </c>
      <c r="G72" s="278">
        <f t="shared" si="2"/>
        <v>0</v>
      </c>
      <c r="H72" s="263"/>
      <c r="I72" s="264"/>
      <c r="J72" s="263"/>
      <c r="K72" s="264"/>
      <c r="L72" s="265"/>
      <c r="M72" s="266"/>
      <c r="N72" s="267"/>
    </row>
    <row r="73" spans="1:13" s="252" customFormat="1" ht="11.25">
      <c r="A73" s="269">
        <f t="shared" si="0"/>
        <v>30</v>
      </c>
      <c r="B73" s="269"/>
      <c r="C73" s="279" t="s">
        <v>1868</v>
      </c>
      <c r="D73" s="280" t="s">
        <v>1667</v>
      </c>
      <c r="E73" s="328">
        <v>19</v>
      </c>
      <c r="F73" s="281">
        <v>0</v>
      </c>
      <c r="G73" s="281">
        <f t="shared" si="2"/>
        <v>0</v>
      </c>
      <c r="H73" s="248"/>
      <c r="I73" s="249"/>
      <c r="J73" s="248"/>
      <c r="K73" s="249"/>
      <c r="L73" s="250"/>
      <c r="M73" s="251"/>
    </row>
    <row r="74" spans="1:14" s="268" customFormat="1" ht="11.25">
      <c r="A74" s="269"/>
      <c r="B74" s="269"/>
      <c r="C74" s="279"/>
      <c r="D74" s="280"/>
      <c r="E74" s="328"/>
      <c r="F74" s="281"/>
      <c r="G74" s="281"/>
      <c r="H74" s="263"/>
      <c r="I74" s="264"/>
      <c r="J74" s="263"/>
      <c r="K74" s="264"/>
      <c r="L74" s="265"/>
      <c r="M74" s="266"/>
      <c r="N74" s="267"/>
    </row>
    <row r="75" spans="1:13" s="307" customFormat="1" ht="22.5">
      <c r="A75" s="270"/>
      <c r="B75" s="270"/>
      <c r="C75" s="332" t="s">
        <v>1869</v>
      </c>
      <c r="D75" s="309"/>
      <c r="E75" s="333"/>
      <c r="F75" s="311"/>
      <c r="G75" s="334"/>
      <c r="H75" s="304"/>
      <c r="I75" s="273"/>
      <c r="J75" s="304"/>
      <c r="K75" s="273"/>
      <c r="L75" s="305"/>
      <c r="M75" s="306"/>
    </row>
    <row r="76" spans="1:14" s="303" customFormat="1" ht="22.5">
      <c r="A76" s="275">
        <f>A73+1</f>
        <v>31</v>
      </c>
      <c r="B76" s="335">
        <v>210111043</v>
      </c>
      <c r="C76" s="271" t="s">
        <v>1863</v>
      </c>
      <c r="D76" s="272" t="s">
        <v>183</v>
      </c>
      <c r="E76" s="336">
        <v>105</v>
      </c>
      <c r="F76" s="274">
        <v>0</v>
      </c>
      <c r="G76" s="274">
        <f>PRODUCT(E76:F76)</f>
        <v>0</v>
      </c>
      <c r="H76" s="299"/>
      <c r="I76" s="261"/>
      <c r="J76" s="299"/>
      <c r="K76" s="261"/>
      <c r="L76" s="300"/>
      <c r="M76" s="301"/>
      <c r="N76" s="302"/>
    </row>
    <row r="77" spans="1:13" s="307" customFormat="1" ht="11.25">
      <c r="A77" s="269">
        <f>A76+1</f>
        <v>32</v>
      </c>
      <c r="B77" s="258"/>
      <c r="C77" s="259" t="s">
        <v>1870</v>
      </c>
      <c r="D77" s="260" t="s">
        <v>1667</v>
      </c>
      <c r="E77" s="337">
        <v>105</v>
      </c>
      <c r="F77" s="262">
        <v>0</v>
      </c>
      <c r="G77" s="262">
        <f>PRODUCT(E77:F77)</f>
        <v>0</v>
      </c>
      <c r="H77" s="304"/>
      <c r="I77" s="273"/>
      <c r="J77" s="304"/>
      <c r="K77" s="273"/>
      <c r="L77" s="305"/>
      <c r="M77" s="306"/>
    </row>
    <row r="78" spans="1:14" s="303" customFormat="1" ht="22.5">
      <c r="A78" s="275">
        <f>A77+1</f>
        <v>33</v>
      </c>
      <c r="B78" s="335">
        <v>210111043</v>
      </c>
      <c r="C78" s="271" t="s">
        <v>1865</v>
      </c>
      <c r="D78" s="272" t="s">
        <v>1667</v>
      </c>
      <c r="E78" s="336">
        <v>13</v>
      </c>
      <c r="F78" s="274">
        <v>0</v>
      </c>
      <c r="G78" s="274">
        <f>PRODUCT(E78:F78)</f>
        <v>0</v>
      </c>
      <c r="H78" s="299"/>
      <c r="I78" s="261"/>
      <c r="J78" s="299"/>
      <c r="K78" s="261"/>
      <c r="L78" s="300"/>
      <c r="M78" s="301"/>
      <c r="N78" s="302"/>
    </row>
    <row r="79" spans="1:13" s="307" customFormat="1" ht="22.5">
      <c r="A79" s="269">
        <f>A78+1</f>
        <v>34</v>
      </c>
      <c r="B79" s="258"/>
      <c r="C79" s="259" t="s">
        <v>1866</v>
      </c>
      <c r="D79" s="260" t="s">
        <v>1667</v>
      </c>
      <c r="E79" s="337">
        <v>13</v>
      </c>
      <c r="F79" s="262">
        <v>0</v>
      </c>
      <c r="G79" s="262">
        <f>PRODUCT(E79:F79)</f>
        <v>0</v>
      </c>
      <c r="H79" s="304"/>
      <c r="I79" s="273"/>
      <c r="J79" s="304"/>
      <c r="K79" s="273"/>
      <c r="L79" s="305"/>
      <c r="M79" s="306"/>
    </row>
    <row r="80" spans="1:14" s="303" customFormat="1" ht="11.25">
      <c r="A80" s="258"/>
      <c r="B80" s="258"/>
      <c r="C80" s="259"/>
      <c r="D80" s="260"/>
      <c r="E80" s="337"/>
      <c r="F80" s="262"/>
      <c r="G80" s="262"/>
      <c r="H80" s="299"/>
      <c r="I80" s="261"/>
      <c r="J80" s="299"/>
      <c r="K80" s="261"/>
      <c r="L80" s="300"/>
      <c r="M80" s="301"/>
      <c r="N80" s="302"/>
    </row>
    <row r="81" spans="1:13" s="307" customFormat="1" ht="12.75">
      <c r="A81" s="269">
        <f>A79+1</f>
        <v>35</v>
      </c>
      <c r="B81" s="254"/>
      <c r="C81" s="240" t="s">
        <v>1871</v>
      </c>
      <c r="D81" s="255"/>
      <c r="E81" s="323"/>
      <c r="F81" s="257"/>
      <c r="G81" s="242"/>
      <c r="H81" s="304"/>
      <c r="I81" s="273"/>
      <c r="J81" s="304"/>
      <c r="K81" s="273"/>
      <c r="L81" s="305"/>
      <c r="M81" s="306"/>
    </row>
    <row r="82" spans="1:14" s="303" customFormat="1" ht="11.25">
      <c r="A82" s="275">
        <f t="shared" si="0"/>
        <v>36</v>
      </c>
      <c r="B82" s="276" t="s">
        <v>1872</v>
      </c>
      <c r="C82" s="276" t="s">
        <v>1873</v>
      </c>
      <c r="D82" s="277" t="s">
        <v>1667</v>
      </c>
      <c r="E82" s="331">
        <v>5</v>
      </c>
      <c r="F82" s="278">
        <v>0</v>
      </c>
      <c r="G82" s="278">
        <f aca="true" t="shared" si="3" ref="G82:G112">PRODUCT(E82:F82)</f>
        <v>0</v>
      </c>
      <c r="H82" s="299"/>
      <c r="I82" s="261"/>
      <c r="J82" s="299"/>
      <c r="K82" s="261"/>
      <c r="L82" s="300"/>
      <c r="M82" s="301"/>
      <c r="N82" s="302"/>
    </row>
    <row r="83" spans="1:13" s="252" customFormat="1" ht="11.25">
      <c r="A83" s="269">
        <f t="shared" si="0"/>
        <v>37</v>
      </c>
      <c r="B83" s="254"/>
      <c r="C83" s="279" t="s">
        <v>1874</v>
      </c>
      <c r="D83" s="280" t="s">
        <v>1080</v>
      </c>
      <c r="E83" s="328">
        <v>5</v>
      </c>
      <c r="F83" s="281">
        <v>0</v>
      </c>
      <c r="G83" s="281">
        <f t="shared" si="3"/>
        <v>0</v>
      </c>
      <c r="H83" s="248"/>
      <c r="I83" s="249"/>
      <c r="J83" s="248"/>
      <c r="K83" s="249"/>
      <c r="L83" s="250"/>
      <c r="M83" s="251"/>
    </row>
    <row r="84" spans="1:14" s="268" customFormat="1" ht="11.25">
      <c r="A84" s="253">
        <f t="shared" si="0"/>
        <v>38</v>
      </c>
      <c r="B84" s="254" t="s">
        <v>1872</v>
      </c>
      <c r="C84" s="254" t="s">
        <v>1875</v>
      </c>
      <c r="D84" s="255" t="s">
        <v>1667</v>
      </c>
      <c r="E84" s="329">
        <v>45</v>
      </c>
      <c r="F84" s="257">
        <v>0</v>
      </c>
      <c r="G84" s="257">
        <f t="shared" si="3"/>
        <v>0</v>
      </c>
      <c r="H84" s="263"/>
      <c r="I84" s="264"/>
      <c r="J84" s="263"/>
      <c r="K84" s="264"/>
      <c r="L84" s="265"/>
      <c r="M84" s="266"/>
      <c r="N84" s="267"/>
    </row>
    <row r="85" spans="1:13" s="252" customFormat="1" ht="11.25">
      <c r="A85" s="269">
        <f t="shared" si="0"/>
        <v>39</v>
      </c>
      <c r="B85" s="254"/>
      <c r="C85" s="279" t="s">
        <v>1876</v>
      </c>
      <c r="D85" s="280" t="s">
        <v>183</v>
      </c>
      <c r="E85" s="328">
        <v>45</v>
      </c>
      <c r="F85" s="281">
        <v>0</v>
      </c>
      <c r="G85" s="281">
        <f t="shared" si="3"/>
        <v>0</v>
      </c>
      <c r="H85" s="248"/>
      <c r="I85" s="249"/>
      <c r="J85" s="248"/>
      <c r="K85" s="249"/>
      <c r="L85" s="250"/>
      <c r="M85" s="251"/>
    </row>
    <row r="86" spans="1:14" s="268" customFormat="1" ht="11.25">
      <c r="A86" s="253">
        <f t="shared" si="0"/>
        <v>40</v>
      </c>
      <c r="B86" s="254" t="s">
        <v>1872</v>
      </c>
      <c r="C86" s="254" t="s">
        <v>1877</v>
      </c>
      <c r="D86" s="255" t="s">
        <v>1667</v>
      </c>
      <c r="E86" s="329">
        <v>82</v>
      </c>
      <c r="F86" s="257">
        <v>0</v>
      </c>
      <c r="G86" s="257">
        <f t="shared" si="3"/>
        <v>0</v>
      </c>
      <c r="H86" s="263"/>
      <c r="I86" s="264"/>
      <c r="J86" s="263"/>
      <c r="K86" s="264"/>
      <c r="L86" s="265"/>
      <c r="M86" s="266"/>
      <c r="N86" s="267"/>
    </row>
    <row r="87" spans="1:13" s="252" customFormat="1" ht="22.5">
      <c r="A87" s="269">
        <f t="shared" si="0"/>
        <v>41</v>
      </c>
      <c r="B87" s="254"/>
      <c r="C87" s="279" t="s">
        <v>1878</v>
      </c>
      <c r="D87" s="280" t="s">
        <v>183</v>
      </c>
      <c r="E87" s="328">
        <v>82</v>
      </c>
      <c r="F87" s="281">
        <v>0</v>
      </c>
      <c r="G87" s="281">
        <f t="shared" si="3"/>
        <v>0</v>
      </c>
      <c r="H87" s="248"/>
      <c r="I87" s="249"/>
      <c r="J87" s="248"/>
      <c r="K87" s="249"/>
      <c r="L87" s="250"/>
      <c r="M87" s="251"/>
    </row>
    <row r="88" spans="1:14" s="268" customFormat="1" ht="22.5">
      <c r="A88" s="270">
        <f>A87+1</f>
        <v>42</v>
      </c>
      <c r="B88" s="308" t="s">
        <v>1872</v>
      </c>
      <c r="C88" s="308" t="s">
        <v>1879</v>
      </c>
      <c r="D88" s="309" t="s">
        <v>1667</v>
      </c>
      <c r="E88" s="338">
        <v>345</v>
      </c>
      <c r="F88" s="311">
        <v>0</v>
      </c>
      <c r="G88" s="311">
        <f t="shared" si="3"/>
        <v>0</v>
      </c>
      <c r="H88" s="263"/>
      <c r="I88" s="264"/>
      <c r="J88" s="263"/>
      <c r="K88" s="264"/>
      <c r="L88" s="265"/>
      <c r="M88" s="266"/>
      <c r="N88" s="267"/>
    </row>
    <row r="89" spans="1:13" s="252" customFormat="1" ht="11.25">
      <c r="A89" s="258">
        <f t="shared" si="0"/>
        <v>43</v>
      </c>
      <c r="B89" s="308"/>
      <c r="C89" s="259" t="s">
        <v>1880</v>
      </c>
      <c r="D89" s="260" t="s">
        <v>183</v>
      </c>
      <c r="E89" s="337">
        <v>345</v>
      </c>
      <c r="F89" s="262">
        <v>0</v>
      </c>
      <c r="G89" s="262">
        <f t="shared" si="3"/>
        <v>0</v>
      </c>
      <c r="H89" s="248"/>
      <c r="I89" s="249"/>
      <c r="J89" s="248"/>
      <c r="K89" s="249"/>
      <c r="L89" s="250"/>
      <c r="M89" s="251"/>
    </row>
    <row r="90" spans="1:14" s="268" customFormat="1" ht="11.25">
      <c r="A90" s="258">
        <f t="shared" si="0"/>
        <v>44</v>
      </c>
      <c r="B90" s="276"/>
      <c r="C90" s="276" t="s">
        <v>1881</v>
      </c>
      <c r="D90" s="277" t="s">
        <v>1080</v>
      </c>
      <c r="E90" s="331">
        <v>47</v>
      </c>
      <c r="F90" s="278">
        <v>0</v>
      </c>
      <c r="G90" s="278">
        <f t="shared" si="3"/>
        <v>0</v>
      </c>
      <c r="H90" s="263"/>
      <c r="I90" s="264"/>
      <c r="J90" s="263"/>
      <c r="K90" s="264"/>
      <c r="L90" s="265"/>
      <c r="M90" s="266"/>
      <c r="N90" s="267"/>
    </row>
    <row r="91" spans="1:13" s="252" customFormat="1" ht="11.25">
      <c r="A91" s="258">
        <f t="shared" si="0"/>
        <v>45</v>
      </c>
      <c r="B91" s="254"/>
      <c r="C91" s="279" t="s">
        <v>1882</v>
      </c>
      <c r="D91" s="280" t="s">
        <v>1080</v>
      </c>
      <c r="E91" s="328">
        <v>47</v>
      </c>
      <c r="F91" s="281">
        <v>0</v>
      </c>
      <c r="G91" s="281">
        <f t="shared" si="3"/>
        <v>0</v>
      </c>
      <c r="H91" s="248"/>
      <c r="I91" s="249"/>
      <c r="J91" s="248"/>
      <c r="K91" s="249"/>
      <c r="L91" s="250"/>
      <c r="M91" s="251"/>
    </row>
    <row r="92" spans="1:14" s="268" customFormat="1" ht="33.75">
      <c r="A92" s="258">
        <f t="shared" si="0"/>
        <v>46</v>
      </c>
      <c r="B92" s="254"/>
      <c r="C92" s="279" t="s">
        <v>1883</v>
      </c>
      <c r="D92" s="280" t="s">
        <v>1667</v>
      </c>
      <c r="E92" s="328">
        <v>17</v>
      </c>
      <c r="F92" s="281">
        <v>0</v>
      </c>
      <c r="G92" s="281">
        <f>PRODUCT(E92:F92)</f>
        <v>0</v>
      </c>
      <c r="H92" s="263"/>
      <c r="I92" s="264"/>
      <c r="J92" s="263"/>
      <c r="K92" s="264"/>
      <c r="L92" s="265"/>
      <c r="M92" s="266"/>
      <c r="N92" s="267"/>
    </row>
    <row r="93" spans="1:14" s="268" customFormat="1" ht="22.5">
      <c r="A93" s="258">
        <f t="shared" si="0"/>
        <v>47</v>
      </c>
      <c r="B93" s="276"/>
      <c r="C93" s="276" t="s">
        <v>1884</v>
      </c>
      <c r="D93" s="277" t="s">
        <v>1667</v>
      </c>
      <c r="E93" s="331">
        <v>140</v>
      </c>
      <c r="F93" s="278">
        <v>0</v>
      </c>
      <c r="G93" s="278">
        <f t="shared" si="3"/>
        <v>0</v>
      </c>
      <c r="H93" s="263"/>
      <c r="I93" s="264"/>
      <c r="J93" s="263"/>
      <c r="K93" s="264"/>
      <c r="L93" s="265"/>
      <c r="M93" s="266"/>
      <c r="N93" s="267"/>
    </row>
    <row r="94" spans="1:13" s="268" customFormat="1" ht="11.25">
      <c r="A94" s="258">
        <f t="shared" si="0"/>
        <v>48</v>
      </c>
      <c r="B94" s="254"/>
      <c r="C94" s="279" t="s">
        <v>1885</v>
      </c>
      <c r="D94" s="280" t="s">
        <v>183</v>
      </c>
      <c r="E94" s="328">
        <v>140</v>
      </c>
      <c r="F94" s="281">
        <v>0</v>
      </c>
      <c r="G94" s="281">
        <f t="shared" si="3"/>
        <v>0</v>
      </c>
      <c r="H94" s="283"/>
      <c r="I94" s="256"/>
      <c r="J94" s="283"/>
      <c r="K94" s="256"/>
      <c r="L94" s="284"/>
      <c r="M94" s="285"/>
    </row>
    <row r="95" spans="1:13" s="252" customFormat="1" ht="22.5">
      <c r="A95" s="258">
        <f t="shared" si="0"/>
        <v>49</v>
      </c>
      <c r="B95" s="271"/>
      <c r="C95" s="271" t="s">
        <v>1886</v>
      </c>
      <c r="D95" s="272" t="s">
        <v>186</v>
      </c>
      <c r="E95" s="336">
        <v>350</v>
      </c>
      <c r="F95" s="274">
        <v>0</v>
      </c>
      <c r="G95" s="274">
        <f t="shared" si="3"/>
        <v>0</v>
      </c>
      <c r="H95" s="248"/>
      <c r="I95" s="249"/>
      <c r="J95" s="248"/>
      <c r="K95" s="249"/>
      <c r="L95" s="250"/>
      <c r="M95" s="251"/>
    </row>
    <row r="96" spans="1:13" s="252" customFormat="1" ht="22.5">
      <c r="A96" s="258">
        <f t="shared" si="0"/>
        <v>50</v>
      </c>
      <c r="B96" s="308"/>
      <c r="C96" s="259" t="s">
        <v>1887</v>
      </c>
      <c r="D96" s="260" t="s">
        <v>1080</v>
      </c>
      <c r="E96" s="337">
        <v>350</v>
      </c>
      <c r="F96" s="262">
        <v>0</v>
      </c>
      <c r="G96" s="262">
        <f t="shared" si="3"/>
        <v>0</v>
      </c>
      <c r="H96" s="248"/>
      <c r="I96" s="249"/>
      <c r="J96" s="248"/>
      <c r="K96" s="249"/>
      <c r="L96" s="250"/>
      <c r="M96" s="251"/>
    </row>
    <row r="97" spans="1:13" s="252" customFormat="1" ht="22.5">
      <c r="A97" s="258">
        <f t="shared" si="0"/>
        <v>51</v>
      </c>
      <c r="B97" s="271"/>
      <c r="C97" s="271" t="s">
        <v>1888</v>
      </c>
      <c r="D97" s="272" t="s">
        <v>1080</v>
      </c>
      <c r="E97" s="336">
        <v>40</v>
      </c>
      <c r="F97" s="274">
        <v>0</v>
      </c>
      <c r="G97" s="274">
        <f t="shared" si="3"/>
        <v>0</v>
      </c>
      <c r="H97" s="248"/>
      <c r="I97" s="249"/>
      <c r="J97" s="248"/>
      <c r="K97" s="249"/>
      <c r="L97" s="250"/>
      <c r="M97" s="251"/>
    </row>
    <row r="98" spans="1:13" s="252" customFormat="1" ht="11.25">
      <c r="A98" s="258">
        <f t="shared" si="0"/>
        <v>52</v>
      </c>
      <c r="B98" s="308"/>
      <c r="C98" s="259" t="s">
        <v>1889</v>
      </c>
      <c r="D98" s="260" t="s">
        <v>1080</v>
      </c>
      <c r="E98" s="337">
        <v>40</v>
      </c>
      <c r="F98" s="262">
        <v>0</v>
      </c>
      <c r="G98" s="262">
        <f t="shared" si="3"/>
        <v>0</v>
      </c>
      <c r="H98" s="248"/>
      <c r="I98" s="249"/>
      <c r="J98" s="248"/>
      <c r="K98" s="249"/>
      <c r="L98" s="250"/>
      <c r="M98" s="251"/>
    </row>
    <row r="99" spans="1:13" s="252" customFormat="1" ht="22.5">
      <c r="A99" s="335">
        <f t="shared" si="0"/>
        <v>53</v>
      </c>
      <c r="B99" s="271"/>
      <c r="C99" s="271" t="s">
        <v>1890</v>
      </c>
      <c r="D99" s="272" t="s">
        <v>186</v>
      </c>
      <c r="E99" s="336">
        <v>70</v>
      </c>
      <c r="F99" s="274">
        <v>0</v>
      </c>
      <c r="G99" s="274">
        <f>PRODUCT(E99:F99)</f>
        <v>0</v>
      </c>
      <c r="H99" s="248"/>
      <c r="I99" s="249"/>
      <c r="J99" s="248"/>
      <c r="K99" s="249"/>
      <c r="L99" s="250"/>
      <c r="M99" s="251"/>
    </row>
    <row r="100" spans="1:13" s="252" customFormat="1" ht="22.5">
      <c r="A100" s="258">
        <f t="shared" si="0"/>
        <v>54</v>
      </c>
      <c r="B100" s="308"/>
      <c r="C100" s="259" t="s">
        <v>1891</v>
      </c>
      <c r="D100" s="260" t="s">
        <v>1080</v>
      </c>
      <c r="E100" s="337">
        <v>70</v>
      </c>
      <c r="F100" s="262">
        <v>0</v>
      </c>
      <c r="G100" s="262">
        <f>PRODUCT(E100:F100)</f>
        <v>0</v>
      </c>
      <c r="H100" s="248"/>
      <c r="I100" s="249"/>
      <c r="J100" s="248"/>
      <c r="K100" s="249"/>
      <c r="L100" s="250"/>
      <c r="M100" s="251"/>
    </row>
    <row r="101" spans="1:13" s="252" customFormat="1" ht="22.5">
      <c r="A101" s="335">
        <f t="shared" si="0"/>
        <v>55</v>
      </c>
      <c r="B101" s="271"/>
      <c r="C101" s="271" t="s">
        <v>1892</v>
      </c>
      <c r="D101" s="272" t="s">
        <v>186</v>
      </c>
      <c r="E101" s="336">
        <v>220</v>
      </c>
      <c r="F101" s="274">
        <v>0</v>
      </c>
      <c r="G101" s="274">
        <f>PRODUCT(E101:F101)</f>
        <v>0</v>
      </c>
      <c r="H101" s="248"/>
      <c r="I101" s="249"/>
      <c r="J101" s="248"/>
      <c r="K101" s="249"/>
      <c r="L101" s="250"/>
      <c r="M101" s="251"/>
    </row>
    <row r="102" spans="1:13" s="252" customFormat="1" ht="22.5">
      <c r="A102" s="258">
        <f t="shared" si="0"/>
        <v>56</v>
      </c>
      <c r="B102" s="308"/>
      <c r="C102" s="259" t="s">
        <v>1893</v>
      </c>
      <c r="D102" s="260" t="s">
        <v>1080</v>
      </c>
      <c r="E102" s="337">
        <v>220</v>
      </c>
      <c r="F102" s="262">
        <v>0</v>
      </c>
      <c r="G102" s="262">
        <f>PRODUCT(E102:F102)</f>
        <v>0</v>
      </c>
      <c r="H102" s="248"/>
      <c r="I102" s="249"/>
      <c r="J102" s="248"/>
      <c r="K102" s="249"/>
      <c r="L102" s="250"/>
      <c r="M102" s="251"/>
    </row>
    <row r="103" spans="1:13" s="252" customFormat="1" ht="22.5">
      <c r="A103" s="335">
        <f aca="true" t="shared" si="4" ref="A103:A112">A102+1</f>
        <v>57</v>
      </c>
      <c r="B103" s="276"/>
      <c r="C103" s="276" t="s">
        <v>1894</v>
      </c>
      <c r="D103" s="277" t="s">
        <v>1667</v>
      </c>
      <c r="E103" s="331">
        <v>1</v>
      </c>
      <c r="F103" s="278">
        <v>0</v>
      </c>
      <c r="G103" s="278">
        <f t="shared" si="3"/>
        <v>0</v>
      </c>
      <c r="H103" s="248"/>
      <c r="I103" s="249"/>
      <c r="J103" s="248"/>
      <c r="K103" s="249"/>
      <c r="L103" s="250"/>
      <c r="M103" s="251"/>
    </row>
    <row r="104" spans="1:13" s="252" customFormat="1" ht="22.5">
      <c r="A104" s="258">
        <f t="shared" si="4"/>
        <v>58</v>
      </c>
      <c r="B104" s="254"/>
      <c r="C104" s="279" t="s">
        <v>1895</v>
      </c>
      <c r="D104" s="280" t="s">
        <v>1667</v>
      </c>
      <c r="E104" s="328">
        <v>1</v>
      </c>
      <c r="F104" s="281">
        <v>0</v>
      </c>
      <c r="G104" s="281">
        <f t="shared" si="3"/>
        <v>0</v>
      </c>
      <c r="H104" s="248"/>
      <c r="I104" s="249"/>
      <c r="J104" s="248"/>
      <c r="K104" s="249"/>
      <c r="L104" s="250"/>
      <c r="M104" s="251"/>
    </row>
    <row r="105" spans="1:13" s="252" customFormat="1" ht="33.75">
      <c r="A105" s="335">
        <f t="shared" si="4"/>
        <v>59</v>
      </c>
      <c r="B105" s="276"/>
      <c r="C105" s="276" t="s">
        <v>1896</v>
      </c>
      <c r="D105" s="277" t="s">
        <v>1667</v>
      </c>
      <c r="E105" s="331">
        <v>3</v>
      </c>
      <c r="F105" s="278">
        <v>0</v>
      </c>
      <c r="G105" s="278">
        <f>PRODUCT(E105:F105)</f>
        <v>0</v>
      </c>
      <c r="H105" s="248"/>
      <c r="I105" s="249"/>
      <c r="J105" s="248"/>
      <c r="K105" s="249"/>
      <c r="L105" s="250"/>
      <c r="M105" s="251"/>
    </row>
    <row r="106" spans="1:13" s="252" customFormat="1" ht="11.25">
      <c r="A106" s="258">
        <f t="shared" si="4"/>
        <v>60</v>
      </c>
      <c r="B106" s="254"/>
      <c r="C106" s="279" t="s">
        <v>1897</v>
      </c>
      <c r="D106" s="280" t="s">
        <v>1667</v>
      </c>
      <c r="E106" s="328">
        <v>3</v>
      </c>
      <c r="F106" s="281">
        <v>0</v>
      </c>
      <c r="G106" s="281">
        <f>PRODUCT(E106:F106)</f>
        <v>0</v>
      </c>
      <c r="H106" s="248"/>
      <c r="I106" s="249"/>
      <c r="J106" s="248"/>
      <c r="K106" s="249"/>
      <c r="L106" s="250"/>
      <c r="M106" s="251"/>
    </row>
    <row r="107" spans="1:13" s="252" customFormat="1" ht="22.5">
      <c r="A107" s="335">
        <f t="shared" si="4"/>
        <v>61</v>
      </c>
      <c r="B107" s="276"/>
      <c r="C107" s="276" t="s">
        <v>1898</v>
      </c>
      <c r="D107" s="277" t="s">
        <v>1667</v>
      </c>
      <c r="E107" s="331">
        <v>430</v>
      </c>
      <c r="F107" s="278">
        <v>0</v>
      </c>
      <c r="G107" s="278">
        <f t="shared" si="3"/>
        <v>0</v>
      </c>
      <c r="H107" s="248"/>
      <c r="I107" s="249"/>
      <c r="J107" s="248"/>
      <c r="K107" s="249"/>
      <c r="L107" s="250"/>
      <c r="M107" s="251"/>
    </row>
    <row r="108" spans="1:13" s="252" customFormat="1" ht="11.25">
      <c r="A108" s="258">
        <f t="shared" si="4"/>
        <v>62</v>
      </c>
      <c r="B108" s="254"/>
      <c r="C108" s="279" t="s">
        <v>1899</v>
      </c>
      <c r="D108" s="280" t="s">
        <v>1667</v>
      </c>
      <c r="E108" s="328">
        <v>430</v>
      </c>
      <c r="F108" s="281">
        <v>0</v>
      </c>
      <c r="G108" s="281">
        <f t="shared" si="3"/>
        <v>0</v>
      </c>
      <c r="H108" s="248"/>
      <c r="I108" s="249"/>
      <c r="J108" s="248"/>
      <c r="K108" s="249"/>
      <c r="L108" s="250"/>
      <c r="M108" s="251"/>
    </row>
    <row r="109" spans="1:13" s="252" customFormat="1" ht="22.5">
      <c r="A109" s="335">
        <f t="shared" si="4"/>
        <v>63</v>
      </c>
      <c r="B109" s="276"/>
      <c r="C109" s="276" t="s">
        <v>1900</v>
      </c>
      <c r="D109" s="277" t="s">
        <v>1667</v>
      </c>
      <c r="E109" s="331">
        <v>20</v>
      </c>
      <c r="F109" s="278">
        <v>0</v>
      </c>
      <c r="G109" s="278">
        <f t="shared" si="3"/>
        <v>0</v>
      </c>
      <c r="H109" s="248"/>
      <c r="I109" s="249"/>
      <c r="J109" s="248"/>
      <c r="K109" s="249"/>
      <c r="L109" s="250"/>
      <c r="M109" s="251"/>
    </row>
    <row r="110" spans="1:13" s="252" customFormat="1" ht="11.25">
      <c r="A110" s="258">
        <f t="shared" si="4"/>
        <v>64</v>
      </c>
      <c r="B110" s="254"/>
      <c r="C110" s="279" t="s">
        <v>1901</v>
      </c>
      <c r="D110" s="280" t="s">
        <v>1667</v>
      </c>
      <c r="E110" s="328">
        <v>20</v>
      </c>
      <c r="F110" s="281">
        <v>0</v>
      </c>
      <c r="G110" s="281">
        <f>PRODUCT(E110:F110)</f>
        <v>0</v>
      </c>
      <c r="H110" s="248"/>
      <c r="I110" s="249"/>
      <c r="J110" s="248"/>
      <c r="K110" s="249"/>
      <c r="L110" s="250"/>
      <c r="M110" s="251"/>
    </row>
    <row r="111" spans="1:13" s="252" customFormat="1" ht="22.5">
      <c r="A111" s="335">
        <f t="shared" si="4"/>
        <v>65</v>
      </c>
      <c r="B111" s="276"/>
      <c r="C111" s="276" t="s">
        <v>1902</v>
      </c>
      <c r="D111" s="277" t="s">
        <v>1667</v>
      </c>
      <c r="E111" s="331">
        <v>100</v>
      </c>
      <c r="F111" s="278">
        <v>0</v>
      </c>
      <c r="G111" s="278">
        <f t="shared" si="3"/>
        <v>0</v>
      </c>
      <c r="H111" s="248"/>
      <c r="I111" s="249"/>
      <c r="J111" s="248"/>
      <c r="K111" s="249"/>
      <c r="L111" s="250"/>
      <c r="M111" s="251"/>
    </row>
    <row r="112" spans="1:13" s="307" customFormat="1" ht="22.5">
      <c r="A112" s="258">
        <f t="shared" si="4"/>
        <v>66</v>
      </c>
      <c r="B112" s="254"/>
      <c r="C112" s="279" t="s">
        <v>1902</v>
      </c>
      <c r="D112" s="280" t="s">
        <v>1667</v>
      </c>
      <c r="E112" s="328">
        <v>100</v>
      </c>
      <c r="F112" s="281">
        <v>0</v>
      </c>
      <c r="G112" s="281">
        <f t="shared" si="3"/>
        <v>0</v>
      </c>
      <c r="H112" s="304"/>
      <c r="I112" s="273"/>
      <c r="J112" s="304"/>
      <c r="K112" s="273"/>
      <c r="L112" s="305"/>
      <c r="M112" s="306"/>
    </row>
    <row r="113" spans="1:13" s="252" customFormat="1" ht="11.25">
      <c r="A113" s="269"/>
      <c r="B113" s="254"/>
      <c r="C113" s="279"/>
      <c r="D113" s="280"/>
      <c r="E113" s="328"/>
      <c r="F113" s="281"/>
      <c r="G113" s="281"/>
      <c r="H113" s="248"/>
      <c r="I113" s="249"/>
      <c r="J113" s="248"/>
      <c r="K113" s="249"/>
      <c r="L113" s="250"/>
      <c r="M113" s="251"/>
    </row>
    <row r="114" spans="1:13" s="252" customFormat="1" ht="45">
      <c r="A114" s="253"/>
      <c r="B114" s="253"/>
      <c r="C114" s="240" t="s">
        <v>1903</v>
      </c>
      <c r="D114" s="255"/>
      <c r="E114" s="323"/>
      <c r="F114" s="257"/>
      <c r="G114" s="242"/>
      <c r="H114" s="248"/>
      <c r="I114" s="249"/>
      <c r="J114" s="248"/>
      <c r="K114" s="249"/>
      <c r="L114" s="250"/>
      <c r="M114" s="251"/>
    </row>
    <row r="115" spans="1:13" s="252" customFormat="1" ht="11.25">
      <c r="A115" s="335">
        <f>A112+1</f>
        <v>67</v>
      </c>
      <c r="B115" s="276" t="s">
        <v>1904</v>
      </c>
      <c r="C115" s="276" t="s">
        <v>1905</v>
      </c>
      <c r="D115" s="277" t="s">
        <v>1667</v>
      </c>
      <c r="E115" s="331">
        <v>5</v>
      </c>
      <c r="F115" s="278">
        <v>0</v>
      </c>
      <c r="G115" s="278">
        <f>PRODUCT(E115:F115)</f>
        <v>0</v>
      </c>
      <c r="H115" s="248"/>
      <c r="I115" s="249"/>
      <c r="J115" s="248"/>
      <c r="K115" s="249"/>
      <c r="L115" s="250"/>
      <c r="M115" s="251"/>
    </row>
    <row r="116" spans="1:13" s="252" customFormat="1" ht="22.5">
      <c r="A116" s="335">
        <f aca="true" t="shared" si="5" ref="A116:A135">A115+1</f>
        <v>68</v>
      </c>
      <c r="B116" s="276" t="s">
        <v>1904</v>
      </c>
      <c r="C116" s="276" t="s">
        <v>1906</v>
      </c>
      <c r="D116" s="277" t="s">
        <v>1667</v>
      </c>
      <c r="E116" s="331">
        <v>1</v>
      </c>
      <c r="F116" s="278">
        <v>0</v>
      </c>
      <c r="G116" s="278">
        <f>PRODUCT(E116:F116)</f>
        <v>0</v>
      </c>
      <c r="H116" s="248"/>
      <c r="I116" s="249"/>
      <c r="J116" s="248"/>
      <c r="K116" s="249"/>
      <c r="L116" s="250"/>
      <c r="M116" s="251"/>
    </row>
    <row r="117" spans="1:13" s="252" customFormat="1" ht="11.25">
      <c r="A117" s="258"/>
      <c r="B117" s="254"/>
      <c r="C117" s="339" t="s">
        <v>1907</v>
      </c>
      <c r="D117" s="277"/>
      <c r="E117" s="331"/>
      <c r="F117" s="278"/>
      <c r="G117" s="278"/>
      <c r="H117" s="248"/>
      <c r="I117" s="249"/>
      <c r="J117" s="248"/>
      <c r="K117" s="249"/>
      <c r="L117" s="250"/>
      <c r="M117" s="251"/>
    </row>
    <row r="118" spans="1:13" s="252" customFormat="1" ht="67.5">
      <c r="A118" s="258">
        <f>A116+1</f>
        <v>69</v>
      </c>
      <c r="B118" s="254"/>
      <c r="C118" s="279" t="s">
        <v>1908</v>
      </c>
      <c r="D118" s="280" t="s">
        <v>1667</v>
      </c>
      <c r="E118" s="328">
        <v>1</v>
      </c>
      <c r="F118" s="281">
        <v>0</v>
      </c>
      <c r="G118" s="281">
        <f aca="true" t="shared" si="6" ref="G118:G135">PRODUCT(E118:F118)</f>
        <v>0</v>
      </c>
      <c r="H118" s="248"/>
      <c r="I118" s="249"/>
      <c r="J118" s="248"/>
      <c r="K118" s="249"/>
      <c r="L118" s="250"/>
      <c r="M118" s="251"/>
    </row>
    <row r="119" spans="1:13" s="307" customFormat="1" ht="11.25">
      <c r="A119" s="258">
        <f t="shared" si="5"/>
        <v>70</v>
      </c>
      <c r="B119" s="254"/>
      <c r="C119" s="279" t="s">
        <v>1909</v>
      </c>
      <c r="D119" s="280" t="s">
        <v>1667</v>
      </c>
      <c r="E119" s="328">
        <v>1</v>
      </c>
      <c r="F119" s="281">
        <v>0</v>
      </c>
      <c r="G119" s="281">
        <f>PRODUCT(E119:F119)</f>
        <v>0</v>
      </c>
      <c r="H119" s="304"/>
      <c r="I119" s="273"/>
      <c r="J119" s="304"/>
      <c r="K119" s="273"/>
      <c r="L119" s="305"/>
      <c r="M119" s="306"/>
    </row>
    <row r="120" spans="1:13" s="252" customFormat="1" ht="11.25">
      <c r="A120" s="258">
        <f t="shared" si="5"/>
        <v>71</v>
      </c>
      <c r="B120" s="254"/>
      <c r="C120" s="279" t="s">
        <v>1910</v>
      </c>
      <c r="D120" s="280" t="s">
        <v>1667</v>
      </c>
      <c r="E120" s="328">
        <v>1</v>
      </c>
      <c r="F120" s="281">
        <v>0</v>
      </c>
      <c r="G120" s="281">
        <f t="shared" si="6"/>
        <v>0</v>
      </c>
      <c r="H120" s="248"/>
      <c r="I120" s="249"/>
      <c r="J120" s="248"/>
      <c r="K120" s="249"/>
      <c r="L120" s="250"/>
      <c r="M120" s="251"/>
    </row>
    <row r="121" spans="1:13" s="252" customFormat="1" ht="11.25">
      <c r="A121" s="258">
        <f t="shared" si="5"/>
        <v>72</v>
      </c>
      <c r="B121" s="254"/>
      <c r="C121" s="279" t="s">
        <v>1911</v>
      </c>
      <c r="D121" s="280" t="s">
        <v>1667</v>
      </c>
      <c r="E121" s="328">
        <v>2</v>
      </c>
      <c r="F121" s="281">
        <v>0</v>
      </c>
      <c r="G121" s="281">
        <f t="shared" si="6"/>
        <v>0</v>
      </c>
      <c r="H121" s="248"/>
      <c r="I121" s="249"/>
      <c r="J121" s="248"/>
      <c r="K121" s="249"/>
      <c r="L121" s="250"/>
      <c r="M121" s="251"/>
    </row>
    <row r="122" spans="1:13" s="252" customFormat="1" ht="11.25">
      <c r="A122" s="258">
        <f t="shared" si="5"/>
        <v>73</v>
      </c>
      <c r="B122" s="254"/>
      <c r="C122" s="279" t="s">
        <v>1912</v>
      </c>
      <c r="D122" s="280" t="s">
        <v>1667</v>
      </c>
      <c r="E122" s="328">
        <v>8</v>
      </c>
      <c r="F122" s="281">
        <v>0</v>
      </c>
      <c r="G122" s="281">
        <f t="shared" si="6"/>
        <v>0</v>
      </c>
      <c r="H122" s="248"/>
      <c r="I122" s="249"/>
      <c r="J122" s="248"/>
      <c r="K122" s="249"/>
      <c r="L122" s="250"/>
      <c r="M122" s="251"/>
    </row>
    <row r="123" spans="1:13" s="252" customFormat="1" ht="11.25">
      <c r="A123" s="258">
        <f t="shared" si="5"/>
        <v>74</v>
      </c>
      <c r="B123" s="254"/>
      <c r="C123" s="279" t="s">
        <v>1913</v>
      </c>
      <c r="D123" s="280" t="s">
        <v>1667</v>
      </c>
      <c r="E123" s="328">
        <v>3</v>
      </c>
      <c r="F123" s="281">
        <v>0</v>
      </c>
      <c r="G123" s="281">
        <f t="shared" si="6"/>
        <v>0</v>
      </c>
      <c r="H123" s="248"/>
      <c r="I123" s="249"/>
      <c r="J123" s="248"/>
      <c r="K123" s="249"/>
      <c r="L123" s="250"/>
      <c r="M123" s="251"/>
    </row>
    <row r="124" spans="1:13" s="252" customFormat="1" ht="11.25">
      <c r="A124" s="258">
        <f t="shared" si="5"/>
        <v>75</v>
      </c>
      <c r="B124" s="254"/>
      <c r="C124" s="279" t="s">
        <v>1914</v>
      </c>
      <c r="D124" s="280" t="s">
        <v>1667</v>
      </c>
      <c r="E124" s="328">
        <v>1</v>
      </c>
      <c r="F124" s="281">
        <v>0</v>
      </c>
      <c r="G124" s="281">
        <f t="shared" si="6"/>
        <v>0</v>
      </c>
      <c r="H124" s="248"/>
      <c r="I124" s="249"/>
      <c r="J124" s="248"/>
      <c r="K124" s="249"/>
      <c r="L124" s="250"/>
      <c r="M124" s="251"/>
    </row>
    <row r="125" spans="1:13" s="252" customFormat="1" ht="11.25">
      <c r="A125" s="258">
        <f t="shared" si="5"/>
        <v>76</v>
      </c>
      <c r="B125" s="254"/>
      <c r="C125" s="279" t="s">
        <v>1915</v>
      </c>
      <c r="D125" s="280" t="s">
        <v>1667</v>
      </c>
      <c r="E125" s="328">
        <v>1</v>
      </c>
      <c r="F125" s="281">
        <v>0</v>
      </c>
      <c r="G125" s="281">
        <f t="shared" si="6"/>
        <v>0</v>
      </c>
      <c r="H125" s="248"/>
      <c r="I125" s="249"/>
      <c r="J125" s="248"/>
      <c r="K125" s="249"/>
      <c r="L125" s="250"/>
      <c r="M125" s="251"/>
    </row>
    <row r="126" spans="1:13" s="252" customFormat="1" ht="11.25">
      <c r="A126" s="258">
        <f t="shared" si="5"/>
        <v>77</v>
      </c>
      <c r="B126" s="254"/>
      <c r="C126" s="279" t="s">
        <v>1916</v>
      </c>
      <c r="D126" s="280" t="s">
        <v>1667</v>
      </c>
      <c r="E126" s="328">
        <v>2</v>
      </c>
      <c r="F126" s="281">
        <v>0</v>
      </c>
      <c r="G126" s="281">
        <f>PRODUCT(E126:F126)</f>
        <v>0</v>
      </c>
      <c r="H126" s="248"/>
      <c r="I126" s="249"/>
      <c r="J126" s="248"/>
      <c r="K126" s="249"/>
      <c r="L126" s="250"/>
      <c r="M126" s="251"/>
    </row>
    <row r="127" spans="1:13" s="252" customFormat="1" ht="11.25">
      <c r="A127" s="258">
        <f t="shared" si="5"/>
        <v>78</v>
      </c>
      <c r="B127" s="254"/>
      <c r="C127" s="279" t="s">
        <v>1917</v>
      </c>
      <c r="D127" s="280" t="s">
        <v>1667</v>
      </c>
      <c r="E127" s="328">
        <v>3</v>
      </c>
      <c r="F127" s="281">
        <v>0</v>
      </c>
      <c r="G127" s="281">
        <f>PRODUCT(E127:F127)</f>
        <v>0</v>
      </c>
      <c r="H127" s="248"/>
      <c r="I127" s="249"/>
      <c r="J127" s="248"/>
      <c r="K127" s="249"/>
      <c r="L127" s="250"/>
      <c r="M127" s="251"/>
    </row>
    <row r="128" spans="1:13" s="252" customFormat="1" ht="11.25">
      <c r="A128" s="258">
        <f t="shared" si="5"/>
        <v>79</v>
      </c>
      <c r="B128" s="254"/>
      <c r="C128" s="279" t="s">
        <v>1918</v>
      </c>
      <c r="D128" s="280" t="s">
        <v>1667</v>
      </c>
      <c r="E128" s="328">
        <v>1</v>
      </c>
      <c r="F128" s="281">
        <v>0</v>
      </c>
      <c r="G128" s="281">
        <f t="shared" si="6"/>
        <v>0</v>
      </c>
      <c r="H128" s="248"/>
      <c r="I128" s="249"/>
      <c r="J128" s="248"/>
      <c r="K128" s="249"/>
      <c r="L128" s="250"/>
      <c r="M128" s="251"/>
    </row>
    <row r="129" spans="1:13" s="252" customFormat="1" ht="11.25">
      <c r="A129" s="258">
        <f t="shared" si="5"/>
        <v>80</v>
      </c>
      <c r="B129" s="275"/>
      <c r="C129" s="279" t="s">
        <v>1919</v>
      </c>
      <c r="D129" s="280" t="s">
        <v>1667</v>
      </c>
      <c r="E129" s="328">
        <v>1</v>
      </c>
      <c r="F129" s="281">
        <v>0</v>
      </c>
      <c r="G129" s="281">
        <f t="shared" si="6"/>
        <v>0</v>
      </c>
      <c r="H129" s="248"/>
      <c r="I129" s="249"/>
      <c r="J129" s="248"/>
      <c r="K129" s="249"/>
      <c r="L129" s="250"/>
      <c r="M129" s="251"/>
    </row>
    <row r="130" spans="1:13" s="252" customFormat="1" ht="11.25">
      <c r="A130" s="258">
        <f t="shared" si="5"/>
        <v>81</v>
      </c>
      <c r="B130" s="275"/>
      <c r="C130" s="279" t="s">
        <v>1920</v>
      </c>
      <c r="D130" s="280" t="s">
        <v>1667</v>
      </c>
      <c r="E130" s="328">
        <v>10</v>
      </c>
      <c r="F130" s="281">
        <v>0</v>
      </c>
      <c r="G130" s="281">
        <f t="shared" si="6"/>
        <v>0</v>
      </c>
      <c r="H130" s="248"/>
      <c r="I130" s="249"/>
      <c r="J130" s="248"/>
      <c r="K130" s="249"/>
      <c r="L130" s="250"/>
      <c r="M130" s="251"/>
    </row>
    <row r="131" spans="1:13" s="252" customFormat="1" ht="11.25">
      <c r="A131" s="258">
        <f t="shared" si="5"/>
        <v>82</v>
      </c>
      <c r="B131" s="254"/>
      <c r="C131" s="279" t="s">
        <v>1921</v>
      </c>
      <c r="D131" s="280" t="s">
        <v>1667</v>
      </c>
      <c r="E131" s="328">
        <v>1</v>
      </c>
      <c r="F131" s="281">
        <v>0</v>
      </c>
      <c r="G131" s="281">
        <f>PRODUCT(E131:F131)</f>
        <v>0</v>
      </c>
      <c r="H131" s="248"/>
      <c r="I131" s="249"/>
      <c r="J131" s="248"/>
      <c r="K131" s="249"/>
      <c r="L131" s="250"/>
      <c r="M131" s="251"/>
    </row>
    <row r="132" spans="1:13" s="252" customFormat="1" ht="11.25">
      <c r="A132" s="258">
        <f t="shared" si="5"/>
        <v>83</v>
      </c>
      <c r="B132" s="308"/>
      <c r="C132" s="259" t="s">
        <v>1922</v>
      </c>
      <c r="D132" s="260" t="s">
        <v>1667</v>
      </c>
      <c r="E132" s="337">
        <v>2</v>
      </c>
      <c r="F132" s="262">
        <v>0</v>
      </c>
      <c r="G132" s="262">
        <f>PRODUCT(E132:F132)</f>
        <v>0</v>
      </c>
      <c r="H132" s="248"/>
      <c r="I132" s="249"/>
      <c r="J132" s="248"/>
      <c r="K132" s="249"/>
      <c r="L132" s="250"/>
      <c r="M132" s="251"/>
    </row>
    <row r="133" spans="1:13" s="252" customFormat="1" ht="11.25">
      <c r="A133" s="258">
        <f t="shared" si="5"/>
        <v>84</v>
      </c>
      <c r="B133" s="275"/>
      <c r="C133" s="279" t="s">
        <v>1923</v>
      </c>
      <c r="D133" s="280" t="s">
        <v>1667</v>
      </c>
      <c r="E133" s="328">
        <v>1</v>
      </c>
      <c r="F133" s="281">
        <v>0</v>
      </c>
      <c r="G133" s="281">
        <f>PRODUCT(E133:F133)</f>
        <v>0</v>
      </c>
      <c r="H133" s="248"/>
      <c r="I133" s="249"/>
      <c r="J133" s="248"/>
      <c r="K133" s="249"/>
      <c r="L133" s="250"/>
      <c r="M133" s="251"/>
    </row>
    <row r="134" spans="1:13" s="252" customFormat="1" ht="11.25">
      <c r="A134" s="258">
        <f t="shared" si="5"/>
        <v>85</v>
      </c>
      <c r="B134" s="275"/>
      <c r="C134" s="279" t="s">
        <v>1924</v>
      </c>
      <c r="D134" s="280" t="s">
        <v>1080</v>
      </c>
      <c r="E134" s="328">
        <v>1.5</v>
      </c>
      <c r="F134" s="281">
        <v>0</v>
      </c>
      <c r="G134" s="281">
        <f t="shared" si="6"/>
        <v>0</v>
      </c>
      <c r="H134" s="248"/>
      <c r="I134" s="249"/>
      <c r="J134" s="248"/>
      <c r="K134" s="249"/>
      <c r="L134" s="250"/>
      <c r="M134" s="251"/>
    </row>
    <row r="135" spans="1:13" s="252" customFormat="1" ht="22.5">
      <c r="A135" s="258">
        <f t="shared" si="5"/>
        <v>86</v>
      </c>
      <c r="B135" s="275"/>
      <c r="C135" s="279" t="s">
        <v>1925</v>
      </c>
      <c r="D135" s="280" t="s">
        <v>1667</v>
      </c>
      <c r="E135" s="328">
        <v>1</v>
      </c>
      <c r="F135" s="281">
        <v>0</v>
      </c>
      <c r="G135" s="281">
        <f t="shared" si="6"/>
        <v>0</v>
      </c>
      <c r="H135" s="248"/>
      <c r="I135" s="249"/>
      <c r="J135" s="248"/>
      <c r="K135" s="249"/>
      <c r="L135" s="250"/>
      <c r="M135" s="251"/>
    </row>
    <row r="136" spans="1:13" s="252" customFormat="1" ht="11.25">
      <c r="A136" s="275"/>
      <c r="B136" s="275"/>
      <c r="C136" s="276"/>
      <c r="D136" s="277"/>
      <c r="E136" s="331">
        <v>0</v>
      </c>
      <c r="F136" s="278"/>
      <c r="G136" s="278"/>
      <c r="H136" s="248"/>
      <c r="I136" s="249"/>
      <c r="J136" s="248"/>
      <c r="K136" s="249"/>
      <c r="L136" s="250"/>
      <c r="M136" s="251"/>
    </row>
    <row r="137" spans="1:13" s="252" customFormat="1" ht="11.25">
      <c r="A137" s="275"/>
      <c r="B137" s="275"/>
      <c r="C137" s="339" t="s">
        <v>1926</v>
      </c>
      <c r="D137" s="277"/>
      <c r="E137" s="331"/>
      <c r="F137" s="278"/>
      <c r="G137" s="278"/>
      <c r="H137" s="248"/>
      <c r="I137" s="249"/>
      <c r="J137" s="248"/>
      <c r="K137" s="249"/>
      <c r="L137" s="250"/>
      <c r="M137" s="251"/>
    </row>
    <row r="138" spans="1:13" s="252" customFormat="1" ht="67.5">
      <c r="A138" s="258">
        <f>A135+1</f>
        <v>87</v>
      </c>
      <c r="B138" s="275"/>
      <c r="C138" s="279" t="s">
        <v>1927</v>
      </c>
      <c r="D138" s="280" t="s">
        <v>1667</v>
      </c>
      <c r="E138" s="328">
        <v>1</v>
      </c>
      <c r="F138" s="281">
        <v>0</v>
      </c>
      <c r="G138" s="281">
        <f aca="true" t="shared" si="7" ref="G138:G146">PRODUCT(E138:F138)</f>
        <v>0</v>
      </c>
      <c r="H138" s="248"/>
      <c r="I138" s="249"/>
      <c r="J138" s="248"/>
      <c r="K138" s="249"/>
      <c r="L138" s="250"/>
      <c r="M138" s="251"/>
    </row>
    <row r="139" spans="1:13" s="252" customFormat="1" ht="11.25">
      <c r="A139" s="258">
        <f>A138+1</f>
        <v>88</v>
      </c>
      <c r="B139" s="335"/>
      <c r="C139" s="259" t="s">
        <v>1928</v>
      </c>
      <c r="D139" s="260" t="s">
        <v>1667</v>
      </c>
      <c r="E139" s="337">
        <v>1</v>
      </c>
      <c r="F139" s="262">
        <v>0</v>
      </c>
      <c r="G139" s="262">
        <f t="shared" si="7"/>
        <v>0</v>
      </c>
      <c r="H139" s="248"/>
      <c r="I139" s="249"/>
      <c r="J139" s="248"/>
      <c r="K139" s="249"/>
      <c r="L139" s="250"/>
      <c r="M139" s="251"/>
    </row>
    <row r="140" spans="1:13" s="252" customFormat="1" ht="11.25">
      <c r="A140" s="269">
        <f aca="true" t="shared" si="8" ref="A140:A146">A139+1</f>
        <v>89</v>
      </c>
      <c r="B140" s="275"/>
      <c r="C140" s="279" t="s">
        <v>1910</v>
      </c>
      <c r="D140" s="280" t="s">
        <v>1667</v>
      </c>
      <c r="E140" s="328">
        <v>1</v>
      </c>
      <c r="F140" s="281">
        <v>0</v>
      </c>
      <c r="G140" s="281">
        <f t="shared" si="7"/>
        <v>0</v>
      </c>
      <c r="H140" s="248"/>
      <c r="I140" s="249"/>
      <c r="J140" s="248"/>
      <c r="K140" s="249"/>
      <c r="L140" s="250"/>
      <c r="M140" s="251"/>
    </row>
    <row r="141" spans="1:13" s="252" customFormat="1" ht="11.25">
      <c r="A141" s="258">
        <f t="shared" si="8"/>
        <v>90</v>
      </c>
      <c r="B141" s="275"/>
      <c r="C141" s="279" t="s">
        <v>1912</v>
      </c>
      <c r="D141" s="280" t="s">
        <v>1667</v>
      </c>
      <c r="E141" s="328">
        <v>7</v>
      </c>
      <c r="F141" s="281">
        <v>0</v>
      </c>
      <c r="G141" s="281">
        <f t="shared" si="7"/>
        <v>0</v>
      </c>
      <c r="H141" s="248"/>
      <c r="I141" s="249"/>
      <c r="J141" s="248"/>
      <c r="K141" s="249"/>
      <c r="L141" s="250"/>
      <c r="M141" s="251"/>
    </row>
    <row r="142" spans="1:13" s="252" customFormat="1" ht="11.25">
      <c r="A142" s="258">
        <f t="shared" si="8"/>
        <v>91</v>
      </c>
      <c r="B142" s="275"/>
      <c r="C142" s="279" t="s">
        <v>1929</v>
      </c>
      <c r="D142" s="280" t="s">
        <v>1667</v>
      </c>
      <c r="E142" s="328">
        <v>1</v>
      </c>
      <c r="F142" s="281">
        <v>0</v>
      </c>
      <c r="G142" s="281">
        <f t="shared" si="7"/>
        <v>0</v>
      </c>
      <c r="H142" s="248"/>
      <c r="I142" s="249"/>
      <c r="J142" s="248"/>
      <c r="K142" s="249"/>
      <c r="L142" s="250"/>
      <c r="M142" s="251"/>
    </row>
    <row r="143" spans="1:13" s="252" customFormat="1" ht="11.25">
      <c r="A143" s="258">
        <f t="shared" si="8"/>
        <v>92</v>
      </c>
      <c r="B143" s="275"/>
      <c r="C143" s="279" t="s">
        <v>1920</v>
      </c>
      <c r="D143" s="280" t="s">
        <v>1667</v>
      </c>
      <c r="E143" s="328">
        <v>13</v>
      </c>
      <c r="F143" s="281">
        <v>0</v>
      </c>
      <c r="G143" s="281">
        <f t="shared" si="7"/>
        <v>0</v>
      </c>
      <c r="H143" s="248"/>
      <c r="I143" s="249"/>
      <c r="J143" s="248"/>
      <c r="K143" s="249"/>
      <c r="L143" s="250"/>
      <c r="M143" s="251"/>
    </row>
    <row r="144" spans="1:13" s="252" customFormat="1" ht="11.25">
      <c r="A144" s="258">
        <f t="shared" si="8"/>
        <v>93</v>
      </c>
      <c r="B144" s="254"/>
      <c r="C144" s="279" t="s">
        <v>1930</v>
      </c>
      <c r="D144" s="280" t="s">
        <v>1667</v>
      </c>
      <c r="E144" s="328">
        <v>1</v>
      </c>
      <c r="F144" s="281">
        <v>0</v>
      </c>
      <c r="G144" s="281">
        <f t="shared" si="7"/>
        <v>0</v>
      </c>
      <c r="H144" s="248"/>
      <c r="I144" s="249"/>
      <c r="J144" s="248"/>
      <c r="K144" s="249"/>
      <c r="L144" s="250"/>
      <c r="M144" s="251"/>
    </row>
    <row r="145" spans="1:13" s="252" customFormat="1" ht="11.25">
      <c r="A145" s="258">
        <f t="shared" si="8"/>
        <v>94</v>
      </c>
      <c r="B145" s="275"/>
      <c r="C145" s="279" t="s">
        <v>1924</v>
      </c>
      <c r="D145" s="280" t="s">
        <v>1080</v>
      </c>
      <c r="E145" s="328">
        <v>1</v>
      </c>
      <c r="F145" s="281">
        <v>0</v>
      </c>
      <c r="G145" s="281">
        <f t="shared" si="7"/>
        <v>0</v>
      </c>
      <c r="H145" s="248"/>
      <c r="I145" s="249"/>
      <c r="J145" s="248"/>
      <c r="K145" s="249"/>
      <c r="L145" s="250"/>
      <c r="M145" s="251"/>
    </row>
    <row r="146" spans="1:13" s="252" customFormat="1" ht="33.75">
      <c r="A146" s="258">
        <f t="shared" si="8"/>
        <v>95</v>
      </c>
      <c r="B146" s="275"/>
      <c r="C146" s="279" t="s">
        <v>1931</v>
      </c>
      <c r="D146" s="280" t="s">
        <v>1667</v>
      </c>
      <c r="E146" s="328">
        <v>1</v>
      </c>
      <c r="F146" s="281">
        <v>0</v>
      </c>
      <c r="G146" s="281">
        <f t="shared" si="7"/>
        <v>0</v>
      </c>
      <c r="H146" s="248"/>
      <c r="I146" s="249"/>
      <c r="J146" s="248"/>
      <c r="K146" s="249"/>
      <c r="L146" s="250"/>
      <c r="M146" s="251"/>
    </row>
    <row r="147" spans="1:13" s="252" customFormat="1" ht="11.25">
      <c r="A147" s="269"/>
      <c r="B147" s="275"/>
      <c r="C147" s="279"/>
      <c r="D147" s="280"/>
      <c r="E147" s="328"/>
      <c r="F147" s="281"/>
      <c r="G147" s="281"/>
      <c r="H147" s="248"/>
      <c r="I147" s="249"/>
      <c r="J147" s="248"/>
      <c r="K147" s="249"/>
      <c r="L147" s="250"/>
      <c r="M147" s="251"/>
    </row>
    <row r="148" spans="1:13" s="252" customFormat="1" ht="11.25">
      <c r="A148" s="275"/>
      <c r="B148" s="254"/>
      <c r="C148" s="339" t="s">
        <v>1932</v>
      </c>
      <c r="D148" s="277"/>
      <c r="E148" s="331"/>
      <c r="F148" s="278"/>
      <c r="G148" s="278"/>
      <c r="H148" s="248"/>
      <c r="I148" s="249"/>
      <c r="J148" s="248"/>
      <c r="K148" s="249"/>
      <c r="L148" s="250"/>
      <c r="M148" s="251"/>
    </row>
    <row r="149" spans="1:13" s="252" customFormat="1" ht="67.5">
      <c r="A149" s="258">
        <f>A146+1</f>
        <v>96</v>
      </c>
      <c r="B149" s="254"/>
      <c r="C149" s="279" t="s">
        <v>1908</v>
      </c>
      <c r="D149" s="280" t="s">
        <v>1667</v>
      </c>
      <c r="E149" s="328">
        <v>1</v>
      </c>
      <c r="F149" s="281">
        <v>0</v>
      </c>
      <c r="G149" s="281">
        <f>PRODUCT(E149:F149)</f>
        <v>0</v>
      </c>
      <c r="H149" s="248"/>
      <c r="I149" s="249"/>
      <c r="J149" s="248"/>
      <c r="K149" s="249"/>
      <c r="L149" s="250"/>
      <c r="M149" s="251"/>
    </row>
    <row r="150" spans="1:13" s="252" customFormat="1" ht="11.25">
      <c r="A150" s="269">
        <f>A149+1</f>
        <v>97</v>
      </c>
      <c r="B150" s="254"/>
      <c r="C150" s="279" t="s">
        <v>1928</v>
      </c>
      <c r="D150" s="280" t="s">
        <v>1667</v>
      </c>
      <c r="E150" s="328">
        <v>1</v>
      </c>
      <c r="F150" s="281">
        <v>0</v>
      </c>
      <c r="G150" s="281">
        <f>PRODUCT(E150:F150)</f>
        <v>0</v>
      </c>
      <c r="H150" s="248"/>
      <c r="I150" s="249"/>
      <c r="J150" s="248"/>
      <c r="K150" s="249"/>
      <c r="L150" s="250"/>
      <c r="M150" s="251"/>
    </row>
    <row r="151" spans="1:13" s="252" customFormat="1" ht="11.25">
      <c r="A151" s="269">
        <f aca="true" t="shared" si="9" ref="A151:A158">A150+1</f>
        <v>98</v>
      </c>
      <c r="B151" s="254"/>
      <c r="C151" s="279" t="s">
        <v>1910</v>
      </c>
      <c r="D151" s="280" t="s">
        <v>1667</v>
      </c>
      <c r="E151" s="328">
        <v>1</v>
      </c>
      <c r="F151" s="281">
        <v>0</v>
      </c>
      <c r="G151" s="281">
        <f aca="true" t="shared" si="10" ref="G151:G158">PRODUCT(E151:F151)</f>
        <v>0</v>
      </c>
      <c r="H151" s="248"/>
      <c r="I151" s="249"/>
      <c r="J151" s="248"/>
      <c r="K151" s="249"/>
      <c r="L151" s="250"/>
      <c r="M151" s="251"/>
    </row>
    <row r="152" spans="1:13" s="252" customFormat="1" ht="11.25">
      <c r="A152" s="269">
        <f t="shared" si="9"/>
        <v>99</v>
      </c>
      <c r="B152" s="254"/>
      <c r="C152" s="279" t="s">
        <v>1912</v>
      </c>
      <c r="D152" s="280" t="s">
        <v>1667</v>
      </c>
      <c r="E152" s="328">
        <v>8</v>
      </c>
      <c r="F152" s="281">
        <v>0</v>
      </c>
      <c r="G152" s="281">
        <f t="shared" si="10"/>
        <v>0</v>
      </c>
      <c r="H152" s="248"/>
      <c r="I152" s="249"/>
      <c r="J152" s="248"/>
      <c r="K152" s="249"/>
      <c r="L152" s="250"/>
      <c r="M152" s="251"/>
    </row>
    <row r="153" spans="1:13" s="307" customFormat="1" ht="11.25">
      <c r="A153" s="269">
        <f t="shared" si="9"/>
        <v>100</v>
      </c>
      <c r="B153" s="254"/>
      <c r="C153" s="279" t="s">
        <v>1913</v>
      </c>
      <c r="D153" s="280" t="s">
        <v>1667</v>
      </c>
      <c r="E153" s="328">
        <v>5</v>
      </c>
      <c r="F153" s="281">
        <v>0</v>
      </c>
      <c r="G153" s="281">
        <f t="shared" si="10"/>
        <v>0</v>
      </c>
      <c r="H153" s="304"/>
      <c r="I153" s="273"/>
      <c r="J153" s="304"/>
      <c r="K153" s="273"/>
      <c r="L153" s="305"/>
      <c r="M153" s="306"/>
    </row>
    <row r="154" spans="1:13" s="307" customFormat="1" ht="11.25">
      <c r="A154" s="269">
        <f t="shared" si="9"/>
        <v>101</v>
      </c>
      <c r="B154" s="275"/>
      <c r="C154" s="279" t="s">
        <v>1929</v>
      </c>
      <c r="D154" s="280" t="s">
        <v>1667</v>
      </c>
      <c r="E154" s="328">
        <v>1</v>
      </c>
      <c r="F154" s="281">
        <v>0</v>
      </c>
      <c r="G154" s="281">
        <f>PRODUCT(E154:F154)</f>
        <v>0</v>
      </c>
      <c r="H154" s="304"/>
      <c r="I154" s="273"/>
      <c r="J154" s="304"/>
      <c r="K154" s="273"/>
      <c r="L154" s="305"/>
      <c r="M154" s="306"/>
    </row>
    <row r="155" spans="1:13" s="307" customFormat="1" ht="11.25">
      <c r="A155" s="269">
        <f t="shared" si="9"/>
        <v>102</v>
      </c>
      <c r="B155" s="275"/>
      <c r="C155" s="279" t="s">
        <v>1920</v>
      </c>
      <c r="D155" s="280" t="s">
        <v>1667</v>
      </c>
      <c r="E155" s="328">
        <v>23</v>
      </c>
      <c r="F155" s="281">
        <v>0</v>
      </c>
      <c r="G155" s="281">
        <f t="shared" si="10"/>
        <v>0</v>
      </c>
      <c r="H155" s="304"/>
      <c r="I155" s="273"/>
      <c r="J155" s="304"/>
      <c r="K155" s="273"/>
      <c r="L155" s="305"/>
      <c r="M155" s="306"/>
    </row>
    <row r="156" spans="1:13" s="307" customFormat="1" ht="11.25">
      <c r="A156" s="269">
        <f t="shared" si="9"/>
        <v>103</v>
      </c>
      <c r="B156" s="254"/>
      <c r="C156" s="279" t="s">
        <v>1930</v>
      </c>
      <c r="D156" s="280" t="s">
        <v>1667</v>
      </c>
      <c r="E156" s="328">
        <v>1</v>
      </c>
      <c r="F156" s="281">
        <v>0</v>
      </c>
      <c r="G156" s="281">
        <f t="shared" si="10"/>
        <v>0</v>
      </c>
      <c r="H156" s="304"/>
      <c r="I156" s="273"/>
      <c r="J156" s="304"/>
      <c r="K156" s="273"/>
      <c r="L156" s="305"/>
      <c r="M156" s="306"/>
    </row>
    <row r="157" spans="1:13" s="252" customFormat="1" ht="11.25">
      <c r="A157" s="269">
        <f t="shared" si="9"/>
        <v>104</v>
      </c>
      <c r="B157" s="275"/>
      <c r="C157" s="279" t="s">
        <v>1924</v>
      </c>
      <c r="D157" s="280" t="s">
        <v>1080</v>
      </c>
      <c r="E157" s="328">
        <v>1</v>
      </c>
      <c r="F157" s="281">
        <v>0</v>
      </c>
      <c r="G157" s="281">
        <f t="shared" si="10"/>
        <v>0</v>
      </c>
      <c r="H157" s="248"/>
      <c r="I157" s="249"/>
      <c r="J157" s="248"/>
      <c r="K157" s="249"/>
      <c r="L157" s="250"/>
      <c r="M157" s="251"/>
    </row>
    <row r="158" spans="1:13" s="252" customFormat="1" ht="22.5">
      <c r="A158" s="269">
        <f t="shared" si="9"/>
        <v>105</v>
      </c>
      <c r="B158" s="275"/>
      <c r="C158" s="279" t="s">
        <v>1925</v>
      </c>
      <c r="D158" s="280" t="s">
        <v>1667</v>
      </c>
      <c r="E158" s="328">
        <v>1</v>
      </c>
      <c r="F158" s="281">
        <v>0</v>
      </c>
      <c r="G158" s="281">
        <f t="shared" si="10"/>
        <v>0</v>
      </c>
      <c r="H158" s="248"/>
      <c r="I158" s="249"/>
      <c r="J158" s="248"/>
      <c r="K158" s="249"/>
      <c r="L158" s="250"/>
      <c r="M158" s="251"/>
    </row>
    <row r="159" spans="1:13" s="252" customFormat="1" ht="11.25">
      <c r="A159" s="269"/>
      <c r="B159" s="275"/>
      <c r="C159" s="279"/>
      <c r="D159" s="280"/>
      <c r="E159" s="328"/>
      <c r="F159" s="281"/>
      <c r="G159" s="281"/>
      <c r="H159" s="248"/>
      <c r="I159" s="249"/>
      <c r="J159" s="248"/>
      <c r="K159" s="249"/>
      <c r="L159" s="250"/>
      <c r="M159" s="251"/>
    </row>
    <row r="160" spans="1:13" s="252" customFormat="1" ht="11.25">
      <c r="A160" s="275"/>
      <c r="B160" s="254"/>
      <c r="C160" s="339" t="s">
        <v>1933</v>
      </c>
      <c r="D160" s="277"/>
      <c r="E160" s="331"/>
      <c r="F160" s="278"/>
      <c r="G160" s="278"/>
      <c r="H160" s="248"/>
      <c r="I160" s="249"/>
      <c r="J160" s="248"/>
      <c r="K160" s="249"/>
      <c r="L160" s="250"/>
      <c r="M160" s="251"/>
    </row>
    <row r="161" spans="1:13" s="252" customFormat="1" ht="67.5">
      <c r="A161" s="269">
        <f>A158+1</f>
        <v>106</v>
      </c>
      <c r="B161" s="254"/>
      <c r="C161" s="279" t="s">
        <v>1934</v>
      </c>
      <c r="D161" s="280" t="s">
        <v>1667</v>
      </c>
      <c r="E161" s="328">
        <v>1</v>
      </c>
      <c r="F161" s="281">
        <v>0</v>
      </c>
      <c r="G161" s="281">
        <f>PRODUCT(E161:F161)</f>
        <v>0</v>
      </c>
      <c r="H161" s="248"/>
      <c r="I161" s="249"/>
      <c r="J161" s="248"/>
      <c r="K161" s="249"/>
      <c r="L161" s="250"/>
      <c r="M161" s="251"/>
    </row>
    <row r="162" spans="1:13" s="252" customFormat="1" ht="11.25">
      <c r="A162" s="269">
        <f>A161+1</f>
        <v>107</v>
      </c>
      <c r="B162" s="254"/>
      <c r="C162" s="279" t="s">
        <v>1928</v>
      </c>
      <c r="D162" s="280" t="s">
        <v>1667</v>
      </c>
      <c r="E162" s="328">
        <v>1</v>
      </c>
      <c r="F162" s="281">
        <v>0</v>
      </c>
      <c r="G162" s="281">
        <f>PRODUCT(E162:F162)</f>
        <v>0</v>
      </c>
      <c r="H162" s="248"/>
      <c r="I162" s="249"/>
      <c r="J162" s="248"/>
      <c r="K162" s="249"/>
      <c r="L162" s="250"/>
      <c r="M162" s="251"/>
    </row>
    <row r="163" spans="1:13" s="252" customFormat="1" ht="11.25">
      <c r="A163" s="269">
        <f aca="true" t="shared" si="11" ref="A163:A177">A162+1</f>
        <v>108</v>
      </c>
      <c r="B163" s="254"/>
      <c r="C163" s="279" t="s">
        <v>1910</v>
      </c>
      <c r="D163" s="280" t="s">
        <v>1667</v>
      </c>
      <c r="E163" s="328">
        <v>1</v>
      </c>
      <c r="F163" s="281">
        <v>0</v>
      </c>
      <c r="G163" s="281">
        <f aca="true" t="shared" si="12" ref="G163:G177">PRODUCT(E163:F163)</f>
        <v>0</v>
      </c>
      <c r="H163" s="248"/>
      <c r="I163" s="249"/>
      <c r="J163" s="248"/>
      <c r="K163" s="249"/>
      <c r="L163" s="250"/>
      <c r="M163" s="251"/>
    </row>
    <row r="164" spans="1:13" s="252" customFormat="1" ht="11.25">
      <c r="A164" s="269">
        <f>A163+1</f>
        <v>109</v>
      </c>
      <c r="B164" s="254"/>
      <c r="C164" s="279" t="s">
        <v>1911</v>
      </c>
      <c r="D164" s="280" t="s">
        <v>1667</v>
      </c>
      <c r="E164" s="328">
        <v>13</v>
      </c>
      <c r="F164" s="281">
        <v>0</v>
      </c>
      <c r="G164" s="281">
        <f t="shared" si="12"/>
        <v>0</v>
      </c>
      <c r="H164" s="248"/>
      <c r="I164" s="249"/>
      <c r="J164" s="248"/>
      <c r="K164" s="249"/>
      <c r="L164" s="250"/>
      <c r="M164" s="251"/>
    </row>
    <row r="165" spans="1:13" s="252" customFormat="1" ht="11.25">
      <c r="A165" s="269">
        <f t="shared" si="11"/>
        <v>110</v>
      </c>
      <c r="B165" s="254"/>
      <c r="C165" s="279" t="s">
        <v>1912</v>
      </c>
      <c r="D165" s="280" t="s">
        <v>1667</v>
      </c>
      <c r="E165" s="328">
        <v>6</v>
      </c>
      <c r="F165" s="281">
        <v>0</v>
      </c>
      <c r="G165" s="281">
        <f t="shared" si="12"/>
        <v>0</v>
      </c>
      <c r="H165" s="248"/>
      <c r="I165" s="249"/>
      <c r="J165" s="248"/>
      <c r="K165" s="249"/>
      <c r="L165" s="250"/>
      <c r="M165" s="251"/>
    </row>
    <row r="166" spans="1:13" s="252" customFormat="1" ht="11.25">
      <c r="A166" s="269">
        <f t="shared" si="11"/>
        <v>111</v>
      </c>
      <c r="B166" s="254"/>
      <c r="C166" s="279" t="s">
        <v>1913</v>
      </c>
      <c r="D166" s="280" t="s">
        <v>1667</v>
      </c>
      <c r="E166" s="328">
        <v>3</v>
      </c>
      <c r="F166" s="281">
        <v>0</v>
      </c>
      <c r="G166" s="281">
        <f t="shared" si="12"/>
        <v>0</v>
      </c>
      <c r="H166" s="248"/>
      <c r="I166" s="249"/>
      <c r="J166" s="248"/>
      <c r="K166" s="249"/>
      <c r="L166" s="250"/>
      <c r="M166" s="251"/>
    </row>
    <row r="167" spans="1:13" s="252" customFormat="1" ht="11.25">
      <c r="A167" s="269">
        <f t="shared" si="11"/>
        <v>112</v>
      </c>
      <c r="B167" s="254"/>
      <c r="C167" s="279" t="s">
        <v>1935</v>
      </c>
      <c r="D167" s="280" t="s">
        <v>1667</v>
      </c>
      <c r="E167" s="328">
        <v>1</v>
      </c>
      <c r="F167" s="281">
        <v>0</v>
      </c>
      <c r="G167" s="281">
        <f t="shared" si="12"/>
        <v>0</v>
      </c>
      <c r="H167" s="248"/>
      <c r="I167" s="249"/>
      <c r="J167" s="248"/>
      <c r="K167" s="249"/>
      <c r="L167" s="250"/>
      <c r="M167" s="251"/>
    </row>
    <row r="168" spans="1:13" s="252" customFormat="1" ht="11.25">
      <c r="A168" s="269">
        <f t="shared" si="11"/>
        <v>113</v>
      </c>
      <c r="B168" s="275"/>
      <c r="C168" s="279" t="s">
        <v>1919</v>
      </c>
      <c r="D168" s="280" t="s">
        <v>1667</v>
      </c>
      <c r="E168" s="328">
        <v>1</v>
      </c>
      <c r="F168" s="281">
        <v>0</v>
      </c>
      <c r="G168" s="281">
        <f t="shared" si="12"/>
        <v>0</v>
      </c>
      <c r="H168" s="248"/>
      <c r="I168" s="249"/>
      <c r="J168" s="248"/>
      <c r="K168" s="249"/>
      <c r="L168" s="250"/>
      <c r="M168" s="251"/>
    </row>
    <row r="169" spans="1:13" s="252" customFormat="1" ht="11.25">
      <c r="A169" s="269">
        <f t="shared" si="11"/>
        <v>114</v>
      </c>
      <c r="B169" s="275"/>
      <c r="C169" s="279" t="s">
        <v>1929</v>
      </c>
      <c r="D169" s="280" t="s">
        <v>1667</v>
      </c>
      <c r="E169" s="328">
        <v>1</v>
      </c>
      <c r="F169" s="281">
        <v>0</v>
      </c>
      <c r="G169" s="281">
        <f>PRODUCT(E169:F169)</f>
        <v>0</v>
      </c>
      <c r="H169" s="248"/>
      <c r="I169" s="249"/>
      <c r="J169" s="248"/>
      <c r="K169" s="249"/>
      <c r="L169" s="250"/>
      <c r="M169" s="251"/>
    </row>
    <row r="170" spans="1:13" s="307" customFormat="1" ht="11.25">
      <c r="A170" s="269">
        <f t="shared" si="11"/>
        <v>115</v>
      </c>
      <c r="B170" s="275"/>
      <c r="C170" s="279" t="s">
        <v>1920</v>
      </c>
      <c r="D170" s="280" t="s">
        <v>1667</v>
      </c>
      <c r="E170" s="328">
        <v>5</v>
      </c>
      <c r="F170" s="281">
        <v>0</v>
      </c>
      <c r="G170" s="281">
        <f t="shared" si="12"/>
        <v>0</v>
      </c>
      <c r="H170" s="304"/>
      <c r="I170" s="273"/>
      <c r="J170" s="304"/>
      <c r="K170" s="273"/>
      <c r="L170" s="305"/>
      <c r="M170" s="306"/>
    </row>
    <row r="171" spans="1:13" s="307" customFormat="1" ht="11.25">
      <c r="A171" s="269">
        <f t="shared" si="11"/>
        <v>116</v>
      </c>
      <c r="B171" s="254"/>
      <c r="C171" s="279" t="s">
        <v>1930</v>
      </c>
      <c r="D171" s="280" t="s">
        <v>1667</v>
      </c>
      <c r="E171" s="328">
        <v>1</v>
      </c>
      <c r="F171" s="281">
        <v>0</v>
      </c>
      <c r="G171" s="281">
        <f t="shared" si="12"/>
        <v>0</v>
      </c>
      <c r="H171" s="304"/>
      <c r="I171" s="273"/>
      <c r="J171" s="304"/>
      <c r="K171" s="273"/>
      <c r="L171" s="305"/>
      <c r="M171" s="306"/>
    </row>
    <row r="172" spans="1:13" s="307" customFormat="1" ht="11.25">
      <c r="A172" s="269">
        <f t="shared" si="11"/>
        <v>117</v>
      </c>
      <c r="B172" s="275"/>
      <c r="C172" s="279" t="s">
        <v>1924</v>
      </c>
      <c r="D172" s="280" t="s">
        <v>1080</v>
      </c>
      <c r="E172" s="328">
        <v>1</v>
      </c>
      <c r="F172" s="281">
        <v>0</v>
      </c>
      <c r="G172" s="281">
        <f t="shared" si="12"/>
        <v>0</v>
      </c>
      <c r="H172" s="304"/>
      <c r="I172" s="273"/>
      <c r="J172" s="304"/>
      <c r="K172" s="273"/>
      <c r="L172" s="305"/>
      <c r="M172" s="306"/>
    </row>
    <row r="173" spans="1:13" s="307" customFormat="1" ht="112.5">
      <c r="A173" s="258">
        <f t="shared" si="11"/>
        <v>118</v>
      </c>
      <c r="B173" s="335"/>
      <c r="C173" s="259" t="s">
        <v>1936</v>
      </c>
      <c r="D173" s="260" t="s">
        <v>1667</v>
      </c>
      <c r="E173" s="337">
        <v>12</v>
      </c>
      <c r="F173" s="262">
        <v>0</v>
      </c>
      <c r="G173" s="262">
        <f t="shared" si="12"/>
        <v>0</v>
      </c>
      <c r="H173" s="304"/>
      <c r="I173" s="273"/>
      <c r="J173" s="304"/>
      <c r="K173" s="273"/>
      <c r="L173" s="305"/>
      <c r="M173" s="306"/>
    </row>
    <row r="174" spans="1:13" s="307" customFormat="1" ht="11.25">
      <c r="A174" s="258">
        <f t="shared" si="11"/>
        <v>119</v>
      </c>
      <c r="B174" s="335"/>
      <c r="C174" s="259"/>
      <c r="D174" s="260"/>
      <c r="E174" s="337"/>
      <c r="F174" s="262"/>
      <c r="G174" s="262"/>
      <c r="H174" s="304"/>
      <c r="I174" s="273"/>
      <c r="J174" s="304"/>
      <c r="K174" s="273"/>
      <c r="L174" s="305"/>
      <c r="M174" s="306"/>
    </row>
    <row r="175" spans="1:13" s="307" customFormat="1" ht="67.5">
      <c r="A175" s="258">
        <f t="shared" si="11"/>
        <v>120</v>
      </c>
      <c r="B175" s="335"/>
      <c r="C175" s="259" t="s">
        <v>1937</v>
      </c>
      <c r="D175" s="260" t="s">
        <v>1667</v>
      </c>
      <c r="E175" s="337">
        <v>1</v>
      </c>
      <c r="F175" s="262">
        <v>0</v>
      </c>
      <c r="G175" s="262">
        <f t="shared" si="12"/>
        <v>0</v>
      </c>
      <c r="H175" s="304"/>
      <c r="I175" s="273"/>
      <c r="J175" s="304"/>
      <c r="K175" s="273"/>
      <c r="L175" s="305"/>
      <c r="M175" s="306"/>
    </row>
    <row r="176" spans="1:13" s="252" customFormat="1" ht="22.5">
      <c r="A176" s="258">
        <f t="shared" si="11"/>
        <v>121</v>
      </c>
      <c r="B176" s="335"/>
      <c r="C176" s="259" t="s">
        <v>1938</v>
      </c>
      <c r="D176" s="260" t="s">
        <v>1667</v>
      </c>
      <c r="E176" s="337">
        <v>1</v>
      </c>
      <c r="F176" s="262">
        <v>0</v>
      </c>
      <c r="G176" s="262">
        <f>PRODUCT(E176:F176)</f>
        <v>0</v>
      </c>
      <c r="H176" s="248"/>
      <c r="I176" s="249"/>
      <c r="J176" s="248"/>
      <c r="K176" s="249"/>
      <c r="L176" s="250"/>
      <c r="M176" s="251"/>
    </row>
    <row r="177" spans="1:13" s="252" customFormat="1" ht="22.5">
      <c r="A177" s="269">
        <f t="shared" si="11"/>
        <v>122</v>
      </c>
      <c r="B177" s="275"/>
      <c r="C177" s="279" t="s">
        <v>1925</v>
      </c>
      <c r="D177" s="280" t="s">
        <v>1667</v>
      </c>
      <c r="E177" s="328">
        <v>1</v>
      </c>
      <c r="F177" s="281">
        <v>0</v>
      </c>
      <c r="G177" s="281">
        <f t="shared" si="12"/>
        <v>0</v>
      </c>
      <c r="H177" s="248"/>
      <c r="I177" s="249"/>
      <c r="J177" s="248"/>
      <c r="K177" s="249"/>
      <c r="L177" s="250"/>
      <c r="M177" s="251"/>
    </row>
    <row r="178" spans="1:13" s="307" customFormat="1" ht="11.25">
      <c r="A178" s="269"/>
      <c r="B178" s="275"/>
      <c r="C178" s="279"/>
      <c r="D178" s="280"/>
      <c r="E178" s="328"/>
      <c r="F178" s="281"/>
      <c r="G178" s="281"/>
      <c r="H178" s="304"/>
      <c r="I178" s="273"/>
      <c r="J178" s="304"/>
      <c r="K178" s="273"/>
      <c r="L178" s="305"/>
      <c r="M178" s="306"/>
    </row>
    <row r="179" spans="1:13" s="307" customFormat="1" ht="11.25">
      <c r="A179" s="275"/>
      <c r="B179" s="254"/>
      <c r="C179" s="339" t="s">
        <v>1939</v>
      </c>
      <c r="D179" s="277"/>
      <c r="E179" s="331"/>
      <c r="F179" s="278"/>
      <c r="G179" s="278"/>
      <c r="H179" s="304"/>
      <c r="I179" s="273"/>
      <c r="J179" s="304"/>
      <c r="K179" s="273"/>
      <c r="L179" s="305"/>
      <c r="M179" s="306"/>
    </row>
    <row r="180" spans="1:13" s="307" customFormat="1" ht="67.5">
      <c r="A180" s="269">
        <f>A177+1</f>
        <v>123</v>
      </c>
      <c r="B180" s="254"/>
      <c r="C180" s="279" t="s">
        <v>1934</v>
      </c>
      <c r="D180" s="280" t="s">
        <v>1667</v>
      </c>
      <c r="E180" s="328">
        <v>1</v>
      </c>
      <c r="F180" s="281">
        <v>0</v>
      </c>
      <c r="G180" s="281">
        <f>PRODUCT(E180:F180)</f>
        <v>0</v>
      </c>
      <c r="H180" s="304"/>
      <c r="I180" s="273"/>
      <c r="J180" s="304"/>
      <c r="K180" s="273"/>
      <c r="L180" s="305"/>
      <c r="M180" s="306"/>
    </row>
    <row r="181" spans="1:13" s="252" customFormat="1" ht="11.25">
      <c r="A181" s="269">
        <f>A180+1</f>
        <v>124</v>
      </c>
      <c r="B181" s="254"/>
      <c r="C181" s="279" t="s">
        <v>1940</v>
      </c>
      <c r="D181" s="280" t="s">
        <v>1667</v>
      </c>
      <c r="E181" s="328">
        <v>1</v>
      </c>
      <c r="F181" s="281">
        <v>0</v>
      </c>
      <c r="G181" s="281">
        <f>PRODUCT(E181:F181)</f>
        <v>0</v>
      </c>
      <c r="H181" s="248"/>
      <c r="I181" s="249"/>
      <c r="J181" s="248"/>
      <c r="K181" s="249"/>
      <c r="L181" s="250"/>
      <c r="M181" s="251"/>
    </row>
    <row r="182" spans="1:14" s="241" customFormat="1" ht="11.25">
      <c r="A182" s="269">
        <f aca="true" t="shared" si="13" ref="A182:A197">A181+1</f>
        <v>125</v>
      </c>
      <c r="B182" s="254"/>
      <c r="C182" s="279" t="s">
        <v>1910</v>
      </c>
      <c r="D182" s="280" t="s">
        <v>1667</v>
      </c>
      <c r="E182" s="328">
        <v>1</v>
      </c>
      <c r="F182" s="281">
        <v>0</v>
      </c>
      <c r="G182" s="281">
        <f aca="true" t="shared" si="14" ref="G182:G197">PRODUCT(E182:F182)</f>
        <v>0</v>
      </c>
      <c r="I182" s="243"/>
      <c r="K182" s="243"/>
      <c r="N182" s="244"/>
    </row>
    <row r="183" spans="1:13" s="307" customFormat="1" ht="11.25">
      <c r="A183" s="269">
        <f t="shared" si="13"/>
        <v>126</v>
      </c>
      <c r="B183" s="254"/>
      <c r="C183" s="279" t="s">
        <v>1911</v>
      </c>
      <c r="D183" s="280" t="s">
        <v>1667</v>
      </c>
      <c r="E183" s="328">
        <v>7</v>
      </c>
      <c r="F183" s="281">
        <v>0</v>
      </c>
      <c r="G183" s="281">
        <f t="shared" si="14"/>
        <v>0</v>
      </c>
      <c r="H183" s="304"/>
      <c r="I183" s="273"/>
      <c r="J183" s="304"/>
      <c r="K183" s="273"/>
      <c r="L183" s="305"/>
      <c r="M183" s="306"/>
    </row>
    <row r="184" spans="1:14" s="303" customFormat="1" ht="11.25">
      <c r="A184" s="269">
        <f t="shared" si="13"/>
        <v>127</v>
      </c>
      <c r="B184" s="254"/>
      <c r="C184" s="279" t="s">
        <v>1913</v>
      </c>
      <c r="D184" s="280" t="s">
        <v>1667</v>
      </c>
      <c r="E184" s="328">
        <v>3</v>
      </c>
      <c r="F184" s="281">
        <v>0</v>
      </c>
      <c r="G184" s="281">
        <f t="shared" si="14"/>
        <v>0</v>
      </c>
      <c r="H184" s="299"/>
      <c r="I184" s="261"/>
      <c r="J184" s="299"/>
      <c r="K184" s="261"/>
      <c r="L184" s="300"/>
      <c r="M184" s="301"/>
      <c r="N184" s="302"/>
    </row>
    <row r="185" spans="1:13" s="307" customFormat="1" ht="11.25">
      <c r="A185" s="269">
        <f t="shared" si="13"/>
        <v>128</v>
      </c>
      <c r="B185" s="254"/>
      <c r="C185" s="279" t="s">
        <v>1915</v>
      </c>
      <c r="D185" s="280" t="s">
        <v>1667</v>
      </c>
      <c r="E185" s="328">
        <v>1</v>
      </c>
      <c r="F185" s="281">
        <v>0</v>
      </c>
      <c r="G185" s="281">
        <f t="shared" si="14"/>
        <v>0</v>
      </c>
      <c r="H185" s="304"/>
      <c r="I185" s="273"/>
      <c r="J185" s="304"/>
      <c r="K185" s="273"/>
      <c r="L185" s="305"/>
      <c r="M185" s="306"/>
    </row>
    <row r="186" spans="1:14" s="303" customFormat="1" ht="11.25">
      <c r="A186" s="269">
        <f t="shared" si="13"/>
        <v>129</v>
      </c>
      <c r="B186" s="254"/>
      <c r="C186" s="279" t="s">
        <v>1916</v>
      </c>
      <c r="D186" s="280" t="s">
        <v>1667</v>
      </c>
      <c r="E186" s="328">
        <v>2</v>
      </c>
      <c r="F186" s="281">
        <v>0</v>
      </c>
      <c r="G186" s="281">
        <f t="shared" si="14"/>
        <v>0</v>
      </c>
      <c r="H186" s="299"/>
      <c r="I186" s="261"/>
      <c r="J186" s="299"/>
      <c r="K186" s="261"/>
      <c r="L186" s="300"/>
      <c r="M186" s="301"/>
      <c r="N186" s="302"/>
    </row>
    <row r="187" spans="1:13" s="307" customFormat="1" ht="11.25">
      <c r="A187" s="269">
        <f t="shared" si="13"/>
        <v>130</v>
      </c>
      <c r="B187" s="275"/>
      <c r="C187" s="279" t="s">
        <v>1919</v>
      </c>
      <c r="D187" s="280" t="s">
        <v>1667</v>
      </c>
      <c r="E187" s="328">
        <v>1</v>
      </c>
      <c r="F187" s="281">
        <v>0</v>
      </c>
      <c r="G187" s="281">
        <f t="shared" si="14"/>
        <v>0</v>
      </c>
      <c r="H187" s="304"/>
      <c r="I187" s="273"/>
      <c r="J187" s="304"/>
      <c r="K187" s="273"/>
      <c r="L187" s="305"/>
      <c r="M187" s="306"/>
    </row>
    <row r="188" spans="1:13" s="307" customFormat="1" ht="11.25">
      <c r="A188" s="269">
        <f t="shared" si="13"/>
        <v>131</v>
      </c>
      <c r="B188" s="254"/>
      <c r="C188" s="279" t="s">
        <v>1930</v>
      </c>
      <c r="D188" s="280" t="s">
        <v>1667</v>
      </c>
      <c r="E188" s="328">
        <v>1</v>
      </c>
      <c r="F188" s="281">
        <v>0</v>
      </c>
      <c r="G188" s="281">
        <f t="shared" si="14"/>
        <v>0</v>
      </c>
      <c r="H188" s="304"/>
      <c r="I188" s="273"/>
      <c r="J188" s="304"/>
      <c r="K188" s="273"/>
      <c r="L188" s="305"/>
      <c r="M188" s="306"/>
    </row>
    <row r="189" spans="1:13" s="307" customFormat="1" ht="11.25">
      <c r="A189" s="269">
        <f t="shared" si="13"/>
        <v>132</v>
      </c>
      <c r="B189" s="275"/>
      <c r="C189" s="279" t="s">
        <v>1924</v>
      </c>
      <c r="D189" s="280" t="s">
        <v>1080</v>
      </c>
      <c r="E189" s="328">
        <v>0.5</v>
      </c>
      <c r="F189" s="281">
        <v>0</v>
      </c>
      <c r="G189" s="281">
        <f t="shared" si="14"/>
        <v>0</v>
      </c>
      <c r="H189" s="304"/>
      <c r="I189" s="273"/>
      <c r="J189" s="304"/>
      <c r="K189" s="273"/>
      <c r="L189" s="305"/>
      <c r="M189" s="306"/>
    </row>
    <row r="190" spans="1:14" s="303" customFormat="1" ht="45">
      <c r="A190" s="258">
        <f t="shared" si="13"/>
        <v>133</v>
      </c>
      <c r="B190" s="335"/>
      <c r="C190" s="259" t="s">
        <v>1941</v>
      </c>
      <c r="D190" s="260" t="s">
        <v>1667</v>
      </c>
      <c r="E190" s="337">
        <v>1</v>
      </c>
      <c r="F190" s="262">
        <v>0</v>
      </c>
      <c r="G190" s="262">
        <f t="shared" si="14"/>
        <v>0</v>
      </c>
      <c r="H190" s="299"/>
      <c r="I190" s="261"/>
      <c r="J190" s="299"/>
      <c r="K190" s="261"/>
      <c r="L190" s="300"/>
      <c r="M190" s="301"/>
      <c r="N190" s="302"/>
    </row>
    <row r="191" spans="1:13" s="307" customFormat="1" ht="33.75">
      <c r="A191" s="258"/>
      <c r="B191" s="335"/>
      <c r="C191" s="259" t="s">
        <v>2290</v>
      </c>
      <c r="D191" s="260" t="s">
        <v>1667</v>
      </c>
      <c r="E191" s="337">
        <v>1</v>
      </c>
      <c r="F191" s="262">
        <v>0</v>
      </c>
      <c r="G191" s="262">
        <f t="shared" si="14"/>
        <v>0</v>
      </c>
      <c r="H191" s="299"/>
      <c r="I191" s="261"/>
      <c r="J191" s="304"/>
      <c r="K191" s="273"/>
      <c r="L191" s="305"/>
      <c r="M191" s="306"/>
    </row>
    <row r="192" spans="1:14" s="303" customFormat="1" ht="45">
      <c r="A192" s="258">
        <f>A190+1</f>
        <v>134</v>
      </c>
      <c r="B192" s="335"/>
      <c r="C192" s="259" t="s">
        <v>1942</v>
      </c>
      <c r="D192" s="260" t="s">
        <v>1667</v>
      </c>
      <c r="E192" s="337">
        <v>4</v>
      </c>
      <c r="F192" s="262">
        <v>0</v>
      </c>
      <c r="G192" s="262">
        <f t="shared" si="14"/>
        <v>0</v>
      </c>
      <c r="H192" s="304"/>
      <c r="I192" s="273"/>
      <c r="J192" s="299"/>
      <c r="K192" s="261"/>
      <c r="L192" s="300"/>
      <c r="M192" s="301"/>
      <c r="N192" s="302"/>
    </row>
    <row r="193" spans="1:13" s="307" customFormat="1" ht="11.25">
      <c r="A193" s="258">
        <f t="shared" si="13"/>
        <v>135</v>
      </c>
      <c r="B193" s="335"/>
      <c r="C193" s="259" t="s">
        <v>1943</v>
      </c>
      <c r="D193" s="260" t="s">
        <v>1667</v>
      </c>
      <c r="E193" s="337">
        <v>2</v>
      </c>
      <c r="F193" s="262">
        <v>0</v>
      </c>
      <c r="G193" s="262">
        <f>PRODUCT(E193:F193)</f>
        <v>0</v>
      </c>
      <c r="H193" s="299"/>
      <c r="I193" s="261"/>
      <c r="J193" s="304"/>
      <c r="K193" s="273"/>
      <c r="L193" s="305"/>
      <c r="M193" s="306"/>
    </row>
    <row r="194" spans="1:14" s="303" customFormat="1" ht="67.5">
      <c r="A194" s="258">
        <f t="shared" si="13"/>
        <v>136</v>
      </c>
      <c r="B194" s="335"/>
      <c r="C194" s="259" t="s">
        <v>1944</v>
      </c>
      <c r="D194" s="260" t="s">
        <v>1667</v>
      </c>
      <c r="E194" s="337">
        <v>1</v>
      </c>
      <c r="F194" s="262">
        <v>0</v>
      </c>
      <c r="G194" s="262">
        <f>PRODUCT(E194:F194)</f>
        <v>0</v>
      </c>
      <c r="H194" s="304"/>
      <c r="I194" s="273"/>
      <c r="J194" s="299"/>
      <c r="K194" s="261"/>
      <c r="L194" s="300"/>
      <c r="M194" s="301"/>
      <c r="N194" s="302"/>
    </row>
    <row r="195" spans="1:13" s="252" customFormat="1" ht="33.75">
      <c r="A195" s="258">
        <f t="shared" si="13"/>
        <v>137</v>
      </c>
      <c r="B195" s="335"/>
      <c r="C195" s="259" t="s">
        <v>1945</v>
      </c>
      <c r="D195" s="260" t="s">
        <v>1667</v>
      </c>
      <c r="E195" s="337">
        <v>1</v>
      </c>
      <c r="F195" s="262">
        <v>0</v>
      </c>
      <c r="G195" s="262">
        <f>PRODUCT(E195:F195)</f>
        <v>0</v>
      </c>
      <c r="H195" s="299"/>
      <c r="I195" s="261"/>
      <c r="J195" s="248"/>
      <c r="K195" s="249"/>
      <c r="L195" s="250"/>
      <c r="M195" s="251"/>
    </row>
    <row r="196" spans="1:14" s="268" customFormat="1" ht="11.25">
      <c r="A196" s="258">
        <f t="shared" si="13"/>
        <v>138</v>
      </c>
      <c r="B196" s="335"/>
      <c r="C196" s="259" t="s">
        <v>1946</v>
      </c>
      <c r="D196" s="260" t="s">
        <v>1667</v>
      </c>
      <c r="E196" s="337">
        <v>1</v>
      </c>
      <c r="F196" s="262">
        <v>0</v>
      </c>
      <c r="G196" s="262">
        <f>PRODUCT(E196:F196)</f>
        <v>0</v>
      </c>
      <c r="H196" s="248"/>
      <c r="I196" s="249"/>
      <c r="J196" s="263"/>
      <c r="K196" s="264"/>
      <c r="L196" s="265"/>
      <c r="M196" s="266"/>
      <c r="N196" s="267"/>
    </row>
    <row r="197" spans="1:13" s="252" customFormat="1" ht="22.5">
      <c r="A197" s="269">
        <f t="shared" si="13"/>
        <v>139</v>
      </c>
      <c r="B197" s="275"/>
      <c r="C197" s="279" t="s">
        <v>1925</v>
      </c>
      <c r="D197" s="280" t="s">
        <v>1667</v>
      </c>
      <c r="E197" s="328">
        <v>1</v>
      </c>
      <c r="F197" s="281">
        <v>0</v>
      </c>
      <c r="G197" s="281">
        <f t="shared" si="14"/>
        <v>0</v>
      </c>
      <c r="H197" s="263"/>
      <c r="I197" s="264"/>
      <c r="J197" s="248"/>
      <c r="K197" s="249"/>
      <c r="L197" s="250"/>
      <c r="M197" s="251"/>
    </row>
    <row r="198" spans="1:14" s="268" customFormat="1" ht="11.25">
      <c r="A198" s="269"/>
      <c r="B198" s="275"/>
      <c r="C198" s="279"/>
      <c r="D198" s="280"/>
      <c r="E198" s="328"/>
      <c r="F198" s="281"/>
      <c r="G198" s="281"/>
      <c r="H198" s="248"/>
      <c r="I198" s="249"/>
      <c r="J198" s="263"/>
      <c r="K198" s="264"/>
      <c r="L198" s="265"/>
      <c r="M198" s="266"/>
      <c r="N198" s="267"/>
    </row>
    <row r="199" spans="1:14" s="241" customFormat="1" ht="11.25">
      <c r="A199" s="335"/>
      <c r="B199" s="335"/>
      <c r="C199" s="340" t="s">
        <v>1947</v>
      </c>
      <c r="D199" s="272"/>
      <c r="E199" s="336"/>
      <c r="F199" s="274"/>
      <c r="G199" s="274"/>
      <c r="H199" s="263"/>
      <c r="I199" s="264"/>
      <c r="K199" s="243"/>
      <c r="N199" s="244"/>
    </row>
    <row r="200" spans="1:13" s="252" customFormat="1" ht="67.5">
      <c r="A200" s="269">
        <f>A197+1</f>
        <v>140</v>
      </c>
      <c r="B200" s="335"/>
      <c r="C200" s="259" t="s">
        <v>1948</v>
      </c>
      <c r="D200" s="260" t="s">
        <v>1667</v>
      </c>
      <c r="E200" s="337">
        <v>1</v>
      </c>
      <c r="F200" s="262">
        <v>0</v>
      </c>
      <c r="G200" s="262">
        <f>PRODUCT(E200:F200)</f>
        <v>0</v>
      </c>
      <c r="H200" s="241"/>
      <c r="I200" s="243"/>
      <c r="J200" s="248"/>
      <c r="K200" s="249"/>
      <c r="L200" s="250"/>
      <c r="M200" s="251"/>
    </row>
    <row r="201" spans="1:13" s="252" customFormat="1" ht="11.25">
      <c r="A201" s="269">
        <f>A200+1</f>
        <v>141</v>
      </c>
      <c r="B201" s="308"/>
      <c r="C201" s="259" t="s">
        <v>1949</v>
      </c>
      <c r="D201" s="260" t="s">
        <v>1667</v>
      </c>
      <c r="E201" s="337">
        <v>1</v>
      </c>
      <c r="F201" s="262">
        <v>0</v>
      </c>
      <c r="G201" s="262">
        <f>PRODUCT(E201:F201)</f>
        <v>0</v>
      </c>
      <c r="H201" s="248"/>
      <c r="I201" s="249"/>
      <c r="J201" s="248"/>
      <c r="K201" s="249"/>
      <c r="L201" s="250"/>
      <c r="M201" s="251"/>
    </row>
    <row r="202" spans="1:13" s="252" customFormat="1" ht="11.25">
      <c r="A202" s="275"/>
      <c r="B202" s="275"/>
      <c r="C202" s="276"/>
      <c r="D202" s="277"/>
      <c r="E202" s="331"/>
      <c r="F202" s="278"/>
      <c r="G202" s="278"/>
      <c r="H202" s="248"/>
      <c r="I202" s="249"/>
      <c r="J202" s="248"/>
      <c r="K202" s="249"/>
      <c r="L202" s="250"/>
      <c r="M202" s="251"/>
    </row>
    <row r="203" spans="1:13" s="252" customFormat="1" ht="11.25">
      <c r="A203" s="315"/>
      <c r="B203" s="239"/>
      <c r="C203" s="240" t="s">
        <v>1950</v>
      </c>
      <c r="D203" s="241"/>
      <c r="E203" s="326"/>
      <c r="F203" s="241"/>
      <c r="G203" s="242"/>
      <c r="H203" s="248"/>
      <c r="I203" s="249"/>
      <c r="J203" s="248"/>
      <c r="K203" s="249"/>
      <c r="L203" s="250"/>
      <c r="M203" s="251"/>
    </row>
    <row r="204" spans="1:14" s="268" customFormat="1" ht="33.75">
      <c r="A204" s="335">
        <f>A201+1</f>
        <v>142</v>
      </c>
      <c r="B204" s="335"/>
      <c r="C204" s="271" t="s">
        <v>1951</v>
      </c>
      <c r="D204" s="272" t="s">
        <v>1667</v>
      </c>
      <c r="E204" s="336">
        <v>1</v>
      </c>
      <c r="F204" s="274">
        <v>0</v>
      </c>
      <c r="G204" s="274">
        <f aca="true" t="shared" si="15" ref="G204:G218">PRODUCT(E204:F204)</f>
        <v>0</v>
      </c>
      <c r="H204" s="248"/>
      <c r="I204" s="249"/>
      <c r="J204" s="263"/>
      <c r="K204" s="264"/>
      <c r="L204" s="265"/>
      <c r="M204" s="266"/>
      <c r="N204" s="267"/>
    </row>
    <row r="205" spans="1:13" s="268" customFormat="1" ht="67.5">
      <c r="A205" s="258">
        <f>A204+1</f>
        <v>143</v>
      </c>
      <c r="B205" s="258"/>
      <c r="C205" s="259" t="s">
        <v>1952</v>
      </c>
      <c r="D205" s="260" t="s">
        <v>1667</v>
      </c>
      <c r="E205" s="337">
        <v>1</v>
      </c>
      <c r="F205" s="262">
        <v>0</v>
      </c>
      <c r="G205" s="262">
        <f t="shared" si="15"/>
        <v>0</v>
      </c>
      <c r="H205" s="263"/>
      <c r="I205" s="264"/>
      <c r="J205" s="283"/>
      <c r="K205" s="256"/>
      <c r="L205" s="284"/>
      <c r="M205" s="285"/>
    </row>
    <row r="206" spans="1:14" s="268" customFormat="1" ht="11.25">
      <c r="A206" s="335">
        <f aca="true" t="shared" si="16" ref="A206:A218">A205+1</f>
        <v>144</v>
      </c>
      <c r="B206" s="335"/>
      <c r="C206" s="271" t="s">
        <v>1953</v>
      </c>
      <c r="D206" s="272" t="s">
        <v>1667</v>
      </c>
      <c r="E206" s="336">
        <v>1</v>
      </c>
      <c r="F206" s="274">
        <v>0</v>
      </c>
      <c r="G206" s="274">
        <f t="shared" si="15"/>
        <v>0</v>
      </c>
      <c r="H206" s="283"/>
      <c r="I206" s="256"/>
      <c r="J206" s="263"/>
      <c r="K206" s="264"/>
      <c r="L206" s="265"/>
      <c r="M206" s="266"/>
      <c r="N206" s="267"/>
    </row>
    <row r="207" spans="1:13" s="268" customFormat="1" ht="33.75">
      <c r="A207" s="258">
        <f t="shared" si="16"/>
        <v>145</v>
      </c>
      <c r="B207" s="258"/>
      <c r="C207" s="259" t="s">
        <v>1954</v>
      </c>
      <c r="D207" s="260" t="s">
        <v>1667</v>
      </c>
      <c r="E207" s="337">
        <v>1</v>
      </c>
      <c r="F207" s="262">
        <v>0</v>
      </c>
      <c r="G207" s="262">
        <f t="shared" si="15"/>
        <v>0</v>
      </c>
      <c r="H207" s="263"/>
      <c r="I207" s="264"/>
      <c r="J207" s="283"/>
      <c r="K207" s="256"/>
      <c r="L207" s="284"/>
      <c r="M207" s="285"/>
    </row>
    <row r="208" spans="1:14" s="268" customFormat="1" ht="11.25">
      <c r="A208" s="335">
        <f t="shared" si="16"/>
        <v>146</v>
      </c>
      <c r="B208" s="335"/>
      <c r="C208" s="271" t="s">
        <v>1955</v>
      </c>
      <c r="D208" s="272" t="s">
        <v>1667</v>
      </c>
      <c r="E208" s="336">
        <v>2</v>
      </c>
      <c r="F208" s="274">
        <v>0</v>
      </c>
      <c r="G208" s="274">
        <f t="shared" si="15"/>
        <v>0</v>
      </c>
      <c r="H208" s="283"/>
      <c r="I208" s="256"/>
      <c r="J208" s="263"/>
      <c r="K208" s="264"/>
      <c r="L208" s="265"/>
      <c r="M208" s="266"/>
      <c r="N208" s="267"/>
    </row>
    <row r="209" spans="1:13" s="268" customFormat="1" ht="11.25">
      <c r="A209" s="335">
        <f t="shared" si="16"/>
        <v>147</v>
      </c>
      <c r="B209" s="335"/>
      <c r="C209" s="271" t="s">
        <v>1956</v>
      </c>
      <c r="D209" s="272" t="s">
        <v>1667</v>
      </c>
      <c r="E209" s="336">
        <v>6</v>
      </c>
      <c r="F209" s="274">
        <v>0</v>
      </c>
      <c r="G209" s="274">
        <f t="shared" si="15"/>
        <v>0</v>
      </c>
      <c r="H209" s="263"/>
      <c r="I209" s="264"/>
      <c r="J209" s="283"/>
      <c r="K209" s="256"/>
      <c r="L209" s="284"/>
      <c r="M209" s="285"/>
    </row>
    <row r="210" spans="1:14" s="268" customFormat="1" ht="22.5">
      <c r="A210" s="335">
        <f t="shared" si="16"/>
        <v>148</v>
      </c>
      <c r="B210" s="335"/>
      <c r="C210" s="271" t="s">
        <v>1957</v>
      </c>
      <c r="D210" s="272" t="s">
        <v>1667</v>
      </c>
      <c r="E210" s="336">
        <v>3</v>
      </c>
      <c r="F210" s="274">
        <v>0</v>
      </c>
      <c r="G210" s="274">
        <f t="shared" si="15"/>
        <v>0</v>
      </c>
      <c r="H210" s="283"/>
      <c r="I210" s="256"/>
      <c r="J210" s="263"/>
      <c r="K210" s="264"/>
      <c r="L210" s="265"/>
      <c r="M210" s="266"/>
      <c r="N210" s="267"/>
    </row>
    <row r="211" spans="1:13" s="268" customFormat="1" ht="22.5">
      <c r="A211" s="258">
        <f t="shared" si="16"/>
        <v>149</v>
      </c>
      <c r="B211" s="258"/>
      <c r="C211" s="259" t="s">
        <v>1958</v>
      </c>
      <c r="D211" s="260" t="s">
        <v>1667</v>
      </c>
      <c r="E211" s="337">
        <v>3</v>
      </c>
      <c r="F211" s="262">
        <v>0</v>
      </c>
      <c r="G211" s="262">
        <f t="shared" si="15"/>
        <v>0</v>
      </c>
      <c r="H211" s="263"/>
      <c r="I211" s="264"/>
      <c r="J211" s="283"/>
      <c r="K211" s="256"/>
      <c r="L211" s="284"/>
      <c r="M211" s="285"/>
    </row>
    <row r="212" spans="1:14" s="268" customFormat="1" ht="11.25">
      <c r="A212" s="335">
        <f>A209+1</f>
        <v>148</v>
      </c>
      <c r="B212" s="335"/>
      <c r="C212" s="271" t="s">
        <v>1959</v>
      </c>
      <c r="D212" s="272" t="s">
        <v>1667</v>
      </c>
      <c r="E212" s="336">
        <v>30</v>
      </c>
      <c r="F212" s="274">
        <v>0</v>
      </c>
      <c r="G212" s="274">
        <f>PRODUCT(E212:F212)</f>
        <v>0</v>
      </c>
      <c r="H212" s="283"/>
      <c r="I212" s="256"/>
      <c r="J212" s="263"/>
      <c r="K212" s="264"/>
      <c r="L212" s="265"/>
      <c r="M212" s="266"/>
      <c r="N212" s="267"/>
    </row>
    <row r="213" spans="1:13" s="268" customFormat="1" ht="11.25">
      <c r="A213" s="258">
        <f>A212+1</f>
        <v>149</v>
      </c>
      <c r="B213" s="258"/>
      <c r="C213" s="259" t="s">
        <v>1960</v>
      </c>
      <c r="D213" s="260" t="s">
        <v>1667</v>
      </c>
      <c r="E213" s="337">
        <v>30</v>
      </c>
      <c r="F213" s="262">
        <v>0</v>
      </c>
      <c r="G213" s="262">
        <f>PRODUCT(E213:F213)</f>
        <v>0</v>
      </c>
      <c r="H213" s="263"/>
      <c r="I213" s="264"/>
      <c r="J213" s="283"/>
      <c r="K213" s="256"/>
      <c r="L213" s="284"/>
      <c r="M213" s="285"/>
    </row>
    <row r="214" spans="1:14" s="268" customFormat="1" ht="11.25">
      <c r="A214" s="335">
        <f>A211+1</f>
        <v>150</v>
      </c>
      <c r="B214" s="335"/>
      <c r="C214" s="271" t="s">
        <v>1961</v>
      </c>
      <c r="D214" s="272" t="s">
        <v>1667</v>
      </c>
      <c r="E214" s="336">
        <v>7</v>
      </c>
      <c r="F214" s="274">
        <v>0</v>
      </c>
      <c r="G214" s="274">
        <f t="shared" si="15"/>
        <v>0</v>
      </c>
      <c r="H214" s="283"/>
      <c r="I214" s="256"/>
      <c r="J214" s="263"/>
      <c r="K214" s="264"/>
      <c r="L214" s="265"/>
      <c r="M214" s="266"/>
      <c r="N214" s="267"/>
    </row>
    <row r="215" spans="1:13" s="268" customFormat="1" ht="45">
      <c r="A215" s="258">
        <f>A214+1</f>
        <v>151</v>
      </c>
      <c r="B215" s="258"/>
      <c r="C215" s="259" t="s">
        <v>1962</v>
      </c>
      <c r="D215" s="260" t="s">
        <v>1667</v>
      </c>
      <c r="E215" s="337">
        <v>7</v>
      </c>
      <c r="F215" s="262">
        <v>0</v>
      </c>
      <c r="G215" s="262">
        <f t="shared" si="15"/>
        <v>0</v>
      </c>
      <c r="H215" s="263"/>
      <c r="I215" s="264"/>
      <c r="J215" s="283"/>
      <c r="K215" s="256"/>
      <c r="L215" s="284"/>
      <c r="M215" s="285"/>
    </row>
    <row r="216" spans="1:14" s="268" customFormat="1" ht="33.75">
      <c r="A216" s="335">
        <f>A215+1</f>
        <v>152</v>
      </c>
      <c r="B216" s="275"/>
      <c r="C216" s="276" t="s">
        <v>1963</v>
      </c>
      <c r="D216" s="277" t="s">
        <v>1080</v>
      </c>
      <c r="E216" s="249">
        <v>60</v>
      </c>
      <c r="F216" s="278">
        <v>0</v>
      </c>
      <c r="G216" s="278">
        <f t="shared" si="15"/>
        <v>0</v>
      </c>
      <c r="H216" s="283"/>
      <c r="I216" s="256"/>
      <c r="J216" s="263"/>
      <c r="K216" s="264"/>
      <c r="L216" s="265"/>
      <c r="M216" s="266"/>
      <c r="N216" s="267"/>
    </row>
    <row r="217" spans="1:13" s="268" customFormat="1" ht="11.25">
      <c r="A217" s="258">
        <f t="shared" si="16"/>
        <v>153</v>
      </c>
      <c r="B217" s="269"/>
      <c r="C217" s="279" t="s">
        <v>1964</v>
      </c>
      <c r="D217" s="280" t="s">
        <v>1080</v>
      </c>
      <c r="E217" s="264">
        <v>60</v>
      </c>
      <c r="F217" s="281">
        <v>0</v>
      </c>
      <c r="G217" s="281">
        <f t="shared" si="15"/>
        <v>0</v>
      </c>
      <c r="H217" s="263"/>
      <c r="I217" s="264"/>
      <c r="J217" s="283"/>
      <c r="K217" s="256"/>
      <c r="L217" s="284"/>
      <c r="M217" s="285"/>
    </row>
    <row r="218" spans="1:14" s="268" customFormat="1" ht="22.5">
      <c r="A218" s="335">
        <f t="shared" si="16"/>
        <v>154</v>
      </c>
      <c r="B218" s="275"/>
      <c r="C218" s="276" t="s">
        <v>1965</v>
      </c>
      <c r="D218" s="277" t="s">
        <v>1667</v>
      </c>
      <c r="E218" s="331">
        <v>1</v>
      </c>
      <c r="F218" s="278">
        <v>0</v>
      </c>
      <c r="G218" s="278">
        <f t="shared" si="15"/>
        <v>0</v>
      </c>
      <c r="H218" s="283"/>
      <c r="I218" s="256"/>
      <c r="J218" s="263"/>
      <c r="K218" s="264"/>
      <c r="L218" s="265"/>
      <c r="M218" s="266"/>
      <c r="N218" s="267"/>
    </row>
    <row r="219" spans="1:13" s="268" customFormat="1" ht="11.25">
      <c r="A219" s="269"/>
      <c r="B219" s="269"/>
      <c r="C219" s="279"/>
      <c r="D219" s="280"/>
      <c r="E219" s="328"/>
      <c r="F219" s="281"/>
      <c r="G219" s="281"/>
      <c r="H219" s="263"/>
      <c r="I219" s="264"/>
      <c r="J219" s="283"/>
      <c r="K219" s="256"/>
      <c r="L219" s="284"/>
      <c r="M219" s="285"/>
    </row>
    <row r="220" spans="1:14" s="268" customFormat="1" ht="11.25">
      <c r="A220" s="315"/>
      <c r="B220" s="239"/>
      <c r="C220" s="240" t="s">
        <v>1966</v>
      </c>
      <c r="D220" s="241"/>
      <c r="E220" s="326"/>
      <c r="F220" s="241"/>
      <c r="G220" s="242"/>
      <c r="H220" s="283"/>
      <c r="I220" s="256"/>
      <c r="J220" s="263"/>
      <c r="K220" s="264"/>
      <c r="L220" s="265"/>
      <c r="M220" s="266"/>
      <c r="N220" s="267"/>
    </row>
    <row r="221" spans="1:13" s="268" customFormat="1" ht="11.25">
      <c r="A221" s="335">
        <f>A218+1</f>
        <v>155</v>
      </c>
      <c r="B221" s="275">
        <v>210100096</v>
      </c>
      <c r="C221" s="276" t="s">
        <v>1967</v>
      </c>
      <c r="D221" s="277" t="s">
        <v>1667</v>
      </c>
      <c r="E221" s="331">
        <v>315</v>
      </c>
      <c r="F221" s="278">
        <v>0</v>
      </c>
      <c r="G221" s="278">
        <f aca="true" t="shared" si="17" ref="G221:G259">PRODUCT(E221:F221)</f>
        <v>0</v>
      </c>
      <c r="H221" s="263"/>
      <c r="I221" s="264"/>
      <c r="J221" s="283"/>
      <c r="K221" s="256"/>
      <c r="L221" s="284"/>
      <c r="M221" s="285"/>
    </row>
    <row r="222" spans="1:14" s="268" customFormat="1" ht="22.5">
      <c r="A222" s="275">
        <f>A221+1</f>
        <v>156</v>
      </c>
      <c r="B222" s="275"/>
      <c r="C222" s="276" t="s">
        <v>1968</v>
      </c>
      <c r="D222" s="277" t="s">
        <v>1667</v>
      </c>
      <c r="E222" s="331">
        <v>8</v>
      </c>
      <c r="F222" s="278">
        <v>0</v>
      </c>
      <c r="G222" s="278">
        <f t="shared" si="17"/>
        <v>0</v>
      </c>
      <c r="H222" s="283"/>
      <c r="I222" s="256"/>
      <c r="J222" s="263"/>
      <c r="K222" s="264"/>
      <c r="L222" s="265"/>
      <c r="M222" s="266"/>
      <c r="N222" s="267"/>
    </row>
    <row r="223" spans="1:13" s="268" customFormat="1" ht="22.5">
      <c r="A223" s="275">
        <f>A222+1</f>
        <v>157</v>
      </c>
      <c r="B223" s="275"/>
      <c r="C223" s="276" t="s">
        <v>1969</v>
      </c>
      <c r="D223" s="277" t="s">
        <v>1667</v>
      </c>
      <c r="E223" s="331">
        <v>2</v>
      </c>
      <c r="F223" s="278">
        <v>0</v>
      </c>
      <c r="G223" s="278">
        <f t="shared" si="17"/>
        <v>0</v>
      </c>
      <c r="H223" s="263"/>
      <c r="I223" s="264"/>
      <c r="J223" s="283"/>
      <c r="K223" s="256"/>
      <c r="L223" s="284"/>
      <c r="M223" s="285"/>
    </row>
    <row r="224" spans="1:14" s="268" customFormat="1" ht="11.25">
      <c r="A224" s="275">
        <f>A222+1</f>
        <v>157</v>
      </c>
      <c r="B224" s="275" t="s">
        <v>1970</v>
      </c>
      <c r="C224" s="276" t="s">
        <v>1971</v>
      </c>
      <c r="D224" s="277" t="s">
        <v>1080</v>
      </c>
      <c r="E224" s="331">
        <v>60</v>
      </c>
      <c r="F224" s="278">
        <v>0</v>
      </c>
      <c r="G224" s="278">
        <f t="shared" si="17"/>
        <v>0</v>
      </c>
      <c r="H224" s="312"/>
      <c r="I224" s="256"/>
      <c r="J224" s="263"/>
      <c r="K224" s="264"/>
      <c r="L224" s="265"/>
      <c r="M224" s="266"/>
      <c r="N224" s="267"/>
    </row>
    <row r="225" spans="1:13" s="268" customFormat="1" ht="11.25">
      <c r="A225" s="269">
        <f>A224+1</f>
        <v>158</v>
      </c>
      <c r="B225" s="269"/>
      <c r="C225" s="279" t="s">
        <v>1972</v>
      </c>
      <c r="D225" s="280" t="s">
        <v>1080</v>
      </c>
      <c r="E225" s="328">
        <f>E224*1.03</f>
        <v>61.800000000000004</v>
      </c>
      <c r="F225" s="281">
        <v>0</v>
      </c>
      <c r="G225" s="281">
        <f t="shared" si="17"/>
        <v>0</v>
      </c>
      <c r="H225" s="299"/>
      <c r="I225" s="264"/>
      <c r="J225" s="283"/>
      <c r="K225" s="256"/>
      <c r="L225" s="284"/>
      <c r="M225" s="285"/>
    </row>
    <row r="226" spans="1:14" s="268" customFormat="1" ht="11.25">
      <c r="A226" s="253">
        <f>A224+1</f>
        <v>158</v>
      </c>
      <c r="B226" s="275" t="s">
        <v>1970</v>
      </c>
      <c r="C226" s="254" t="s">
        <v>1973</v>
      </c>
      <c r="D226" s="280" t="s">
        <v>1080</v>
      </c>
      <c r="E226" s="329">
        <v>110</v>
      </c>
      <c r="F226" s="257">
        <v>0</v>
      </c>
      <c r="G226" s="257">
        <f t="shared" si="17"/>
        <v>0</v>
      </c>
      <c r="H226" s="312"/>
      <c r="I226" s="256"/>
      <c r="J226" s="263"/>
      <c r="K226" s="264"/>
      <c r="L226" s="265"/>
      <c r="M226" s="266"/>
      <c r="N226" s="267"/>
    </row>
    <row r="227" spans="1:13" s="252" customFormat="1" ht="11.25">
      <c r="A227" s="269">
        <f>A226+1</f>
        <v>159</v>
      </c>
      <c r="B227" s="269"/>
      <c r="C227" s="279" t="s">
        <v>1974</v>
      </c>
      <c r="D227" s="280" t="s">
        <v>1080</v>
      </c>
      <c r="E227" s="328">
        <f>E226*1.03</f>
        <v>113.3</v>
      </c>
      <c r="F227" s="281">
        <v>0</v>
      </c>
      <c r="G227" s="257">
        <f t="shared" si="17"/>
        <v>0</v>
      </c>
      <c r="H227" s="299"/>
      <c r="I227" s="264"/>
      <c r="J227" s="248"/>
      <c r="K227" s="249"/>
      <c r="L227" s="250"/>
      <c r="M227" s="251"/>
    </row>
    <row r="228" spans="1:14" s="268" customFormat="1" ht="11.25">
      <c r="A228" s="253">
        <v>160</v>
      </c>
      <c r="B228" s="253">
        <v>210810046</v>
      </c>
      <c r="C228" s="254" t="s">
        <v>2288</v>
      </c>
      <c r="D228" s="255" t="s">
        <v>1080</v>
      </c>
      <c r="E228" s="329">
        <v>75</v>
      </c>
      <c r="F228" s="257">
        <v>0</v>
      </c>
      <c r="G228" s="257">
        <f t="shared" si="17"/>
        <v>0</v>
      </c>
      <c r="H228" s="299"/>
      <c r="I228" s="249"/>
      <c r="J228" s="263"/>
      <c r="K228" s="264"/>
      <c r="L228" s="265"/>
      <c r="M228" s="266"/>
      <c r="N228" s="267"/>
    </row>
    <row r="229" spans="1:13" s="252" customFormat="1" ht="11.25">
      <c r="A229" s="269">
        <v>161</v>
      </c>
      <c r="B229" s="269"/>
      <c r="C229" s="279" t="s">
        <v>2289</v>
      </c>
      <c r="D229" s="280" t="s">
        <v>1080</v>
      </c>
      <c r="E229" s="328">
        <v>75</v>
      </c>
      <c r="F229" s="281">
        <v>0</v>
      </c>
      <c r="G229" s="257">
        <f t="shared" si="17"/>
        <v>0</v>
      </c>
      <c r="H229" s="299"/>
      <c r="I229" s="264"/>
      <c r="J229" s="248"/>
      <c r="K229" s="249"/>
      <c r="L229" s="250"/>
      <c r="M229" s="251"/>
    </row>
    <row r="230" spans="1:14" s="268" customFormat="1" ht="22.5">
      <c r="A230" s="253">
        <f>A226+1</f>
        <v>159</v>
      </c>
      <c r="B230" s="275" t="s">
        <v>1970</v>
      </c>
      <c r="C230" s="254" t="s">
        <v>1975</v>
      </c>
      <c r="D230" s="280" t="s">
        <v>1080</v>
      </c>
      <c r="E230" s="329">
        <v>110</v>
      </c>
      <c r="F230" s="257">
        <v>0</v>
      </c>
      <c r="G230" s="257">
        <f t="shared" si="17"/>
        <v>0</v>
      </c>
      <c r="H230" s="304"/>
      <c r="I230" s="249"/>
      <c r="J230" s="263"/>
      <c r="K230" s="264"/>
      <c r="L230" s="265"/>
      <c r="M230" s="266"/>
      <c r="N230" s="267"/>
    </row>
    <row r="231" spans="1:13" s="252" customFormat="1" ht="22.5">
      <c r="A231" s="269">
        <f>A230+1</f>
        <v>160</v>
      </c>
      <c r="B231" s="269"/>
      <c r="C231" s="279" t="s">
        <v>1976</v>
      </c>
      <c r="D231" s="280" t="s">
        <v>1080</v>
      </c>
      <c r="E231" s="328">
        <f>E230*1.03</f>
        <v>113.3</v>
      </c>
      <c r="F231" s="281">
        <v>0</v>
      </c>
      <c r="G231" s="281">
        <f t="shared" si="17"/>
        <v>0</v>
      </c>
      <c r="H231" s="263"/>
      <c r="I231" s="264"/>
      <c r="J231" s="248"/>
      <c r="K231" s="249"/>
      <c r="L231" s="250"/>
      <c r="M231" s="251"/>
    </row>
    <row r="232" spans="1:14" s="268" customFormat="1" ht="11.25">
      <c r="A232" s="253">
        <f>A224+1</f>
        <v>158</v>
      </c>
      <c r="B232" s="275" t="s">
        <v>1970</v>
      </c>
      <c r="C232" s="254" t="s">
        <v>1977</v>
      </c>
      <c r="D232" s="280" t="s">
        <v>1080</v>
      </c>
      <c r="E232" s="329">
        <v>40</v>
      </c>
      <c r="F232" s="257">
        <v>0</v>
      </c>
      <c r="G232" s="257">
        <f t="shared" si="17"/>
        <v>0</v>
      </c>
      <c r="H232" s="248"/>
      <c r="I232" s="249"/>
      <c r="J232" s="263"/>
      <c r="K232" s="264"/>
      <c r="L232" s="265"/>
      <c r="M232" s="266"/>
      <c r="N232" s="267"/>
    </row>
    <row r="233" spans="1:13" s="252" customFormat="1" ht="11.25">
      <c r="A233" s="269">
        <f>A232+1</f>
        <v>159</v>
      </c>
      <c r="B233" s="269"/>
      <c r="C233" s="279" t="s">
        <v>1978</v>
      </c>
      <c r="D233" s="280" t="s">
        <v>1080</v>
      </c>
      <c r="E233" s="328">
        <f>E232*1.03</f>
        <v>41.2</v>
      </c>
      <c r="F233" s="281">
        <v>0</v>
      </c>
      <c r="G233" s="281">
        <f t="shared" si="17"/>
        <v>0</v>
      </c>
      <c r="H233" s="263"/>
      <c r="I233" s="264"/>
      <c r="J233" s="248"/>
      <c r="K233" s="249"/>
      <c r="L233" s="250"/>
      <c r="M233" s="251"/>
    </row>
    <row r="234" spans="1:14" s="268" customFormat="1" ht="22.5">
      <c r="A234" s="253">
        <f>A223+1</f>
        <v>158</v>
      </c>
      <c r="B234" s="275" t="s">
        <v>1970</v>
      </c>
      <c r="C234" s="254" t="s">
        <v>1979</v>
      </c>
      <c r="D234" s="280" t="s">
        <v>1080</v>
      </c>
      <c r="E234" s="329">
        <v>50</v>
      </c>
      <c r="F234" s="257">
        <v>0</v>
      </c>
      <c r="G234" s="257">
        <f t="shared" si="17"/>
        <v>0</v>
      </c>
      <c r="H234" s="248"/>
      <c r="I234" s="249"/>
      <c r="J234" s="263"/>
      <c r="K234" s="264"/>
      <c r="L234" s="265"/>
      <c r="M234" s="266"/>
      <c r="N234" s="267"/>
    </row>
    <row r="235" spans="1:13" s="252" customFormat="1" ht="11.25">
      <c r="A235" s="269">
        <f aca="true" t="shared" si="18" ref="A235:A268">A234+1</f>
        <v>159</v>
      </c>
      <c r="B235" s="269"/>
      <c r="C235" s="279" t="s">
        <v>1980</v>
      </c>
      <c r="D235" s="280" t="s">
        <v>1080</v>
      </c>
      <c r="E235" s="328">
        <v>50</v>
      </c>
      <c r="F235" s="281">
        <v>0</v>
      </c>
      <c r="G235" s="281">
        <f t="shared" si="17"/>
        <v>0</v>
      </c>
      <c r="H235" s="263"/>
      <c r="I235" s="264"/>
      <c r="J235" s="248"/>
      <c r="K235" s="249"/>
      <c r="L235" s="250"/>
      <c r="M235" s="251"/>
    </row>
    <row r="236" spans="1:13" s="252" customFormat="1" ht="22.5">
      <c r="A236" s="253">
        <f>A225+1</f>
        <v>159</v>
      </c>
      <c r="B236" s="275" t="s">
        <v>1970</v>
      </c>
      <c r="C236" s="254" t="s">
        <v>1981</v>
      </c>
      <c r="D236" s="280" t="s">
        <v>1080</v>
      </c>
      <c r="E236" s="329">
        <v>1670</v>
      </c>
      <c r="F236" s="257">
        <v>0</v>
      </c>
      <c r="G236" s="257">
        <f t="shared" si="17"/>
        <v>0</v>
      </c>
      <c r="H236" s="248"/>
      <c r="I236" s="249"/>
      <c r="J236" s="248"/>
      <c r="K236" s="249"/>
      <c r="L236" s="250"/>
      <c r="M236" s="251"/>
    </row>
    <row r="237" spans="1:14" s="241" customFormat="1" ht="11.25">
      <c r="A237" s="269">
        <f t="shared" si="18"/>
        <v>160</v>
      </c>
      <c r="B237" s="269"/>
      <c r="C237" s="279" t="s">
        <v>1982</v>
      </c>
      <c r="D237" s="280" t="s">
        <v>1080</v>
      </c>
      <c r="E237" s="328">
        <f>E236*1.03</f>
        <v>1720.1000000000001</v>
      </c>
      <c r="F237" s="281">
        <v>0</v>
      </c>
      <c r="G237" s="281">
        <f t="shared" si="17"/>
        <v>0</v>
      </c>
      <c r="H237" s="263"/>
      <c r="I237" s="249"/>
      <c r="K237" s="243"/>
      <c r="N237" s="244"/>
    </row>
    <row r="238" spans="1:13" s="252" customFormat="1" ht="22.5">
      <c r="A238" s="253">
        <f t="shared" si="18"/>
        <v>161</v>
      </c>
      <c r="B238" s="275" t="s">
        <v>1970</v>
      </c>
      <c r="C238" s="254" t="s">
        <v>1983</v>
      </c>
      <c r="D238" s="255" t="s">
        <v>1080</v>
      </c>
      <c r="E238" s="329">
        <v>1590</v>
      </c>
      <c r="F238" s="257">
        <v>0</v>
      </c>
      <c r="G238" s="257">
        <f t="shared" si="17"/>
        <v>0</v>
      </c>
      <c r="H238" s="248"/>
      <c r="I238" s="243"/>
      <c r="J238" s="248"/>
      <c r="K238" s="249"/>
      <c r="L238" s="250"/>
      <c r="M238" s="251"/>
    </row>
    <row r="239" spans="1:13" s="252" customFormat="1" ht="11.25">
      <c r="A239" s="269">
        <f t="shared" si="18"/>
        <v>162</v>
      </c>
      <c r="B239" s="269"/>
      <c r="C239" s="279" t="s">
        <v>1984</v>
      </c>
      <c r="D239" s="280" t="s">
        <v>1080</v>
      </c>
      <c r="E239" s="328">
        <f>E238*1.03</f>
        <v>1637.7</v>
      </c>
      <c r="F239" s="281">
        <v>0</v>
      </c>
      <c r="G239" s="281">
        <f t="shared" si="17"/>
        <v>0</v>
      </c>
      <c r="H239" s="248"/>
      <c r="I239" s="249"/>
      <c r="J239" s="248"/>
      <c r="K239" s="249"/>
      <c r="L239" s="250"/>
      <c r="M239" s="251"/>
    </row>
    <row r="240" spans="1:13" s="252" customFormat="1" ht="22.5">
      <c r="A240" s="253">
        <f t="shared" si="18"/>
        <v>163</v>
      </c>
      <c r="B240" s="275" t="s">
        <v>1970</v>
      </c>
      <c r="C240" s="254" t="s">
        <v>1985</v>
      </c>
      <c r="D240" s="255" t="s">
        <v>1080</v>
      </c>
      <c r="E240" s="329">
        <v>2050</v>
      </c>
      <c r="F240" s="257">
        <v>0</v>
      </c>
      <c r="G240" s="257">
        <f t="shared" si="17"/>
        <v>0</v>
      </c>
      <c r="H240" s="241"/>
      <c r="I240" s="249"/>
      <c r="J240" s="248"/>
      <c r="K240" s="249"/>
      <c r="L240" s="250"/>
      <c r="M240" s="251"/>
    </row>
    <row r="241" spans="1:13" s="252" customFormat="1" ht="11.25">
      <c r="A241" s="269">
        <f t="shared" si="18"/>
        <v>164</v>
      </c>
      <c r="B241" s="269"/>
      <c r="C241" s="279" t="s">
        <v>1986</v>
      </c>
      <c r="D241" s="280" t="s">
        <v>1080</v>
      </c>
      <c r="E241" s="328">
        <f>E240*1.03</f>
        <v>2111.5</v>
      </c>
      <c r="F241" s="281">
        <v>0</v>
      </c>
      <c r="G241" s="281">
        <f t="shared" si="17"/>
        <v>0</v>
      </c>
      <c r="H241" s="248"/>
      <c r="I241" s="249"/>
      <c r="J241" s="248"/>
      <c r="K241" s="249"/>
      <c r="L241" s="250"/>
      <c r="M241" s="251"/>
    </row>
    <row r="242" spans="1:13" s="252" customFormat="1" ht="22.5">
      <c r="A242" s="253">
        <f t="shared" si="18"/>
        <v>165</v>
      </c>
      <c r="B242" s="275" t="s">
        <v>1970</v>
      </c>
      <c r="C242" s="254" t="s">
        <v>1987</v>
      </c>
      <c r="D242" s="255" t="s">
        <v>1080</v>
      </c>
      <c r="E242" s="329">
        <v>40</v>
      </c>
      <c r="F242" s="257">
        <v>0</v>
      </c>
      <c r="G242" s="257">
        <f t="shared" si="17"/>
        <v>0</v>
      </c>
      <c r="H242" s="248"/>
      <c r="I242" s="249"/>
      <c r="J242" s="248"/>
      <c r="K242" s="249"/>
      <c r="L242" s="250"/>
      <c r="M242" s="251"/>
    </row>
    <row r="243" spans="1:13" s="252" customFormat="1" ht="11.25">
      <c r="A243" s="269">
        <f t="shared" si="18"/>
        <v>166</v>
      </c>
      <c r="B243" s="269"/>
      <c r="C243" s="279" t="s">
        <v>1988</v>
      </c>
      <c r="D243" s="280" t="s">
        <v>1080</v>
      </c>
      <c r="E243" s="328">
        <f>E242*1.03</f>
        <v>41.2</v>
      </c>
      <c r="F243" s="281">
        <v>0</v>
      </c>
      <c r="G243" s="281">
        <f t="shared" si="17"/>
        <v>0</v>
      </c>
      <c r="H243" s="248"/>
      <c r="I243" s="249"/>
      <c r="J243" s="248"/>
      <c r="K243" s="249"/>
      <c r="L243" s="250"/>
      <c r="M243" s="251"/>
    </row>
    <row r="244" spans="1:13" s="252" customFormat="1" ht="22.5">
      <c r="A244" s="253">
        <f t="shared" si="18"/>
        <v>167</v>
      </c>
      <c r="B244" s="275" t="s">
        <v>1970</v>
      </c>
      <c r="C244" s="254" t="s">
        <v>1989</v>
      </c>
      <c r="D244" s="255" t="s">
        <v>1080</v>
      </c>
      <c r="E244" s="329">
        <v>115</v>
      </c>
      <c r="F244" s="257">
        <v>0</v>
      </c>
      <c r="G244" s="257">
        <f t="shared" si="17"/>
        <v>0</v>
      </c>
      <c r="H244" s="248"/>
      <c r="I244" s="249"/>
      <c r="J244" s="248"/>
      <c r="K244" s="249"/>
      <c r="L244" s="250"/>
      <c r="M244" s="251"/>
    </row>
    <row r="245" spans="1:14" s="268" customFormat="1" ht="11.25">
      <c r="A245" s="269">
        <f t="shared" si="18"/>
        <v>168</v>
      </c>
      <c r="B245" s="269"/>
      <c r="C245" s="279" t="s">
        <v>1990</v>
      </c>
      <c r="D245" s="280" t="s">
        <v>1080</v>
      </c>
      <c r="E245" s="328">
        <f>E244*1.03</f>
        <v>118.45</v>
      </c>
      <c r="F245" s="281">
        <v>0</v>
      </c>
      <c r="G245" s="281">
        <f t="shared" si="17"/>
        <v>0</v>
      </c>
      <c r="H245" s="248"/>
      <c r="I245" s="249"/>
      <c r="J245" s="263"/>
      <c r="K245" s="264"/>
      <c r="L245" s="265"/>
      <c r="M245" s="266"/>
      <c r="N245" s="267"/>
    </row>
    <row r="246" spans="1:13" s="268" customFormat="1" ht="22.5">
      <c r="A246" s="253">
        <f>A241+1</f>
        <v>165</v>
      </c>
      <c r="B246" s="253"/>
      <c r="C246" s="254" t="s">
        <v>1991</v>
      </c>
      <c r="D246" s="280" t="s">
        <v>1080</v>
      </c>
      <c r="E246" s="329">
        <v>50</v>
      </c>
      <c r="F246" s="257">
        <v>0</v>
      </c>
      <c r="G246" s="257">
        <f t="shared" si="17"/>
        <v>0</v>
      </c>
      <c r="H246" s="248"/>
      <c r="I246" s="264"/>
      <c r="J246" s="283"/>
      <c r="K246" s="256"/>
      <c r="L246" s="284"/>
      <c r="M246" s="285"/>
    </row>
    <row r="247" spans="1:13" s="268" customFormat="1" ht="11.25">
      <c r="A247" s="269">
        <f t="shared" si="18"/>
        <v>166</v>
      </c>
      <c r="B247" s="269"/>
      <c r="C247" s="279" t="s">
        <v>1992</v>
      </c>
      <c r="D247" s="280" t="s">
        <v>1080</v>
      </c>
      <c r="E247" s="328">
        <f>E246*1.03</f>
        <v>51.5</v>
      </c>
      <c r="F247" s="281">
        <v>0</v>
      </c>
      <c r="G247" s="281">
        <f t="shared" si="17"/>
        <v>0</v>
      </c>
      <c r="H247" s="248"/>
      <c r="I247" s="256"/>
      <c r="J247" s="283"/>
      <c r="K247" s="256"/>
      <c r="L247" s="284"/>
      <c r="M247" s="285"/>
    </row>
    <row r="248" spans="1:9" ht="22.5">
      <c r="A248" s="253">
        <f>A243+1</f>
        <v>167</v>
      </c>
      <c r="B248" s="253"/>
      <c r="C248" s="254" t="s">
        <v>1993</v>
      </c>
      <c r="D248" s="280" t="s">
        <v>1080</v>
      </c>
      <c r="E248" s="329">
        <v>105</v>
      </c>
      <c r="F248" s="257">
        <v>0</v>
      </c>
      <c r="G248" s="257">
        <f t="shared" si="17"/>
        <v>0</v>
      </c>
      <c r="H248" s="263"/>
      <c r="I248" s="256"/>
    </row>
    <row r="249" spans="1:8" ht="15">
      <c r="A249" s="269">
        <f t="shared" si="18"/>
        <v>168</v>
      </c>
      <c r="B249" s="269"/>
      <c r="C249" s="279" t="s">
        <v>1994</v>
      </c>
      <c r="D249" s="280" t="s">
        <v>1080</v>
      </c>
      <c r="E249" s="328">
        <f>E248*1.03</f>
        <v>108.15</v>
      </c>
      <c r="F249" s="281">
        <v>0</v>
      </c>
      <c r="G249" s="281">
        <f t="shared" si="17"/>
        <v>0</v>
      </c>
      <c r="H249" s="283"/>
    </row>
    <row r="250" spans="1:8" ht="22.5">
      <c r="A250" s="275">
        <f t="shared" si="18"/>
        <v>169</v>
      </c>
      <c r="B250" s="275"/>
      <c r="C250" s="276" t="s">
        <v>1995</v>
      </c>
      <c r="D250" s="277" t="s">
        <v>1080</v>
      </c>
      <c r="E250" s="331">
        <v>220</v>
      </c>
      <c r="F250" s="278">
        <v>0</v>
      </c>
      <c r="G250" s="278">
        <f>PRODUCT(E250:F250)</f>
        <v>0</v>
      </c>
      <c r="H250" s="283"/>
    </row>
    <row r="251" spans="1:7" ht="15">
      <c r="A251" s="269">
        <f t="shared" si="18"/>
        <v>170</v>
      </c>
      <c r="B251" s="269"/>
      <c r="C251" s="279" t="s">
        <v>1996</v>
      </c>
      <c r="D251" s="280" t="s">
        <v>1080</v>
      </c>
      <c r="E251" s="328">
        <f>E250*1.03</f>
        <v>226.6</v>
      </c>
      <c r="F251" s="281">
        <v>0</v>
      </c>
      <c r="G251" s="281">
        <f>PRODUCT(E251:F251)</f>
        <v>0</v>
      </c>
    </row>
    <row r="252" spans="1:7" ht="22.5">
      <c r="A252" s="275">
        <f t="shared" si="18"/>
        <v>171</v>
      </c>
      <c r="B252" s="275"/>
      <c r="C252" s="276" t="s">
        <v>1997</v>
      </c>
      <c r="D252" s="277" t="s">
        <v>1080</v>
      </c>
      <c r="E252" s="331">
        <v>40</v>
      </c>
      <c r="F252" s="278">
        <v>0</v>
      </c>
      <c r="G252" s="278">
        <f t="shared" si="17"/>
        <v>0</v>
      </c>
    </row>
    <row r="253" spans="1:7" ht="15">
      <c r="A253" s="269">
        <f t="shared" si="18"/>
        <v>172</v>
      </c>
      <c r="B253" s="269"/>
      <c r="C253" s="279" t="s">
        <v>1998</v>
      </c>
      <c r="D253" s="280" t="s">
        <v>1080</v>
      </c>
      <c r="E253" s="328">
        <v>40</v>
      </c>
      <c r="F253" s="281">
        <v>0</v>
      </c>
      <c r="G253" s="281">
        <f t="shared" si="17"/>
        <v>0</v>
      </c>
    </row>
    <row r="254" spans="1:7" ht="22.5">
      <c r="A254" s="275">
        <f t="shared" si="18"/>
        <v>173</v>
      </c>
      <c r="B254" s="275"/>
      <c r="C254" s="276" t="s">
        <v>1999</v>
      </c>
      <c r="D254" s="277" t="s">
        <v>1080</v>
      </c>
      <c r="E254" s="331">
        <v>160</v>
      </c>
      <c r="F254" s="278">
        <v>0</v>
      </c>
      <c r="G254" s="278">
        <f t="shared" si="17"/>
        <v>0</v>
      </c>
    </row>
    <row r="255" spans="1:7" ht="15">
      <c r="A255" s="269">
        <f t="shared" si="18"/>
        <v>174</v>
      </c>
      <c r="B255" s="269"/>
      <c r="C255" s="279" t="s">
        <v>2000</v>
      </c>
      <c r="D255" s="280" t="s">
        <v>1080</v>
      </c>
      <c r="E255" s="328">
        <f>E254*1.03</f>
        <v>164.8</v>
      </c>
      <c r="F255" s="281">
        <v>0</v>
      </c>
      <c r="G255" s="281">
        <f t="shared" si="17"/>
        <v>0</v>
      </c>
    </row>
    <row r="256" spans="1:7" ht="22.5">
      <c r="A256" s="275">
        <f t="shared" si="18"/>
        <v>175</v>
      </c>
      <c r="B256" s="275"/>
      <c r="C256" s="276" t="s">
        <v>2001</v>
      </c>
      <c r="D256" s="277" t="s">
        <v>1080</v>
      </c>
      <c r="E256" s="331">
        <v>180</v>
      </c>
      <c r="F256" s="278">
        <v>0</v>
      </c>
      <c r="G256" s="278">
        <f t="shared" si="17"/>
        <v>0</v>
      </c>
    </row>
    <row r="257" spans="1:7" ht="15">
      <c r="A257" s="269">
        <f t="shared" si="18"/>
        <v>176</v>
      </c>
      <c r="B257" s="269"/>
      <c r="C257" s="279" t="s">
        <v>2002</v>
      </c>
      <c r="D257" s="280" t="s">
        <v>1080</v>
      </c>
      <c r="E257" s="328">
        <f>E256*1.03</f>
        <v>185.4</v>
      </c>
      <c r="F257" s="281">
        <v>0</v>
      </c>
      <c r="G257" s="281">
        <f t="shared" si="17"/>
        <v>0</v>
      </c>
    </row>
    <row r="258" spans="1:7" ht="45">
      <c r="A258" s="275">
        <f t="shared" si="18"/>
        <v>177</v>
      </c>
      <c r="B258" s="275"/>
      <c r="C258" s="276" t="s">
        <v>2003</v>
      </c>
      <c r="D258" s="277" t="s">
        <v>1080</v>
      </c>
      <c r="E258" s="331">
        <v>198</v>
      </c>
      <c r="F258" s="278">
        <v>0</v>
      </c>
      <c r="G258" s="278">
        <f t="shared" si="17"/>
        <v>0</v>
      </c>
    </row>
    <row r="259" spans="1:7" ht="45">
      <c r="A259" s="275">
        <f t="shared" si="18"/>
        <v>178</v>
      </c>
      <c r="B259" s="275"/>
      <c r="C259" s="276" t="s">
        <v>2004</v>
      </c>
      <c r="D259" s="277" t="s">
        <v>1080</v>
      </c>
      <c r="E259" s="331">
        <v>100</v>
      </c>
      <c r="F259" s="278">
        <v>0</v>
      </c>
      <c r="G259" s="278">
        <f t="shared" si="17"/>
        <v>0</v>
      </c>
    </row>
    <row r="260" spans="1:7" ht="15">
      <c r="A260" s="269"/>
      <c r="B260" s="239"/>
      <c r="C260" s="240" t="s">
        <v>1676</v>
      </c>
      <c r="D260" s="241"/>
      <c r="E260" s="326"/>
      <c r="F260" s="241">
        <v>0</v>
      </c>
      <c r="G260" s="242"/>
    </row>
    <row r="261" spans="1:7" ht="15">
      <c r="A261" s="275">
        <f>A259+1</f>
        <v>179</v>
      </c>
      <c r="B261" s="275"/>
      <c r="C261" s="276" t="s">
        <v>1671</v>
      </c>
      <c r="D261" s="277" t="s">
        <v>1667</v>
      </c>
      <c r="E261" s="331">
        <v>1</v>
      </c>
      <c r="F261" s="278">
        <v>0</v>
      </c>
      <c r="G261" s="278">
        <f aca="true" t="shared" si="19" ref="G261:G268">PRODUCT(E261:F261)</f>
        <v>0</v>
      </c>
    </row>
    <row r="262" spans="1:7" ht="22.5">
      <c r="A262" s="275">
        <f t="shared" si="18"/>
        <v>180</v>
      </c>
      <c r="B262" s="275"/>
      <c r="C262" s="276" t="s">
        <v>1673</v>
      </c>
      <c r="D262" s="277" t="s">
        <v>1667</v>
      </c>
      <c r="E262" s="331">
        <v>1</v>
      </c>
      <c r="F262" s="278">
        <v>0</v>
      </c>
      <c r="G262" s="278">
        <f t="shared" si="19"/>
        <v>0</v>
      </c>
    </row>
    <row r="263" spans="1:7" ht="22.5">
      <c r="A263" s="275">
        <f t="shared" si="18"/>
        <v>181</v>
      </c>
      <c r="B263" s="275"/>
      <c r="C263" s="276" t="s">
        <v>2005</v>
      </c>
      <c r="D263" s="277" t="s">
        <v>1667</v>
      </c>
      <c r="E263" s="331">
        <v>1</v>
      </c>
      <c r="F263" s="278">
        <v>0</v>
      </c>
      <c r="G263" s="278">
        <f t="shared" si="19"/>
        <v>0</v>
      </c>
    </row>
    <row r="264" spans="1:7" ht="22.5">
      <c r="A264" s="275">
        <f t="shared" si="18"/>
        <v>182</v>
      </c>
      <c r="B264" s="275"/>
      <c r="C264" s="276" t="s">
        <v>2006</v>
      </c>
      <c r="D264" s="277" t="s">
        <v>1667</v>
      </c>
      <c r="E264" s="331">
        <v>1</v>
      </c>
      <c r="F264" s="278">
        <v>0</v>
      </c>
      <c r="G264" s="278">
        <f t="shared" si="19"/>
        <v>0</v>
      </c>
    </row>
    <row r="265" spans="1:7" ht="22.5">
      <c r="A265" s="275">
        <f t="shared" si="18"/>
        <v>183</v>
      </c>
      <c r="B265" s="275"/>
      <c r="C265" s="276" t="s">
        <v>2007</v>
      </c>
      <c r="D265" s="277" t="s">
        <v>1667</v>
      </c>
      <c r="E265" s="331">
        <v>1</v>
      </c>
      <c r="F265" s="278">
        <v>0</v>
      </c>
      <c r="G265" s="278">
        <f t="shared" si="19"/>
        <v>0</v>
      </c>
    </row>
    <row r="266" spans="1:7" ht="33.75">
      <c r="A266" s="275">
        <f>A265+1</f>
        <v>184</v>
      </c>
      <c r="B266" s="275"/>
      <c r="C266" s="276" t="s">
        <v>2008</v>
      </c>
      <c r="D266" s="277" t="s">
        <v>1309</v>
      </c>
      <c r="E266" s="331">
        <v>150</v>
      </c>
      <c r="F266" s="278">
        <v>0</v>
      </c>
      <c r="G266" s="278">
        <f t="shared" si="19"/>
        <v>0</v>
      </c>
    </row>
    <row r="267" spans="1:7" ht="15">
      <c r="A267" s="275">
        <f t="shared" si="18"/>
        <v>185</v>
      </c>
      <c r="B267" s="275"/>
      <c r="C267" s="276" t="s">
        <v>2009</v>
      </c>
      <c r="D267" s="277" t="s">
        <v>1667</v>
      </c>
      <c r="E267" s="331">
        <v>1</v>
      </c>
      <c r="F267" s="278">
        <v>0</v>
      </c>
      <c r="G267" s="278">
        <f t="shared" si="19"/>
        <v>0</v>
      </c>
    </row>
    <row r="268" spans="1:7" ht="22.5">
      <c r="A268" s="269">
        <f t="shared" si="18"/>
        <v>186</v>
      </c>
      <c r="B268" s="269"/>
      <c r="C268" s="279" t="s">
        <v>1680</v>
      </c>
      <c r="D268" s="280" t="s">
        <v>1667</v>
      </c>
      <c r="E268" s="328">
        <v>1</v>
      </c>
      <c r="F268" s="281">
        <v>0</v>
      </c>
      <c r="G268" s="281">
        <f t="shared" si="19"/>
        <v>0</v>
      </c>
    </row>
    <row r="269" spans="1:7" ht="15">
      <c r="A269" s="240"/>
      <c r="B269" s="240"/>
      <c r="C269" s="240" t="s">
        <v>1681</v>
      </c>
      <c r="D269" s="240"/>
      <c r="E269" s="327"/>
      <c r="F269" s="240"/>
      <c r="G269" s="282">
        <f>SUM(G40:G268)</f>
        <v>0</v>
      </c>
    </row>
    <row r="270" spans="1:7" ht="15">
      <c r="A270" s="362"/>
      <c r="B270" s="362"/>
      <c r="C270" s="363"/>
      <c r="D270" s="362"/>
      <c r="E270" s="364"/>
      <c r="F270" s="362"/>
      <c r="G270" s="362"/>
    </row>
    <row r="271" spans="1:7" ht="22.5">
      <c r="A271" s="238"/>
      <c r="B271" s="239"/>
      <c r="C271" s="240" t="s">
        <v>2052</v>
      </c>
      <c r="D271" s="241"/>
      <c r="E271" s="241"/>
      <c r="F271" s="241"/>
      <c r="G271" s="242"/>
    </row>
    <row r="272" spans="1:7" ht="15">
      <c r="A272" s="240" t="s">
        <v>1656</v>
      </c>
      <c r="B272" s="240" t="s">
        <v>1657</v>
      </c>
      <c r="C272" s="240" t="s">
        <v>1658</v>
      </c>
      <c r="D272" s="240" t="s">
        <v>1659</v>
      </c>
      <c r="E272" s="240" t="s">
        <v>1660</v>
      </c>
      <c r="F272" s="240" t="s">
        <v>1661</v>
      </c>
      <c r="G272" s="240" t="s">
        <v>1662</v>
      </c>
    </row>
    <row r="273" spans="1:7" ht="22.5">
      <c r="A273" s="275">
        <v>1</v>
      </c>
      <c r="B273" s="275"/>
      <c r="C273" s="276" t="s">
        <v>2053</v>
      </c>
      <c r="D273" s="277" t="s">
        <v>1080</v>
      </c>
      <c r="E273" s="249">
        <v>170</v>
      </c>
      <c r="F273" s="278">
        <v>0</v>
      </c>
      <c r="G273" s="278">
        <f aca="true" t="shared" si="20" ref="G273:G291">PRODUCT(E273:F273)</f>
        <v>0</v>
      </c>
    </row>
    <row r="274" spans="1:7" ht="22.5">
      <c r="A274" s="269">
        <f aca="true" t="shared" si="21" ref="A274:A297">A273+1</f>
        <v>2</v>
      </c>
      <c r="B274" s="269"/>
      <c r="C274" s="279" t="s">
        <v>2054</v>
      </c>
      <c r="D274" s="280" t="s">
        <v>1080</v>
      </c>
      <c r="E274" s="264">
        <f>E273*1.03</f>
        <v>175.1</v>
      </c>
      <c r="F274" s="281">
        <v>0</v>
      </c>
      <c r="G274" s="281">
        <f t="shared" si="20"/>
        <v>0</v>
      </c>
    </row>
    <row r="275" spans="1:7" ht="22.5">
      <c r="A275" s="275">
        <f t="shared" si="21"/>
        <v>3</v>
      </c>
      <c r="B275" s="275"/>
      <c r="C275" s="276" t="s">
        <v>2055</v>
      </c>
      <c r="D275" s="277" t="s">
        <v>1080</v>
      </c>
      <c r="E275" s="249">
        <v>144</v>
      </c>
      <c r="F275" s="278">
        <v>0</v>
      </c>
      <c r="G275" s="278">
        <f t="shared" si="20"/>
        <v>0</v>
      </c>
    </row>
    <row r="276" spans="1:7" ht="22.5">
      <c r="A276" s="269">
        <f t="shared" si="21"/>
        <v>4</v>
      </c>
      <c r="B276" s="269"/>
      <c r="C276" s="279" t="s">
        <v>2056</v>
      </c>
      <c r="D276" s="280" t="s">
        <v>1080</v>
      </c>
      <c r="E276" s="264">
        <f>E275*1.03</f>
        <v>148.32</v>
      </c>
      <c r="F276" s="281">
        <v>0</v>
      </c>
      <c r="G276" s="281">
        <f t="shared" si="20"/>
        <v>0</v>
      </c>
    </row>
    <row r="277" spans="1:7" ht="22.5">
      <c r="A277" s="275">
        <f t="shared" si="21"/>
        <v>5</v>
      </c>
      <c r="B277" s="275"/>
      <c r="C277" s="276" t="s">
        <v>2057</v>
      </c>
      <c r="D277" s="277" t="s">
        <v>1667</v>
      </c>
      <c r="E277" s="249">
        <v>220</v>
      </c>
      <c r="F277" s="278">
        <v>0</v>
      </c>
      <c r="G277" s="278">
        <f t="shared" si="20"/>
        <v>0</v>
      </c>
    </row>
    <row r="278" spans="1:7" ht="15">
      <c r="A278" s="269">
        <f t="shared" si="21"/>
        <v>6</v>
      </c>
      <c r="B278" s="269"/>
      <c r="C278" s="279" t="s">
        <v>2058</v>
      </c>
      <c r="D278" s="280" t="s">
        <v>1667</v>
      </c>
      <c r="E278" s="264">
        <v>180</v>
      </c>
      <c r="F278" s="281">
        <v>0</v>
      </c>
      <c r="G278" s="281">
        <f t="shared" si="20"/>
        <v>0</v>
      </c>
    </row>
    <row r="279" spans="1:7" ht="15">
      <c r="A279" s="269">
        <f t="shared" si="21"/>
        <v>7</v>
      </c>
      <c r="B279" s="365"/>
      <c r="C279" s="366" t="s">
        <v>2059</v>
      </c>
      <c r="D279" s="280" t="s">
        <v>1667</v>
      </c>
      <c r="E279" s="367">
        <v>40</v>
      </c>
      <c r="F279" s="368">
        <v>0</v>
      </c>
      <c r="G279" s="368">
        <f>PRODUCT(E279:F279)</f>
        <v>0</v>
      </c>
    </row>
    <row r="280" spans="1:7" ht="22.5">
      <c r="A280" s="275">
        <f t="shared" si="21"/>
        <v>8</v>
      </c>
      <c r="B280" s="275"/>
      <c r="C280" s="276" t="s">
        <v>2060</v>
      </c>
      <c r="D280" s="277" t="s">
        <v>1667</v>
      </c>
      <c r="E280" s="249">
        <v>1</v>
      </c>
      <c r="F280" s="278">
        <v>0</v>
      </c>
      <c r="G280" s="278">
        <f t="shared" si="20"/>
        <v>0</v>
      </c>
    </row>
    <row r="281" spans="1:7" ht="22.5">
      <c r="A281" s="269">
        <f t="shared" si="21"/>
        <v>9</v>
      </c>
      <c r="B281" s="269"/>
      <c r="C281" s="279" t="s">
        <v>2061</v>
      </c>
      <c r="D281" s="280" t="s">
        <v>1667</v>
      </c>
      <c r="E281" s="264">
        <v>1</v>
      </c>
      <c r="F281" s="281">
        <v>0</v>
      </c>
      <c r="G281" s="281">
        <f t="shared" si="20"/>
        <v>0</v>
      </c>
    </row>
    <row r="282" spans="1:7" ht="15">
      <c r="A282" s="275">
        <f t="shared" si="21"/>
        <v>10</v>
      </c>
      <c r="B282" s="275"/>
      <c r="C282" s="276" t="s">
        <v>2062</v>
      </c>
      <c r="D282" s="277" t="s">
        <v>1667</v>
      </c>
      <c r="E282" s="249">
        <v>2</v>
      </c>
      <c r="F282" s="278">
        <v>0</v>
      </c>
      <c r="G282" s="278">
        <f t="shared" si="20"/>
        <v>0</v>
      </c>
    </row>
    <row r="283" spans="1:7" ht="15">
      <c r="A283" s="269">
        <f t="shared" si="21"/>
        <v>11</v>
      </c>
      <c r="B283" s="269"/>
      <c r="C283" s="279" t="s">
        <v>2063</v>
      </c>
      <c r="D283" s="280" t="s">
        <v>1667</v>
      </c>
      <c r="E283" s="264">
        <v>2</v>
      </c>
      <c r="F283" s="281">
        <v>0</v>
      </c>
      <c r="G283" s="281">
        <f t="shared" si="20"/>
        <v>0</v>
      </c>
    </row>
    <row r="284" spans="1:7" ht="22.5">
      <c r="A284" s="275">
        <f t="shared" si="21"/>
        <v>12</v>
      </c>
      <c r="B284" s="275"/>
      <c r="C284" s="276" t="s">
        <v>2064</v>
      </c>
      <c r="D284" s="277" t="s">
        <v>1667</v>
      </c>
      <c r="E284" s="249">
        <v>16</v>
      </c>
      <c r="F284" s="278">
        <v>0</v>
      </c>
      <c r="G284" s="278">
        <f t="shared" si="20"/>
        <v>0</v>
      </c>
    </row>
    <row r="285" spans="1:7" ht="22.5">
      <c r="A285" s="275">
        <f t="shared" si="21"/>
        <v>13</v>
      </c>
      <c r="B285" s="275"/>
      <c r="C285" s="276" t="s">
        <v>2065</v>
      </c>
      <c r="D285" s="277" t="s">
        <v>1080</v>
      </c>
      <c r="E285" s="249">
        <v>73</v>
      </c>
      <c r="F285" s="278">
        <v>0</v>
      </c>
      <c r="G285" s="278">
        <f t="shared" si="20"/>
        <v>0</v>
      </c>
    </row>
    <row r="286" spans="1:7" ht="15">
      <c r="A286" s="269">
        <f t="shared" si="21"/>
        <v>14</v>
      </c>
      <c r="B286" s="269"/>
      <c r="C286" s="279" t="s">
        <v>1964</v>
      </c>
      <c r="D286" s="280" t="s">
        <v>1080</v>
      </c>
      <c r="E286" s="264">
        <v>73</v>
      </c>
      <c r="F286" s="281">
        <v>0</v>
      </c>
      <c r="G286" s="281">
        <f t="shared" si="20"/>
        <v>0</v>
      </c>
    </row>
    <row r="287" spans="1:7" ht="15">
      <c r="A287" s="269">
        <f t="shared" si="21"/>
        <v>15</v>
      </c>
      <c r="B287" s="269"/>
      <c r="C287" s="279" t="s">
        <v>2066</v>
      </c>
      <c r="D287" s="280" t="s">
        <v>1080</v>
      </c>
      <c r="E287" s="264">
        <v>12</v>
      </c>
      <c r="F287" s="281">
        <v>0</v>
      </c>
      <c r="G287" s="281">
        <f t="shared" si="20"/>
        <v>0</v>
      </c>
    </row>
    <row r="288" spans="1:7" ht="15">
      <c r="A288" s="275">
        <f t="shared" si="21"/>
        <v>16</v>
      </c>
      <c r="B288" s="275"/>
      <c r="C288" s="276" t="s">
        <v>2067</v>
      </c>
      <c r="D288" s="277" t="s">
        <v>1667</v>
      </c>
      <c r="E288" s="249">
        <v>8</v>
      </c>
      <c r="F288" s="278">
        <v>0</v>
      </c>
      <c r="G288" s="278">
        <f t="shared" si="20"/>
        <v>0</v>
      </c>
    </row>
    <row r="289" spans="1:7" ht="15">
      <c r="A289" s="269">
        <f t="shared" si="21"/>
        <v>17</v>
      </c>
      <c r="B289" s="269"/>
      <c r="C289" s="279" t="s">
        <v>2068</v>
      </c>
      <c r="D289" s="280" t="s">
        <v>1667</v>
      </c>
      <c r="E289" s="264">
        <v>8</v>
      </c>
      <c r="F289" s="281">
        <v>0</v>
      </c>
      <c r="G289" s="281">
        <f t="shared" si="20"/>
        <v>0</v>
      </c>
    </row>
    <row r="290" spans="1:7" ht="15">
      <c r="A290" s="275">
        <f t="shared" si="21"/>
        <v>18</v>
      </c>
      <c r="B290" s="275"/>
      <c r="C290" s="276" t="s">
        <v>2069</v>
      </c>
      <c r="D290" s="277" t="s">
        <v>1667</v>
      </c>
      <c r="E290" s="249">
        <v>8</v>
      </c>
      <c r="F290" s="278">
        <v>0</v>
      </c>
      <c r="G290" s="278">
        <f t="shared" si="20"/>
        <v>0</v>
      </c>
    </row>
    <row r="291" spans="1:7" ht="15">
      <c r="A291" s="269">
        <f t="shared" si="21"/>
        <v>19</v>
      </c>
      <c r="B291" s="269"/>
      <c r="C291" s="279" t="s">
        <v>2070</v>
      </c>
      <c r="D291" s="280" t="s">
        <v>1667</v>
      </c>
      <c r="E291" s="264">
        <v>8</v>
      </c>
      <c r="F291" s="281">
        <v>0</v>
      </c>
      <c r="G291" s="281">
        <f t="shared" si="20"/>
        <v>0</v>
      </c>
    </row>
    <row r="292" spans="1:7" ht="15">
      <c r="A292" s="269">
        <f t="shared" si="21"/>
        <v>20</v>
      </c>
      <c r="B292" s="239"/>
      <c r="C292" s="240" t="s">
        <v>1676</v>
      </c>
      <c r="D292" s="241"/>
      <c r="E292" s="241"/>
      <c r="F292" s="241">
        <v>0</v>
      </c>
      <c r="G292" s="242"/>
    </row>
    <row r="293" spans="1:7" ht="15">
      <c r="A293" s="275">
        <f t="shared" si="21"/>
        <v>21</v>
      </c>
      <c r="B293" s="275"/>
      <c r="C293" s="276" t="s">
        <v>1671</v>
      </c>
      <c r="D293" s="277" t="s">
        <v>1667</v>
      </c>
      <c r="E293" s="249">
        <v>1</v>
      </c>
      <c r="F293" s="278">
        <v>0</v>
      </c>
      <c r="G293" s="278">
        <f>PRODUCT(E293:F293)</f>
        <v>0</v>
      </c>
    </row>
    <row r="294" spans="1:7" ht="22.5">
      <c r="A294" s="275">
        <f t="shared" si="21"/>
        <v>22</v>
      </c>
      <c r="B294" s="275"/>
      <c r="C294" s="276" t="s">
        <v>1673</v>
      </c>
      <c r="D294" s="277" t="s">
        <v>1667</v>
      </c>
      <c r="E294" s="249">
        <v>1</v>
      </c>
      <c r="F294" s="278">
        <v>0</v>
      </c>
      <c r="G294" s="278">
        <f>PRODUCT(E294:F294)</f>
        <v>0</v>
      </c>
    </row>
    <row r="295" spans="1:7" ht="33.75">
      <c r="A295" s="275">
        <f t="shared" si="21"/>
        <v>23</v>
      </c>
      <c r="B295" s="275"/>
      <c r="C295" s="276" t="s">
        <v>1677</v>
      </c>
      <c r="D295" s="277" t="s">
        <v>1080</v>
      </c>
      <c r="E295" s="249">
        <v>75</v>
      </c>
      <c r="F295" s="278">
        <v>0</v>
      </c>
      <c r="G295" s="278">
        <f>PRODUCT(E295:F295)</f>
        <v>0</v>
      </c>
    </row>
    <row r="296" spans="1:7" ht="15">
      <c r="A296" s="275">
        <f t="shared" si="21"/>
        <v>24</v>
      </c>
      <c r="B296" s="275"/>
      <c r="C296" s="276" t="s">
        <v>2009</v>
      </c>
      <c r="D296" s="277" t="s">
        <v>1667</v>
      </c>
      <c r="E296" s="249">
        <v>1</v>
      </c>
      <c r="F296" s="278">
        <v>0</v>
      </c>
      <c r="G296" s="278">
        <f>PRODUCT(E296:F296)</f>
        <v>0</v>
      </c>
    </row>
    <row r="297" spans="1:7" ht="22.5">
      <c r="A297" s="269">
        <f t="shared" si="21"/>
        <v>25</v>
      </c>
      <c r="B297" s="269"/>
      <c r="C297" s="279" t="s">
        <v>1680</v>
      </c>
      <c r="D297" s="280" t="s">
        <v>1667</v>
      </c>
      <c r="E297" s="264">
        <v>1</v>
      </c>
      <c r="F297" s="281">
        <v>0</v>
      </c>
      <c r="G297" s="281">
        <f>PRODUCT(E297:F297)</f>
        <v>0</v>
      </c>
    </row>
    <row r="298" spans="1:7" ht="15">
      <c r="A298" s="240"/>
      <c r="B298" s="240"/>
      <c r="C298" s="240" t="s">
        <v>1681</v>
      </c>
      <c r="D298" s="240"/>
      <c r="E298" s="240"/>
      <c r="F298" s="240"/>
      <c r="G298" s="282">
        <f>SUM(G273:G297)</f>
        <v>0</v>
      </c>
    </row>
    <row r="299" spans="1:7" ht="15">
      <c r="A299" s="362"/>
      <c r="B299" s="362"/>
      <c r="C299" s="363"/>
      <c r="D299" s="362"/>
      <c r="E299" s="364"/>
      <c r="F299" s="362"/>
      <c r="G299" s="362"/>
    </row>
    <row r="300" spans="1:7" ht="15">
      <c r="A300" s="240" t="s">
        <v>1656</v>
      </c>
      <c r="B300" s="240" t="s">
        <v>1657</v>
      </c>
      <c r="C300" s="240" t="s">
        <v>1658</v>
      </c>
      <c r="D300" s="240" t="s">
        <v>1659</v>
      </c>
      <c r="E300" s="240" t="s">
        <v>1660</v>
      </c>
      <c r="F300" s="240" t="s">
        <v>1661</v>
      </c>
      <c r="G300" s="240" t="s">
        <v>1662</v>
      </c>
    </row>
    <row r="301" spans="1:7" ht="22.5">
      <c r="A301" s="315"/>
      <c r="B301" s="254"/>
      <c r="C301" s="240" t="s">
        <v>2071</v>
      </c>
      <c r="D301" s="241"/>
      <c r="E301" s="241"/>
      <c r="F301" s="241"/>
      <c r="G301" s="242"/>
    </row>
    <row r="302" spans="1:7" ht="22.5">
      <c r="A302" s="275">
        <v>1</v>
      </c>
      <c r="B302" s="254" t="s">
        <v>2072</v>
      </c>
      <c r="C302" s="276" t="s">
        <v>2073</v>
      </c>
      <c r="D302" s="277" t="s">
        <v>183</v>
      </c>
      <c r="E302" s="249">
        <f>SUM(E303:E310)</f>
        <v>266</v>
      </c>
      <c r="F302" s="278">
        <v>0</v>
      </c>
      <c r="G302" s="278">
        <f aca="true" t="shared" si="22" ref="G302:G311">PRODUCT(E302:F302)</f>
        <v>0</v>
      </c>
    </row>
    <row r="303" spans="1:7" ht="33.75">
      <c r="A303" s="269">
        <f aca="true" t="shared" si="23" ref="A303:A311">A302+1</f>
        <v>2</v>
      </c>
      <c r="B303" s="269" t="s">
        <v>41</v>
      </c>
      <c r="C303" s="279" t="s">
        <v>2074</v>
      </c>
      <c r="D303" s="280" t="s">
        <v>1667</v>
      </c>
      <c r="E303" s="264">
        <v>61</v>
      </c>
      <c r="F303" s="281">
        <v>0</v>
      </c>
      <c r="G303" s="281">
        <f t="shared" si="22"/>
        <v>0</v>
      </c>
    </row>
    <row r="304" spans="1:7" ht="33.75">
      <c r="A304" s="269">
        <f t="shared" si="23"/>
        <v>3</v>
      </c>
      <c r="B304" s="269" t="s">
        <v>42</v>
      </c>
      <c r="C304" s="279" t="s">
        <v>2075</v>
      </c>
      <c r="D304" s="280" t="s">
        <v>1667</v>
      </c>
      <c r="E304" s="264">
        <v>34</v>
      </c>
      <c r="F304" s="281">
        <v>0</v>
      </c>
      <c r="G304" s="281">
        <f t="shared" si="22"/>
        <v>0</v>
      </c>
    </row>
    <row r="305" spans="1:7" ht="33.75">
      <c r="A305" s="269">
        <f t="shared" si="23"/>
        <v>4</v>
      </c>
      <c r="B305" s="269" t="s">
        <v>43</v>
      </c>
      <c r="C305" s="279" t="s">
        <v>2076</v>
      </c>
      <c r="D305" s="280" t="s">
        <v>1667</v>
      </c>
      <c r="E305" s="264">
        <v>80</v>
      </c>
      <c r="F305" s="281">
        <v>0</v>
      </c>
      <c r="G305" s="281">
        <f t="shared" si="22"/>
        <v>0</v>
      </c>
    </row>
    <row r="306" spans="1:7" ht="33.75">
      <c r="A306" s="269">
        <f t="shared" si="23"/>
        <v>5</v>
      </c>
      <c r="B306" s="269" t="s">
        <v>45</v>
      </c>
      <c r="C306" s="279" t="s">
        <v>2077</v>
      </c>
      <c r="D306" s="280" t="s">
        <v>1667</v>
      </c>
      <c r="E306" s="264">
        <v>7</v>
      </c>
      <c r="F306" s="281">
        <v>0</v>
      </c>
      <c r="G306" s="281">
        <f t="shared" si="22"/>
        <v>0</v>
      </c>
    </row>
    <row r="307" spans="1:7" ht="22.5">
      <c r="A307" s="269">
        <f t="shared" si="23"/>
        <v>6</v>
      </c>
      <c r="B307" s="269" t="s">
        <v>2078</v>
      </c>
      <c r="C307" s="279" t="s">
        <v>2079</v>
      </c>
      <c r="D307" s="280" t="s">
        <v>1667</v>
      </c>
      <c r="E307" s="264">
        <v>12</v>
      </c>
      <c r="F307" s="281">
        <v>0</v>
      </c>
      <c r="G307" s="281">
        <f t="shared" si="22"/>
        <v>0</v>
      </c>
    </row>
    <row r="308" spans="1:7" ht="22.5">
      <c r="A308" s="369">
        <f t="shared" si="23"/>
        <v>7</v>
      </c>
      <c r="B308" s="369" t="s">
        <v>2080</v>
      </c>
      <c r="C308" s="370" t="s">
        <v>2081</v>
      </c>
      <c r="D308" s="371" t="s">
        <v>1667</v>
      </c>
      <c r="E308" s="372">
        <v>25</v>
      </c>
      <c r="F308" s="373">
        <v>0</v>
      </c>
      <c r="G308" s="373">
        <f t="shared" si="22"/>
        <v>0</v>
      </c>
    </row>
    <row r="309" spans="1:7" ht="33.75">
      <c r="A309" s="258">
        <f t="shared" si="23"/>
        <v>8</v>
      </c>
      <c r="B309" s="269" t="s">
        <v>2082</v>
      </c>
      <c r="C309" s="279" t="s">
        <v>2083</v>
      </c>
      <c r="D309" s="280" t="s">
        <v>1667</v>
      </c>
      <c r="E309" s="264">
        <v>33</v>
      </c>
      <c r="F309" s="281">
        <v>0</v>
      </c>
      <c r="G309" s="281">
        <f t="shared" si="22"/>
        <v>0</v>
      </c>
    </row>
    <row r="310" spans="1:7" ht="22.5">
      <c r="A310" s="258">
        <f t="shared" si="23"/>
        <v>9</v>
      </c>
      <c r="B310" s="269" t="s">
        <v>2084</v>
      </c>
      <c r="C310" s="279" t="s">
        <v>2085</v>
      </c>
      <c r="D310" s="280" t="s">
        <v>1667</v>
      </c>
      <c r="E310" s="264">
        <v>14</v>
      </c>
      <c r="F310" s="281">
        <v>0</v>
      </c>
      <c r="G310" s="281">
        <f>PRODUCT(E310:F310)</f>
        <v>0</v>
      </c>
    </row>
    <row r="311" spans="1:14" s="241" customFormat="1" ht="15">
      <c r="A311" s="258">
        <f t="shared" si="23"/>
        <v>10</v>
      </c>
      <c r="B311" s="269"/>
      <c r="C311" s="279" t="s">
        <v>2086</v>
      </c>
      <c r="D311" s="280" t="s">
        <v>1667</v>
      </c>
      <c r="E311" s="264">
        <f>SUM(E303:E310)</f>
        <v>266</v>
      </c>
      <c r="F311" s="281">
        <v>0</v>
      </c>
      <c r="G311" s="281">
        <f t="shared" si="22"/>
        <v>0</v>
      </c>
      <c r="H311" s="286"/>
      <c r="I311" s="286"/>
      <c r="J311" s="374"/>
      <c r="K311" s="375"/>
      <c r="L311" s="374"/>
      <c r="N311" s="247"/>
    </row>
    <row r="312" spans="1:14" s="241" customFormat="1" ht="15">
      <c r="A312" s="240"/>
      <c r="B312" s="240"/>
      <c r="C312" s="240" t="s">
        <v>1681</v>
      </c>
      <c r="D312" s="240"/>
      <c r="E312" s="327"/>
      <c r="F312" s="240"/>
      <c r="G312" s="282">
        <f>SUM(G302:G311)</f>
        <v>0</v>
      </c>
      <c r="H312" s="286"/>
      <c r="I312" s="375"/>
      <c r="J312" s="376"/>
      <c r="K312" s="377"/>
      <c r="L312" s="376"/>
      <c r="N312" s="244"/>
    </row>
    <row r="313" spans="1:13" s="252" customFormat="1" ht="15">
      <c r="A313" s="362"/>
      <c r="B313" s="362"/>
      <c r="C313" s="363"/>
      <c r="D313" s="362"/>
      <c r="E313" s="364"/>
      <c r="F313" s="362"/>
      <c r="G313" s="362"/>
      <c r="H313" s="286"/>
      <c r="I313" s="377"/>
      <c r="J313" s="248"/>
      <c r="K313" s="249"/>
      <c r="L313" s="250"/>
      <c r="M313" s="251"/>
    </row>
    <row r="314" spans="1:14" s="268" customFormat="1" ht="11.25">
      <c r="A314" s="240" t="s">
        <v>1656</v>
      </c>
      <c r="B314" s="240" t="s">
        <v>1657</v>
      </c>
      <c r="C314" s="240" t="s">
        <v>1658</v>
      </c>
      <c r="D314" s="240" t="s">
        <v>1659</v>
      </c>
      <c r="E314" s="240" t="s">
        <v>1660</v>
      </c>
      <c r="F314" s="240" t="s">
        <v>1661</v>
      </c>
      <c r="G314" s="240" t="s">
        <v>1662</v>
      </c>
      <c r="H314" s="374"/>
      <c r="I314" s="249"/>
      <c r="J314" s="263"/>
      <c r="K314" s="264"/>
      <c r="L314" s="265"/>
      <c r="M314" s="266"/>
      <c r="N314" s="267"/>
    </row>
    <row r="315" spans="1:14" s="268" customFormat="1" ht="22.5">
      <c r="A315" s="315"/>
      <c r="B315" s="254"/>
      <c r="C315" s="240" t="s">
        <v>2071</v>
      </c>
      <c r="D315" s="241"/>
      <c r="E315" s="241"/>
      <c r="F315" s="241"/>
      <c r="G315" s="242"/>
      <c r="H315" s="376"/>
      <c r="I315" s="264"/>
      <c r="J315" s="263"/>
      <c r="K315" s="264"/>
      <c r="L315" s="265"/>
      <c r="M315" s="266"/>
      <c r="N315" s="267"/>
    </row>
    <row r="316" spans="1:14" s="268" customFormat="1" ht="22.5">
      <c r="A316" s="275">
        <v>1</v>
      </c>
      <c r="B316" s="254" t="s">
        <v>2072</v>
      </c>
      <c r="C316" s="276" t="s">
        <v>2073</v>
      </c>
      <c r="D316" s="277" t="s">
        <v>183</v>
      </c>
      <c r="E316" s="249">
        <f>SUM(E317:E324)</f>
        <v>271</v>
      </c>
      <c r="F316" s="278">
        <v>0</v>
      </c>
      <c r="G316" s="278">
        <f aca="true" t="shared" si="24" ref="G316:G325">PRODUCT(E316:F316)</f>
        <v>0</v>
      </c>
      <c r="H316" s="248"/>
      <c r="I316" s="264"/>
      <c r="J316" s="263"/>
      <c r="K316" s="264"/>
      <c r="L316" s="265"/>
      <c r="M316" s="266"/>
      <c r="N316" s="267"/>
    </row>
    <row r="317" spans="1:14" s="268" customFormat="1" ht="33.75">
      <c r="A317" s="269">
        <f aca="true" t="shared" si="25" ref="A317:A325">A316+1</f>
        <v>2</v>
      </c>
      <c r="B317" s="269" t="s">
        <v>41</v>
      </c>
      <c r="C317" s="279" t="s">
        <v>2074</v>
      </c>
      <c r="D317" s="280" t="s">
        <v>1667</v>
      </c>
      <c r="E317" s="264">
        <v>61</v>
      </c>
      <c r="F317" s="281">
        <v>0</v>
      </c>
      <c r="G317" s="281">
        <f t="shared" si="24"/>
        <v>0</v>
      </c>
      <c r="H317" s="263"/>
      <c r="I317" s="264"/>
      <c r="J317" s="263"/>
      <c r="K317" s="264"/>
      <c r="L317" s="265"/>
      <c r="M317" s="266"/>
      <c r="N317" s="267"/>
    </row>
    <row r="318" spans="1:14" s="268" customFormat="1" ht="33.75">
      <c r="A318" s="269">
        <f t="shared" si="25"/>
        <v>3</v>
      </c>
      <c r="B318" s="269" t="s">
        <v>42</v>
      </c>
      <c r="C318" s="279" t="s">
        <v>2075</v>
      </c>
      <c r="D318" s="280" t="s">
        <v>1667</v>
      </c>
      <c r="E318" s="264">
        <v>34</v>
      </c>
      <c r="F318" s="281">
        <v>0</v>
      </c>
      <c r="G318" s="281">
        <f t="shared" si="24"/>
        <v>0</v>
      </c>
      <c r="H318" s="263"/>
      <c r="I318" s="264"/>
      <c r="J318" s="263"/>
      <c r="K318" s="264"/>
      <c r="L318" s="265"/>
      <c r="M318" s="266"/>
      <c r="N318" s="267"/>
    </row>
    <row r="319" spans="1:14" s="268" customFormat="1" ht="33.75">
      <c r="A319" s="269">
        <f t="shared" si="25"/>
        <v>4</v>
      </c>
      <c r="B319" s="269" t="s">
        <v>43</v>
      </c>
      <c r="C319" s="279" t="s">
        <v>2076</v>
      </c>
      <c r="D319" s="280" t="s">
        <v>1667</v>
      </c>
      <c r="E319" s="264">
        <v>80</v>
      </c>
      <c r="F319" s="281">
        <v>0</v>
      </c>
      <c r="G319" s="281">
        <f t="shared" si="24"/>
        <v>0</v>
      </c>
      <c r="H319" s="263"/>
      <c r="I319" s="264"/>
      <c r="J319" s="263"/>
      <c r="K319" s="264"/>
      <c r="L319" s="265"/>
      <c r="M319" s="266"/>
      <c r="N319" s="267"/>
    </row>
    <row r="320" spans="1:14" s="268" customFormat="1" ht="33.75">
      <c r="A320" s="269">
        <f t="shared" si="25"/>
        <v>5</v>
      </c>
      <c r="B320" s="269" t="s">
        <v>45</v>
      </c>
      <c r="C320" s="279" t="s">
        <v>2077</v>
      </c>
      <c r="D320" s="280" t="s">
        <v>1667</v>
      </c>
      <c r="E320" s="264">
        <v>7</v>
      </c>
      <c r="F320" s="281">
        <v>0</v>
      </c>
      <c r="G320" s="281">
        <f t="shared" si="24"/>
        <v>0</v>
      </c>
      <c r="H320" s="263"/>
      <c r="I320" s="264"/>
      <c r="J320" s="263"/>
      <c r="K320" s="264"/>
      <c r="L320" s="265"/>
      <c r="M320" s="266"/>
      <c r="N320" s="267"/>
    </row>
    <row r="321" spans="1:14" s="268" customFormat="1" ht="22.5">
      <c r="A321" s="269">
        <f t="shared" si="25"/>
        <v>6</v>
      </c>
      <c r="B321" s="269" t="s">
        <v>2078</v>
      </c>
      <c r="C321" s="279" t="s">
        <v>2079</v>
      </c>
      <c r="D321" s="280" t="s">
        <v>1667</v>
      </c>
      <c r="E321" s="264">
        <v>12</v>
      </c>
      <c r="F321" s="281">
        <v>0</v>
      </c>
      <c r="G321" s="281">
        <f t="shared" si="24"/>
        <v>0</v>
      </c>
      <c r="H321" s="263"/>
      <c r="I321" s="264"/>
      <c r="J321" s="263"/>
      <c r="K321" s="264"/>
      <c r="L321" s="265"/>
      <c r="M321" s="266"/>
      <c r="N321" s="267"/>
    </row>
    <row r="322" spans="1:14" s="268" customFormat="1" ht="33.75">
      <c r="A322" s="369">
        <f t="shared" si="25"/>
        <v>7</v>
      </c>
      <c r="B322" s="369" t="s">
        <v>2087</v>
      </c>
      <c r="C322" s="370" t="s">
        <v>2088</v>
      </c>
      <c r="D322" s="371" t="s">
        <v>1667</v>
      </c>
      <c r="E322" s="372">
        <v>30</v>
      </c>
      <c r="F322" s="373">
        <v>0</v>
      </c>
      <c r="G322" s="373">
        <f t="shared" si="24"/>
        <v>0</v>
      </c>
      <c r="H322" s="263"/>
      <c r="I322" s="264"/>
      <c r="J322" s="263"/>
      <c r="K322" s="264"/>
      <c r="L322" s="265"/>
      <c r="M322" s="266"/>
      <c r="N322" s="267"/>
    </row>
    <row r="323" spans="1:13" s="268" customFormat="1" ht="33.75">
      <c r="A323" s="258">
        <f t="shared" si="25"/>
        <v>8</v>
      </c>
      <c r="B323" s="269" t="s">
        <v>2082</v>
      </c>
      <c r="C323" s="279" t="s">
        <v>2083</v>
      </c>
      <c r="D323" s="280" t="s">
        <v>1667</v>
      </c>
      <c r="E323" s="264">
        <v>33</v>
      </c>
      <c r="F323" s="281">
        <v>0</v>
      </c>
      <c r="G323" s="281">
        <f t="shared" si="24"/>
        <v>0</v>
      </c>
      <c r="H323" s="263"/>
      <c r="I323" s="264"/>
      <c r="J323" s="283"/>
      <c r="K323" s="256"/>
      <c r="L323" s="284"/>
      <c r="M323" s="285"/>
    </row>
    <row r="324" spans="1:9" ht="22.5">
      <c r="A324" s="258">
        <f t="shared" si="25"/>
        <v>9</v>
      </c>
      <c r="B324" s="269" t="s">
        <v>2084</v>
      </c>
      <c r="C324" s="279" t="s">
        <v>2085</v>
      </c>
      <c r="D324" s="280" t="s">
        <v>1667</v>
      </c>
      <c r="E324" s="264">
        <v>14</v>
      </c>
      <c r="F324" s="281">
        <v>0</v>
      </c>
      <c r="G324" s="281">
        <f t="shared" si="24"/>
        <v>0</v>
      </c>
      <c r="H324" s="263"/>
      <c r="I324" s="256"/>
    </row>
    <row r="325" spans="1:8" ht="15">
      <c r="A325" s="258">
        <f t="shared" si="25"/>
        <v>10</v>
      </c>
      <c r="B325" s="269"/>
      <c r="C325" s="279" t="s">
        <v>2086</v>
      </c>
      <c r="D325" s="280" t="s">
        <v>1667</v>
      </c>
      <c r="E325" s="264">
        <f>SUM(E317:E324)</f>
        <v>271</v>
      </c>
      <c r="F325" s="281">
        <v>0</v>
      </c>
      <c r="G325" s="281">
        <f t="shared" si="24"/>
        <v>0</v>
      </c>
      <c r="H325" s="263"/>
    </row>
    <row r="326" spans="1:8" ht="15">
      <c r="A326" s="240"/>
      <c r="B326" s="240"/>
      <c r="C326" s="240" t="s">
        <v>1681</v>
      </c>
      <c r="D326" s="240"/>
      <c r="E326" s="327"/>
      <c r="F326" s="240"/>
      <c r="G326" s="282">
        <f>SUM(G316:G325)</f>
        <v>0</v>
      </c>
      <c r="H326" s="283"/>
    </row>
  </sheetData>
  <mergeCells count="4">
    <mergeCell ref="A32:F32"/>
    <mergeCell ref="A33:F33"/>
    <mergeCell ref="A34:F34"/>
    <mergeCell ref="A35:F3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N172"/>
  <sheetViews>
    <sheetView zoomScale="120" zoomScaleNormal="120" workbookViewId="0" topLeftCell="C7">
      <selection activeCell="G172" sqref="G172"/>
    </sheetView>
  </sheetViews>
  <sheetFormatPr defaultColWidth="9.140625" defaultRowHeight="15"/>
  <cols>
    <col min="1" max="1" width="4.7109375" style="378" customWidth="1"/>
    <col min="2" max="2" width="6.140625" style="379" customWidth="1"/>
    <col min="3" max="3" width="50.28125" style="379" customWidth="1"/>
    <col min="4" max="4" width="6.421875" style="379" customWidth="1"/>
    <col min="5" max="6" width="7.8515625" style="379" bestFit="1" customWidth="1"/>
    <col min="7" max="7" width="18.421875" style="379" bestFit="1" customWidth="1"/>
    <col min="8" max="16384" width="9.140625" style="37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6" s="343" customFormat="1" ht="18">
      <c r="A16" s="342" t="s">
        <v>2043</v>
      </c>
    </row>
    <row r="18" spans="1:7" ht="15.75">
      <c r="A18" s="448" t="s">
        <v>2089</v>
      </c>
      <c r="B18" s="448"/>
      <c r="C18" s="448"/>
      <c r="D18" s="380"/>
      <c r="E18" s="381" t="s">
        <v>465</v>
      </c>
      <c r="F18" s="381"/>
      <c r="G18" s="382">
        <f>G63</f>
        <v>0</v>
      </c>
    </row>
    <row r="19" spans="1:7" ht="15.75">
      <c r="A19" s="383"/>
      <c r="B19" s="380"/>
      <c r="C19" s="380"/>
      <c r="D19" s="380"/>
      <c r="E19" s="381"/>
      <c r="F19" s="381"/>
      <c r="G19" s="381"/>
    </row>
    <row r="20" spans="1:7" ht="15.75">
      <c r="A20" s="449" t="s">
        <v>2090</v>
      </c>
      <c r="B20" s="449"/>
      <c r="C20" s="449"/>
      <c r="D20" s="449"/>
      <c r="E20" s="381" t="s">
        <v>465</v>
      </c>
      <c r="F20" s="381"/>
      <c r="G20" s="382">
        <f>G94</f>
        <v>0</v>
      </c>
    </row>
    <row r="21" spans="1:7" ht="15.75">
      <c r="A21" s="383"/>
      <c r="B21" s="380"/>
      <c r="C21" s="380"/>
      <c r="D21" s="380"/>
      <c r="E21" s="381"/>
      <c r="F21" s="381"/>
      <c r="G21" s="381"/>
    </row>
    <row r="22" spans="1:7" ht="15.75">
      <c r="A22" s="449" t="s">
        <v>2091</v>
      </c>
      <c r="B22" s="449"/>
      <c r="C22" s="449"/>
      <c r="D22" s="449"/>
      <c r="E22" s="381" t="s">
        <v>465</v>
      </c>
      <c r="F22" s="381"/>
      <c r="G22" s="382">
        <f>G125</f>
        <v>0</v>
      </c>
    </row>
    <row r="23" spans="1:7" ht="15.75">
      <c r="A23" s="383"/>
      <c r="B23" s="380"/>
      <c r="C23" s="380"/>
      <c r="D23" s="380"/>
      <c r="E23" s="381"/>
      <c r="F23" s="381"/>
      <c r="G23" s="381"/>
    </row>
    <row r="24" spans="1:7" ht="15.75">
      <c r="A24" s="449" t="s">
        <v>2092</v>
      </c>
      <c r="B24" s="449"/>
      <c r="C24" s="449"/>
      <c r="D24" s="449"/>
      <c r="E24" s="381" t="s">
        <v>465</v>
      </c>
      <c r="F24" s="381"/>
      <c r="G24" s="382">
        <f>G149</f>
        <v>0</v>
      </c>
    </row>
    <row r="25" spans="1:7" ht="15.75">
      <c r="A25" s="383"/>
      <c r="B25" s="380"/>
      <c r="C25" s="380"/>
      <c r="D25" s="380"/>
      <c r="E25" s="381"/>
      <c r="F25" s="381"/>
      <c r="G25" s="381"/>
    </row>
    <row r="26" spans="1:7" ht="15.75">
      <c r="A26" s="345" t="s">
        <v>2093</v>
      </c>
      <c r="B26" s="380"/>
      <c r="C26" s="380"/>
      <c r="D26" s="380"/>
      <c r="E26" s="381" t="s">
        <v>465</v>
      </c>
      <c r="F26" s="381"/>
      <c r="G26" s="382">
        <f>G172</f>
        <v>0</v>
      </c>
    </row>
    <row r="27" spans="1:7" ht="15">
      <c r="A27" s="384"/>
      <c r="G27" s="385"/>
    </row>
    <row r="28" spans="1:14" s="268" customFormat="1" ht="15.75">
      <c r="A28" s="356" t="s">
        <v>2094</v>
      </c>
      <c r="B28" s="352"/>
      <c r="C28" s="339"/>
      <c r="D28" s="281"/>
      <c r="F28" s="357"/>
      <c r="G28" s="357">
        <f>SUM(G18:G26)</f>
        <v>0</v>
      </c>
      <c r="H28" s="263"/>
      <c r="I28" s="264"/>
      <c r="J28" s="263"/>
      <c r="K28" s="264"/>
      <c r="L28" s="265"/>
      <c r="M28" s="266"/>
      <c r="N28" s="267"/>
    </row>
    <row r="30" spans="1:7" ht="22.5">
      <c r="A30" s="238"/>
      <c r="B30" s="239"/>
      <c r="C30" s="240" t="s">
        <v>2010</v>
      </c>
      <c r="D30" s="241"/>
      <c r="E30" s="241"/>
      <c r="F30" s="241"/>
      <c r="G30" s="242"/>
    </row>
    <row r="31" spans="1:7" ht="15">
      <c r="A31" s="240" t="s">
        <v>1656</v>
      </c>
      <c r="B31" s="240" t="s">
        <v>1657</v>
      </c>
      <c r="C31" s="240" t="s">
        <v>1658</v>
      </c>
      <c r="D31" s="240" t="s">
        <v>1659</v>
      </c>
      <c r="E31" s="240" t="s">
        <v>1660</v>
      </c>
      <c r="F31" s="240" t="s">
        <v>1661</v>
      </c>
      <c r="G31" s="240" t="s">
        <v>1662</v>
      </c>
    </row>
    <row r="32" spans="1:7" ht="15">
      <c r="A32" s="253">
        <v>1</v>
      </c>
      <c r="B32" s="253" t="s">
        <v>1665</v>
      </c>
      <c r="C32" s="254" t="s">
        <v>2011</v>
      </c>
      <c r="D32" s="255" t="s">
        <v>1667</v>
      </c>
      <c r="E32" s="256">
        <v>1</v>
      </c>
      <c r="F32" s="257">
        <v>0</v>
      </c>
      <c r="G32" s="257">
        <f aca="true" t="shared" si="0" ref="G32:G33">PRODUCT(E32:F32)</f>
        <v>0</v>
      </c>
    </row>
    <row r="33" spans="1:7" ht="15">
      <c r="A33" s="269">
        <f>A32+1</f>
        <v>2</v>
      </c>
      <c r="B33" s="269" t="s">
        <v>1668</v>
      </c>
      <c r="C33" s="339" t="s">
        <v>2095</v>
      </c>
      <c r="D33" s="280" t="s">
        <v>1667</v>
      </c>
      <c r="E33" s="264">
        <v>1</v>
      </c>
      <c r="F33" s="281">
        <v>0</v>
      </c>
      <c r="G33" s="281">
        <f t="shared" si="0"/>
        <v>0</v>
      </c>
    </row>
    <row r="34" spans="1:7" ht="22.5">
      <c r="A34" s="269">
        <f aca="true" t="shared" si="1" ref="A34:A62">A33+1</f>
        <v>3</v>
      </c>
      <c r="B34" s="269"/>
      <c r="C34" s="279" t="s">
        <v>2096</v>
      </c>
      <c r="D34" s="280"/>
      <c r="E34" s="264"/>
      <c r="F34" s="281"/>
      <c r="G34" s="281"/>
    </row>
    <row r="35" spans="1:7" ht="22.5">
      <c r="A35" s="269">
        <f t="shared" si="1"/>
        <v>4</v>
      </c>
      <c r="B35" s="269" t="s">
        <v>1668</v>
      </c>
      <c r="C35" s="279" t="s">
        <v>2097</v>
      </c>
      <c r="D35" s="280" t="s">
        <v>1667</v>
      </c>
      <c r="E35" s="264">
        <v>8</v>
      </c>
      <c r="F35" s="281">
        <v>0</v>
      </c>
      <c r="G35" s="281">
        <f aca="true" t="shared" si="2" ref="G35:G54">PRODUCT(E35:F35)</f>
        <v>0</v>
      </c>
    </row>
    <row r="36" spans="1:7" ht="22.5">
      <c r="A36" s="253">
        <f t="shared" si="1"/>
        <v>5</v>
      </c>
      <c r="B36" s="269" t="s">
        <v>1668</v>
      </c>
      <c r="C36" s="279" t="s">
        <v>2098</v>
      </c>
      <c r="D36" s="280" t="s">
        <v>1667</v>
      </c>
      <c r="E36" s="264">
        <v>1</v>
      </c>
      <c r="F36" s="281">
        <v>0</v>
      </c>
      <c r="G36" s="281">
        <f t="shared" si="2"/>
        <v>0</v>
      </c>
    </row>
    <row r="37" spans="1:7" ht="15">
      <c r="A37" s="269">
        <f t="shared" si="1"/>
        <v>6</v>
      </c>
      <c r="B37" s="269" t="s">
        <v>1668</v>
      </c>
      <c r="C37" s="279" t="s">
        <v>2099</v>
      </c>
      <c r="D37" s="280" t="s">
        <v>1667</v>
      </c>
      <c r="E37" s="264">
        <v>1</v>
      </c>
      <c r="F37" s="281">
        <v>0</v>
      </c>
      <c r="G37" s="281">
        <f t="shared" si="2"/>
        <v>0</v>
      </c>
    </row>
    <row r="38" spans="1:7" ht="22.5">
      <c r="A38" s="269">
        <f t="shared" si="1"/>
        <v>7</v>
      </c>
      <c r="B38" s="269" t="s">
        <v>1668</v>
      </c>
      <c r="C38" s="279" t="s">
        <v>2100</v>
      </c>
      <c r="D38" s="280" t="s">
        <v>1667</v>
      </c>
      <c r="E38" s="264">
        <v>1</v>
      </c>
      <c r="F38" s="281">
        <v>0</v>
      </c>
      <c r="G38" s="281">
        <f t="shared" si="2"/>
        <v>0</v>
      </c>
    </row>
    <row r="39" spans="1:7" ht="15">
      <c r="A39" s="253">
        <f t="shared" si="1"/>
        <v>8</v>
      </c>
      <c r="B39" s="253" t="s">
        <v>1665</v>
      </c>
      <c r="C39" s="254" t="s">
        <v>2101</v>
      </c>
      <c r="D39" s="255" t="s">
        <v>1667</v>
      </c>
      <c r="E39" s="256">
        <v>1</v>
      </c>
      <c r="F39" s="257">
        <v>0</v>
      </c>
      <c r="G39" s="257">
        <f t="shared" si="2"/>
        <v>0</v>
      </c>
    </row>
    <row r="40" spans="1:7" ht="15">
      <c r="A40" s="253">
        <f t="shared" si="1"/>
        <v>9</v>
      </c>
      <c r="B40" s="253" t="s">
        <v>1665</v>
      </c>
      <c r="C40" s="254" t="s">
        <v>2102</v>
      </c>
      <c r="D40" s="255" t="s">
        <v>1667</v>
      </c>
      <c r="E40" s="256">
        <v>1</v>
      </c>
      <c r="F40" s="257">
        <v>0</v>
      </c>
      <c r="G40" s="257">
        <f t="shared" si="2"/>
        <v>0</v>
      </c>
    </row>
    <row r="41" spans="1:7" ht="22.5">
      <c r="A41" s="253">
        <f t="shared" si="1"/>
        <v>10</v>
      </c>
      <c r="B41" s="253" t="s">
        <v>1665</v>
      </c>
      <c r="C41" s="254" t="s">
        <v>2103</v>
      </c>
      <c r="D41" s="255" t="s">
        <v>1080</v>
      </c>
      <c r="E41" s="256">
        <v>5130</v>
      </c>
      <c r="F41" s="257">
        <v>0</v>
      </c>
      <c r="G41" s="257">
        <f t="shared" si="2"/>
        <v>0</v>
      </c>
    </row>
    <row r="42" spans="1:7" ht="15">
      <c r="A42" s="269">
        <f t="shared" si="1"/>
        <v>11</v>
      </c>
      <c r="B42" s="269" t="s">
        <v>1668</v>
      </c>
      <c r="C42" s="279" t="s">
        <v>2104</v>
      </c>
      <c r="D42" s="280" t="s">
        <v>1080</v>
      </c>
      <c r="E42" s="264">
        <f>E41*1.03</f>
        <v>5283.900000000001</v>
      </c>
      <c r="F42" s="281">
        <v>0</v>
      </c>
      <c r="G42" s="281">
        <f t="shared" si="2"/>
        <v>0</v>
      </c>
    </row>
    <row r="43" spans="1:7" ht="15">
      <c r="A43" s="269">
        <f t="shared" si="1"/>
        <v>12</v>
      </c>
      <c r="B43" s="270" t="s">
        <v>1665</v>
      </c>
      <c r="C43" s="308" t="s">
        <v>2105</v>
      </c>
      <c r="D43" s="260" t="s">
        <v>1080</v>
      </c>
      <c r="E43" s="310">
        <v>3410</v>
      </c>
      <c r="F43" s="311">
        <v>0</v>
      </c>
      <c r="G43" s="311">
        <f t="shared" si="2"/>
        <v>0</v>
      </c>
    </row>
    <row r="44" spans="1:7" ht="15">
      <c r="A44" s="269">
        <f t="shared" si="1"/>
        <v>13</v>
      </c>
      <c r="B44" s="258" t="s">
        <v>1668</v>
      </c>
      <c r="C44" s="259" t="s">
        <v>2106</v>
      </c>
      <c r="D44" s="260" t="s">
        <v>1080</v>
      </c>
      <c r="E44" s="261">
        <f>E43*1.03</f>
        <v>3512.3</v>
      </c>
      <c r="F44" s="262">
        <v>0</v>
      </c>
      <c r="G44" s="262">
        <f t="shared" si="2"/>
        <v>0</v>
      </c>
    </row>
    <row r="45" spans="1:7" ht="15">
      <c r="A45" s="269">
        <f t="shared" si="1"/>
        <v>14</v>
      </c>
      <c r="B45" s="270" t="s">
        <v>1665</v>
      </c>
      <c r="C45" s="308" t="s">
        <v>2107</v>
      </c>
      <c r="D45" s="260" t="s">
        <v>1080</v>
      </c>
      <c r="E45" s="310">
        <v>120</v>
      </c>
      <c r="F45" s="311">
        <v>0</v>
      </c>
      <c r="G45" s="311">
        <f t="shared" si="2"/>
        <v>0</v>
      </c>
    </row>
    <row r="46" spans="1:7" ht="15">
      <c r="A46" s="269">
        <f t="shared" si="1"/>
        <v>15</v>
      </c>
      <c r="B46" s="258" t="s">
        <v>1668</v>
      </c>
      <c r="C46" s="259" t="s">
        <v>2108</v>
      </c>
      <c r="D46" s="260" t="s">
        <v>1080</v>
      </c>
      <c r="E46" s="261">
        <f>E45*1.03</f>
        <v>123.60000000000001</v>
      </c>
      <c r="F46" s="262">
        <v>0</v>
      </c>
      <c r="G46" s="262">
        <f t="shared" si="2"/>
        <v>0</v>
      </c>
    </row>
    <row r="47" spans="1:7" ht="15">
      <c r="A47" s="269">
        <f t="shared" si="1"/>
        <v>16</v>
      </c>
      <c r="B47" s="270" t="s">
        <v>1665</v>
      </c>
      <c r="C47" s="271" t="s">
        <v>2109</v>
      </c>
      <c r="D47" s="272" t="s">
        <v>1080</v>
      </c>
      <c r="E47" s="273">
        <v>45</v>
      </c>
      <c r="F47" s="274">
        <v>0</v>
      </c>
      <c r="G47" s="274">
        <f t="shared" si="2"/>
        <v>0</v>
      </c>
    </row>
    <row r="48" spans="1:7" ht="15">
      <c r="A48" s="269">
        <f t="shared" si="1"/>
        <v>17</v>
      </c>
      <c r="B48" s="258" t="s">
        <v>1668</v>
      </c>
      <c r="C48" s="259" t="s">
        <v>2109</v>
      </c>
      <c r="D48" s="260" t="s">
        <v>1080</v>
      </c>
      <c r="E48" s="261">
        <v>45</v>
      </c>
      <c r="F48" s="262">
        <v>0</v>
      </c>
      <c r="G48" s="262">
        <f t="shared" si="2"/>
        <v>0</v>
      </c>
    </row>
    <row r="49" spans="1:7" ht="15">
      <c r="A49" s="269">
        <f t="shared" si="1"/>
        <v>18</v>
      </c>
      <c r="B49" s="270" t="s">
        <v>1665</v>
      </c>
      <c r="C49" s="271" t="s">
        <v>2110</v>
      </c>
      <c r="D49" s="272" t="s">
        <v>1080</v>
      </c>
      <c r="E49" s="273">
        <v>60</v>
      </c>
      <c r="F49" s="274">
        <v>0</v>
      </c>
      <c r="G49" s="274">
        <f t="shared" si="2"/>
        <v>0</v>
      </c>
    </row>
    <row r="50" spans="1:7" ht="15">
      <c r="A50" s="269">
        <f t="shared" si="1"/>
        <v>19</v>
      </c>
      <c r="B50" s="258" t="s">
        <v>1668</v>
      </c>
      <c r="C50" s="259" t="s">
        <v>2111</v>
      </c>
      <c r="D50" s="260" t="s">
        <v>1080</v>
      </c>
      <c r="E50" s="261">
        <v>60</v>
      </c>
      <c r="F50" s="262">
        <v>0</v>
      </c>
      <c r="G50" s="262">
        <f t="shared" si="2"/>
        <v>0</v>
      </c>
    </row>
    <row r="51" spans="1:7" ht="15">
      <c r="A51" s="269">
        <f t="shared" si="1"/>
        <v>20</v>
      </c>
      <c r="B51" s="270" t="s">
        <v>1665</v>
      </c>
      <c r="C51" s="271" t="s">
        <v>2112</v>
      </c>
      <c r="D51" s="272" t="s">
        <v>1667</v>
      </c>
      <c r="E51" s="273">
        <v>160</v>
      </c>
      <c r="F51" s="274">
        <v>0</v>
      </c>
      <c r="G51" s="274">
        <f t="shared" si="2"/>
        <v>0</v>
      </c>
    </row>
    <row r="52" spans="1:7" ht="15">
      <c r="A52" s="269">
        <f t="shared" si="1"/>
        <v>21</v>
      </c>
      <c r="B52" s="258" t="s">
        <v>1668</v>
      </c>
      <c r="C52" s="259" t="s">
        <v>2112</v>
      </c>
      <c r="D52" s="260" t="s">
        <v>1667</v>
      </c>
      <c r="E52" s="261">
        <v>160</v>
      </c>
      <c r="F52" s="262">
        <v>0</v>
      </c>
      <c r="G52" s="262">
        <f t="shared" si="2"/>
        <v>0</v>
      </c>
    </row>
    <row r="53" spans="1:7" ht="15">
      <c r="A53" s="269">
        <f t="shared" si="1"/>
        <v>22</v>
      </c>
      <c r="B53" s="270" t="s">
        <v>1665</v>
      </c>
      <c r="C53" s="271" t="s">
        <v>2113</v>
      </c>
      <c r="D53" s="272" t="s">
        <v>1667</v>
      </c>
      <c r="E53" s="273">
        <v>20</v>
      </c>
      <c r="F53" s="274">
        <v>0</v>
      </c>
      <c r="G53" s="274">
        <f t="shared" si="2"/>
        <v>0</v>
      </c>
    </row>
    <row r="54" spans="1:7" ht="15">
      <c r="A54" s="269">
        <f t="shared" si="1"/>
        <v>23</v>
      </c>
      <c r="B54" s="258" t="s">
        <v>1668</v>
      </c>
      <c r="C54" s="259" t="s">
        <v>2112</v>
      </c>
      <c r="D54" s="260" t="s">
        <v>1667</v>
      </c>
      <c r="E54" s="261">
        <v>20</v>
      </c>
      <c r="F54" s="262">
        <v>0</v>
      </c>
      <c r="G54" s="262">
        <f t="shared" si="2"/>
        <v>0</v>
      </c>
    </row>
    <row r="55" spans="1:7" ht="15">
      <c r="A55" s="269">
        <f t="shared" si="1"/>
        <v>24</v>
      </c>
      <c r="B55" s="270" t="s">
        <v>1665</v>
      </c>
      <c r="C55" s="308" t="s">
        <v>2114</v>
      </c>
      <c r="D55" s="260" t="s">
        <v>1667</v>
      </c>
      <c r="E55" s="310">
        <v>57</v>
      </c>
      <c r="F55" s="311">
        <v>0</v>
      </c>
      <c r="G55" s="311">
        <f>PRODUCT(E55:F55)</f>
        <v>0</v>
      </c>
    </row>
    <row r="56" spans="1:7" ht="15">
      <c r="A56" s="269">
        <f t="shared" si="1"/>
        <v>25</v>
      </c>
      <c r="B56" s="258" t="s">
        <v>1668</v>
      </c>
      <c r="C56" s="259" t="s">
        <v>2114</v>
      </c>
      <c r="D56" s="260" t="s">
        <v>1667</v>
      </c>
      <c r="E56" s="261">
        <v>57</v>
      </c>
      <c r="F56" s="262">
        <v>0</v>
      </c>
      <c r="G56" s="262">
        <f>PRODUCT(E56:F56)</f>
        <v>0</v>
      </c>
    </row>
    <row r="57" spans="1:7" ht="15">
      <c r="A57" s="269">
        <f t="shared" si="1"/>
        <v>26</v>
      </c>
      <c r="B57" s="270" t="s">
        <v>1665</v>
      </c>
      <c r="C57" s="308" t="s">
        <v>1832</v>
      </c>
      <c r="D57" s="309" t="s">
        <v>1667</v>
      </c>
      <c r="E57" s="310">
        <v>114</v>
      </c>
      <c r="F57" s="311">
        <v>0</v>
      </c>
      <c r="G57" s="311">
        <f aca="true" t="shared" si="3" ref="G57:G61">PRODUCT(E57:F57)</f>
        <v>0</v>
      </c>
    </row>
    <row r="58" spans="1:7" ht="15">
      <c r="A58" s="269">
        <f t="shared" si="1"/>
        <v>27</v>
      </c>
      <c r="B58" s="270" t="s">
        <v>1665</v>
      </c>
      <c r="C58" s="271" t="s">
        <v>2115</v>
      </c>
      <c r="D58" s="272" t="s">
        <v>1667</v>
      </c>
      <c r="E58" s="273">
        <v>144</v>
      </c>
      <c r="F58" s="274">
        <v>0</v>
      </c>
      <c r="G58" s="274">
        <f t="shared" si="3"/>
        <v>0</v>
      </c>
    </row>
    <row r="59" spans="1:7" ht="15">
      <c r="A59" s="269">
        <f t="shared" si="1"/>
        <v>28</v>
      </c>
      <c r="B59" s="270" t="s">
        <v>1665</v>
      </c>
      <c r="C59" s="271" t="s">
        <v>1671</v>
      </c>
      <c r="D59" s="272" t="s">
        <v>1667</v>
      </c>
      <c r="E59" s="273">
        <v>1</v>
      </c>
      <c r="F59" s="274">
        <v>0</v>
      </c>
      <c r="G59" s="274">
        <f t="shared" si="3"/>
        <v>0</v>
      </c>
    </row>
    <row r="60" spans="1:7" ht="15">
      <c r="A60" s="269">
        <f t="shared" si="1"/>
        <v>29</v>
      </c>
      <c r="B60" s="270" t="s">
        <v>1665</v>
      </c>
      <c r="C60" s="271" t="s">
        <v>1673</v>
      </c>
      <c r="D60" s="272" t="s">
        <v>1667</v>
      </c>
      <c r="E60" s="273">
        <v>1</v>
      </c>
      <c r="F60" s="274">
        <v>0</v>
      </c>
      <c r="G60" s="274">
        <f t="shared" si="3"/>
        <v>0</v>
      </c>
    </row>
    <row r="61" spans="1:7" ht="15">
      <c r="A61" s="269">
        <f t="shared" si="1"/>
        <v>30</v>
      </c>
      <c r="B61" s="270" t="s">
        <v>1665</v>
      </c>
      <c r="C61" s="271" t="s">
        <v>1674</v>
      </c>
      <c r="D61" s="272" t="s">
        <v>1309</v>
      </c>
      <c r="E61" s="273">
        <v>160</v>
      </c>
      <c r="F61" s="274">
        <v>0</v>
      </c>
      <c r="G61" s="274">
        <f t="shared" si="3"/>
        <v>0</v>
      </c>
    </row>
    <row r="62" spans="1:7" ht="15">
      <c r="A62" s="269">
        <f t="shared" si="1"/>
        <v>31</v>
      </c>
      <c r="B62" s="258" t="s">
        <v>1668</v>
      </c>
      <c r="C62" s="259" t="s">
        <v>1680</v>
      </c>
      <c r="D62" s="260" t="s">
        <v>1667</v>
      </c>
      <c r="E62" s="261">
        <v>1</v>
      </c>
      <c r="F62" s="262">
        <v>0</v>
      </c>
      <c r="G62" s="262">
        <f>PRODUCT(E62:F62)</f>
        <v>0</v>
      </c>
    </row>
    <row r="63" spans="1:7" ht="15">
      <c r="A63" s="240"/>
      <c r="B63" s="240"/>
      <c r="C63" s="240" t="s">
        <v>1681</v>
      </c>
      <c r="D63" s="240"/>
      <c r="E63" s="240"/>
      <c r="F63" s="240"/>
      <c r="G63" s="282">
        <f>SUM(G32:G62)</f>
        <v>0</v>
      </c>
    </row>
    <row r="64" spans="1:7" ht="15">
      <c r="A64" s="386"/>
      <c r="B64" s="386"/>
      <c r="C64" s="386"/>
      <c r="D64" s="386"/>
      <c r="E64" s="386"/>
      <c r="F64" s="386"/>
      <c r="G64" s="387"/>
    </row>
    <row r="65" spans="1:7" ht="15">
      <c r="A65" s="238"/>
      <c r="B65" s="239"/>
      <c r="C65" s="240" t="s">
        <v>2116</v>
      </c>
      <c r="D65" s="241"/>
      <c r="E65" s="241"/>
      <c r="F65" s="241"/>
      <c r="G65" s="242"/>
    </row>
    <row r="66" spans="1:7" ht="15">
      <c r="A66" s="240" t="s">
        <v>1656</v>
      </c>
      <c r="B66" s="240" t="s">
        <v>1657</v>
      </c>
      <c r="C66" s="240" t="s">
        <v>1658</v>
      </c>
      <c r="D66" s="240" t="s">
        <v>1659</v>
      </c>
      <c r="E66" s="240" t="s">
        <v>1660</v>
      </c>
      <c r="F66" s="240" t="s">
        <v>1661</v>
      </c>
      <c r="G66" s="240" t="s">
        <v>1662</v>
      </c>
    </row>
    <row r="67" spans="1:7" ht="15">
      <c r="A67" s="258">
        <v>1</v>
      </c>
      <c r="B67" s="270" t="s">
        <v>1665</v>
      </c>
      <c r="C67" s="308" t="s">
        <v>2117</v>
      </c>
      <c r="D67" s="309" t="s">
        <v>1667</v>
      </c>
      <c r="E67" s="310">
        <v>1</v>
      </c>
      <c r="F67" s="311">
        <v>0</v>
      </c>
      <c r="G67" s="311">
        <f>PRODUCT(E67:F67)</f>
        <v>0</v>
      </c>
    </row>
    <row r="68" spans="1:7" ht="22.5">
      <c r="A68" s="258">
        <f>A67+1</f>
        <v>2</v>
      </c>
      <c r="B68" s="258" t="s">
        <v>1668</v>
      </c>
      <c r="C68" s="340" t="s">
        <v>2118</v>
      </c>
      <c r="D68" s="260" t="s">
        <v>1667</v>
      </c>
      <c r="E68" s="261">
        <v>1</v>
      </c>
      <c r="F68" s="262">
        <v>0</v>
      </c>
      <c r="G68" s="262">
        <f aca="true" t="shared" si="4" ref="G68">PRODUCT(E68:F68)</f>
        <v>0</v>
      </c>
    </row>
    <row r="69" spans="1:7" ht="15">
      <c r="A69" s="258">
        <f aca="true" t="shared" si="5" ref="A69:A93">A68+1</f>
        <v>3</v>
      </c>
      <c r="B69" s="270" t="s">
        <v>1665</v>
      </c>
      <c r="C69" s="308" t="s">
        <v>2119</v>
      </c>
      <c r="D69" s="309" t="s">
        <v>1667</v>
      </c>
      <c r="E69" s="310">
        <v>12</v>
      </c>
      <c r="F69" s="311">
        <v>0</v>
      </c>
      <c r="G69" s="311">
        <f>PRODUCT(E69:F69)</f>
        <v>0</v>
      </c>
    </row>
    <row r="70" spans="1:7" ht="22.5">
      <c r="A70" s="258">
        <f t="shared" si="5"/>
        <v>4</v>
      </c>
      <c r="B70" s="258" t="s">
        <v>1668</v>
      </c>
      <c r="C70" s="259" t="s">
        <v>2120</v>
      </c>
      <c r="D70" s="260" t="s">
        <v>1667</v>
      </c>
      <c r="E70" s="261">
        <v>12</v>
      </c>
      <c r="F70" s="262">
        <v>0</v>
      </c>
      <c r="G70" s="262">
        <f aca="true" t="shared" si="6" ref="G70:G82">PRODUCT(E70:F70)</f>
        <v>0</v>
      </c>
    </row>
    <row r="71" spans="1:7" ht="15">
      <c r="A71" s="258">
        <f t="shared" si="5"/>
        <v>5</v>
      </c>
      <c r="B71" s="270" t="s">
        <v>1665</v>
      </c>
      <c r="C71" s="308" t="s">
        <v>2121</v>
      </c>
      <c r="D71" s="309" t="s">
        <v>1667</v>
      </c>
      <c r="E71" s="310">
        <v>3</v>
      </c>
      <c r="F71" s="311">
        <v>0</v>
      </c>
      <c r="G71" s="311">
        <f>PRODUCT(E71:F71)</f>
        <v>0</v>
      </c>
    </row>
    <row r="72" spans="1:7" ht="22.5">
      <c r="A72" s="258">
        <f t="shared" si="5"/>
        <v>6</v>
      </c>
      <c r="B72" s="258" t="s">
        <v>1668</v>
      </c>
      <c r="C72" s="259" t="s">
        <v>2122</v>
      </c>
      <c r="D72" s="260" t="s">
        <v>1667</v>
      </c>
      <c r="E72" s="261">
        <v>3</v>
      </c>
      <c r="F72" s="262">
        <v>0</v>
      </c>
      <c r="G72" s="262">
        <f t="shared" si="6"/>
        <v>0</v>
      </c>
    </row>
    <row r="73" spans="1:7" ht="15">
      <c r="A73" s="258">
        <f t="shared" si="5"/>
        <v>7</v>
      </c>
      <c r="B73" s="270" t="s">
        <v>1665</v>
      </c>
      <c r="C73" s="308" t="s">
        <v>2123</v>
      </c>
      <c r="D73" s="309" t="s">
        <v>1667</v>
      </c>
      <c r="E73" s="310">
        <v>3</v>
      </c>
      <c r="F73" s="311">
        <v>0</v>
      </c>
      <c r="G73" s="311">
        <f>PRODUCT(E73:F73)</f>
        <v>0</v>
      </c>
    </row>
    <row r="74" spans="1:7" ht="15">
      <c r="A74" s="258">
        <f t="shared" si="5"/>
        <v>8</v>
      </c>
      <c r="B74" s="258" t="s">
        <v>1668</v>
      </c>
      <c r="C74" s="259" t="s">
        <v>2124</v>
      </c>
      <c r="D74" s="260" t="s">
        <v>1667</v>
      </c>
      <c r="E74" s="261">
        <v>3</v>
      </c>
      <c r="F74" s="262">
        <v>0</v>
      </c>
      <c r="G74" s="262">
        <f t="shared" si="6"/>
        <v>0</v>
      </c>
    </row>
    <row r="75" spans="1:7" ht="15">
      <c r="A75" s="258">
        <f t="shared" si="5"/>
        <v>9</v>
      </c>
      <c r="B75" s="270" t="s">
        <v>1665</v>
      </c>
      <c r="C75" s="308" t="s">
        <v>2125</v>
      </c>
      <c r="D75" s="309" t="s">
        <v>1667</v>
      </c>
      <c r="E75" s="310">
        <v>3</v>
      </c>
      <c r="F75" s="311">
        <v>0</v>
      </c>
      <c r="G75" s="311">
        <f>PRODUCT(E75:F75)</f>
        <v>0</v>
      </c>
    </row>
    <row r="76" spans="1:7" ht="15">
      <c r="A76" s="258">
        <f t="shared" si="5"/>
        <v>10</v>
      </c>
      <c r="B76" s="258" t="s">
        <v>1668</v>
      </c>
      <c r="C76" s="259" t="s">
        <v>2126</v>
      </c>
      <c r="D76" s="260" t="s">
        <v>1667</v>
      </c>
      <c r="E76" s="261">
        <v>4</v>
      </c>
      <c r="F76" s="262">
        <v>0</v>
      </c>
      <c r="G76" s="262">
        <f aca="true" t="shared" si="7" ref="G76">PRODUCT(E76:F76)</f>
        <v>0</v>
      </c>
    </row>
    <row r="77" spans="1:7" ht="15">
      <c r="A77" s="258">
        <f t="shared" si="5"/>
        <v>11</v>
      </c>
      <c r="B77" s="270" t="s">
        <v>1665</v>
      </c>
      <c r="C77" s="308" t="s">
        <v>2105</v>
      </c>
      <c r="D77" s="260" t="s">
        <v>1080</v>
      </c>
      <c r="E77" s="310">
        <v>320</v>
      </c>
      <c r="F77" s="311">
        <v>0</v>
      </c>
      <c r="G77" s="311">
        <f t="shared" si="6"/>
        <v>0</v>
      </c>
    </row>
    <row r="78" spans="1:7" ht="15">
      <c r="A78" s="258">
        <f t="shared" si="5"/>
        <v>12</v>
      </c>
      <c r="B78" s="258" t="s">
        <v>1668</v>
      </c>
      <c r="C78" s="259" t="s">
        <v>2106</v>
      </c>
      <c r="D78" s="260" t="s">
        <v>1080</v>
      </c>
      <c r="E78" s="261">
        <v>320</v>
      </c>
      <c r="F78" s="262">
        <v>0</v>
      </c>
      <c r="G78" s="262">
        <f t="shared" si="6"/>
        <v>0</v>
      </c>
    </row>
    <row r="79" spans="1:7" ht="15">
      <c r="A79" s="258">
        <f t="shared" si="5"/>
        <v>13</v>
      </c>
      <c r="B79" s="270" t="s">
        <v>1665</v>
      </c>
      <c r="C79" s="271" t="s">
        <v>2127</v>
      </c>
      <c r="D79" s="272" t="s">
        <v>1667</v>
      </c>
      <c r="E79" s="273">
        <v>18</v>
      </c>
      <c r="F79" s="274">
        <v>0</v>
      </c>
      <c r="G79" s="274">
        <f t="shared" si="6"/>
        <v>0</v>
      </c>
    </row>
    <row r="80" spans="1:7" ht="15">
      <c r="A80" s="258">
        <f t="shared" si="5"/>
        <v>14</v>
      </c>
      <c r="B80" s="258" t="s">
        <v>1668</v>
      </c>
      <c r="C80" s="259" t="s">
        <v>2127</v>
      </c>
      <c r="D80" s="260" t="s">
        <v>1667</v>
      </c>
      <c r="E80" s="261">
        <v>18</v>
      </c>
      <c r="F80" s="262">
        <v>0</v>
      </c>
      <c r="G80" s="262">
        <f t="shared" si="6"/>
        <v>0</v>
      </c>
    </row>
    <row r="81" spans="1:7" ht="15">
      <c r="A81" s="258">
        <f t="shared" si="5"/>
        <v>15</v>
      </c>
      <c r="B81" s="270" t="s">
        <v>1665</v>
      </c>
      <c r="C81" s="271" t="s">
        <v>2112</v>
      </c>
      <c r="D81" s="272" t="s">
        <v>1667</v>
      </c>
      <c r="E81" s="273">
        <v>60</v>
      </c>
      <c r="F81" s="274">
        <v>0</v>
      </c>
      <c r="G81" s="274">
        <f t="shared" si="6"/>
        <v>0</v>
      </c>
    </row>
    <row r="82" spans="1:7" ht="15">
      <c r="A82" s="258">
        <f t="shared" si="5"/>
        <v>16</v>
      </c>
      <c r="B82" s="258" t="s">
        <v>1668</v>
      </c>
      <c r="C82" s="259" t="s">
        <v>2112</v>
      </c>
      <c r="D82" s="260" t="s">
        <v>1667</v>
      </c>
      <c r="E82" s="261">
        <v>60</v>
      </c>
      <c r="F82" s="262">
        <v>0</v>
      </c>
      <c r="G82" s="262">
        <f t="shared" si="6"/>
        <v>0</v>
      </c>
    </row>
    <row r="83" spans="1:7" ht="15">
      <c r="A83" s="258">
        <f t="shared" si="5"/>
        <v>17</v>
      </c>
      <c r="B83" s="270" t="s">
        <v>1665</v>
      </c>
      <c r="C83" s="271" t="s">
        <v>2128</v>
      </c>
      <c r="D83" s="260" t="s">
        <v>1667</v>
      </c>
      <c r="E83" s="310">
        <v>4</v>
      </c>
      <c r="F83" s="311">
        <v>0</v>
      </c>
      <c r="G83" s="311">
        <f>PRODUCT(E83:F83)</f>
        <v>0</v>
      </c>
    </row>
    <row r="84" spans="1:7" ht="15">
      <c r="A84" s="258">
        <f t="shared" si="5"/>
        <v>18</v>
      </c>
      <c r="B84" s="258" t="s">
        <v>1668</v>
      </c>
      <c r="C84" s="259" t="s">
        <v>2129</v>
      </c>
      <c r="D84" s="260" t="s">
        <v>1667</v>
      </c>
      <c r="E84" s="261">
        <v>12</v>
      </c>
      <c r="F84" s="262">
        <v>0</v>
      </c>
      <c r="G84" s="262">
        <f>PRODUCT(E84:F84)</f>
        <v>0</v>
      </c>
    </row>
    <row r="85" spans="1:7" ht="15">
      <c r="A85" s="258">
        <f t="shared" si="5"/>
        <v>19</v>
      </c>
      <c r="B85" s="270" t="s">
        <v>1665</v>
      </c>
      <c r="C85" s="308" t="s">
        <v>2130</v>
      </c>
      <c r="D85" s="309" t="s">
        <v>1080</v>
      </c>
      <c r="E85" s="310">
        <v>420</v>
      </c>
      <c r="F85" s="311">
        <v>0</v>
      </c>
      <c r="G85" s="311">
        <f aca="true" t="shared" si="8" ref="G85:G92">PRODUCT(E85:F85)</f>
        <v>0</v>
      </c>
    </row>
    <row r="86" spans="1:7" ht="15">
      <c r="A86" s="258">
        <f t="shared" si="5"/>
        <v>20</v>
      </c>
      <c r="B86" s="258" t="s">
        <v>1668</v>
      </c>
      <c r="C86" s="259" t="s">
        <v>2131</v>
      </c>
      <c r="D86" s="260" t="s">
        <v>1080</v>
      </c>
      <c r="E86" s="261">
        <v>450</v>
      </c>
      <c r="F86" s="262">
        <v>0</v>
      </c>
      <c r="G86" s="262">
        <f t="shared" si="8"/>
        <v>0</v>
      </c>
    </row>
    <row r="87" spans="1:7" ht="15">
      <c r="A87" s="258">
        <f t="shared" si="5"/>
        <v>21</v>
      </c>
      <c r="B87" s="270" t="s">
        <v>1665</v>
      </c>
      <c r="C87" s="308" t="s">
        <v>2132</v>
      </c>
      <c r="D87" s="309" t="s">
        <v>1080</v>
      </c>
      <c r="E87" s="310">
        <v>30</v>
      </c>
      <c r="F87" s="311">
        <v>0</v>
      </c>
      <c r="G87" s="311">
        <f t="shared" si="8"/>
        <v>0</v>
      </c>
    </row>
    <row r="88" spans="1:7" ht="15">
      <c r="A88" s="258">
        <f t="shared" si="5"/>
        <v>22</v>
      </c>
      <c r="B88" s="258" t="s">
        <v>1668</v>
      </c>
      <c r="C88" s="259" t="s">
        <v>2133</v>
      </c>
      <c r="D88" s="260" t="s">
        <v>1080</v>
      </c>
      <c r="E88" s="261">
        <v>30</v>
      </c>
      <c r="F88" s="262">
        <v>0</v>
      </c>
      <c r="G88" s="262">
        <f t="shared" si="8"/>
        <v>0</v>
      </c>
    </row>
    <row r="89" spans="1:7" ht="15">
      <c r="A89" s="258">
        <f t="shared" si="5"/>
        <v>23</v>
      </c>
      <c r="B89" s="270" t="s">
        <v>1665</v>
      </c>
      <c r="C89" s="271" t="s">
        <v>2134</v>
      </c>
      <c r="D89" s="272" t="s">
        <v>1309</v>
      </c>
      <c r="E89" s="273">
        <v>30</v>
      </c>
      <c r="F89" s="274">
        <v>0</v>
      </c>
      <c r="G89" s="274">
        <f t="shared" si="8"/>
        <v>0</v>
      </c>
    </row>
    <row r="90" spans="1:7" ht="15">
      <c r="A90" s="258">
        <f t="shared" si="5"/>
        <v>24</v>
      </c>
      <c r="B90" s="270" t="s">
        <v>1665</v>
      </c>
      <c r="C90" s="271" t="s">
        <v>1671</v>
      </c>
      <c r="D90" s="272" t="s">
        <v>1667</v>
      </c>
      <c r="E90" s="273">
        <v>1</v>
      </c>
      <c r="F90" s="274">
        <v>0</v>
      </c>
      <c r="G90" s="274">
        <f t="shared" si="8"/>
        <v>0</v>
      </c>
    </row>
    <row r="91" spans="1:7" ht="15">
      <c r="A91" s="258">
        <f t="shared" si="5"/>
        <v>25</v>
      </c>
      <c r="B91" s="270" t="s">
        <v>1665</v>
      </c>
      <c r="C91" s="271" t="s">
        <v>1673</v>
      </c>
      <c r="D91" s="272" t="s">
        <v>1667</v>
      </c>
      <c r="E91" s="273">
        <v>1</v>
      </c>
      <c r="F91" s="274">
        <v>0</v>
      </c>
      <c r="G91" s="274">
        <f t="shared" si="8"/>
        <v>0</v>
      </c>
    </row>
    <row r="92" spans="1:7" ht="15">
      <c r="A92" s="258">
        <f t="shared" si="5"/>
        <v>26</v>
      </c>
      <c r="B92" s="270" t="s">
        <v>1665</v>
      </c>
      <c r="C92" s="271" t="s">
        <v>1674</v>
      </c>
      <c r="D92" s="272" t="s">
        <v>1309</v>
      </c>
      <c r="E92" s="273">
        <v>18</v>
      </c>
      <c r="F92" s="274">
        <v>0</v>
      </c>
      <c r="G92" s="274">
        <f t="shared" si="8"/>
        <v>0</v>
      </c>
    </row>
    <row r="93" spans="1:7" ht="15">
      <c r="A93" s="258">
        <f t="shared" si="5"/>
        <v>27</v>
      </c>
      <c r="B93" s="258" t="s">
        <v>1668</v>
      </c>
      <c r="C93" s="259" t="s">
        <v>1680</v>
      </c>
      <c r="D93" s="260" t="s">
        <v>1667</v>
      </c>
      <c r="E93" s="261">
        <v>1</v>
      </c>
      <c r="F93" s="262">
        <v>0</v>
      </c>
      <c r="G93" s="262">
        <f>PRODUCT(E93:F93)</f>
        <v>0</v>
      </c>
    </row>
    <row r="94" spans="1:7" ht="15">
      <c r="A94" s="240"/>
      <c r="B94" s="240"/>
      <c r="C94" s="240" t="s">
        <v>1681</v>
      </c>
      <c r="D94" s="240"/>
      <c r="E94" s="240"/>
      <c r="F94" s="240"/>
      <c r="G94" s="282">
        <f>SUM(G67:G93)</f>
        <v>0</v>
      </c>
    </row>
    <row r="95" spans="1:7" ht="15">
      <c r="A95" s="388"/>
      <c r="B95" s="389"/>
      <c r="C95" s="389"/>
      <c r="D95" s="389"/>
      <c r="E95" s="389"/>
      <c r="F95" s="389"/>
      <c r="G95" s="389"/>
    </row>
    <row r="96" spans="1:7" ht="15">
      <c r="A96" s="238"/>
      <c r="B96" s="239"/>
      <c r="C96" s="240" t="s">
        <v>2091</v>
      </c>
      <c r="D96" s="241"/>
      <c r="E96" s="241"/>
      <c r="F96" s="241"/>
      <c r="G96" s="242"/>
    </row>
    <row r="97" spans="1:7" ht="15">
      <c r="A97" s="240" t="s">
        <v>1656</v>
      </c>
      <c r="B97" s="240" t="s">
        <v>1657</v>
      </c>
      <c r="C97" s="240" t="s">
        <v>1658</v>
      </c>
      <c r="D97" s="240" t="s">
        <v>1659</v>
      </c>
      <c r="E97" s="240" t="s">
        <v>1660</v>
      </c>
      <c r="F97" s="240" t="s">
        <v>1661</v>
      </c>
      <c r="G97" s="240" t="s">
        <v>1662</v>
      </c>
    </row>
    <row r="98" spans="1:7" ht="15">
      <c r="A98" s="253">
        <v>1</v>
      </c>
      <c r="B98" s="253" t="s">
        <v>1665</v>
      </c>
      <c r="C98" s="254" t="s">
        <v>2135</v>
      </c>
      <c r="D98" s="277" t="s">
        <v>1667</v>
      </c>
      <c r="E98" s="256">
        <v>1</v>
      </c>
      <c r="F98" s="257">
        <v>0</v>
      </c>
      <c r="G98" s="257">
        <f aca="true" t="shared" si="9" ref="G98:G123">PRODUCT(E98:F98)</f>
        <v>0</v>
      </c>
    </row>
    <row r="99" spans="1:7" ht="90">
      <c r="A99" s="269">
        <f aca="true" t="shared" si="10" ref="A99:A124">A98+1</f>
        <v>2</v>
      </c>
      <c r="B99" s="269" t="s">
        <v>1668</v>
      </c>
      <c r="C99" s="279" t="s">
        <v>2136</v>
      </c>
      <c r="D99" s="280" t="s">
        <v>1667</v>
      </c>
      <c r="E99" s="264">
        <v>1</v>
      </c>
      <c r="F99" s="281">
        <v>0</v>
      </c>
      <c r="G99" s="281">
        <f t="shared" si="9"/>
        <v>0</v>
      </c>
    </row>
    <row r="100" spans="1:7" ht="15">
      <c r="A100" s="253">
        <f t="shared" si="10"/>
        <v>3</v>
      </c>
      <c r="B100" s="253" t="s">
        <v>1665</v>
      </c>
      <c r="C100" s="254" t="s">
        <v>2137</v>
      </c>
      <c r="D100" s="277" t="s">
        <v>1667</v>
      </c>
      <c r="E100" s="256">
        <v>1</v>
      </c>
      <c r="F100" s="257">
        <v>0</v>
      </c>
      <c r="G100" s="257">
        <f t="shared" si="9"/>
        <v>0</v>
      </c>
    </row>
    <row r="101" spans="1:7" ht="15">
      <c r="A101" s="269">
        <f t="shared" si="10"/>
        <v>4</v>
      </c>
      <c r="B101" s="269"/>
      <c r="C101" s="279" t="s">
        <v>2138</v>
      </c>
      <c r="D101" s="280" t="s">
        <v>1667</v>
      </c>
      <c r="E101" s="264">
        <v>1</v>
      </c>
      <c r="F101" s="281">
        <v>0</v>
      </c>
      <c r="G101" s="281">
        <f t="shared" si="9"/>
        <v>0</v>
      </c>
    </row>
    <row r="102" spans="1:7" ht="15">
      <c r="A102" s="270">
        <f t="shared" si="10"/>
        <v>5</v>
      </c>
      <c r="B102" s="270" t="s">
        <v>1665</v>
      </c>
      <c r="C102" s="308" t="s">
        <v>2139</v>
      </c>
      <c r="D102" s="272" t="s">
        <v>1667</v>
      </c>
      <c r="E102" s="310">
        <v>9</v>
      </c>
      <c r="F102" s="311">
        <v>0</v>
      </c>
      <c r="G102" s="311">
        <f t="shared" si="9"/>
        <v>0</v>
      </c>
    </row>
    <row r="103" spans="1:7" ht="15">
      <c r="A103" s="258">
        <f t="shared" si="10"/>
        <v>6</v>
      </c>
      <c r="B103" s="258"/>
      <c r="C103" s="259" t="s">
        <v>2140</v>
      </c>
      <c r="D103" s="260" t="s">
        <v>1667</v>
      </c>
      <c r="E103" s="261">
        <v>9</v>
      </c>
      <c r="F103" s="262">
        <v>0</v>
      </c>
      <c r="G103" s="262">
        <f t="shared" si="9"/>
        <v>0</v>
      </c>
    </row>
    <row r="104" spans="1:7" ht="15">
      <c r="A104" s="270">
        <f t="shared" si="10"/>
        <v>7</v>
      </c>
      <c r="B104" s="270" t="s">
        <v>1665</v>
      </c>
      <c r="C104" s="308" t="s">
        <v>2141</v>
      </c>
      <c r="D104" s="272" t="s">
        <v>1667</v>
      </c>
      <c r="E104" s="310">
        <v>53</v>
      </c>
      <c r="F104" s="311">
        <v>0</v>
      </c>
      <c r="G104" s="311">
        <f t="shared" si="9"/>
        <v>0</v>
      </c>
    </row>
    <row r="105" spans="1:7" ht="22.5">
      <c r="A105" s="258">
        <f t="shared" si="10"/>
        <v>8</v>
      </c>
      <c r="B105" s="258"/>
      <c r="C105" s="259" t="s">
        <v>2142</v>
      </c>
      <c r="D105" s="260" t="s">
        <v>1667</v>
      </c>
      <c r="E105" s="261">
        <v>38</v>
      </c>
      <c r="F105" s="262">
        <v>0</v>
      </c>
      <c r="G105" s="262">
        <f t="shared" si="9"/>
        <v>0</v>
      </c>
    </row>
    <row r="106" spans="1:7" ht="15">
      <c r="A106" s="258">
        <f>A108+1</f>
        <v>10</v>
      </c>
      <c r="B106" s="258"/>
      <c r="C106" s="259" t="s">
        <v>2143</v>
      </c>
      <c r="D106" s="260" t="s">
        <v>1667</v>
      </c>
      <c r="E106" s="261">
        <v>15</v>
      </c>
      <c r="F106" s="262">
        <v>0</v>
      </c>
      <c r="G106" s="262">
        <f t="shared" si="9"/>
        <v>0</v>
      </c>
    </row>
    <row r="107" spans="1:7" ht="15">
      <c r="A107" s="258"/>
      <c r="B107" s="270"/>
      <c r="C107" s="308" t="s">
        <v>2144</v>
      </c>
      <c r="D107" s="272" t="s">
        <v>1667</v>
      </c>
      <c r="E107" s="310">
        <v>1</v>
      </c>
      <c r="F107" s="311">
        <v>0</v>
      </c>
      <c r="G107" s="311">
        <f t="shared" si="9"/>
        <v>0</v>
      </c>
    </row>
    <row r="108" spans="1:7" ht="15">
      <c r="A108" s="258">
        <f>A105+1</f>
        <v>9</v>
      </c>
      <c r="B108" s="258"/>
      <c r="C108" s="259" t="s">
        <v>2145</v>
      </c>
      <c r="D108" s="260" t="s">
        <v>1667</v>
      </c>
      <c r="E108" s="261">
        <v>1</v>
      </c>
      <c r="F108" s="262">
        <v>0</v>
      </c>
      <c r="G108" s="262">
        <f t="shared" si="9"/>
        <v>0</v>
      </c>
    </row>
    <row r="109" spans="1:7" ht="15">
      <c r="A109" s="258">
        <f>A106+1</f>
        <v>11</v>
      </c>
      <c r="B109" s="270" t="s">
        <v>1665</v>
      </c>
      <c r="C109" s="308" t="s">
        <v>2146</v>
      </c>
      <c r="D109" s="272" t="s">
        <v>1667</v>
      </c>
      <c r="E109" s="310">
        <v>63</v>
      </c>
      <c r="F109" s="311">
        <v>0</v>
      </c>
      <c r="G109" s="311">
        <f t="shared" si="9"/>
        <v>0</v>
      </c>
    </row>
    <row r="110" spans="1:7" ht="15">
      <c r="A110" s="258">
        <f t="shared" si="10"/>
        <v>12</v>
      </c>
      <c r="B110" s="258"/>
      <c r="C110" s="259" t="s">
        <v>2147</v>
      </c>
      <c r="D110" s="260" t="s">
        <v>1667</v>
      </c>
      <c r="E110" s="261">
        <v>63</v>
      </c>
      <c r="F110" s="262">
        <v>0</v>
      </c>
      <c r="G110" s="262">
        <f t="shared" si="9"/>
        <v>0</v>
      </c>
    </row>
    <row r="111" spans="1:7" ht="15">
      <c r="A111" s="258">
        <f t="shared" si="10"/>
        <v>13</v>
      </c>
      <c r="B111" s="270" t="s">
        <v>1665</v>
      </c>
      <c r="C111" s="308" t="s">
        <v>2105</v>
      </c>
      <c r="D111" s="260" t="s">
        <v>1080</v>
      </c>
      <c r="E111" s="310">
        <v>2300</v>
      </c>
      <c r="F111" s="311">
        <v>0</v>
      </c>
      <c r="G111" s="311">
        <f t="shared" si="9"/>
        <v>0</v>
      </c>
    </row>
    <row r="112" spans="1:7" ht="15">
      <c r="A112" s="258">
        <f t="shared" si="10"/>
        <v>14</v>
      </c>
      <c r="B112" s="258" t="s">
        <v>1668</v>
      </c>
      <c r="C112" s="259" t="s">
        <v>2106</v>
      </c>
      <c r="D112" s="260" t="s">
        <v>1080</v>
      </c>
      <c r="E112" s="261">
        <v>2350</v>
      </c>
      <c r="F112" s="262">
        <v>0</v>
      </c>
      <c r="G112" s="262">
        <f t="shared" si="9"/>
        <v>0</v>
      </c>
    </row>
    <row r="113" spans="1:7" ht="15">
      <c r="A113" s="258">
        <f>A110+1</f>
        <v>13</v>
      </c>
      <c r="B113" s="270" t="s">
        <v>1665</v>
      </c>
      <c r="C113" s="308" t="s">
        <v>2148</v>
      </c>
      <c r="D113" s="309" t="s">
        <v>1667</v>
      </c>
      <c r="E113" s="310">
        <v>83</v>
      </c>
      <c r="F113" s="311">
        <v>0</v>
      </c>
      <c r="G113" s="311">
        <f t="shared" si="9"/>
        <v>0</v>
      </c>
    </row>
    <row r="114" spans="1:7" ht="15">
      <c r="A114" s="258">
        <f>A109+1</f>
        <v>12</v>
      </c>
      <c r="B114" s="270" t="s">
        <v>1665</v>
      </c>
      <c r="C114" s="308" t="s">
        <v>2149</v>
      </c>
      <c r="D114" s="309" t="s">
        <v>1080</v>
      </c>
      <c r="E114" s="310">
        <v>2890</v>
      </c>
      <c r="F114" s="311">
        <v>0</v>
      </c>
      <c r="G114" s="311">
        <f t="shared" si="9"/>
        <v>0</v>
      </c>
    </row>
    <row r="115" spans="1:7" ht="15">
      <c r="A115" s="258">
        <f t="shared" si="10"/>
        <v>13</v>
      </c>
      <c r="B115" s="258" t="s">
        <v>1668</v>
      </c>
      <c r="C115" s="259" t="s">
        <v>2150</v>
      </c>
      <c r="D115" s="260" t="s">
        <v>1080</v>
      </c>
      <c r="E115" s="261">
        <f>E114*1.03</f>
        <v>2976.7000000000003</v>
      </c>
      <c r="F115" s="262">
        <v>0</v>
      </c>
      <c r="G115" s="262">
        <f t="shared" si="9"/>
        <v>0</v>
      </c>
    </row>
    <row r="116" spans="1:7" ht="15">
      <c r="A116" s="258">
        <f>A113+1</f>
        <v>14</v>
      </c>
      <c r="B116" s="270" t="s">
        <v>1665</v>
      </c>
      <c r="C116" s="308" t="s">
        <v>2151</v>
      </c>
      <c r="D116" s="309" t="s">
        <v>1080</v>
      </c>
      <c r="E116" s="310">
        <v>210</v>
      </c>
      <c r="F116" s="311">
        <v>0</v>
      </c>
      <c r="G116" s="311">
        <f t="shared" si="9"/>
        <v>0</v>
      </c>
    </row>
    <row r="117" spans="1:7" ht="15">
      <c r="A117" s="258">
        <f t="shared" si="10"/>
        <v>15</v>
      </c>
      <c r="B117" s="258" t="s">
        <v>1668</v>
      </c>
      <c r="C117" s="259" t="s">
        <v>2152</v>
      </c>
      <c r="D117" s="260" t="s">
        <v>1080</v>
      </c>
      <c r="E117" s="261">
        <f>E116*1.03</f>
        <v>216.3</v>
      </c>
      <c r="F117" s="262">
        <v>0</v>
      </c>
      <c r="G117" s="262">
        <f t="shared" si="9"/>
        <v>0</v>
      </c>
    </row>
    <row r="118" spans="1:7" ht="15">
      <c r="A118" s="258">
        <f t="shared" si="10"/>
        <v>16</v>
      </c>
      <c r="B118" s="270" t="s">
        <v>1665</v>
      </c>
      <c r="C118" s="271" t="s">
        <v>2153</v>
      </c>
      <c r="D118" s="272" t="s">
        <v>1667</v>
      </c>
      <c r="E118" s="273">
        <v>144</v>
      </c>
      <c r="F118" s="274">
        <v>0</v>
      </c>
      <c r="G118" s="274">
        <f t="shared" si="9"/>
        <v>0</v>
      </c>
    </row>
    <row r="119" spans="1:7" ht="15">
      <c r="A119" s="258">
        <f t="shared" si="10"/>
        <v>17</v>
      </c>
      <c r="B119" s="270" t="s">
        <v>1665</v>
      </c>
      <c r="C119" s="271" t="s">
        <v>2154</v>
      </c>
      <c r="D119" s="272" t="s">
        <v>1667</v>
      </c>
      <c r="E119" s="273">
        <v>1</v>
      </c>
      <c r="F119" s="274">
        <v>0</v>
      </c>
      <c r="G119" s="274">
        <f t="shared" si="9"/>
        <v>0</v>
      </c>
    </row>
    <row r="120" spans="1:7" ht="15">
      <c r="A120" s="258">
        <f>A118+1</f>
        <v>17</v>
      </c>
      <c r="B120" s="270" t="s">
        <v>1665</v>
      </c>
      <c r="C120" s="271" t="s">
        <v>2155</v>
      </c>
      <c r="D120" s="272" t="s">
        <v>1667</v>
      </c>
      <c r="E120" s="273">
        <v>1</v>
      </c>
      <c r="F120" s="274">
        <v>0</v>
      </c>
      <c r="G120" s="274">
        <f t="shared" si="9"/>
        <v>0</v>
      </c>
    </row>
    <row r="121" spans="1:7" ht="15">
      <c r="A121" s="258">
        <f>A119+1</f>
        <v>18</v>
      </c>
      <c r="B121" s="270" t="s">
        <v>1665</v>
      </c>
      <c r="C121" s="271" t="s">
        <v>1673</v>
      </c>
      <c r="D121" s="272" t="s">
        <v>1667</v>
      </c>
      <c r="E121" s="273">
        <v>1</v>
      </c>
      <c r="F121" s="274">
        <v>0</v>
      </c>
      <c r="G121" s="274">
        <f t="shared" si="9"/>
        <v>0</v>
      </c>
    </row>
    <row r="122" spans="1:7" ht="15">
      <c r="A122" s="258">
        <f>A120+1</f>
        <v>18</v>
      </c>
      <c r="B122" s="270" t="s">
        <v>1665</v>
      </c>
      <c r="C122" s="271" t="s">
        <v>2156</v>
      </c>
      <c r="D122" s="272" t="s">
        <v>1667</v>
      </c>
      <c r="E122" s="273">
        <v>1</v>
      </c>
      <c r="F122" s="274">
        <v>0</v>
      </c>
      <c r="G122" s="274">
        <f t="shared" si="9"/>
        <v>0</v>
      </c>
    </row>
    <row r="123" spans="1:7" ht="15">
      <c r="A123" s="258">
        <f>A121+1</f>
        <v>19</v>
      </c>
      <c r="B123" s="270" t="s">
        <v>1665</v>
      </c>
      <c r="C123" s="271" t="s">
        <v>1674</v>
      </c>
      <c r="D123" s="272" t="s">
        <v>1309</v>
      </c>
      <c r="E123" s="273">
        <v>45</v>
      </c>
      <c r="F123" s="274">
        <v>0</v>
      </c>
      <c r="G123" s="274">
        <f t="shared" si="9"/>
        <v>0</v>
      </c>
    </row>
    <row r="124" spans="1:7" ht="15">
      <c r="A124" s="258">
        <f t="shared" si="10"/>
        <v>20</v>
      </c>
      <c r="B124" s="258" t="s">
        <v>1668</v>
      </c>
      <c r="C124" s="259" t="s">
        <v>1680</v>
      </c>
      <c r="D124" s="260" t="s">
        <v>1667</v>
      </c>
      <c r="E124" s="261">
        <v>1</v>
      </c>
      <c r="F124" s="262">
        <v>0</v>
      </c>
      <c r="G124" s="262">
        <f>PRODUCT(E124:F124)</f>
        <v>0</v>
      </c>
    </row>
    <row r="125" spans="1:7" ht="15">
      <c r="A125" s="240"/>
      <c r="B125" s="240"/>
      <c r="C125" s="240" t="s">
        <v>1681</v>
      </c>
      <c r="D125" s="240"/>
      <c r="E125" s="240"/>
      <c r="F125" s="240"/>
      <c r="G125" s="282">
        <f>SUM(G98:G124)</f>
        <v>0</v>
      </c>
    </row>
    <row r="126" spans="1:7" ht="15">
      <c r="A126" s="388"/>
      <c r="B126" s="389"/>
      <c r="C126" s="389"/>
      <c r="D126" s="389"/>
      <c r="E126" s="389"/>
      <c r="F126" s="389"/>
      <c r="G126" s="389"/>
    </row>
    <row r="127" spans="1:7" ht="15">
      <c r="A127" s="238"/>
      <c r="B127" s="239"/>
      <c r="C127" s="240" t="s">
        <v>2157</v>
      </c>
      <c r="D127" s="241"/>
      <c r="E127" s="241"/>
      <c r="F127" s="241"/>
      <c r="G127" s="242"/>
    </row>
    <row r="128" spans="1:7" ht="15">
      <c r="A128" s="240" t="s">
        <v>1656</v>
      </c>
      <c r="B128" s="240" t="s">
        <v>1657</v>
      </c>
      <c r="C128" s="240" t="s">
        <v>1658</v>
      </c>
      <c r="D128" s="240" t="s">
        <v>1659</v>
      </c>
      <c r="E128" s="240" t="s">
        <v>1660</v>
      </c>
      <c r="F128" s="240" t="s">
        <v>1661</v>
      </c>
      <c r="G128" s="240" t="s">
        <v>1662</v>
      </c>
    </row>
    <row r="129" spans="1:7" ht="15">
      <c r="A129" s="258">
        <f>A127+1</f>
        <v>1</v>
      </c>
      <c r="B129" s="270" t="s">
        <v>1665</v>
      </c>
      <c r="C129" s="271" t="s">
        <v>2158</v>
      </c>
      <c r="D129" s="272" t="s">
        <v>1667</v>
      </c>
      <c r="E129" s="273">
        <v>1</v>
      </c>
      <c r="F129" s="274">
        <v>0</v>
      </c>
      <c r="G129" s="274">
        <f aca="true" t="shared" si="11" ref="G129:G147">PRODUCT(E129:F129)</f>
        <v>0</v>
      </c>
    </row>
    <row r="130" spans="1:7" ht="56.25">
      <c r="A130" s="269">
        <v>1</v>
      </c>
      <c r="B130" s="269" t="s">
        <v>1668</v>
      </c>
      <c r="C130" s="279" t="s">
        <v>2159</v>
      </c>
      <c r="D130" s="280" t="s">
        <v>1667</v>
      </c>
      <c r="E130" s="264">
        <v>8</v>
      </c>
      <c r="F130" s="281">
        <v>0</v>
      </c>
      <c r="G130" s="281">
        <f t="shared" si="11"/>
        <v>0</v>
      </c>
    </row>
    <row r="131" spans="1:7" ht="22.5">
      <c r="A131" s="258">
        <v>2</v>
      </c>
      <c r="B131" s="258" t="s">
        <v>1668</v>
      </c>
      <c r="C131" s="259" t="s">
        <v>2160</v>
      </c>
      <c r="D131" s="260" t="s">
        <v>1667</v>
      </c>
      <c r="E131" s="261">
        <v>8</v>
      </c>
      <c r="F131" s="262">
        <v>0</v>
      </c>
      <c r="G131" s="262">
        <f t="shared" si="11"/>
        <v>0</v>
      </c>
    </row>
    <row r="132" spans="1:7" ht="67.5">
      <c r="A132" s="270">
        <f>A131+1</f>
        <v>3</v>
      </c>
      <c r="B132" s="258" t="s">
        <v>1668</v>
      </c>
      <c r="C132" s="259" t="s">
        <v>2161</v>
      </c>
      <c r="D132" s="260" t="s">
        <v>1667</v>
      </c>
      <c r="E132" s="261">
        <v>1</v>
      </c>
      <c r="F132" s="262">
        <v>0</v>
      </c>
      <c r="G132" s="262">
        <f t="shared" si="11"/>
        <v>0</v>
      </c>
    </row>
    <row r="133" spans="1:7" ht="22.5">
      <c r="A133" s="258">
        <f aca="true" t="shared" si="12" ref="A133:A136">A132+1</f>
        <v>4</v>
      </c>
      <c r="B133" s="258" t="s">
        <v>1668</v>
      </c>
      <c r="C133" s="259" t="s">
        <v>2162</v>
      </c>
      <c r="D133" s="260" t="s">
        <v>1667</v>
      </c>
      <c r="E133" s="261">
        <v>1</v>
      </c>
      <c r="F133" s="262">
        <v>0</v>
      </c>
      <c r="G133" s="262">
        <f t="shared" si="11"/>
        <v>0</v>
      </c>
    </row>
    <row r="134" spans="1:7" ht="22.5">
      <c r="A134" s="258">
        <f t="shared" si="12"/>
        <v>5</v>
      </c>
      <c r="B134" s="258" t="s">
        <v>1668</v>
      </c>
      <c r="C134" s="259" t="s">
        <v>2163</v>
      </c>
      <c r="D134" s="260" t="s">
        <v>1667</v>
      </c>
      <c r="E134" s="261">
        <v>1</v>
      </c>
      <c r="F134" s="262">
        <v>0</v>
      </c>
      <c r="G134" s="262">
        <f t="shared" si="11"/>
        <v>0</v>
      </c>
    </row>
    <row r="135" spans="1:7" ht="45">
      <c r="A135" s="258">
        <f t="shared" si="12"/>
        <v>6</v>
      </c>
      <c r="B135" s="258" t="s">
        <v>1668</v>
      </c>
      <c r="C135" s="259" t="s">
        <v>2164</v>
      </c>
      <c r="D135" s="260" t="s">
        <v>1667</v>
      </c>
      <c r="E135" s="261">
        <v>1</v>
      </c>
      <c r="F135" s="262">
        <v>0</v>
      </c>
      <c r="G135" s="262">
        <f t="shared" si="11"/>
        <v>0</v>
      </c>
    </row>
    <row r="136" spans="1:7" ht="15">
      <c r="A136" s="258">
        <f t="shared" si="12"/>
        <v>7</v>
      </c>
      <c r="B136" s="258" t="s">
        <v>1668</v>
      </c>
      <c r="C136" s="259" t="s">
        <v>2165</v>
      </c>
      <c r="D136" s="260" t="s">
        <v>1667</v>
      </c>
      <c r="E136" s="261">
        <v>2</v>
      </c>
      <c r="F136" s="262">
        <v>0</v>
      </c>
      <c r="G136" s="262">
        <f t="shared" si="11"/>
        <v>0</v>
      </c>
    </row>
    <row r="137" spans="1:7" ht="15">
      <c r="A137" s="258">
        <f>A133+1</f>
        <v>5</v>
      </c>
      <c r="B137" s="258" t="s">
        <v>1668</v>
      </c>
      <c r="C137" s="259" t="s">
        <v>2166</v>
      </c>
      <c r="D137" s="260" t="s">
        <v>1667</v>
      </c>
      <c r="E137" s="261">
        <v>2</v>
      </c>
      <c r="F137" s="262">
        <v>0</v>
      </c>
      <c r="G137" s="262">
        <f t="shared" si="11"/>
        <v>0</v>
      </c>
    </row>
    <row r="138" spans="1:7" ht="15">
      <c r="A138" s="258">
        <f aca="true" t="shared" si="13" ref="A138:A139">A137+1</f>
        <v>6</v>
      </c>
      <c r="B138" s="270" t="s">
        <v>1665</v>
      </c>
      <c r="C138" s="308" t="s">
        <v>2105</v>
      </c>
      <c r="D138" s="260" t="s">
        <v>1080</v>
      </c>
      <c r="E138" s="310">
        <v>350</v>
      </c>
      <c r="F138" s="311">
        <v>0</v>
      </c>
      <c r="G138" s="311">
        <f t="shared" si="11"/>
        <v>0</v>
      </c>
    </row>
    <row r="139" spans="1:7" ht="15">
      <c r="A139" s="258">
        <f t="shared" si="13"/>
        <v>7</v>
      </c>
      <c r="B139" s="258" t="s">
        <v>1668</v>
      </c>
      <c r="C139" s="259" t="s">
        <v>2106</v>
      </c>
      <c r="D139" s="260" t="s">
        <v>1080</v>
      </c>
      <c r="E139" s="261">
        <v>350</v>
      </c>
      <c r="F139" s="262">
        <v>0</v>
      </c>
      <c r="G139" s="262">
        <f t="shared" si="11"/>
        <v>0</v>
      </c>
    </row>
    <row r="140" spans="1:7" ht="15">
      <c r="A140" s="270">
        <f>A141+1</f>
        <v>8</v>
      </c>
      <c r="B140" s="270" t="s">
        <v>1665</v>
      </c>
      <c r="C140" s="308" t="s">
        <v>2167</v>
      </c>
      <c r="D140" s="309" t="s">
        <v>1080</v>
      </c>
      <c r="E140" s="310">
        <v>390</v>
      </c>
      <c r="F140" s="311">
        <v>0</v>
      </c>
      <c r="G140" s="311">
        <f t="shared" si="11"/>
        <v>0</v>
      </c>
    </row>
    <row r="141" spans="1:7" ht="15">
      <c r="A141" s="258">
        <f>A135+1</f>
        <v>7</v>
      </c>
      <c r="B141" s="258" t="s">
        <v>1668</v>
      </c>
      <c r="C141" s="259" t="s">
        <v>2168</v>
      </c>
      <c r="D141" s="260" t="s">
        <v>1667</v>
      </c>
      <c r="E141" s="261">
        <v>2</v>
      </c>
      <c r="F141" s="262">
        <v>0</v>
      </c>
      <c r="G141" s="262">
        <f t="shared" si="11"/>
        <v>0</v>
      </c>
    </row>
    <row r="142" spans="1:7" ht="15">
      <c r="A142" s="269">
        <f aca="true" t="shared" si="14" ref="A142">A141+1</f>
        <v>8</v>
      </c>
      <c r="B142" s="270" t="s">
        <v>1665</v>
      </c>
      <c r="C142" s="308" t="s">
        <v>2169</v>
      </c>
      <c r="D142" s="309" t="s">
        <v>1667</v>
      </c>
      <c r="E142" s="310">
        <v>16</v>
      </c>
      <c r="F142" s="311">
        <v>0</v>
      </c>
      <c r="G142" s="311">
        <f t="shared" si="11"/>
        <v>0</v>
      </c>
    </row>
    <row r="143" spans="1:7" ht="15">
      <c r="A143" s="258">
        <f>A141+1</f>
        <v>8</v>
      </c>
      <c r="B143" s="270" t="s">
        <v>1665</v>
      </c>
      <c r="C143" s="271" t="s">
        <v>2153</v>
      </c>
      <c r="D143" s="272" t="s">
        <v>1667</v>
      </c>
      <c r="E143" s="273">
        <v>144</v>
      </c>
      <c r="F143" s="274">
        <v>0</v>
      </c>
      <c r="G143" s="274">
        <f t="shared" si="11"/>
        <v>0</v>
      </c>
    </row>
    <row r="144" spans="1:7" ht="15">
      <c r="A144" s="258">
        <f aca="true" t="shared" si="15" ref="A144:A148">A143+1</f>
        <v>9</v>
      </c>
      <c r="B144" s="270" t="s">
        <v>1665</v>
      </c>
      <c r="C144" s="271" t="s">
        <v>2170</v>
      </c>
      <c r="D144" s="272" t="s">
        <v>1667</v>
      </c>
      <c r="E144" s="273">
        <v>1</v>
      </c>
      <c r="F144" s="274">
        <v>0</v>
      </c>
      <c r="G144" s="274">
        <f t="shared" si="11"/>
        <v>0</v>
      </c>
    </row>
    <row r="145" spans="1:7" ht="15">
      <c r="A145" s="258">
        <f>A143+1</f>
        <v>9</v>
      </c>
      <c r="B145" s="270" t="s">
        <v>1665</v>
      </c>
      <c r="C145" s="271" t="s">
        <v>2155</v>
      </c>
      <c r="D145" s="272" t="s">
        <v>1667</v>
      </c>
      <c r="E145" s="273">
        <v>1</v>
      </c>
      <c r="F145" s="274">
        <v>0</v>
      </c>
      <c r="G145" s="274">
        <f t="shared" si="11"/>
        <v>0</v>
      </c>
    </row>
    <row r="146" spans="1:7" ht="15">
      <c r="A146" s="258">
        <f>A144+1</f>
        <v>10</v>
      </c>
      <c r="B146" s="270" t="s">
        <v>1665</v>
      </c>
      <c r="C146" s="271" t="s">
        <v>1673</v>
      </c>
      <c r="D146" s="272" t="s">
        <v>1667</v>
      </c>
      <c r="E146" s="273">
        <v>1</v>
      </c>
      <c r="F146" s="274">
        <v>0</v>
      </c>
      <c r="G146" s="274">
        <f t="shared" si="11"/>
        <v>0</v>
      </c>
    </row>
    <row r="147" spans="1:7" ht="15">
      <c r="A147" s="258">
        <f t="shared" si="15"/>
        <v>11</v>
      </c>
      <c r="B147" s="270" t="s">
        <v>1665</v>
      </c>
      <c r="C147" s="271" t="s">
        <v>1674</v>
      </c>
      <c r="D147" s="272" t="s">
        <v>1309</v>
      </c>
      <c r="E147" s="273">
        <v>25</v>
      </c>
      <c r="F147" s="274">
        <v>0</v>
      </c>
      <c r="G147" s="274">
        <f t="shared" si="11"/>
        <v>0</v>
      </c>
    </row>
    <row r="148" spans="1:7" ht="15">
      <c r="A148" s="258">
        <f t="shared" si="15"/>
        <v>12</v>
      </c>
      <c r="B148" s="258" t="s">
        <v>1668</v>
      </c>
      <c r="C148" s="259" t="s">
        <v>1680</v>
      </c>
      <c r="D148" s="260" t="s">
        <v>1667</v>
      </c>
      <c r="E148" s="261">
        <v>1</v>
      </c>
      <c r="F148" s="262">
        <v>0</v>
      </c>
      <c r="G148" s="262">
        <f>PRODUCT(E148:F148)</f>
        <v>0</v>
      </c>
    </row>
    <row r="149" spans="1:7" ht="15">
      <c r="A149" s="258"/>
      <c r="B149" s="270"/>
      <c r="C149" s="240" t="s">
        <v>1681</v>
      </c>
      <c r="D149" s="272"/>
      <c r="E149" s="273"/>
      <c r="F149" s="274"/>
      <c r="G149" s="282">
        <f>SUM(G129:G148)</f>
        <v>0</v>
      </c>
    </row>
    <row r="150" spans="1:7" ht="15">
      <c r="A150" s="388"/>
      <c r="B150" s="389"/>
      <c r="C150" s="389"/>
      <c r="D150" s="389"/>
      <c r="E150" s="389"/>
      <c r="F150" s="389"/>
      <c r="G150" s="389"/>
    </row>
    <row r="151" spans="1:7" ht="15">
      <c r="A151" s="238"/>
      <c r="B151" s="239"/>
      <c r="C151" s="240" t="s">
        <v>2171</v>
      </c>
      <c r="D151" s="241"/>
      <c r="E151" s="241"/>
      <c r="F151" s="241"/>
      <c r="G151" s="242"/>
    </row>
    <row r="152" spans="1:7" ht="15">
      <c r="A152" s="240" t="s">
        <v>1656</v>
      </c>
      <c r="B152" s="240" t="s">
        <v>1657</v>
      </c>
      <c r="C152" s="240" t="s">
        <v>1658</v>
      </c>
      <c r="D152" s="240" t="s">
        <v>1659</v>
      </c>
      <c r="E152" s="240" t="s">
        <v>1660</v>
      </c>
      <c r="F152" s="240" t="s">
        <v>1661</v>
      </c>
      <c r="G152" s="240" t="s">
        <v>1662</v>
      </c>
    </row>
    <row r="153" spans="1:7" ht="15">
      <c r="A153" s="253">
        <v>1</v>
      </c>
      <c r="B153" s="253" t="s">
        <v>1665</v>
      </c>
      <c r="C153" s="254" t="s">
        <v>2011</v>
      </c>
      <c r="D153" s="255" t="s">
        <v>1667</v>
      </c>
      <c r="E153" s="256">
        <v>1</v>
      </c>
      <c r="F153" s="257">
        <v>0</v>
      </c>
      <c r="G153" s="257">
        <f aca="true" t="shared" si="16" ref="G153:G170">PRODUCT(E153:F153)</f>
        <v>0</v>
      </c>
    </row>
    <row r="154" spans="1:7" ht="22.5">
      <c r="A154" s="269">
        <f>A153+1</f>
        <v>2</v>
      </c>
      <c r="B154" s="269" t="s">
        <v>1668</v>
      </c>
      <c r="C154" s="279" t="s">
        <v>2012</v>
      </c>
      <c r="D154" s="280" t="s">
        <v>1667</v>
      </c>
      <c r="E154" s="264">
        <v>1</v>
      </c>
      <c r="F154" s="281">
        <v>0</v>
      </c>
      <c r="G154" s="281">
        <f t="shared" si="16"/>
        <v>0</v>
      </c>
    </row>
    <row r="155" spans="1:7" ht="22.5">
      <c r="A155" s="269">
        <f>A154+1</f>
        <v>3</v>
      </c>
      <c r="B155" s="269" t="s">
        <v>1668</v>
      </c>
      <c r="C155" s="279" t="s">
        <v>2013</v>
      </c>
      <c r="D155" s="280" t="s">
        <v>1667</v>
      </c>
      <c r="E155" s="264">
        <v>1</v>
      </c>
      <c r="F155" s="281">
        <v>0</v>
      </c>
      <c r="G155" s="281">
        <f t="shared" si="16"/>
        <v>0</v>
      </c>
    </row>
    <row r="156" spans="1:7" ht="15">
      <c r="A156" s="269">
        <f>A155+1</f>
        <v>4</v>
      </c>
      <c r="B156" s="269" t="s">
        <v>1668</v>
      </c>
      <c r="C156" s="279" t="s">
        <v>2014</v>
      </c>
      <c r="D156" s="280" t="s">
        <v>1667</v>
      </c>
      <c r="E156" s="264">
        <v>4</v>
      </c>
      <c r="F156" s="281">
        <v>0</v>
      </c>
      <c r="G156" s="281">
        <f t="shared" si="16"/>
        <v>0</v>
      </c>
    </row>
    <row r="157" spans="1:7" ht="15">
      <c r="A157" s="269">
        <f>A156+1</f>
        <v>5</v>
      </c>
      <c r="B157" s="269" t="s">
        <v>1668</v>
      </c>
      <c r="C157" s="279" t="s">
        <v>2015</v>
      </c>
      <c r="D157" s="280" t="s">
        <v>1667</v>
      </c>
      <c r="E157" s="264">
        <v>4</v>
      </c>
      <c r="F157" s="281">
        <v>0</v>
      </c>
      <c r="G157" s="281">
        <f t="shared" si="16"/>
        <v>0</v>
      </c>
    </row>
    <row r="158" spans="1:7" ht="22.5">
      <c r="A158" s="269">
        <f aca="true" t="shared" si="17" ref="A158:A159">A157+1</f>
        <v>6</v>
      </c>
      <c r="B158" s="269" t="s">
        <v>1668</v>
      </c>
      <c r="C158" s="279" t="s">
        <v>2016</v>
      </c>
      <c r="D158" s="280" t="s">
        <v>1667</v>
      </c>
      <c r="E158" s="264">
        <v>11</v>
      </c>
      <c r="F158" s="281">
        <v>0</v>
      </c>
      <c r="G158" s="281">
        <f t="shared" si="16"/>
        <v>0</v>
      </c>
    </row>
    <row r="159" spans="1:7" ht="15">
      <c r="A159" s="269">
        <f t="shared" si="17"/>
        <v>7</v>
      </c>
      <c r="B159" s="269" t="s">
        <v>1668</v>
      </c>
      <c r="C159" s="279" t="s">
        <v>2017</v>
      </c>
      <c r="D159" s="280" t="s">
        <v>1667</v>
      </c>
      <c r="E159" s="264">
        <v>11</v>
      </c>
      <c r="F159" s="281">
        <v>0</v>
      </c>
      <c r="G159" s="281">
        <f t="shared" si="16"/>
        <v>0</v>
      </c>
    </row>
    <row r="160" spans="1:7" ht="15">
      <c r="A160" s="253">
        <f>A159+1</f>
        <v>8</v>
      </c>
      <c r="B160" s="253"/>
      <c r="C160" s="254" t="s">
        <v>2018</v>
      </c>
      <c r="D160" s="255" t="s">
        <v>1080</v>
      </c>
      <c r="E160" s="256">
        <v>220</v>
      </c>
      <c r="F160" s="257">
        <v>0</v>
      </c>
      <c r="G160" s="257">
        <f t="shared" si="16"/>
        <v>0</v>
      </c>
    </row>
    <row r="161" spans="1:7" ht="15">
      <c r="A161" s="269">
        <f aca="true" t="shared" si="18" ref="A161:A171">A160+1</f>
        <v>9</v>
      </c>
      <c r="B161" s="269"/>
      <c r="C161" s="279" t="s">
        <v>2019</v>
      </c>
      <c r="D161" s="280" t="s">
        <v>1080</v>
      </c>
      <c r="E161" s="264">
        <v>230</v>
      </c>
      <c r="F161" s="281">
        <v>0</v>
      </c>
      <c r="G161" s="281">
        <f t="shared" si="16"/>
        <v>0</v>
      </c>
    </row>
    <row r="162" spans="1:7" ht="15">
      <c r="A162" s="253">
        <f>A161+1</f>
        <v>10</v>
      </c>
      <c r="B162" s="253"/>
      <c r="C162" s="254" t="s">
        <v>2020</v>
      </c>
      <c r="D162" s="255" t="s">
        <v>1080</v>
      </c>
      <c r="E162" s="256">
        <v>340</v>
      </c>
      <c r="F162" s="257">
        <v>0</v>
      </c>
      <c r="G162" s="257">
        <f t="shared" si="16"/>
        <v>0</v>
      </c>
    </row>
    <row r="163" spans="1:7" ht="15">
      <c r="A163" s="269">
        <f t="shared" si="18"/>
        <v>11</v>
      </c>
      <c r="B163" s="269"/>
      <c r="C163" s="279" t="s">
        <v>2021</v>
      </c>
      <c r="D163" s="280" t="s">
        <v>1080</v>
      </c>
      <c r="E163" s="264">
        <v>360</v>
      </c>
      <c r="F163" s="281">
        <v>0</v>
      </c>
      <c r="G163" s="281">
        <f t="shared" si="16"/>
        <v>0</v>
      </c>
    </row>
    <row r="164" spans="1:7" ht="15">
      <c r="A164" s="269">
        <f t="shared" si="18"/>
        <v>12</v>
      </c>
      <c r="B164" s="270" t="s">
        <v>1665</v>
      </c>
      <c r="C164" s="271" t="s">
        <v>2022</v>
      </c>
      <c r="D164" s="272" t="s">
        <v>1667</v>
      </c>
      <c r="E164" s="273">
        <v>22</v>
      </c>
      <c r="F164" s="274">
        <v>0</v>
      </c>
      <c r="G164" s="274">
        <f t="shared" si="16"/>
        <v>0</v>
      </c>
    </row>
    <row r="165" spans="1:7" ht="15">
      <c r="A165" s="269">
        <f t="shared" si="18"/>
        <v>13</v>
      </c>
      <c r="B165" s="258" t="s">
        <v>1668</v>
      </c>
      <c r="C165" s="259" t="s">
        <v>2023</v>
      </c>
      <c r="D165" s="260" t="s">
        <v>1667</v>
      </c>
      <c r="E165" s="261">
        <v>22</v>
      </c>
      <c r="F165" s="262">
        <v>0</v>
      </c>
      <c r="G165" s="262">
        <f t="shared" si="16"/>
        <v>0</v>
      </c>
    </row>
    <row r="166" spans="1:7" ht="15">
      <c r="A166" s="269">
        <f t="shared" si="18"/>
        <v>14</v>
      </c>
      <c r="B166" s="270" t="s">
        <v>1665</v>
      </c>
      <c r="C166" s="271" t="s">
        <v>2024</v>
      </c>
      <c r="D166" s="272" t="s">
        <v>1667</v>
      </c>
      <c r="E166" s="273">
        <v>20</v>
      </c>
      <c r="F166" s="274">
        <v>0</v>
      </c>
      <c r="G166" s="274">
        <f t="shared" si="16"/>
        <v>0</v>
      </c>
    </row>
    <row r="167" spans="1:7" ht="15">
      <c r="A167" s="269">
        <f t="shared" si="18"/>
        <v>15</v>
      </c>
      <c r="B167" s="258" t="s">
        <v>1668</v>
      </c>
      <c r="C167" s="259" t="s">
        <v>2025</v>
      </c>
      <c r="D167" s="260" t="s">
        <v>1667</v>
      </c>
      <c r="E167" s="261">
        <v>20</v>
      </c>
      <c r="F167" s="262">
        <v>0</v>
      </c>
      <c r="G167" s="262">
        <f t="shared" si="16"/>
        <v>0</v>
      </c>
    </row>
    <row r="168" spans="1:7" ht="15">
      <c r="A168" s="269">
        <f t="shared" si="18"/>
        <v>16</v>
      </c>
      <c r="B168" s="270" t="s">
        <v>1665</v>
      </c>
      <c r="C168" s="271" t="s">
        <v>1671</v>
      </c>
      <c r="D168" s="272" t="s">
        <v>1667</v>
      </c>
      <c r="E168" s="273">
        <v>1</v>
      </c>
      <c r="F168" s="274">
        <v>0</v>
      </c>
      <c r="G168" s="274">
        <f t="shared" si="16"/>
        <v>0</v>
      </c>
    </row>
    <row r="169" spans="1:7" ht="15">
      <c r="A169" s="269">
        <f t="shared" si="18"/>
        <v>17</v>
      </c>
      <c r="B169" s="270" t="s">
        <v>1665</v>
      </c>
      <c r="C169" s="271" t="s">
        <v>1673</v>
      </c>
      <c r="D169" s="272" t="s">
        <v>1667</v>
      </c>
      <c r="E169" s="273">
        <v>1</v>
      </c>
      <c r="F169" s="274">
        <v>0</v>
      </c>
      <c r="G169" s="274">
        <f t="shared" si="16"/>
        <v>0</v>
      </c>
    </row>
    <row r="170" spans="1:7" ht="15">
      <c r="A170" s="269">
        <f t="shared" si="18"/>
        <v>18</v>
      </c>
      <c r="B170" s="270" t="s">
        <v>1665</v>
      </c>
      <c r="C170" s="271" t="s">
        <v>1674</v>
      </c>
      <c r="D170" s="272" t="s">
        <v>1309</v>
      </c>
      <c r="E170" s="273">
        <v>25</v>
      </c>
      <c r="F170" s="274">
        <v>0</v>
      </c>
      <c r="G170" s="274">
        <f t="shared" si="16"/>
        <v>0</v>
      </c>
    </row>
    <row r="171" spans="1:7" ht="15">
      <c r="A171" s="269">
        <f t="shared" si="18"/>
        <v>19</v>
      </c>
      <c r="B171" s="258" t="s">
        <v>1668</v>
      </c>
      <c r="C171" s="259" t="s">
        <v>1680</v>
      </c>
      <c r="D171" s="260" t="s">
        <v>1667</v>
      </c>
      <c r="E171" s="261">
        <v>1</v>
      </c>
      <c r="F171" s="262">
        <v>0</v>
      </c>
      <c r="G171" s="262">
        <f>PRODUCT(E171:F171)</f>
        <v>0</v>
      </c>
    </row>
    <row r="172" spans="1:7" ht="15">
      <c r="A172" s="240"/>
      <c r="B172" s="240"/>
      <c r="C172" s="240" t="s">
        <v>1681</v>
      </c>
      <c r="D172" s="240"/>
      <c r="E172" s="240"/>
      <c r="F172" s="240"/>
      <c r="G172" s="282">
        <f>SUM(G153:G171)</f>
        <v>0</v>
      </c>
    </row>
  </sheetData>
  <mergeCells count="4">
    <mergeCell ref="A18:C18"/>
    <mergeCell ref="A20:D20"/>
    <mergeCell ref="A22:D22"/>
    <mergeCell ref="A24:D24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6"/>
  <sheetViews>
    <sheetView zoomScale="130" zoomScaleNormal="130" workbookViewId="0" topLeftCell="A1">
      <selection activeCell="F27" sqref="F27"/>
    </sheetView>
  </sheetViews>
  <sheetFormatPr defaultColWidth="9.140625" defaultRowHeight="15"/>
  <cols>
    <col min="1" max="1" width="3.00390625" style="1" customWidth="1"/>
    <col min="2" max="2" width="8.00390625" style="1" customWidth="1"/>
    <col min="3" max="3" width="44.28125" style="1" customWidth="1"/>
    <col min="4" max="4" width="3.57421875" style="2" customWidth="1"/>
    <col min="5" max="6" width="9.28125" style="3" customWidth="1"/>
  </cols>
  <sheetData>
    <row r="3" spans="1:9" ht="18.75">
      <c r="A3" s="92"/>
      <c r="B3" s="92"/>
      <c r="C3" s="92"/>
      <c r="D3" s="93"/>
      <c r="E3" s="94"/>
      <c r="F3" s="94"/>
      <c r="G3" s="95"/>
      <c r="H3" s="95"/>
      <c r="I3" s="95"/>
    </row>
    <row r="4" spans="1:9" ht="18.75">
      <c r="A4" s="92"/>
      <c r="B4" s="92"/>
      <c r="C4" s="92" t="s">
        <v>0</v>
      </c>
      <c r="D4" s="92"/>
      <c r="E4" s="93"/>
      <c r="F4" s="94"/>
      <c r="G4" s="94"/>
      <c r="H4" s="95"/>
      <c r="I4" s="95"/>
    </row>
    <row r="5" spans="1:9" ht="18.75">
      <c r="A5" s="92"/>
      <c r="B5" s="92"/>
      <c r="C5" s="92" t="s">
        <v>46</v>
      </c>
      <c r="D5" s="92"/>
      <c r="E5" s="93"/>
      <c r="F5" s="94"/>
      <c r="G5" s="94"/>
      <c r="H5" s="95"/>
      <c r="I5" s="95"/>
    </row>
    <row r="6" spans="1:9" ht="18.75">
      <c r="A6" s="92"/>
      <c r="B6" s="92"/>
      <c r="C6" s="92" t="s">
        <v>1538</v>
      </c>
      <c r="D6" s="92"/>
      <c r="E6" s="93"/>
      <c r="F6" s="94"/>
      <c r="G6" s="94"/>
      <c r="H6" s="95"/>
      <c r="I6" s="95"/>
    </row>
    <row r="7" spans="1:9" ht="18.75">
      <c r="A7" s="92"/>
      <c r="B7" s="92"/>
      <c r="C7" s="92"/>
      <c r="D7" s="92"/>
      <c r="E7" s="93"/>
      <c r="F7" s="94"/>
      <c r="G7" s="94"/>
      <c r="H7" s="95"/>
      <c r="I7" s="95"/>
    </row>
    <row r="8" spans="1:9" ht="18.75">
      <c r="A8" s="92"/>
      <c r="B8" s="92"/>
      <c r="C8" s="92" t="s">
        <v>1539</v>
      </c>
      <c r="D8" s="92"/>
      <c r="E8" s="93"/>
      <c r="F8" s="94"/>
      <c r="G8" s="94"/>
      <c r="H8" s="95"/>
      <c r="I8" s="95"/>
    </row>
    <row r="9" spans="1:9" ht="18.75">
      <c r="A9" s="92"/>
      <c r="B9" s="92"/>
      <c r="C9" s="92"/>
      <c r="D9" s="92"/>
      <c r="E9" s="93"/>
      <c r="F9" s="94"/>
      <c r="G9" s="94"/>
      <c r="H9" s="95"/>
      <c r="I9" s="95"/>
    </row>
    <row r="10" spans="1:9" ht="18.75">
      <c r="A10" s="92"/>
      <c r="B10" s="92"/>
      <c r="C10" s="92" t="s">
        <v>2293</v>
      </c>
      <c r="D10" s="92"/>
      <c r="E10" s="93"/>
      <c r="F10" s="94"/>
      <c r="G10" s="94"/>
      <c r="H10" s="95"/>
      <c r="I10" s="95"/>
    </row>
    <row r="11" spans="1:7" ht="18.75">
      <c r="A11" s="92"/>
      <c r="B11" s="92"/>
      <c r="C11" s="92"/>
      <c r="D11" s="92"/>
      <c r="E11" s="93"/>
      <c r="F11" s="94"/>
      <c r="G11" s="94"/>
    </row>
    <row r="12" spans="1:7" ht="18.75">
      <c r="A12" s="92"/>
      <c r="B12" s="92"/>
      <c r="C12" s="89" t="s">
        <v>1</v>
      </c>
      <c r="D12" s="92"/>
      <c r="E12" s="93"/>
      <c r="F12" s="94"/>
      <c r="G12" s="94"/>
    </row>
    <row r="13" spans="1:7" ht="15">
      <c r="A13" s="9"/>
      <c r="B13" s="9"/>
      <c r="C13" s="9" t="s">
        <v>60</v>
      </c>
      <c r="D13" s="9"/>
      <c r="E13" s="10"/>
      <c r="F13" s="11"/>
      <c r="G13" s="11">
        <f>G34</f>
        <v>0</v>
      </c>
    </row>
    <row r="14" spans="1:7" ht="15">
      <c r="A14" s="9"/>
      <c r="B14" s="9"/>
      <c r="C14" s="9" t="s">
        <v>61</v>
      </c>
      <c r="D14" s="9"/>
      <c r="E14" s="10"/>
      <c r="F14" s="11"/>
      <c r="G14" s="11">
        <f>G37</f>
        <v>0</v>
      </c>
    </row>
    <row r="15" spans="1:7" ht="15">
      <c r="A15" s="9"/>
      <c r="B15" s="9"/>
      <c r="C15" s="9" t="s">
        <v>1540</v>
      </c>
      <c r="D15" s="9"/>
      <c r="E15" s="10"/>
      <c r="F15" s="11"/>
      <c r="G15" s="11">
        <f>G49</f>
        <v>0</v>
      </c>
    </row>
    <row r="16" spans="1:7" ht="15">
      <c r="A16" s="9"/>
      <c r="B16" s="9"/>
      <c r="C16" s="9" t="s">
        <v>68</v>
      </c>
      <c r="D16" s="9"/>
      <c r="E16" s="10"/>
      <c r="F16" s="11"/>
      <c r="G16" s="11">
        <f>G58</f>
        <v>0</v>
      </c>
    </row>
    <row r="17" spans="1:7" ht="15">
      <c r="A17" s="9"/>
      <c r="B17" s="9"/>
      <c r="C17" s="9" t="s">
        <v>1541</v>
      </c>
      <c r="D17" s="9"/>
      <c r="E17" s="10"/>
      <c r="F17" s="11"/>
      <c r="G17" s="11">
        <f>G70</f>
        <v>0</v>
      </c>
    </row>
    <row r="18" spans="1:7" ht="15">
      <c r="A18" s="9"/>
      <c r="B18" s="9"/>
      <c r="C18" s="9" t="s">
        <v>67</v>
      </c>
      <c r="D18" s="9"/>
      <c r="E18" s="10"/>
      <c r="F18" s="11"/>
      <c r="G18" s="11">
        <f>G72</f>
        <v>0</v>
      </c>
    </row>
    <row r="19" spans="1:7" ht="15">
      <c r="A19" s="9"/>
      <c r="B19" s="9"/>
      <c r="C19" s="9" t="s">
        <v>78</v>
      </c>
      <c r="D19" s="9"/>
      <c r="E19" s="10"/>
      <c r="F19" s="11"/>
      <c r="G19" s="11">
        <f>G79</f>
        <v>0</v>
      </c>
    </row>
    <row r="20" spans="1:7" ht="15">
      <c r="A20" s="9"/>
      <c r="B20" s="9"/>
      <c r="C20" s="9" t="s">
        <v>87</v>
      </c>
      <c r="D20" s="9"/>
      <c r="E20" s="10"/>
      <c r="F20" s="11"/>
      <c r="G20" s="11">
        <f>G85</f>
        <v>0</v>
      </c>
    </row>
    <row r="21" spans="1:7" ht="15">
      <c r="A21" s="9"/>
      <c r="B21" s="9"/>
      <c r="C21" s="14" t="s">
        <v>5</v>
      </c>
      <c r="D21" s="14"/>
      <c r="E21" s="15"/>
      <c r="F21" s="16"/>
      <c r="G21" s="16">
        <f>SUM(G13:G20)</f>
        <v>0</v>
      </c>
    </row>
    <row r="22" spans="1:7" ht="15">
      <c r="A22" s="9"/>
      <c r="B22" s="9"/>
      <c r="C22" s="9"/>
      <c r="D22" s="9"/>
      <c r="E22" s="10"/>
      <c r="F22" s="11"/>
      <c r="G22" s="11"/>
    </row>
    <row r="23" spans="1:7" ht="15">
      <c r="A23" s="9"/>
      <c r="B23" s="9"/>
      <c r="C23" s="9"/>
      <c r="D23" s="9"/>
      <c r="E23" s="10"/>
      <c r="F23" s="11"/>
      <c r="G23" s="11"/>
    </row>
    <row r="24" spans="1:7" ht="15">
      <c r="A24" s="9"/>
      <c r="B24" s="9"/>
      <c r="C24" s="9"/>
      <c r="D24" s="9"/>
      <c r="E24" s="10"/>
      <c r="F24" s="11"/>
      <c r="G24" s="11"/>
    </row>
    <row r="25" spans="1:7" ht="15">
      <c r="A25" s="9"/>
      <c r="B25" s="9"/>
      <c r="C25" s="13" t="s">
        <v>1542</v>
      </c>
      <c r="D25" s="9"/>
      <c r="E25" s="10"/>
      <c r="F25" s="11"/>
      <c r="G25" s="11"/>
    </row>
    <row r="26" spans="1:7" ht="15">
      <c r="A26" s="9">
        <v>1</v>
      </c>
      <c r="B26" s="9" t="s">
        <v>1543</v>
      </c>
      <c r="C26" s="9" t="s">
        <v>1544</v>
      </c>
      <c r="D26" s="9" t="s">
        <v>95</v>
      </c>
      <c r="E26" s="10">
        <v>0.18</v>
      </c>
      <c r="F26" s="11">
        <v>0</v>
      </c>
      <c r="G26" s="11">
        <f>E26*F26</f>
        <v>0</v>
      </c>
    </row>
    <row r="27" spans="1:7" ht="15">
      <c r="A27" s="9"/>
      <c r="B27" s="9"/>
      <c r="C27" s="9" t="s">
        <v>1545</v>
      </c>
      <c r="D27" s="9"/>
      <c r="E27" s="10"/>
      <c r="F27" s="11"/>
      <c r="G27" s="11"/>
    </row>
    <row r="28" spans="1:7" ht="15">
      <c r="A28" s="9">
        <v>2</v>
      </c>
      <c r="B28" s="9" t="s">
        <v>121</v>
      </c>
      <c r="C28" s="9" t="s">
        <v>122</v>
      </c>
      <c r="D28" s="9" t="s">
        <v>95</v>
      </c>
      <c r="E28" s="10">
        <v>0.18</v>
      </c>
      <c r="F28" s="11">
        <v>0</v>
      </c>
      <c r="G28" s="11">
        <f aca="true" t="shared" si="0" ref="G28:G29">E28*F28</f>
        <v>0</v>
      </c>
    </row>
    <row r="29" spans="1:7" ht="15">
      <c r="A29" s="9"/>
      <c r="B29" s="9"/>
      <c r="C29" s="9" t="s">
        <v>1546</v>
      </c>
      <c r="D29" s="9" t="s">
        <v>95</v>
      </c>
      <c r="E29" s="10">
        <v>3.6</v>
      </c>
      <c r="F29" s="11">
        <v>0</v>
      </c>
      <c r="G29" s="11">
        <f t="shared" si="0"/>
        <v>0</v>
      </c>
    </row>
    <row r="30" spans="1:7" ht="15">
      <c r="A30" s="9"/>
      <c r="B30" s="9"/>
      <c r="C30" s="9" t="s">
        <v>1547</v>
      </c>
      <c r="D30" s="9"/>
      <c r="E30" s="10"/>
      <c r="F30" s="11"/>
      <c r="G30" s="11"/>
    </row>
    <row r="31" spans="1:7" ht="15">
      <c r="A31" s="9">
        <v>3</v>
      </c>
      <c r="B31" s="9" t="s">
        <v>128</v>
      </c>
      <c r="C31" s="9" t="s">
        <v>129</v>
      </c>
      <c r="D31" s="9" t="s">
        <v>95</v>
      </c>
      <c r="E31" s="10">
        <v>0.18</v>
      </c>
      <c r="F31" s="11">
        <v>0</v>
      </c>
      <c r="G31" s="11">
        <f aca="true" t="shared" si="1" ref="G31:G32">E31*F31</f>
        <v>0</v>
      </c>
    </row>
    <row r="32" spans="1:7" ht="15">
      <c r="A32" s="9">
        <v>4</v>
      </c>
      <c r="B32" s="9" t="s">
        <v>130</v>
      </c>
      <c r="C32" s="9" t="s">
        <v>131</v>
      </c>
      <c r="D32" s="9" t="s">
        <v>132</v>
      </c>
      <c r="E32" s="10">
        <v>0.324</v>
      </c>
      <c r="F32" s="11">
        <v>0</v>
      </c>
      <c r="G32" s="11">
        <f t="shared" si="1"/>
        <v>0</v>
      </c>
    </row>
    <row r="33" spans="1:7" ht="15">
      <c r="A33" s="9"/>
      <c r="B33" s="9"/>
      <c r="C33" s="9" t="s">
        <v>1548</v>
      </c>
      <c r="D33" s="9"/>
      <c r="E33" s="10"/>
      <c r="F33" s="11"/>
      <c r="G33" s="11"/>
    </row>
    <row r="34" spans="1:7" ht="15">
      <c r="A34" s="9"/>
      <c r="B34" s="9"/>
      <c r="C34" s="14" t="s">
        <v>5</v>
      </c>
      <c r="D34" s="14"/>
      <c r="E34" s="15"/>
      <c r="F34" s="16"/>
      <c r="G34" s="16">
        <f>SUM(G26:G33)</f>
        <v>0</v>
      </c>
    </row>
    <row r="35" spans="1:7" ht="15">
      <c r="A35" s="9"/>
      <c r="B35" s="9"/>
      <c r="C35" s="9"/>
      <c r="D35" s="9"/>
      <c r="E35" s="10"/>
      <c r="F35" s="11"/>
      <c r="G35" s="11" t="s">
        <v>4</v>
      </c>
    </row>
    <row r="36" spans="1:7" ht="15">
      <c r="A36" s="9" t="s">
        <v>4</v>
      </c>
      <c r="B36" s="9" t="s">
        <v>4</v>
      </c>
      <c r="C36" s="13" t="s">
        <v>61</v>
      </c>
      <c r="D36" s="9"/>
      <c r="E36" s="10"/>
      <c r="F36" s="11"/>
      <c r="G36" s="11"/>
    </row>
    <row r="37" spans="1:7" ht="15">
      <c r="A37" s="9">
        <v>5</v>
      </c>
      <c r="B37" s="9" t="s">
        <v>1549</v>
      </c>
      <c r="C37" s="9" t="s">
        <v>1550</v>
      </c>
      <c r="D37" s="9" t="s">
        <v>109</v>
      </c>
      <c r="E37" s="10">
        <v>57.6</v>
      </c>
      <c r="F37" s="11">
        <v>0</v>
      </c>
      <c r="G37" s="11">
        <f aca="true" t="shared" si="2" ref="G37">E37*F37</f>
        <v>0</v>
      </c>
    </row>
    <row r="38" spans="1:7" ht="15">
      <c r="A38" s="9"/>
      <c r="B38" s="9"/>
      <c r="C38" s="9" t="s">
        <v>1551</v>
      </c>
      <c r="D38" s="9"/>
      <c r="E38" s="10"/>
      <c r="F38" s="11"/>
      <c r="G38" s="11"/>
    </row>
    <row r="39" spans="1:7" ht="15">
      <c r="A39" s="9"/>
      <c r="B39" s="9"/>
      <c r="C39" s="9"/>
      <c r="D39" s="9"/>
      <c r="E39" s="10"/>
      <c r="F39" s="11"/>
      <c r="G39" s="11"/>
    </row>
    <row r="40" spans="1:7" ht="15">
      <c r="A40" s="9"/>
      <c r="B40" s="9"/>
      <c r="C40" s="9"/>
      <c r="D40" s="9"/>
      <c r="E40" s="10"/>
      <c r="F40" s="11"/>
      <c r="G40" s="11"/>
    </row>
    <row r="41" spans="1:7" ht="15">
      <c r="A41" s="9"/>
      <c r="B41" s="9"/>
      <c r="C41" s="13" t="s">
        <v>65</v>
      </c>
      <c r="D41" s="9"/>
      <c r="E41" s="10"/>
      <c r="F41" s="11"/>
      <c r="G41" s="11"/>
    </row>
    <row r="42" spans="1:7" ht="15">
      <c r="A42" s="9">
        <v>6</v>
      </c>
      <c r="B42" s="9" t="s">
        <v>1552</v>
      </c>
      <c r="C42" s="9" t="s">
        <v>1553</v>
      </c>
      <c r="D42" s="9" t="s">
        <v>109</v>
      </c>
      <c r="E42" s="10">
        <v>168</v>
      </c>
      <c r="F42" s="11">
        <v>0</v>
      </c>
      <c r="G42" s="11">
        <f aca="true" t="shared" si="3" ref="G42">E42*F42</f>
        <v>0</v>
      </c>
    </row>
    <row r="43" spans="1:7" ht="15">
      <c r="A43" s="9"/>
      <c r="B43" s="9"/>
      <c r="C43" s="9" t="s">
        <v>2197</v>
      </c>
      <c r="D43" s="9"/>
      <c r="E43" s="10"/>
      <c r="F43" s="11"/>
      <c r="G43" s="11"/>
    </row>
    <row r="44" spans="1:7" ht="15">
      <c r="A44" s="9">
        <v>7</v>
      </c>
      <c r="B44" s="9" t="s">
        <v>286</v>
      </c>
      <c r="C44" s="9" t="s">
        <v>2205</v>
      </c>
      <c r="D44" s="9" t="s">
        <v>109</v>
      </c>
      <c r="E44" s="10">
        <v>168</v>
      </c>
      <c r="F44" s="11">
        <v>0</v>
      </c>
      <c r="G44" s="11">
        <f aca="true" t="shared" si="4" ref="G44">E44*F44</f>
        <v>0</v>
      </c>
    </row>
    <row r="45" spans="1:7" ht="15">
      <c r="A45" s="9"/>
      <c r="B45" s="9"/>
      <c r="C45" s="9" t="s">
        <v>2206</v>
      </c>
      <c r="D45" s="9"/>
      <c r="E45" s="10"/>
      <c r="F45" s="11"/>
      <c r="G45" s="11"/>
    </row>
    <row r="46" spans="1:7" ht="15">
      <c r="A46" s="9">
        <v>8</v>
      </c>
      <c r="B46" s="9" t="s">
        <v>1554</v>
      </c>
      <c r="C46" s="9" t="s">
        <v>1555</v>
      </c>
      <c r="D46" s="9" t="s">
        <v>109</v>
      </c>
      <c r="E46" s="10">
        <v>168</v>
      </c>
      <c r="F46" s="11">
        <v>0</v>
      </c>
      <c r="G46" s="11">
        <f aca="true" t="shared" si="5" ref="G46:G47">E46*F46</f>
        <v>0</v>
      </c>
    </row>
    <row r="47" spans="1:7" ht="15">
      <c r="A47" s="9">
        <v>9</v>
      </c>
      <c r="B47" s="9" t="s">
        <v>312</v>
      </c>
      <c r="C47" s="9" t="s">
        <v>313</v>
      </c>
      <c r="D47" s="9" t="s">
        <v>109</v>
      </c>
      <c r="E47" s="10">
        <v>15</v>
      </c>
      <c r="F47" s="11">
        <v>0</v>
      </c>
      <c r="G47" s="11">
        <f t="shared" si="5"/>
        <v>0</v>
      </c>
    </row>
    <row r="48" spans="1:7" ht="15">
      <c r="A48" s="9"/>
      <c r="B48" s="9"/>
      <c r="C48" s="9" t="s">
        <v>2198</v>
      </c>
      <c r="D48" s="9"/>
      <c r="E48" s="10"/>
      <c r="F48" s="11"/>
      <c r="G48" s="11"/>
    </row>
    <row r="49" spans="1:7" ht="15">
      <c r="A49" s="9"/>
      <c r="B49" s="9"/>
      <c r="C49" s="14" t="s">
        <v>5</v>
      </c>
      <c r="D49" s="14"/>
      <c r="E49" s="15"/>
      <c r="F49" s="16"/>
      <c r="G49" s="16">
        <f>SUM(G42:G47)</f>
        <v>0</v>
      </c>
    </row>
    <row r="50" spans="1:7" ht="15">
      <c r="A50" s="9"/>
      <c r="B50" s="9"/>
      <c r="C50" s="9"/>
      <c r="D50" s="9"/>
      <c r="E50" s="10"/>
      <c r="F50" s="11"/>
      <c r="G50" s="11"/>
    </row>
    <row r="51" spans="1:7" ht="15">
      <c r="A51" s="9"/>
      <c r="B51" s="9"/>
      <c r="C51" s="13" t="s">
        <v>68</v>
      </c>
      <c r="D51" s="9"/>
      <c r="E51" s="10"/>
      <c r="F51" s="11"/>
      <c r="G51" s="11"/>
    </row>
    <row r="52" spans="1:7" ht="15">
      <c r="A52" s="9">
        <v>10</v>
      </c>
      <c r="B52" s="9" t="s">
        <v>444</v>
      </c>
      <c r="C52" s="9" t="s">
        <v>445</v>
      </c>
      <c r="D52" s="9" t="s">
        <v>109</v>
      </c>
      <c r="E52" s="10">
        <v>168</v>
      </c>
      <c r="F52" s="11">
        <v>0</v>
      </c>
      <c r="G52" s="11">
        <f aca="true" t="shared" si="6" ref="G52:G57">E52*F52</f>
        <v>0</v>
      </c>
    </row>
    <row r="53" spans="1:7" ht="15">
      <c r="A53" s="9">
        <v>11</v>
      </c>
      <c r="B53" s="9" t="s">
        <v>1556</v>
      </c>
      <c r="C53" s="9" t="s">
        <v>1557</v>
      </c>
      <c r="D53" s="9" t="s">
        <v>132</v>
      </c>
      <c r="E53" s="10">
        <v>10.013</v>
      </c>
      <c r="F53" s="11">
        <v>0</v>
      </c>
      <c r="G53" s="11">
        <f t="shared" si="6"/>
        <v>0</v>
      </c>
    </row>
    <row r="54" spans="1:7" ht="15">
      <c r="A54" s="9">
        <v>12</v>
      </c>
      <c r="B54" s="9" t="s">
        <v>456</v>
      </c>
      <c r="C54" s="9" t="s">
        <v>457</v>
      </c>
      <c r="D54" s="9" t="s">
        <v>132</v>
      </c>
      <c r="E54" s="10">
        <v>10.013</v>
      </c>
      <c r="F54" s="11">
        <v>0</v>
      </c>
      <c r="G54" s="11">
        <f t="shared" si="6"/>
        <v>0</v>
      </c>
    </row>
    <row r="55" spans="1:7" ht="15">
      <c r="A55" s="9">
        <v>13</v>
      </c>
      <c r="B55" s="9" t="s">
        <v>458</v>
      </c>
      <c r="C55" s="9" t="s">
        <v>459</v>
      </c>
      <c r="D55" s="9" t="s">
        <v>132</v>
      </c>
      <c r="E55" s="10">
        <v>200.26</v>
      </c>
      <c r="F55" s="11">
        <v>0</v>
      </c>
      <c r="G55" s="11">
        <f t="shared" si="6"/>
        <v>0</v>
      </c>
    </row>
    <row r="56" spans="1:7" ht="15">
      <c r="A56" s="9">
        <v>14</v>
      </c>
      <c r="B56" s="9" t="s">
        <v>1558</v>
      </c>
      <c r="C56" s="9" t="s">
        <v>2199</v>
      </c>
      <c r="D56" s="9" t="s">
        <v>132</v>
      </c>
      <c r="E56" s="10">
        <v>10.013</v>
      </c>
      <c r="F56" s="11">
        <v>0</v>
      </c>
      <c r="G56" s="11">
        <f t="shared" si="6"/>
        <v>0</v>
      </c>
    </row>
    <row r="57" spans="1:7" ht="15">
      <c r="A57" s="9">
        <v>15</v>
      </c>
      <c r="B57" s="9" t="s">
        <v>2285</v>
      </c>
      <c r="C57" s="9" t="s">
        <v>464</v>
      </c>
      <c r="D57" s="9"/>
      <c r="E57" s="10">
        <v>1</v>
      </c>
      <c r="F57" s="11">
        <v>0</v>
      </c>
      <c r="G57" s="11">
        <f t="shared" si="6"/>
        <v>0</v>
      </c>
    </row>
    <row r="58" spans="1:7" ht="15">
      <c r="A58" s="9"/>
      <c r="B58" s="9"/>
      <c r="C58" s="14" t="s">
        <v>5</v>
      </c>
      <c r="D58" s="14"/>
      <c r="E58" s="15"/>
      <c r="F58" s="16"/>
      <c r="G58" s="16">
        <f>SUM(G52:G57)</f>
        <v>0</v>
      </c>
    </row>
    <row r="59" spans="1:7" ht="15">
      <c r="A59" s="9"/>
      <c r="B59" s="9"/>
      <c r="C59" s="9"/>
      <c r="D59" s="9"/>
      <c r="E59" s="10"/>
      <c r="F59" s="11"/>
      <c r="G59" s="11"/>
    </row>
    <row r="60" spans="1:7" ht="15">
      <c r="A60" s="9"/>
      <c r="B60" s="9"/>
      <c r="C60" s="13" t="s">
        <v>2200</v>
      </c>
      <c r="D60" s="9"/>
      <c r="E60" s="10"/>
      <c r="F60" s="11"/>
      <c r="G60" s="11"/>
    </row>
    <row r="61" spans="1:7" ht="15">
      <c r="A61" s="9">
        <v>16</v>
      </c>
      <c r="B61" s="9" t="s">
        <v>1559</v>
      </c>
      <c r="C61" s="9" t="s">
        <v>1560</v>
      </c>
      <c r="D61" s="9" t="s">
        <v>183</v>
      </c>
      <c r="E61" s="10">
        <v>7</v>
      </c>
      <c r="F61" s="11">
        <v>0</v>
      </c>
      <c r="G61" s="11">
        <f aca="true" t="shared" si="7" ref="G61:G69">E61*F61</f>
        <v>0</v>
      </c>
    </row>
    <row r="62" spans="1:7" ht="15">
      <c r="A62" s="9">
        <v>17</v>
      </c>
      <c r="B62" s="9" t="s">
        <v>1561</v>
      </c>
      <c r="C62" s="9" t="s">
        <v>1562</v>
      </c>
      <c r="D62" s="9" t="s">
        <v>186</v>
      </c>
      <c r="E62" s="10">
        <v>15.5</v>
      </c>
      <c r="F62" s="11">
        <v>0</v>
      </c>
      <c r="G62" s="11">
        <f t="shared" si="7"/>
        <v>0</v>
      </c>
    </row>
    <row r="63" spans="1:7" ht="15">
      <c r="A63" s="9">
        <v>18</v>
      </c>
      <c r="B63" s="9" t="s">
        <v>1563</v>
      </c>
      <c r="C63" s="9" t="s">
        <v>1564</v>
      </c>
      <c r="D63" s="9" t="s">
        <v>186</v>
      </c>
      <c r="E63" s="10">
        <v>15.5</v>
      </c>
      <c r="F63" s="11">
        <v>0</v>
      </c>
      <c r="G63" s="11">
        <f t="shared" si="7"/>
        <v>0</v>
      </c>
    </row>
    <row r="64" spans="1:7" ht="15">
      <c r="A64" s="9">
        <v>19</v>
      </c>
      <c r="B64" s="9" t="s">
        <v>1565</v>
      </c>
      <c r="C64" s="9" t="s">
        <v>1566</v>
      </c>
      <c r="D64" s="9" t="s">
        <v>186</v>
      </c>
      <c r="E64" s="10">
        <v>31</v>
      </c>
      <c r="F64" s="11">
        <v>0</v>
      </c>
      <c r="G64" s="11">
        <f t="shared" si="7"/>
        <v>0</v>
      </c>
    </row>
    <row r="65" spans="1:7" ht="15">
      <c r="A65" s="9">
        <v>20</v>
      </c>
      <c r="B65" s="9" t="s">
        <v>1567</v>
      </c>
      <c r="C65" s="9" t="s">
        <v>1568</v>
      </c>
      <c r="D65" s="9" t="s">
        <v>186</v>
      </c>
      <c r="E65" s="10">
        <v>31</v>
      </c>
      <c r="F65" s="11">
        <v>0</v>
      </c>
      <c r="G65" s="11">
        <f t="shared" si="7"/>
        <v>0</v>
      </c>
    </row>
    <row r="66" spans="1:7" ht="15">
      <c r="A66" s="9">
        <v>21</v>
      </c>
      <c r="B66" s="9" t="s">
        <v>2348</v>
      </c>
      <c r="C66" s="9" t="s">
        <v>1569</v>
      </c>
      <c r="D66" s="9" t="s">
        <v>186</v>
      </c>
      <c r="E66" s="10">
        <v>31</v>
      </c>
      <c r="F66" s="11">
        <v>0</v>
      </c>
      <c r="G66" s="11">
        <f t="shared" si="7"/>
        <v>0</v>
      </c>
    </row>
    <row r="67" spans="1:7" ht="15">
      <c r="A67" s="9">
        <v>22</v>
      </c>
      <c r="B67" s="9" t="s">
        <v>2349</v>
      </c>
      <c r="C67" s="9" t="s">
        <v>1570</v>
      </c>
      <c r="D67" s="9" t="s">
        <v>183</v>
      </c>
      <c r="E67" s="10">
        <v>5</v>
      </c>
      <c r="F67" s="11">
        <v>0</v>
      </c>
      <c r="G67" s="11">
        <f t="shared" si="7"/>
        <v>0</v>
      </c>
    </row>
    <row r="68" spans="1:7" ht="15">
      <c r="A68" s="9">
        <v>23</v>
      </c>
      <c r="B68" s="9" t="s">
        <v>2349</v>
      </c>
      <c r="C68" s="9" t="s">
        <v>1571</v>
      </c>
      <c r="D68" s="9" t="s">
        <v>183</v>
      </c>
      <c r="E68" s="10">
        <v>2</v>
      </c>
      <c r="F68" s="11">
        <v>0</v>
      </c>
      <c r="G68" s="11">
        <f t="shared" si="7"/>
        <v>0</v>
      </c>
    </row>
    <row r="69" spans="1:7" ht="15">
      <c r="A69" s="9">
        <v>24</v>
      </c>
      <c r="B69" s="9" t="s">
        <v>1572</v>
      </c>
      <c r="C69" s="9" t="s">
        <v>1573</v>
      </c>
      <c r="D69" s="9" t="s">
        <v>183</v>
      </c>
      <c r="E69" s="10">
        <v>4</v>
      </c>
      <c r="F69" s="11">
        <v>0</v>
      </c>
      <c r="G69" s="11">
        <f t="shared" si="7"/>
        <v>0</v>
      </c>
    </row>
    <row r="70" spans="1:7" ht="15">
      <c r="A70" s="9"/>
      <c r="B70" s="9"/>
      <c r="C70" s="14" t="s">
        <v>5</v>
      </c>
      <c r="D70" s="14"/>
      <c r="E70" s="15"/>
      <c r="F70" s="16"/>
      <c r="G70" s="16">
        <f>SUM(G61:G69)</f>
        <v>0</v>
      </c>
    </row>
    <row r="71" spans="1:7" ht="15">
      <c r="A71" s="9"/>
      <c r="B71" s="9"/>
      <c r="C71" s="9"/>
      <c r="D71" s="9"/>
      <c r="E71" s="10"/>
      <c r="F71" s="11"/>
      <c r="G71" s="11"/>
    </row>
    <row r="72" spans="1:7" ht="15">
      <c r="A72" s="9">
        <v>25</v>
      </c>
      <c r="B72" s="9" t="s">
        <v>1574</v>
      </c>
      <c r="C72" s="13" t="s">
        <v>1575</v>
      </c>
      <c r="D72" s="9" t="s">
        <v>132</v>
      </c>
      <c r="E72" s="10">
        <v>14.458</v>
      </c>
      <c r="F72" s="11">
        <v>0</v>
      </c>
      <c r="G72" s="11">
        <f aca="true" t="shared" si="8" ref="G72">E72*F72</f>
        <v>0</v>
      </c>
    </row>
    <row r="73" spans="1:7" ht="15">
      <c r="A73" s="9"/>
      <c r="B73" s="9"/>
      <c r="C73" s="9"/>
      <c r="D73" s="9"/>
      <c r="E73" s="10"/>
      <c r="F73" s="11"/>
      <c r="G73" s="11"/>
    </row>
    <row r="74" spans="1:7" ht="15">
      <c r="A74" s="9"/>
      <c r="B74" s="9"/>
      <c r="C74" s="9"/>
      <c r="D74" s="9"/>
      <c r="E74" s="10"/>
      <c r="F74" s="11"/>
      <c r="G74" s="11"/>
    </row>
    <row r="75" spans="1:7" ht="15">
      <c r="A75" s="25"/>
      <c r="B75" s="25"/>
      <c r="C75" s="13" t="s">
        <v>78</v>
      </c>
      <c r="D75" s="9"/>
      <c r="E75" s="10"/>
      <c r="F75" s="11"/>
      <c r="G75" s="11"/>
    </row>
    <row r="76" spans="1:7" ht="15">
      <c r="A76" s="25">
        <v>26</v>
      </c>
      <c r="B76" s="25" t="s">
        <v>1576</v>
      </c>
      <c r="C76" s="9" t="s">
        <v>1577</v>
      </c>
      <c r="D76" s="9" t="s">
        <v>186</v>
      </c>
      <c r="E76" s="10">
        <v>30</v>
      </c>
      <c r="F76" s="11">
        <v>0</v>
      </c>
      <c r="G76" s="11">
        <f aca="true" t="shared" si="9" ref="G76:G78">E76*F76</f>
        <v>0</v>
      </c>
    </row>
    <row r="77" spans="1:7" ht="15">
      <c r="A77" s="25">
        <v>27</v>
      </c>
      <c r="B77" s="25">
        <v>998764201</v>
      </c>
      <c r="C77" s="9" t="s">
        <v>67</v>
      </c>
      <c r="D77" s="9"/>
      <c r="E77" s="10">
        <f>G76</f>
        <v>0</v>
      </c>
      <c r="F77" s="125">
        <v>0</v>
      </c>
      <c r="G77" s="11">
        <f t="shared" si="9"/>
        <v>0</v>
      </c>
    </row>
    <row r="78" spans="1:7" ht="15">
      <c r="A78" s="25">
        <v>28</v>
      </c>
      <c r="B78" s="25" t="s">
        <v>1578</v>
      </c>
      <c r="C78" s="9" t="s">
        <v>1579</v>
      </c>
      <c r="D78" s="9" t="s">
        <v>186</v>
      </c>
      <c r="E78" s="10">
        <v>30</v>
      </c>
      <c r="F78" s="11">
        <v>0</v>
      </c>
      <c r="G78" s="11">
        <f t="shared" si="9"/>
        <v>0</v>
      </c>
    </row>
    <row r="79" spans="1:7" ht="15">
      <c r="A79" s="9"/>
      <c r="B79" s="9"/>
      <c r="C79" s="14" t="s">
        <v>5</v>
      </c>
      <c r="D79" s="14"/>
      <c r="E79" s="15"/>
      <c r="F79" s="16"/>
      <c r="G79" s="16">
        <f>SUM(G76:G78)</f>
        <v>0</v>
      </c>
    </row>
    <row r="80" spans="1:7" ht="15">
      <c r="A80" s="9"/>
      <c r="B80" s="9"/>
      <c r="C80" s="9"/>
      <c r="D80" s="9"/>
      <c r="E80" s="10"/>
      <c r="F80" s="11"/>
      <c r="G80" s="11"/>
    </row>
    <row r="81" spans="1:7" ht="15">
      <c r="A81" s="9"/>
      <c r="B81" s="9"/>
      <c r="C81" s="13" t="s">
        <v>87</v>
      </c>
      <c r="D81" s="9"/>
      <c r="E81" s="10"/>
      <c r="F81" s="11"/>
      <c r="G81" s="11"/>
    </row>
    <row r="82" spans="1:7" ht="15">
      <c r="A82" s="9">
        <v>29</v>
      </c>
      <c r="B82" s="9" t="s">
        <v>1034</v>
      </c>
      <c r="C82" s="9" t="s">
        <v>2376</v>
      </c>
      <c r="D82" s="9" t="s">
        <v>109</v>
      </c>
      <c r="E82" s="10">
        <v>152</v>
      </c>
      <c r="F82" s="11">
        <v>0</v>
      </c>
      <c r="G82" s="11">
        <f aca="true" t="shared" si="10" ref="G82">E82*F82</f>
        <v>0</v>
      </c>
    </row>
    <row r="83" spans="1:7" ht="15">
      <c r="A83" s="9" t="s">
        <v>4</v>
      </c>
      <c r="B83" s="9" t="s">
        <v>4</v>
      </c>
      <c r="C83" s="9" t="s">
        <v>2201</v>
      </c>
      <c r="D83" s="9"/>
      <c r="E83" s="10"/>
      <c r="F83" s="11" t="s">
        <v>4</v>
      </c>
      <c r="G83" s="11"/>
    </row>
    <row r="84" spans="1:7" ht="15">
      <c r="A84" s="9">
        <v>30</v>
      </c>
      <c r="B84" s="9" t="s">
        <v>1580</v>
      </c>
      <c r="C84" s="9" t="s">
        <v>1581</v>
      </c>
      <c r="D84" s="9" t="s">
        <v>109</v>
      </c>
      <c r="E84" s="10">
        <v>152</v>
      </c>
      <c r="F84" s="11">
        <v>0</v>
      </c>
      <c r="G84" s="11">
        <f aca="true" t="shared" si="11" ref="G84">E84*F84</f>
        <v>0</v>
      </c>
    </row>
    <row r="85" spans="1:7" ht="15">
      <c r="A85" s="9"/>
      <c r="B85" s="9"/>
      <c r="C85" s="14" t="s">
        <v>5</v>
      </c>
      <c r="D85" s="14"/>
      <c r="E85" s="15"/>
      <c r="F85" s="16"/>
      <c r="G85" s="16">
        <f>SUM(G82:G84)</f>
        <v>0</v>
      </c>
    </row>
    <row r="86" spans="1:7" ht="15">
      <c r="A86" s="9"/>
      <c r="B86" s="9"/>
      <c r="C86" s="9"/>
      <c r="D86" s="9"/>
      <c r="E86" s="10"/>
      <c r="F86" s="11"/>
      <c r="G86" s="11"/>
    </row>
    <row r="87" spans="4:7" ht="15">
      <c r="D87" s="1"/>
      <c r="E87" s="2"/>
      <c r="G87" s="3"/>
    </row>
    <row r="88" spans="4:7" ht="15">
      <c r="D88" s="1"/>
      <c r="E88" s="2"/>
      <c r="G88" s="3"/>
    </row>
    <row r="89" spans="4:7" ht="15">
      <c r="D89" s="1"/>
      <c r="E89" s="2"/>
      <c r="G89" s="3"/>
    </row>
    <row r="90" spans="4:7" ht="15">
      <c r="D90" s="1"/>
      <c r="E90" s="2"/>
      <c r="G90" s="3"/>
    </row>
    <row r="91" spans="4:7" ht="15">
      <c r="D91" s="1"/>
      <c r="E91" s="2"/>
      <c r="G91" s="3"/>
    </row>
    <row r="92" spans="4:7" ht="15">
      <c r="D92" s="1"/>
      <c r="E92" s="2"/>
      <c r="G92" s="3"/>
    </row>
    <row r="93" spans="4:7" ht="15">
      <c r="D93" s="1"/>
      <c r="E93" s="2"/>
      <c r="G93" s="3"/>
    </row>
    <row r="94" spans="4:7" ht="15">
      <c r="D94" s="1"/>
      <c r="E94" s="2"/>
      <c r="G94" s="3"/>
    </row>
    <row r="95" spans="4:7" ht="15">
      <c r="D95" s="1"/>
      <c r="E95" s="2"/>
      <c r="G95" s="3"/>
    </row>
    <row r="96" spans="4:7" ht="15">
      <c r="D96" s="1"/>
      <c r="E96" s="2"/>
      <c r="G96" s="3"/>
    </row>
    <row r="97" spans="4:7" ht="15">
      <c r="D97" s="1"/>
      <c r="E97" s="2"/>
      <c r="G97" s="3"/>
    </row>
    <row r="98" spans="4:7" ht="15">
      <c r="D98" s="1"/>
      <c r="E98" s="2"/>
      <c r="G98" s="3"/>
    </row>
    <row r="99" spans="4:7" ht="15">
      <c r="D99" s="1"/>
      <c r="E99" s="2"/>
      <c r="G99" s="3"/>
    </row>
    <row r="100" spans="4:7" ht="15">
      <c r="D100" s="1"/>
      <c r="E100" s="2"/>
      <c r="G100" s="3"/>
    </row>
    <row r="101" spans="4:7" ht="15">
      <c r="D101" s="1"/>
      <c r="E101" s="2"/>
      <c r="G101" s="3"/>
    </row>
    <row r="102" spans="4:7" ht="15">
      <c r="D102" s="1"/>
      <c r="E102" s="2"/>
      <c r="G102" s="3"/>
    </row>
    <row r="103" spans="4:7" ht="15">
      <c r="D103" s="1"/>
      <c r="E103" s="2"/>
      <c r="G103" s="3"/>
    </row>
    <row r="104" spans="4:7" ht="15">
      <c r="D104" s="1"/>
      <c r="E104" s="2"/>
      <c r="G104" s="3"/>
    </row>
    <row r="105" spans="4:7" ht="15">
      <c r="D105" s="1"/>
      <c r="E105" s="2"/>
      <c r="G105" s="3"/>
    </row>
    <row r="106" spans="4:7" ht="15">
      <c r="D106" s="1"/>
      <c r="E106" s="2"/>
      <c r="G106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 topLeftCell="F1">
      <selection activeCell="F1" sqref="F1:L1"/>
    </sheetView>
  </sheetViews>
  <sheetFormatPr defaultColWidth="9.140625" defaultRowHeight="15" outlineLevelRow="2"/>
  <cols>
    <col min="1" max="5" width="9.140625" style="0" hidden="1" customWidth="1"/>
    <col min="6" max="6" width="4.57421875" style="138" customWidth="1"/>
    <col min="7" max="7" width="13.28125" style="139" customWidth="1"/>
    <col min="8" max="8" width="49.421875" style="139" customWidth="1"/>
    <col min="9" max="9" width="4.28125" style="140" customWidth="1"/>
    <col min="10" max="10" width="11.28125" style="141" customWidth="1"/>
    <col min="11" max="11" width="10.00390625" style="142" customWidth="1"/>
    <col min="12" max="12" width="14.421875" style="143" customWidth="1"/>
    <col min="13" max="13" width="9.421875" style="0" customWidth="1"/>
    <col min="14" max="14" width="11.28125" style="0" bestFit="1" customWidth="1"/>
    <col min="24" max="24" width="12.28125" style="0" customWidth="1"/>
    <col min="257" max="261" width="9.140625" style="0" hidden="1" customWidth="1"/>
    <col min="262" max="262" width="4.57421875" style="0" customWidth="1"/>
    <col min="263" max="263" width="13.28125" style="0" customWidth="1"/>
    <col min="264" max="264" width="49.421875" style="0" customWidth="1"/>
    <col min="265" max="265" width="4.28125" style="0" customWidth="1"/>
    <col min="266" max="266" width="11.28125" style="0" customWidth="1"/>
    <col min="267" max="267" width="10.00390625" style="0" customWidth="1"/>
    <col min="268" max="268" width="14.421875" style="0" customWidth="1"/>
    <col min="269" max="269" width="9.421875" style="0" customWidth="1"/>
    <col min="270" max="270" width="11.28125" style="0" bestFit="1" customWidth="1"/>
    <col min="280" max="280" width="12.28125" style="0" customWidth="1"/>
    <col min="513" max="517" width="9.140625" style="0" hidden="1" customWidth="1"/>
    <col min="518" max="518" width="4.57421875" style="0" customWidth="1"/>
    <col min="519" max="519" width="13.28125" style="0" customWidth="1"/>
    <col min="520" max="520" width="49.421875" style="0" customWidth="1"/>
    <col min="521" max="521" width="4.28125" style="0" customWidth="1"/>
    <col min="522" max="522" width="11.28125" style="0" customWidth="1"/>
    <col min="523" max="523" width="10.00390625" style="0" customWidth="1"/>
    <col min="524" max="524" width="14.421875" style="0" customWidth="1"/>
    <col min="525" max="525" width="9.421875" style="0" customWidth="1"/>
    <col min="526" max="526" width="11.28125" style="0" bestFit="1" customWidth="1"/>
    <col min="536" max="536" width="12.28125" style="0" customWidth="1"/>
    <col min="769" max="773" width="9.140625" style="0" hidden="1" customWidth="1"/>
    <col min="774" max="774" width="4.57421875" style="0" customWidth="1"/>
    <col min="775" max="775" width="13.28125" style="0" customWidth="1"/>
    <col min="776" max="776" width="49.421875" style="0" customWidth="1"/>
    <col min="777" max="777" width="4.28125" style="0" customWidth="1"/>
    <col min="778" max="778" width="11.28125" style="0" customWidth="1"/>
    <col min="779" max="779" width="10.00390625" style="0" customWidth="1"/>
    <col min="780" max="780" width="14.421875" style="0" customWidth="1"/>
    <col min="781" max="781" width="9.421875" style="0" customWidth="1"/>
    <col min="782" max="782" width="11.28125" style="0" bestFit="1" customWidth="1"/>
    <col min="792" max="792" width="12.28125" style="0" customWidth="1"/>
    <col min="1025" max="1029" width="9.140625" style="0" hidden="1" customWidth="1"/>
    <col min="1030" max="1030" width="4.57421875" style="0" customWidth="1"/>
    <col min="1031" max="1031" width="13.28125" style="0" customWidth="1"/>
    <col min="1032" max="1032" width="49.421875" style="0" customWidth="1"/>
    <col min="1033" max="1033" width="4.28125" style="0" customWidth="1"/>
    <col min="1034" max="1034" width="11.28125" style="0" customWidth="1"/>
    <col min="1035" max="1035" width="10.00390625" style="0" customWidth="1"/>
    <col min="1036" max="1036" width="14.421875" style="0" customWidth="1"/>
    <col min="1037" max="1037" width="9.421875" style="0" customWidth="1"/>
    <col min="1038" max="1038" width="11.28125" style="0" bestFit="1" customWidth="1"/>
    <col min="1048" max="1048" width="12.28125" style="0" customWidth="1"/>
    <col min="1281" max="1285" width="9.140625" style="0" hidden="1" customWidth="1"/>
    <col min="1286" max="1286" width="4.57421875" style="0" customWidth="1"/>
    <col min="1287" max="1287" width="13.28125" style="0" customWidth="1"/>
    <col min="1288" max="1288" width="49.421875" style="0" customWidth="1"/>
    <col min="1289" max="1289" width="4.28125" style="0" customWidth="1"/>
    <col min="1290" max="1290" width="11.28125" style="0" customWidth="1"/>
    <col min="1291" max="1291" width="10.00390625" style="0" customWidth="1"/>
    <col min="1292" max="1292" width="14.421875" style="0" customWidth="1"/>
    <col min="1293" max="1293" width="9.421875" style="0" customWidth="1"/>
    <col min="1294" max="1294" width="11.28125" style="0" bestFit="1" customWidth="1"/>
    <col min="1304" max="1304" width="12.28125" style="0" customWidth="1"/>
    <col min="1537" max="1541" width="9.140625" style="0" hidden="1" customWidth="1"/>
    <col min="1542" max="1542" width="4.57421875" style="0" customWidth="1"/>
    <col min="1543" max="1543" width="13.28125" style="0" customWidth="1"/>
    <col min="1544" max="1544" width="49.421875" style="0" customWidth="1"/>
    <col min="1545" max="1545" width="4.28125" style="0" customWidth="1"/>
    <col min="1546" max="1546" width="11.28125" style="0" customWidth="1"/>
    <col min="1547" max="1547" width="10.00390625" style="0" customWidth="1"/>
    <col min="1548" max="1548" width="14.421875" style="0" customWidth="1"/>
    <col min="1549" max="1549" width="9.421875" style="0" customWidth="1"/>
    <col min="1550" max="1550" width="11.28125" style="0" bestFit="1" customWidth="1"/>
    <col min="1560" max="1560" width="12.28125" style="0" customWidth="1"/>
    <col min="1793" max="1797" width="9.140625" style="0" hidden="1" customWidth="1"/>
    <col min="1798" max="1798" width="4.57421875" style="0" customWidth="1"/>
    <col min="1799" max="1799" width="13.28125" style="0" customWidth="1"/>
    <col min="1800" max="1800" width="49.421875" style="0" customWidth="1"/>
    <col min="1801" max="1801" width="4.28125" style="0" customWidth="1"/>
    <col min="1802" max="1802" width="11.28125" style="0" customWidth="1"/>
    <col min="1803" max="1803" width="10.00390625" style="0" customWidth="1"/>
    <col min="1804" max="1804" width="14.421875" style="0" customWidth="1"/>
    <col min="1805" max="1805" width="9.421875" style="0" customWidth="1"/>
    <col min="1806" max="1806" width="11.28125" style="0" bestFit="1" customWidth="1"/>
    <col min="1816" max="1816" width="12.28125" style="0" customWidth="1"/>
    <col min="2049" max="2053" width="9.140625" style="0" hidden="1" customWidth="1"/>
    <col min="2054" max="2054" width="4.57421875" style="0" customWidth="1"/>
    <col min="2055" max="2055" width="13.28125" style="0" customWidth="1"/>
    <col min="2056" max="2056" width="49.421875" style="0" customWidth="1"/>
    <col min="2057" max="2057" width="4.28125" style="0" customWidth="1"/>
    <col min="2058" max="2058" width="11.28125" style="0" customWidth="1"/>
    <col min="2059" max="2059" width="10.00390625" style="0" customWidth="1"/>
    <col min="2060" max="2060" width="14.421875" style="0" customWidth="1"/>
    <col min="2061" max="2061" width="9.421875" style="0" customWidth="1"/>
    <col min="2062" max="2062" width="11.28125" style="0" bestFit="1" customWidth="1"/>
    <col min="2072" max="2072" width="12.28125" style="0" customWidth="1"/>
    <col min="2305" max="2309" width="9.140625" style="0" hidden="1" customWidth="1"/>
    <col min="2310" max="2310" width="4.57421875" style="0" customWidth="1"/>
    <col min="2311" max="2311" width="13.28125" style="0" customWidth="1"/>
    <col min="2312" max="2312" width="49.421875" style="0" customWidth="1"/>
    <col min="2313" max="2313" width="4.28125" style="0" customWidth="1"/>
    <col min="2314" max="2314" width="11.28125" style="0" customWidth="1"/>
    <col min="2315" max="2315" width="10.00390625" style="0" customWidth="1"/>
    <col min="2316" max="2316" width="14.421875" style="0" customWidth="1"/>
    <col min="2317" max="2317" width="9.421875" style="0" customWidth="1"/>
    <col min="2318" max="2318" width="11.28125" style="0" bestFit="1" customWidth="1"/>
    <col min="2328" max="2328" width="12.28125" style="0" customWidth="1"/>
    <col min="2561" max="2565" width="9.140625" style="0" hidden="1" customWidth="1"/>
    <col min="2566" max="2566" width="4.57421875" style="0" customWidth="1"/>
    <col min="2567" max="2567" width="13.28125" style="0" customWidth="1"/>
    <col min="2568" max="2568" width="49.421875" style="0" customWidth="1"/>
    <col min="2569" max="2569" width="4.28125" style="0" customWidth="1"/>
    <col min="2570" max="2570" width="11.28125" style="0" customWidth="1"/>
    <col min="2571" max="2571" width="10.00390625" style="0" customWidth="1"/>
    <col min="2572" max="2572" width="14.421875" style="0" customWidth="1"/>
    <col min="2573" max="2573" width="9.421875" style="0" customWidth="1"/>
    <col min="2574" max="2574" width="11.28125" style="0" bestFit="1" customWidth="1"/>
    <col min="2584" max="2584" width="12.28125" style="0" customWidth="1"/>
    <col min="2817" max="2821" width="9.140625" style="0" hidden="1" customWidth="1"/>
    <col min="2822" max="2822" width="4.57421875" style="0" customWidth="1"/>
    <col min="2823" max="2823" width="13.28125" style="0" customWidth="1"/>
    <col min="2824" max="2824" width="49.421875" style="0" customWidth="1"/>
    <col min="2825" max="2825" width="4.28125" style="0" customWidth="1"/>
    <col min="2826" max="2826" width="11.28125" style="0" customWidth="1"/>
    <col min="2827" max="2827" width="10.00390625" style="0" customWidth="1"/>
    <col min="2828" max="2828" width="14.421875" style="0" customWidth="1"/>
    <col min="2829" max="2829" width="9.421875" style="0" customWidth="1"/>
    <col min="2830" max="2830" width="11.28125" style="0" bestFit="1" customWidth="1"/>
    <col min="2840" max="2840" width="12.28125" style="0" customWidth="1"/>
    <col min="3073" max="3077" width="9.140625" style="0" hidden="1" customWidth="1"/>
    <col min="3078" max="3078" width="4.57421875" style="0" customWidth="1"/>
    <col min="3079" max="3079" width="13.28125" style="0" customWidth="1"/>
    <col min="3080" max="3080" width="49.421875" style="0" customWidth="1"/>
    <col min="3081" max="3081" width="4.28125" style="0" customWidth="1"/>
    <col min="3082" max="3082" width="11.28125" style="0" customWidth="1"/>
    <col min="3083" max="3083" width="10.00390625" style="0" customWidth="1"/>
    <col min="3084" max="3084" width="14.421875" style="0" customWidth="1"/>
    <col min="3085" max="3085" width="9.421875" style="0" customWidth="1"/>
    <col min="3086" max="3086" width="11.28125" style="0" bestFit="1" customWidth="1"/>
    <col min="3096" max="3096" width="12.28125" style="0" customWidth="1"/>
    <col min="3329" max="3333" width="9.140625" style="0" hidden="1" customWidth="1"/>
    <col min="3334" max="3334" width="4.57421875" style="0" customWidth="1"/>
    <col min="3335" max="3335" width="13.28125" style="0" customWidth="1"/>
    <col min="3336" max="3336" width="49.421875" style="0" customWidth="1"/>
    <col min="3337" max="3337" width="4.28125" style="0" customWidth="1"/>
    <col min="3338" max="3338" width="11.28125" style="0" customWidth="1"/>
    <col min="3339" max="3339" width="10.00390625" style="0" customWidth="1"/>
    <col min="3340" max="3340" width="14.421875" style="0" customWidth="1"/>
    <col min="3341" max="3341" width="9.421875" style="0" customWidth="1"/>
    <col min="3342" max="3342" width="11.28125" style="0" bestFit="1" customWidth="1"/>
    <col min="3352" max="3352" width="12.28125" style="0" customWidth="1"/>
    <col min="3585" max="3589" width="9.140625" style="0" hidden="1" customWidth="1"/>
    <col min="3590" max="3590" width="4.57421875" style="0" customWidth="1"/>
    <col min="3591" max="3591" width="13.28125" style="0" customWidth="1"/>
    <col min="3592" max="3592" width="49.421875" style="0" customWidth="1"/>
    <col min="3593" max="3593" width="4.28125" style="0" customWidth="1"/>
    <col min="3594" max="3594" width="11.28125" style="0" customWidth="1"/>
    <col min="3595" max="3595" width="10.00390625" style="0" customWidth="1"/>
    <col min="3596" max="3596" width="14.421875" style="0" customWidth="1"/>
    <col min="3597" max="3597" width="9.421875" style="0" customWidth="1"/>
    <col min="3598" max="3598" width="11.28125" style="0" bestFit="1" customWidth="1"/>
    <col min="3608" max="3608" width="12.28125" style="0" customWidth="1"/>
    <col min="3841" max="3845" width="9.140625" style="0" hidden="1" customWidth="1"/>
    <col min="3846" max="3846" width="4.57421875" style="0" customWidth="1"/>
    <col min="3847" max="3847" width="13.28125" style="0" customWidth="1"/>
    <col min="3848" max="3848" width="49.421875" style="0" customWidth="1"/>
    <col min="3849" max="3849" width="4.28125" style="0" customWidth="1"/>
    <col min="3850" max="3850" width="11.28125" style="0" customWidth="1"/>
    <col min="3851" max="3851" width="10.00390625" style="0" customWidth="1"/>
    <col min="3852" max="3852" width="14.421875" style="0" customWidth="1"/>
    <col min="3853" max="3853" width="9.421875" style="0" customWidth="1"/>
    <col min="3854" max="3854" width="11.28125" style="0" bestFit="1" customWidth="1"/>
    <col min="3864" max="3864" width="12.28125" style="0" customWidth="1"/>
    <col min="4097" max="4101" width="9.140625" style="0" hidden="1" customWidth="1"/>
    <col min="4102" max="4102" width="4.57421875" style="0" customWidth="1"/>
    <col min="4103" max="4103" width="13.28125" style="0" customWidth="1"/>
    <col min="4104" max="4104" width="49.421875" style="0" customWidth="1"/>
    <col min="4105" max="4105" width="4.28125" style="0" customWidth="1"/>
    <col min="4106" max="4106" width="11.28125" style="0" customWidth="1"/>
    <col min="4107" max="4107" width="10.00390625" style="0" customWidth="1"/>
    <col min="4108" max="4108" width="14.421875" style="0" customWidth="1"/>
    <col min="4109" max="4109" width="9.421875" style="0" customWidth="1"/>
    <col min="4110" max="4110" width="11.28125" style="0" bestFit="1" customWidth="1"/>
    <col min="4120" max="4120" width="12.28125" style="0" customWidth="1"/>
    <col min="4353" max="4357" width="9.140625" style="0" hidden="1" customWidth="1"/>
    <col min="4358" max="4358" width="4.57421875" style="0" customWidth="1"/>
    <col min="4359" max="4359" width="13.28125" style="0" customWidth="1"/>
    <col min="4360" max="4360" width="49.421875" style="0" customWidth="1"/>
    <col min="4361" max="4361" width="4.28125" style="0" customWidth="1"/>
    <col min="4362" max="4362" width="11.28125" style="0" customWidth="1"/>
    <col min="4363" max="4363" width="10.00390625" style="0" customWidth="1"/>
    <col min="4364" max="4364" width="14.421875" style="0" customWidth="1"/>
    <col min="4365" max="4365" width="9.421875" style="0" customWidth="1"/>
    <col min="4366" max="4366" width="11.28125" style="0" bestFit="1" customWidth="1"/>
    <col min="4376" max="4376" width="12.28125" style="0" customWidth="1"/>
    <col min="4609" max="4613" width="9.140625" style="0" hidden="1" customWidth="1"/>
    <col min="4614" max="4614" width="4.57421875" style="0" customWidth="1"/>
    <col min="4615" max="4615" width="13.28125" style="0" customWidth="1"/>
    <col min="4616" max="4616" width="49.421875" style="0" customWidth="1"/>
    <col min="4617" max="4617" width="4.28125" style="0" customWidth="1"/>
    <col min="4618" max="4618" width="11.28125" style="0" customWidth="1"/>
    <col min="4619" max="4619" width="10.00390625" style="0" customWidth="1"/>
    <col min="4620" max="4620" width="14.421875" style="0" customWidth="1"/>
    <col min="4621" max="4621" width="9.421875" style="0" customWidth="1"/>
    <col min="4622" max="4622" width="11.28125" style="0" bestFit="1" customWidth="1"/>
    <col min="4632" max="4632" width="12.28125" style="0" customWidth="1"/>
    <col min="4865" max="4869" width="9.140625" style="0" hidden="1" customWidth="1"/>
    <col min="4870" max="4870" width="4.57421875" style="0" customWidth="1"/>
    <col min="4871" max="4871" width="13.28125" style="0" customWidth="1"/>
    <col min="4872" max="4872" width="49.421875" style="0" customWidth="1"/>
    <col min="4873" max="4873" width="4.28125" style="0" customWidth="1"/>
    <col min="4874" max="4874" width="11.28125" style="0" customWidth="1"/>
    <col min="4875" max="4875" width="10.00390625" style="0" customWidth="1"/>
    <col min="4876" max="4876" width="14.421875" style="0" customWidth="1"/>
    <col min="4877" max="4877" width="9.421875" style="0" customWidth="1"/>
    <col min="4878" max="4878" width="11.28125" style="0" bestFit="1" customWidth="1"/>
    <col min="4888" max="4888" width="12.28125" style="0" customWidth="1"/>
    <col min="5121" max="5125" width="9.140625" style="0" hidden="1" customWidth="1"/>
    <col min="5126" max="5126" width="4.57421875" style="0" customWidth="1"/>
    <col min="5127" max="5127" width="13.28125" style="0" customWidth="1"/>
    <col min="5128" max="5128" width="49.421875" style="0" customWidth="1"/>
    <col min="5129" max="5129" width="4.28125" style="0" customWidth="1"/>
    <col min="5130" max="5130" width="11.28125" style="0" customWidth="1"/>
    <col min="5131" max="5131" width="10.00390625" style="0" customWidth="1"/>
    <col min="5132" max="5132" width="14.421875" style="0" customWidth="1"/>
    <col min="5133" max="5133" width="9.421875" style="0" customWidth="1"/>
    <col min="5134" max="5134" width="11.28125" style="0" bestFit="1" customWidth="1"/>
    <col min="5144" max="5144" width="12.28125" style="0" customWidth="1"/>
    <col min="5377" max="5381" width="9.140625" style="0" hidden="1" customWidth="1"/>
    <col min="5382" max="5382" width="4.57421875" style="0" customWidth="1"/>
    <col min="5383" max="5383" width="13.28125" style="0" customWidth="1"/>
    <col min="5384" max="5384" width="49.421875" style="0" customWidth="1"/>
    <col min="5385" max="5385" width="4.28125" style="0" customWidth="1"/>
    <col min="5386" max="5386" width="11.28125" style="0" customWidth="1"/>
    <col min="5387" max="5387" width="10.00390625" style="0" customWidth="1"/>
    <col min="5388" max="5388" width="14.421875" style="0" customWidth="1"/>
    <col min="5389" max="5389" width="9.421875" style="0" customWidth="1"/>
    <col min="5390" max="5390" width="11.28125" style="0" bestFit="1" customWidth="1"/>
    <col min="5400" max="5400" width="12.28125" style="0" customWidth="1"/>
    <col min="5633" max="5637" width="9.140625" style="0" hidden="1" customWidth="1"/>
    <col min="5638" max="5638" width="4.57421875" style="0" customWidth="1"/>
    <col min="5639" max="5639" width="13.28125" style="0" customWidth="1"/>
    <col min="5640" max="5640" width="49.421875" style="0" customWidth="1"/>
    <col min="5641" max="5641" width="4.28125" style="0" customWidth="1"/>
    <col min="5642" max="5642" width="11.28125" style="0" customWidth="1"/>
    <col min="5643" max="5643" width="10.00390625" style="0" customWidth="1"/>
    <col min="5644" max="5644" width="14.421875" style="0" customWidth="1"/>
    <col min="5645" max="5645" width="9.421875" style="0" customWidth="1"/>
    <col min="5646" max="5646" width="11.28125" style="0" bestFit="1" customWidth="1"/>
    <col min="5656" max="5656" width="12.28125" style="0" customWidth="1"/>
    <col min="5889" max="5893" width="9.140625" style="0" hidden="1" customWidth="1"/>
    <col min="5894" max="5894" width="4.57421875" style="0" customWidth="1"/>
    <col min="5895" max="5895" width="13.28125" style="0" customWidth="1"/>
    <col min="5896" max="5896" width="49.421875" style="0" customWidth="1"/>
    <col min="5897" max="5897" width="4.28125" style="0" customWidth="1"/>
    <col min="5898" max="5898" width="11.28125" style="0" customWidth="1"/>
    <col min="5899" max="5899" width="10.00390625" style="0" customWidth="1"/>
    <col min="5900" max="5900" width="14.421875" style="0" customWidth="1"/>
    <col min="5901" max="5901" width="9.421875" style="0" customWidth="1"/>
    <col min="5902" max="5902" width="11.28125" style="0" bestFit="1" customWidth="1"/>
    <col min="5912" max="5912" width="12.28125" style="0" customWidth="1"/>
    <col min="6145" max="6149" width="9.140625" style="0" hidden="1" customWidth="1"/>
    <col min="6150" max="6150" width="4.57421875" style="0" customWidth="1"/>
    <col min="6151" max="6151" width="13.28125" style="0" customWidth="1"/>
    <col min="6152" max="6152" width="49.421875" style="0" customWidth="1"/>
    <col min="6153" max="6153" width="4.28125" style="0" customWidth="1"/>
    <col min="6154" max="6154" width="11.28125" style="0" customWidth="1"/>
    <col min="6155" max="6155" width="10.00390625" style="0" customWidth="1"/>
    <col min="6156" max="6156" width="14.421875" style="0" customWidth="1"/>
    <col min="6157" max="6157" width="9.421875" style="0" customWidth="1"/>
    <col min="6158" max="6158" width="11.28125" style="0" bestFit="1" customWidth="1"/>
    <col min="6168" max="6168" width="12.28125" style="0" customWidth="1"/>
    <col min="6401" max="6405" width="9.140625" style="0" hidden="1" customWidth="1"/>
    <col min="6406" max="6406" width="4.57421875" style="0" customWidth="1"/>
    <col min="6407" max="6407" width="13.28125" style="0" customWidth="1"/>
    <col min="6408" max="6408" width="49.421875" style="0" customWidth="1"/>
    <col min="6409" max="6409" width="4.28125" style="0" customWidth="1"/>
    <col min="6410" max="6410" width="11.28125" style="0" customWidth="1"/>
    <col min="6411" max="6411" width="10.00390625" style="0" customWidth="1"/>
    <col min="6412" max="6412" width="14.421875" style="0" customWidth="1"/>
    <col min="6413" max="6413" width="9.421875" style="0" customWidth="1"/>
    <col min="6414" max="6414" width="11.28125" style="0" bestFit="1" customWidth="1"/>
    <col min="6424" max="6424" width="12.28125" style="0" customWidth="1"/>
    <col min="6657" max="6661" width="9.140625" style="0" hidden="1" customWidth="1"/>
    <col min="6662" max="6662" width="4.57421875" style="0" customWidth="1"/>
    <col min="6663" max="6663" width="13.28125" style="0" customWidth="1"/>
    <col min="6664" max="6664" width="49.421875" style="0" customWidth="1"/>
    <col min="6665" max="6665" width="4.28125" style="0" customWidth="1"/>
    <col min="6666" max="6666" width="11.28125" style="0" customWidth="1"/>
    <col min="6667" max="6667" width="10.00390625" style="0" customWidth="1"/>
    <col min="6668" max="6668" width="14.421875" style="0" customWidth="1"/>
    <col min="6669" max="6669" width="9.421875" style="0" customWidth="1"/>
    <col min="6670" max="6670" width="11.28125" style="0" bestFit="1" customWidth="1"/>
    <col min="6680" max="6680" width="12.28125" style="0" customWidth="1"/>
    <col min="6913" max="6917" width="9.140625" style="0" hidden="1" customWidth="1"/>
    <col min="6918" max="6918" width="4.57421875" style="0" customWidth="1"/>
    <col min="6919" max="6919" width="13.28125" style="0" customWidth="1"/>
    <col min="6920" max="6920" width="49.421875" style="0" customWidth="1"/>
    <col min="6921" max="6921" width="4.28125" style="0" customWidth="1"/>
    <col min="6922" max="6922" width="11.28125" style="0" customWidth="1"/>
    <col min="6923" max="6923" width="10.00390625" style="0" customWidth="1"/>
    <col min="6924" max="6924" width="14.421875" style="0" customWidth="1"/>
    <col min="6925" max="6925" width="9.421875" style="0" customWidth="1"/>
    <col min="6926" max="6926" width="11.28125" style="0" bestFit="1" customWidth="1"/>
    <col min="6936" max="6936" width="12.28125" style="0" customWidth="1"/>
    <col min="7169" max="7173" width="9.140625" style="0" hidden="1" customWidth="1"/>
    <col min="7174" max="7174" width="4.57421875" style="0" customWidth="1"/>
    <col min="7175" max="7175" width="13.28125" style="0" customWidth="1"/>
    <col min="7176" max="7176" width="49.421875" style="0" customWidth="1"/>
    <col min="7177" max="7177" width="4.28125" style="0" customWidth="1"/>
    <col min="7178" max="7178" width="11.28125" style="0" customWidth="1"/>
    <col min="7179" max="7179" width="10.00390625" style="0" customWidth="1"/>
    <col min="7180" max="7180" width="14.421875" style="0" customWidth="1"/>
    <col min="7181" max="7181" width="9.421875" style="0" customWidth="1"/>
    <col min="7182" max="7182" width="11.28125" style="0" bestFit="1" customWidth="1"/>
    <col min="7192" max="7192" width="12.28125" style="0" customWidth="1"/>
    <col min="7425" max="7429" width="9.140625" style="0" hidden="1" customWidth="1"/>
    <col min="7430" max="7430" width="4.57421875" style="0" customWidth="1"/>
    <col min="7431" max="7431" width="13.28125" style="0" customWidth="1"/>
    <col min="7432" max="7432" width="49.421875" style="0" customWidth="1"/>
    <col min="7433" max="7433" width="4.28125" style="0" customWidth="1"/>
    <col min="7434" max="7434" width="11.28125" style="0" customWidth="1"/>
    <col min="7435" max="7435" width="10.00390625" style="0" customWidth="1"/>
    <col min="7436" max="7436" width="14.421875" style="0" customWidth="1"/>
    <col min="7437" max="7437" width="9.421875" style="0" customWidth="1"/>
    <col min="7438" max="7438" width="11.28125" style="0" bestFit="1" customWidth="1"/>
    <col min="7448" max="7448" width="12.28125" style="0" customWidth="1"/>
    <col min="7681" max="7685" width="9.140625" style="0" hidden="1" customWidth="1"/>
    <col min="7686" max="7686" width="4.57421875" style="0" customWidth="1"/>
    <col min="7687" max="7687" width="13.28125" style="0" customWidth="1"/>
    <col min="7688" max="7688" width="49.421875" style="0" customWidth="1"/>
    <col min="7689" max="7689" width="4.28125" style="0" customWidth="1"/>
    <col min="7690" max="7690" width="11.28125" style="0" customWidth="1"/>
    <col min="7691" max="7691" width="10.00390625" style="0" customWidth="1"/>
    <col min="7692" max="7692" width="14.421875" style="0" customWidth="1"/>
    <col min="7693" max="7693" width="9.421875" style="0" customWidth="1"/>
    <col min="7694" max="7694" width="11.28125" style="0" bestFit="1" customWidth="1"/>
    <col min="7704" max="7704" width="12.28125" style="0" customWidth="1"/>
    <col min="7937" max="7941" width="9.140625" style="0" hidden="1" customWidth="1"/>
    <col min="7942" max="7942" width="4.57421875" style="0" customWidth="1"/>
    <col min="7943" max="7943" width="13.28125" style="0" customWidth="1"/>
    <col min="7944" max="7944" width="49.421875" style="0" customWidth="1"/>
    <col min="7945" max="7945" width="4.28125" style="0" customWidth="1"/>
    <col min="7946" max="7946" width="11.28125" style="0" customWidth="1"/>
    <col min="7947" max="7947" width="10.00390625" style="0" customWidth="1"/>
    <col min="7948" max="7948" width="14.421875" style="0" customWidth="1"/>
    <col min="7949" max="7949" width="9.421875" style="0" customWidth="1"/>
    <col min="7950" max="7950" width="11.28125" style="0" bestFit="1" customWidth="1"/>
    <col min="7960" max="7960" width="12.28125" style="0" customWidth="1"/>
    <col min="8193" max="8197" width="9.140625" style="0" hidden="1" customWidth="1"/>
    <col min="8198" max="8198" width="4.57421875" style="0" customWidth="1"/>
    <col min="8199" max="8199" width="13.28125" style="0" customWidth="1"/>
    <col min="8200" max="8200" width="49.421875" style="0" customWidth="1"/>
    <col min="8201" max="8201" width="4.28125" style="0" customWidth="1"/>
    <col min="8202" max="8202" width="11.28125" style="0" customWidth="1"/>
    <col min="8203" max="8203" width="10.00390625" style="0" customWidth="1"/>
    <col min="8204" max="8204" width="14.421875" style="0" customWidth="1"/>
    <col min="8205" max="8205" width="9.421875" style="0" customWidth="1"/>
    <col min="8206" max="8206" width="11.28125" style="0" bestFit="1" customWidth="1"/>
    <col min="8216" max="8216" width="12.28125" style="0" customWidth="1"/>
    <col min="8449" max="8453" width="9.140625" style="0" hidden="1" customWidth="1"/>
    <col min="8454" max="8454" width="4.57421875" style="0" customWidth="1"/>
    <col min="8455" max="8455" width="13.28125" style="0" customWidth="1"/>
    <col min="8456" max="8456" width="49.421875" style="0" customWidth="1"/>
    <col min="8457" max="8457" width="4.28125" style="0" customWidth="1"/>
    <col min="8458" max="8458" width="11.28125" style="0" customWidth="1"/>
    <col min="8459" max="8459" width="10.00390625" style="0" customWidth="1"/>
    <col min="8460" max="8460" width="14.421875" style="0" customWidth="1"/>
    <col min="8461" max="8461" width="9.421875" style="0" customWidth="1"/>
    <col min="8462" max="8462" width="11.28125" style="0" bestFit="1" customWidth="1"/>
    <col min="8472" max="8472" width="12.28125" style="0" customWidth="1"/>
    <col min="8705" max="8709" width="9.140625" style="0" hidden="1" customWidth="1"/>
    <col min="8710" max="8710" width="4.57421875" style="0" customWidth="1"/>
    <col min="8711" max="8711" width="13.28125" style="0" customWidth="1"/>
    <col min="8712" max="8712" width="49.421875" style="0" customWidth="1"/>
    <col min="8713" max="8713" width="4.28125" style="0" customWidth="1"/>
    <col min="8714" max="8714" width="11.28125" style="0" customWidth="1"/>
    <col min="8715" max="8715" width="10.00390625" style="0" customWidth="1"/>
    <col min="8716" max="8716" width="14.421875" style="0" customWidth="1"/>
    <col min="8717" max="8717" width="9.421875" style="0" customWidth="1"/>
    <col min="8718" max="8718" width="11.28125" style="0" bestFit="1" customWidth="1"/>
    <col min="8728" max="8728" width="12.28125" style="0" customWidth="1"/>
    <col min="8961" max="8965" width="9.140625" style="0" hidden="1" customWidth="1"/>
    <col min="8966" max="8966" width="4.57421875" style="0" customWidth="1"/>
    <col min="8967" max="8967" width="13.28125" style="0" customWidth="1"/>
    <col min="8968" max="8968" width="49.421875" style="0" customWidth="1"/>
    <col min="8969" max="8969" width="4.28125" style="0" customWidth="1"/>
    <col min="8970" max="8970" width="11.28125" style="0" customWidth="1"/>
    <col min="8971" max="8971" width="10.00390625" style="0" customWidth="1"/>
    <col min="8972" max="8972" width="14.421875" style="0" customWidth="1"/>
    <col min="8973" max="8973" width="9.421875" style="0" customWidth="1"/>
    <col min="8974" max="8974" width="11.28125" style="0" bestFit="1" customWidth="1"/>
    <col min="8984" max="8984" width="12.28125" style="0" customWidth="1"/>
    <col min="9217" max="9221" width="9.140625" style="0" hidden="1" customWidth="1"/>
    <col min="9222" max="9222" width="4.57421875" style="0" customWidth="1"/>
    <col min="9223" max="9223" width="13.28125" style="0" customWidth="1"/>
    <col min="9224" max="9224" width="49.421875" style="0" customWidth="1"/>
    <col min="9225" max="9225" width="4.28125" style="0" customWidth="1"/>
    <col min="9226" max="9226" width="11.28125" style="0" customWidth="1"/>
    <col min="9227" max="9227" width="10.00390625" style="0" customWidth="1"/>
    <col min="9228" max="9228" width="14.421875" style="0" customWidth="1"/>
    <col min="9229" max="9229" width="9.421875" style="0" customWidth="1"/>
    <col min="9230" max="9230" width="11.28125" style="0" bestFit="1" customWidth="1"/>
    <col min="9240" max="9240" width="12.28125" style="0" customWidth="1"/>
    <col min="9473" max="9477" width="9.140625" style="0" hidden="1" customWidth="1"/>
    <col min="9478" max="9478" width="4.57421875" style="0" customWidth="1"/>
    <col min="9479" max="9479" width="13.28125" style="0" customWidth="1"/>
    <col min="9480" max="9480" width="49.421875" style="0" customWidth="1"/>
    <col min="9481" max="9481" width="4.28125" style="0" customWidth="1"/>
    <col min="9482" max="9482" width="11.28125" style="0" customWidth="1"/>
    <col min="9483" max="9483" width="10.00390625" style="0" customWidth="1"/>
    <col min="9484" max="9484" width="14.421875" style="0" customWidth="1"/>
    <col min="9485" max="9485" width="9.421875" style="0" customWidth="1"/>
    <col min="9486" max="9486" width="11.28125" style="0" bestFit="1" customWidth="1"/>
    <col min="9496" max="9496" width="12.28125" style="0" customWidth="1"/>
    <col min="9729" max="9733" width="9.140625" style="0" hidden="1" customWidth="1"/>
    <col min="9734" max="9734" width="4.57421875" style="0" customWidth="1"/>
    <col min="9735" max="9735" width="13.28125" style="0" customWidth="1"/>
    <col min="9736" max="9736" width="49.421875" style="0" customWidth="1"/>
    <col min="9737" max="9737" width="4.28125" style="0" customWidth="1"/>
    <col min="9738" max="9738" width="11.28125" style="0" customWidth="1"/>
    <col min="9739" max="9739" width="10.00390625" style="0" customWidth="1"/>
    <col min="9740" max="9740" width="14.421875" style="0" customWidth="1"/>
    <col min="9741" max="9741" width="9.421875" style="0" customWidth="1"/>
    <col min="9742" max="9742" width="11.28125" style="0" bestFit="1" customWidth="1"/>
    <col min="9752" max="9752" width="12.28125" style="0" customWidth="1"/>
    <col min="9985" max="9989" width="9.140625" style="0" hidden="1" customWidth="1"/>
    <col min="9990" max="9990" width="4.57421875" style="0" customWidth="1"/>
    <col min="9991" max="9991" width="13.28125" style="0" customWidth="1"/>
    <col min="9992" max="9992" width="49.421875" style="0" customWidth="1"/>
    <col min="9993" max="9993" width="4.28125" style="0" customWidth="1"/>
    <col min="9994" max="9994" width="11.28125" style="0" customWidth="1"/>
    <col min="9995" max="9995" width="10.00390625" style="0" customWidth="1"/>
    <col min="9996" max="9996" width="14.421875" style="0" customWidth="1"/>
    <col min="9997" max="9997" width="9.421875" style="0" customWidth="1"/>
    <col min="9998" max="9998" width="11.28125" style="0" bestFit="1" customWidth="1"/>
    <col min="10008" max="10008" width="12.28125" style="0" customWidth="1"/>
    <col min="10241" max="10245" width="9.140625" style="0" hidden="1" customWidth="1"/>
    <col min="10246" max="10246" width="4.57421875" style="0" customWidth="1"/>
    <col min="10247" max="10247" width="13.28125" style="0" customWidth="1"/>
    <col min="10248" max="10248" width="49.421875" style="0" customWidth="1"/>
    <col min="10249" max="10249" width="4.28125" style="0" customWidth="1"/>
    <col min="10250" max="10250" width="11.28125" style="0" customWidth="1"/>
    <col min="10251" max="10251" width="10.00390625" style="0" customWidth="1"/>
    <col min="10252" max="10252" width="14.421875" style="0" customWidth="1"/>
    <col min="10253" max="10253" width="9.421875" style="0" customWidth="1"/>
    <col min="10254" max="10254" width="11.28125" style="0" bestFit="1" customWidth="1"/>
    <col min="10264" max="10264" width="12.28125" style="0" customWidth="1"/>
    <col min="10497" max="10501" width="9.140625" style="0" hidden="1" customWidth="1"/>
    <col min="10502" max="10502" width="4.57421875" style="0" customWidth="1"/>
    <col min="10503" max="10503" width="13.28125" style="0" customWidth="1"/>
    <col min="10504" max="10504" width="49.421875" style="0" customWidth="1"/>
    <col min="10505" max="10505" width="4.28125" style="0" customWidth="1"/>
    <col min="10506" max="10506" width="11.28125" style="0" customWidth="1"/>
    <col min="10507" max="10507" width="10.00390625" style="0" customWidth="1"/>
    <col min="10508" max="10508" width="14.421875" style="0" customWidth="1"/>
    <col min="10509" max="10509" width="9.421875" style="0" customWidth="1"/>
    <col min="10510" max="10510" width="11.28125" style="0" bestFit="1" customWidth="1"/>
    <col min="10520" max="10520" width="12.28125" style="0" customWidth="1"/>
    <col min="10753" max="10757" width="9.140625" style="0" hidden="1" customWidth="1"/>
    <col min="10758" max="10758" width="4.57421875" style="0" customWidth="1"/>
    <col min="10759" max="10759" width="13.28125" style="0" customWidth="1"/>
    <col min="10760" max="10760" width="49.421875" style="0" customWidth="1"/>
    <col min="10761" max="10761" width="4.28125" style="0" customWidth="1"/>
    <col min="10762" max="10762" width="11.28125" style="0" customWidth="1"/>
    <col min="10763" max="10763" width="10.00390625" style="0" customWidth="1"/>
    <col min="10764" max="10764" width="14.421875" style="0" customWidth="1"/>
    <col min="10765" max="10765" width="9.421875" style="0" customWidth="1"/>
    <col min="10766" max="10766" width="11.28125" style="0" bestFit="1" customWidth="1"/>
    <col min="10776" max="10776" width="12.28125" style="0" customWidth="1"/>
    <col min="11009" max="11013" width="9.140625" style="0" hidden="1" customWidth="1"/>
    <col min="11014" max="11014" width="4.57421875" style="0" customWidth="1"/>
    <col min="11015" max="11015" width="13.28125" style="0" customWidth="1"/>
    <col min="11016" max="11016" width="49.421875" style="0" customWidth="1"/>
    <col min="11017" max="11017" width="4.28125" style="0" customWidth="1"/>
    <col min="11018" max="11018" width="11.28125" style="0" customWidth="1"/>
    <col min="11019" max="11019" width="10.00390625" style="0" customWidth="1"/>
    <col min="11020" max="11020" width="14.421875" style="0" customWidth="1"/>
    <col min="11021" max="11021" width="9.421875" style="0" customWidth="1"/>
    <col min="11022" max="11022" width="11.28125" style="0" bestFit="1" customWidth="1"/>
    <col min="11032" max="11032" width="12.28125" style="0" customWidth="1"/>
    <col min="11265" max="11269" width="9.140625" style="0" hidden="1" customWidth="1"/>
    <col min="11270" max="11270" width="4.57421875" style="0" customWidth="1"/>
    <col min="11271" max="11271" width="13.28125" style="0" customWidth="1"/>
    <col min="11272" max="11272" width="49.421875" style="0" customWidth="1"/>
    <col min="11273" max="11273" width="4.28125" style="0" customWidth="1"/>
    <col min="11274" max="11274" width="11.28125" style="0" customWidth="1"/>
    <col min="11275" max="11275" width="10.00390625" style="0" customWidth="1"/>
    <col min="11276" max="11276" width="14.421875" style="0" customWidth="1"/>
    <col min="11277" max="11277" width="9.421875" style="0" customWidth="1"/>
    <col min="11278" max="11278" width="11.28125" style="0" bestFit="1" customWidth="1"/>
    <col min="11288" max="11288" width="12.28125" style="0" customWidth="1"/>
    <col min="11521" max="11525" width="9.140625" style="0" hidden="1" customWidth="1"/>
    <col min="11526" max="11526" width="4.57421875" style="0" customWidth="1"/>
    <col min="11527" max="11527" width="13.28125" style="0" customWidth="1"/>
    <col min="11528" max="11528" width="49.421875" style="0" customWidth="1"/>
    <col min="11529" max="11529" width="4.28125" style="0" customWidth="1"/>
    <col min="11530" max="11530" width="11.28125" style="0" customWidth="1"/>
    <col min="11531" max="11531" width="10.00390625" style="0" customWidth="1"/>
    <col min="11532" max="11532" width="14.421875" style="0" customWidth="1"/>
    <col min="11533" max="11533" width="9.421875" style="0" customWidth="1"/>
    <col min="11534" max="11534" width="11.28125" style="0" bestFit="1" customWidth="1"/>
    <col min="11544" max="11544" width="12.28125" style="0" customWidth="1"/>
    <col min="11777" max="11781" width="9.140625" style="0" hidden="1" customWidth="1"/>
    <col min="11782" max="11782" width="4.57421875" style="0" customWidth="1"/>
    <col min="11783" max="11783" width="13.28125" style="0" customWidth="1"/>
    <col min="11784" max="11784" width="49.421875" style="0" customWidth="1"/>
    <col min="11785" max="11785" width="4.28125" style="0" customWidth="1"/>
    <col min="11786" max="11786" width="11.28125" style="0" customWidth="1"/>
    <col min="11787" max="11787" width="10.00390625" style="0" customWidth="1"/>
    <col min="11788" max="11788" width="14.421875" style="0" customWidth="1"/>
    <col min="11789" max="11789" width="9.421875" style="0" customWidth="1"/>
    <col min="11790" max="11790" width="11.28125" style="0" bestFit="1" customWidth="1"/>
    <col min="11800" max="11800" width="12.28125" style="0" customWidth="1"/>
    <col min="12033" max="12037" width="9.140625" style="0" hidden="1" customWidth="1"/>
    <col min="12038" max="12038" width="4.57421875" style="0" customWidth="1"/>
    <col min="12039" max="12039" width="13.28125" style="0" customWidth="1"/>
    <col min="12040" max="12040" width="49.421875" style="0" customWidth="1"/>
    <col min="12041" max="12041" width="4.28125" style="0" customWidth="1"/>
    <col min="12042" max="12042" width="11.28125" style="0" customWidth="1"/>
    <col min="12043" max="12043" width="10.00390625" style="0" customWidth="1"/>
    <col min="12044" max="12044" width="14.421875" style="0" customWidth="1"/>
    <col min="12045" max="12045" width="9.421875" style="0" customWidth="1"/>
    <col min="12046" max="12046" width="11.28125" style="0" bestFit="1" customWidth="1"/>
    <col min="12056" max="12056" width="12.28125" style="0" customWidth="1"/>
    <col min="12289" max="12293" width="9.140625" style="0" hidden="1" customWidth="1"/>
    <col min="12294" max="12294" width="4.57421875" style="0" customWidth="1"/>
    <col min="12295" max="12295" width="13.28125" style="0" customWidth="1"/>
    <col min="12296" max="12296" width="49.421875" style="0" customWidth="1"/>
    <col min="12297" max="12297" width="4.28125" style="0" customWidth="1"/>
    <col min="12298" max="12298" width="11.28125" style="0" customWidth="1"/>
    <col min="12299" max="12299" width="10.00390625" style="0" customWidth="1"/>
    <col min="12300" max="12300" width="14.421875" style="0" customWidth="1"/>
    <col min="12301" max="12301" width="9.421875" style="0" customWidth="1"/>
    <col min="12302" max="12302" width="11.28125" style="0" bestFit="1" customWidth="1"/>
    <col min="12312" max="12312" width="12.28125" style="0" customWidth="1"/>
    <col min="12545" max="12549" width="9.140625" style="0" hidden="1" customWidth="1"/>
    <col min="12550" max="12550" width="4.57421875" style="0" customWidth="1"/>
    <col min="12551" max="12551" width="13.28125" style="0" customWidth="1"/>
    <col min="12552" max="12552" width="49.421875" style="0" customWidth="1"/>
    <col min="12553" max="12553" width="4.28125" style="0" customWidth="1"/>
    <col min="12554" max="12554" width="11.28125" style="0" customWidth="1"/>
    <col min="12555" max="12555" width="10.00390625" style="0" customWidth="1"/>
    <col min="12556" max="12556" width="14.421875" style="0" customWidth="1"/>
    <col min="12557" max="12557" width="9.421875" style="0" customWidth="1"/>
    <col min="12558" max="12558" width="11.28125" style="0" bestFit="1" customWidth="1"/>
    <col min="12568" max="12568" width="12.28125" style="0" customWidth="1"/>
    <col min="12801" max="12805" width="9.140625" style="0" hidden="1" customWidth="1"/>
    <col min="12806" max="12806" width="4.57421875" style="0" customWidth="1"/>
    <col min="12807" max="12807" width="13.28125" style="0" customWidth="1"/>
    <col min="12808" max="12808" width="49.421875" style="0" customWidth="1"/>
    <col min="12809" max="12809" width="4.28125" style="0" customWidth="1"/>
    <col min="12810" max="12810" width="11.28125" style="0" customWidth="1"/>
    <col min="12811" max="12811" width="10.00390625" style="0" customWidth="1"/>
    <col min="12812" max="12812" width="14.421875" style="0" customWidth="1"/>
    <col min="12813" max="12813" width="9.421875" style="0" customWidth="1"/>
    <col min="12814" max="12814" width="11.28125" style="0" bestFit="1" customWidth="1"/>
    <col min="12824" max="12824" width="12.28125" style="0" customWidth="1"/>
    <col min="13057" max="13061" width="9.140625" style="0" hidden="1" customWidth="1"/>
    <col min="13062" max="13062" width="4.57421875" style="0" customWidth="1"/>
    <col min="13063" max="13063" width="13.28125" style="0" customWidth="1"/>
    <col min="13064" max="13064" width="49.421875" style="0" customWidth="1"/>
    <col min="13065" max="13065" width="4.28125" style="0" customWidth="1"/>
    <col min="13066" max="13066" width="11.28125" style="0" customWidth="1"/>
    <col min="13067" max="13067" width="10.00390625" style="0" customWidth="1"/>
    <col min="13068" max="13068" width="14.421875" style="0" customWidth="1"/>
    <col min="13069" max="13069" width="9.421875" style="0" customWidth="1"/>
    <col min="13070" max="13070" width="11.28125" style="0" bestFit="1" customWidth="1"/>
    <col min="13080" max="13080" width="12.28125" style="0" customWidth="1"/>
    <col min="13313" max="13317" width="9.140625" style="0" hidden="1" customWidth="1"/>
    <col min="13318" max="13318" width="4.57421875" style="0" customWidth="1"/>
    <col min="13319" max="13319" width="13.28125" style="0" customWidth="1"/>
    <col min="13320" max="13320" width="49.421875" style="0" customWidth="1"/>
    <col min="13321" max="13321" width="4.28125" style="0" customWidth="1"/>
    <col min="13322" max="13322" width="11.28125" style="0" customWidth="1"/>
    <col min="13323" max="13323" width="10.00390625" style="0" customWidth="1"/>
    <col min="13324" max="13324" width="14.421875" style="0" customWidth="1"/>
    <col min="13325" max="13325" width="9.421875" style="0" customWidth="1"/>
    <col min="13326" max="13326" width="11.28125" style="0" bestFit="1" customWidth="1"/>
    <col min="13336" max="13336" width="12.28125" style="0" customWidth="1"/>
    <col min="13569" max="13573" width="9.140625" style="0" hidden="1" customWidth="1"/>
    <col min="13574" max="13574" width="4.57421875" style="0" customWidth="1"/>
    <col min="13575" max="13575" width="13.28125" style="0" customWidth="1"/>
    <col min="13576" max="13576" width="49.421875" style="0" customWidth="1"/>
    <col min="13577" max="13577" width="4.28125" style="0" customWidth="1"/>
    <col min="13578" max="13578" width="11.28125" style="0" customWidth="1"/>
    <col min="13579" max="13579" width="10.00390625" style="0" customWidth="1"/>
    <col min="13580" max="13580" width="14.421875" style="0" customWidth="1"/>
    <col min="13581" max="13581" width="9.421875" style="0" customWidth="1"/>
    <col min="13582" max="13582" width="11.28125" style="0" bestFit="1" customWidth="1"/>
    <col min="13592" max="13592" width="12.28125" style="0" customWidth="1"/>
    <col min="13825" max="13829" width="9.140625" style="0" hidden="1" customWidth="1"/>
    <col min="13830" max="13830" width="4.57421875" style="0" customWidth="1"/>
    <col min="13831" max="13831" width="13.28125" style="0" customWidth="1"/>
    <col min="13832" max="13832" width="49.421875" style="0" customWidth="1"/>
    <col min="13833" max="13833" width="4.28125" style="0" customWidth="1"/>
    <col min="13834" max="13834" width="11.28125" style="0" customWidth="1"/>
    <col min="13835" max="13835" width="10.00390625" style="0" customWidth="1"/>
    <col min="13836" max="13836" width="14.421875" style="0" customWidth="1"/>
    <col min="13837" max="13837" width="9.421875" style="0" customWidth="1"/>
    <col min="13838" max="13838" width="11.28125" style="0" bestFit="1" customWidth="1"/>
    <col min="13848" max="13848" width="12.28125" style="0" customWidth="1"/>
    <col min="14081" max="14085" width="9.140625" style="0" hidden="1" customWidth="1"/>
    <col min="14086" max="14086" width="4.57421875" style="0" customWidth="1"/>
    <col min="14087" max="14087" width="13.28125" style="0" customWidth="1"/>
    <col min="14088" max="14088" width="49.421875" style="0" customWidth="1"/>
    <col min="14089" max="14089" width="4.28125" style="0" customWidth="1"/>
    <col min="14090" max="14090" width="11.28125" style="0" customWidth="1"/>
    <col min="14091" max="14091" width="10.00390625" style="0" customWidth="1"/>
    <col min="14092" max="14092" width="14.421875" style="0" customWidth="1"/>
    <col min="14093" max="14093" width="9.421875" style="0" customWidth="1"/>
    <col min="14094" max="14094" width="11.28125" style="0" bestFit="1" customWidth="1"/>
    <col min="14104" max="14104" width="12.28125" style="0" customWidth="1"/>
    <col min="14337" max="14341" width="9.140625" style="0" hidden="1" customWidth="1"/>
    <col min="14342" max="14342" width="4.57421875" style="0" customWidth="1"/>
    <col min="14343" max="14343" width="13.28125" style="0" customWidth="1"/>
    <col min="14344" max="14344" width="49.421875" style="0" customWidth="1"/>
    <col min="14345" max="14345" width="4.28125" style="0" customWidth="1"/>
    <col min="14346" max="14346" width="11.28125" style="0" customWidth="1"/>
    <col min="14347" max="14347" width="10.00390625" style="0" customWidth="1"/>
    <col min="14348" max="14348" width="14.421875" style="0" customWidth="1"/>
    <col min="14349" max="14349" width="9.421875" style="0" customWidth="1"/>
    <col min="14350" max="14350" width="11.28125" style="0" bestFit="1" customWidth="1"/>
    <col min="14360" max="14360" width="12.28125" style="0" customWidth="1"/>
    <col min="14593" max="14597" width="9.140625" style="0" hidden="1" customWidth="1"/>
    <col min="14598" max="14598" width="4.57421875" style="0" customWidth="1"/>
    <col min="14599" max="14599" width="13.28125" style="0" customWidth="1"/>
    <col min="14600" max="14600" width="49.421875" style="0" customWidth="1"/>
    <col min="14601" max="14601" width="4.28125" style="0" customWidth="1"/>
    <col min="14602" max="14602" width="11.28125" style="0" customWidth="1"/>
    <col min="14603" max="14603" width="10.00390625" style="0" customWidth="1"/>
    <col min="14604" max="14604" width="14.421875" style="0" customWidth="1"/>
    <col min="14605" max="14605" width="9.421875" style="0" customWidth="1"/>
    <col min="14606" max="14606" width="11.28125" style="0" bestFit="1" customWidth="1"/>
    <col min="14616" max="14616" width="12.28125" style="0" customWidth="1"/>
    <col min="14849" max="14853" width="9.140625" style="0" hidden="1" customWidth="1"/>
    <col min="14854" max="14854" width="4.57421875" style="0" customWidth="1"/>
    <col min="14855" max="14855" width="13.28125" style="0" customWidth="1"/>
    <col min="14856" max="14856" width="49.421875" style="0" customWidth="1"/>
    <col min="14857" max="14857" width="4.28125" style="0" customWidth="1"/>
    <col min="14858" max="14858" width="11.28125" style="0" customWidth="1"/>
    <col min="14859" max="14859" width="10.00390625" style="0" customWidth="1"/>
    <col min="14860" max="14860" width="14.421875" style="0" customWidth="1"/>
    <col min="14861" max="14861" width="9.421875" style="0" customWidth="1"/>
    <col min="14862" max="14862" width="11.28125" style="0" bestFit="1" customWidth="1"/>
    <col min="14872" max="14872" width="12.28125" style="0" customWidth="1"/>
    <col min="15105" max="15109" width="9.140625" style="0" hidden="1" customWidth="1"/>
    <col min="15110" max="15110" width="4.57421875" style="0" customWidth="1"/>
    <col min="15111" max="15111" width="13.28125" style="0" customWidth="1"/>
    <col min="15112" max="15112" width="49.421875" style="0" customWidth="1"/>
    <col min="15113" max="15113" width="4.28125" style="0" customWidth="1"/>
    <col min="15114" max="15114" width="11.28125" style="0" customWidth="1"/>
    <col min="15115" max="15115" width="10.00390625" style="0" customWidth="1"/>
    <col min="15116" max="15116" width="14.421875" style="0" customWidth="1"/>
    <col min="15117" max="15117" width="9.421875" style="0" customWidth="1"/>
    <col min="15118" max="15118" width="11.28125" style="0" bestFit="1" customWidth="1"/>
    <col min="15128" max="15128" width="12.28125" style="0" customWidth="1"/>
    <col min="15361" max="15365" width="9.140625" style="0" hidden="1" customWidth="1"/>
    <col min="15366" max="15366" width="4.57421875" style="0" customWidth="1"/>
    <col min="15367" max="15367" width="13.28125" style="0" customWidth="1"/>
    <col min="15368" max="15368" width="49.421875" style="0" customWidth="1"/>
    <col min="15369" max="15369" width="4.28125" style="0" customWidth="1"/>
    <col min="15370" max="15370" width="11.28125" style="0" customWidth="1"/>
    <col min="15371" max="15371" width="10.00390625" style="0" customWidth="1"/>
    <col min="15372" max="15372" width="14.421875" style="0" customWidth="1"/>
    <col min="15373" max="15373" width="9.421875" style="0" customWidth="1"/>
    <col min="15374" max="15374" width="11.28125" style="0" bestFit="1" customWidth="1"/>
    <col min="15384" max="15384" width="12.28125" style="0" customWidth="1"/>
    <col min="15617" max="15621" width="9.140625" style="0" hidden="1" customWidth="1"/>
    <col min="15622" max="15622" width="4.57421875" style="0" customWidth="1"/>
    <col min="15623" max="15623" width="13.28125" style="0" customWidth="1"/>
    <col min="15624" max="15624" width="49.421875" style="0" customWidth="1"/>
    <col min="15625" max="15625" width="4.28125" style="0" customWidth="1"/>
    <col min="15626" max="15626" width="11.28125" style="0" customWidth="1"/>
    <col min="15627" max="15627" width="10.00390625" style="0" customWidth="1"/>
    <col min="15628" max="15628" width="14.421875" style="0" customWidth="1"/>
    <col min="15629" max="15629" width="9.421875" style="0" customWidth="1"/>
    <col min="15630" max="15630" width="11.28125" style="0" bestFit="1" customWidth="1"/>
    <col min="15640" max="15640" width="12.28125" style="0" customWidth="1"/>
    <col min="15873" max="15877" width="9.140625" style="0" hidden="1" customWidth="1"/>
    <col min="15878" max="15878" width="4.57421875" style="0" customWidth="1"/>
    <col min="15879" max="15879" width="13.28125" style="0" customWidth="1"/>
    <col min="15880" max="15880" width="49.421875" style="0" customWidth="1"/>
    <col min="15881" max="15881" width="4.28125" style="0" customWidth="1"/>
    <col min="15882" max="15882" width="11.28125" style="0" customWidth="1"/>
    <col min="15883" max="15883" width="10.00390625" style="0" customWidth="1"/>
    <col min="15884" max="15884" width="14.421875" style="0" customWidth="1"/>
    <col min="15885" max="15885" width="9.421875" style="0" customWidth="1"/>
    <col min="15886" max="15886" width="11.28125" style="0" bestFit="1" customWidth="1"/>
    <col min="15896" max="15896" width="12.28125" style="0" customWidth="1"/>
    <col min="16129" max="16133" width="9.140625" style="0" hidden="1" customWidth="1"/>
    <col min="16134" max="16134" width="4.57421875" style="0" customWidth="1"/>
    <col min="16135" max="16135" width="13.28125" style="0" customWidth="1"/>
    <col min="16136" max="16136" width="49.421875" style="0" customWidth="1"/>
    <col min="16137" max="16137" width="4.28125" style="0" customWidth="1"/>
    <col min="16138" max="16138" width="11.28125" style="0" customWidth="1"/>
    <col min="16139" max="16139" width="10.00390625" style="0" customWidth="1"/>
    <col min="16140" max="16140" width="14.421875" style="0" customWidth="1"/>
    <col min="16141" max="16141" width="9.421875" style="0" customWidth="1"/>
    <col min="16142" max="16142" width="11.28125" style="0" bestFit="1" customWidth="1"/>
    <col min="16152" max="16152" width="12.28125" style="0" customWidth="1"/>
  </cols>
  <sheetData>
    <row r="1" spans="6:12" ht="15">
      <c r="F1" s="450" t="s">
        <v>2378</v>
      </c>
      <c r="G1" s="450"/>
      <c r="H1" s="450"/>
      <c r="I1" s="450"/>
      <c r="J1" s="450"/>
      <c r="K1" s="450"/>
      <c r="L1" s="450"/>
    </row>
    <row r="2" spans="7:12" ht="22.5" customHeight="1">
      <c r="G2" s="440" t="s">
        <v>1055</v>
      </c>
      <c r="H2" s="440"/>
      <c r="I2" s="440"/>
      <c r="J2" s="440"/>
      <c r="K2" s="440"/>
      <c r="L2" s="440"/>
    </row>
    <row r="3" ht="15">
      <c r="G3" s="144" t="s">
        <v>1582</v>
      </c>
    </row>
    <row r="4" spans="7:12" ht="15">
      <c r="G4" s="145" t="s">
        <v>1059</v>
      </c>
      <c r="L4" s="146">
        <f>L15</f>
        <v>0</v>
      </c>
    </row>
    <row r="5" spans="1:12" ht="15">
      <c r="A5" s="153"/>
      <c r="B5" s="153"/>
      <c r="C5" s="153"/>
      <c r="D5" s="153"/>
      <c r="E5" s="153"/>
      <c r="F5" s="154"/>
      <c r="G5" s="155" t="s">
        <v>2029</v>
      </c>
      <c r="H5" s="156"/>
      <c r="I5" s="157"/>
      <c r="J5" s="158"/>
      <c r="K5" s="159"/>
      <c r="L5" s="160">
        <f>L26</f>
        <v>0</v>
      </c>
    </row>
    <row r="6" spans="10:12" ht="15">
      <c r="J6" s="161" t="s">
        <v>1064</v>
      </c>
      <c r="L6" s="146">
        <f>SUM(L4:L5)</f>
        <v>0</v>
      </c>
    </row>
    <row r="8" spans="6:12" ht="21.6" customHeight="1">
      <c r="F8" s="162"/>
      <c r="G8" s="163"/>
      <c r="H8" s="164"/>
      <c r="I8" s="164"/>
      <c r="J8" s="165"/>
      <c r="K8" s="166"/>
      <c r="L8" s="167"/>
    </row>
    <row r="9" spans="6:12" s="168" customFormat="1" ht="13.5" thickBot="1">
      <c r="F9" s="169" t="s">
        <v>1065</v>
      </c>
      <c r="G9" s="170" t="s">
        <v>1066</v>
      </c>
      <c r="H9" s="171" t="s">
        <v>1067</v>
      </c>
      <c r="I9" s="172" t="s">
        <v>1068</v>
      </c>
      <c r="J9" s="169" t="s">
        <v>1069</v>
      </c>
      <c r="K9" s="169" t="s">
        <v>1070</v>
      </c>
      <c r="L9" s="173" t="s">
        <v>1071</v>
      </c>
    </row>
    <row r="10" spans="6:12" ht="11.25" customHeight="1">
      <c r="F10" s="174"/>
      <c r="G10" s="175"/>
      <c r="H10" s="176"/>
      <c r="I10" s="177"/>
      <c r="J10" s="174"/>
      <c r="K10" s="174"/>
      <c r="L10" s="178"/>
    </row>
    <row r="11" spans="6:12" s="179" customFormat="1" ht="18.75" customHeight="1">
      <c r="F11" s="180"/>
      <c r="G11" s="181"/>
      <c r="H11" s="144" t="s">
        <v>1582</v>
      </c>
      <c r="I11" s="182"/>
      <c r="J11" s="183"/>
      <c r="K11" s="184"/>
      <c r="L11" s="185">
        <f>L15+L26</f>
        <v>0</v>
      </c>
    </row>
    <row r="12" spans="6:12" s="186" customFormat="1" ht="16.5" customHeight="1" outlineLevel="1">
      <c r="F12" s="187"/>
      <c r="G12" s="176"/>
      <c r="H12" s="145" t="s">
        <v>1057</v>
      </c>
      <c r="I12" s="177"/>
      <c r="J12" s="188"/>
      <c r="K12" s="189"/>
      <c r="L12" s="190">
        <f>SUBTOTAL(9,L13:L13)</f>
        <v>0</v>
      </c>
    </row>
    <row r="13" spans="6:12" s="199" customFormat="1" ht="12.75" customHeight="1" outlineLevel="2">
      <c r="F13" s="200"/>
      <c r="G13" s="201"/>
      <c r="H13" s="201"/>
      <c r="I13" s="202"/>
      <c r="J13" s="203"/>
      <c r="K13" s="204"/>
      <c r="L13" s="205"/>
    </row>
    <row r="14" spans="6:12" s="199" customFormat="1" ht="12.75" customHeight="1" outlineLevel="2">
      <c r="F14" s="200"/>
      <c r="G14" s="201"/>
      <c r="H14" s="201"/>
      <c r="I14" s="202"/>
      <c r="J14" s="203">
        <v>0</v>
      </c>
      <c r="K14" s="204"/>
      <c r="L14" s="205"/>
    </row>
    <row r="15" spans="6:12" s="186" customFormat="1" ht="16.5" customHeight="1" outlineLevel="1">
      <c r="F15" s="187"/>
      <c r="G15" s="176"/>
      <c r="H15" s="145" t="s">
        <v>2374</v>
      </c>
      <c r="I15" s="177"/>
      <c r="J15" s="188"/>
      <c r="K15" s="189"/>
      <c r="L15" s="190">
        <f>SUBTOTAL(9,L16:L23)</f>
        <v>0</v>
      </c>
    </row>
    <row r="16" spans="6:12" s="191" customFormat="1" ht="24" outlineLevel="2">
      <c r="F16" s="192">
        <v>5</v>
      </c>
      <c r="G16" s="193" t="s">
        <v>1116</v>
      </c>
      <c r="H16" s="194" t="s">
        <v>1117</v>
      </c>
      <c r="I16" s="195" t="s">
        <v>1080</v>
      </c>
      <c r="J16" s="196">
        <v>60</v>
      </c>
      <c r="K16" s="197">
        <v>0</v>
      </c>
      <c r="L16" s="198">
        <f>J16*K16</f>
        <v>0</v>
      </c>
    </row>
    <row r="17" spans="6:12" s="191" customFormat="1" ht="12" outlineLevel="2">
      <c r="F17" s="192">
        <v>19</v>
      </c>
      <c r="G17" s="193" t="s">
        <v>1144</v>
      </c>
      <c r="H17" s="194" t="s">
        <v>1145</v>
      </c>
      <c r="I17" s="195" t="s">
        <v>1080</v>
      </c>
      <c r="J17" s="196">
        <v>60</v>
      </c>
      <c r="K17" s="197">
        <v>0</v>
      </c>
      <c r="L17" s="198">
        <f aca="true" t="shared" si="0" ref="L17:L22">J17*K17</f>
        <v>0</v>
      </c>
    </row>
    <row r="18" spans="6:12" s="191" customFormat="1" ht="36" outlineLevel="2">
      <c r="F18" s="192">
        <v>25</v>
      </c>
      <c r="G18" s="193" t="s">
        <v>1156</v>
      </c>
      <c r="H18" s="194" t="s">
        <v>1157</v>
      </c>
      <c r="I18" s="195" t="s">
        <v>1107</v>
      </c>
      <c r="J18" s="196">
        <v>4</v>
      </c>
      <c r="K18" s="197">
        <v>0</v>
      </c>
      <c r="L18" s="198">
        <f t="shared" si="0"/>
        <v>0</v>
      </c>
    </row>
    <row r="19" spans="6:12" s="191" customFormat="1" ht="24" outlineLevel="2">
      <c r="F19" s="192">
        <v>26</v>
      </c>
      <c r="G19" s="193" t="s">
        <v>1158</v>
      </c>
      <c r="H19" s="194" t="s">
        <v>1159</v>
      </c>
      <c r="I19" s="195" t="s">
        <v>1107</v>
      </c>
      <c r="J19" s="196">
        <v>8</v>
      </c>
      <c r="K19" s="197">
        <v>0</v>
      </c>
      <c r="L19" s="198">
        <f t="shared" si="0"/>
        <v>0</v>
      </c>
    </row>
    <row r="20" spans="6:12" s="191" customFormat="1" ht="24" outlineLevel="2">
      <c r="F20" s="192">
        <v>27</v>
      </c>
      <c r="G20" s="193" t="s">
        <v>1160</v>
      </c>
      <c r="H20" s="194" t="s">
        <v>1161</v>
      </c>
      <c r="I20" s="195" t="s">
        <v>1107</v>
      </c>
      <c r="J20" s="196">
        <v>4</v>
      </c>
      <c r="K20" s="197">
        <v>0</v>
      </c>
      <c r="L20" s="198">
        <f t="shared" si="0"/>
        <v>0</v>
      </c>
    </row>
    <row r="21" spans="6:12" s="191" customFormat="1" ht="12" outlineLevel="2">
      <c r="F21" s="192">
        <v>28</v>
      </c>
      <c r="G21" s="193" t="s">
        <v>2366</v>
      </c>
      <c r="H21" s="194" t="s">
        <v>2365</v>
      </c>
      <c r="I21" s="195" t="s">
        <v>1107</v>
      </c>
      <c r="J21" s="196">
        <v>1</v>
      </c>
      <c r="K21" s="197">
        <v>0</v>
      </c>
      <c r="L21" s="198">
        <f t="shared" si="0"/>
        <v>0</v>
      </c>
    </row>
    <row r="22" spans="6:12" s="199" customFormat="1" ht="12.75" customHeight="1" outlineLevel="2">
      <c r="F22" s="192">
        <v>31</v>
      </c>
      <c r="G22" s="193" t="s">
        <v>1168</v>
      </c>
      <c r="H22" s="194" t="s">
        <v>1169</v>
      </c>
      <c r="I22" s="195" t="s">
        <v>4</v>
      </c>
      <c r="J22" s="196">
        <f>L16+L17+L18+L19+L20+L21</f>
        <v>0</v>
      </c>
      <c r="K22" s="436">
        <v>0</v>
      </c>
      <c r="L22" s="198">
        <f t="shared" si="0"/>
        <v>0</v>
      </c>
    </row>
    <row r="23" spans="6:12" s="199" customFormat="1" ht="12.75" customHeight="1" outlineLevel="2">
      <c r="F23" s="200"/>
      <c r="G23" s="201"/>
      <c r="H23" s="201"/>
      <c r="I23" s="202"/>
      <c r="J23" s="203"/>
      <c r="K23" s="204"/>
      <c r="L23" s="205"/>
    </row>
    <row r="24" spans="6:25" ht="15">
      <c r="F24" s="200"/>
      <c r="G24" s="201"/>
      <c r="H24" s="201"/>
      <c r="I24" s="202"/>
      <c r="J24" s="203"/>
      <c r="K24" s="204"/>
      <c r="L24" s="205"/>
      <c r="S24" s="227"/>
      <c r="T24" s="227"/>
      <c r="U24" s="227"/>
      <c r="V24" s="227"/>
      <c r="W24" s="227"/>
      <c r="X24" s="227"/>
      <c r="Y24" s="227"/>
    </row>
    <row r="25" spans="14:25" ht="15">
      <c r="N25" s="228"/>
      <c r="O25" s="229"/>
      <c r="P25" s="228"/>
      <c r="Q25" s="228"/>
      <c r="R25" s="228"/>
      <c r="S25" s="230"/>
      <c r="T25" s="227"/>
      <c r="U25" s="227"/>
      <c r="V25" s="227"/>
      <c r="W25" s="227"/>
      <c r="X25" s="227"/>
      <c r="Y25" s="227"/>
    </row>
    <row r="26" spans="6:25" ht="15">
      <c r="F26" s="187"/>
      <c r="G26" s="176"/>
      <c r="H26" s="145" t="s">
        <v>2296</v>
      </c>
      <c r="I26" s="177"/>
      <c r="J26" s="188"/>
      <c r="K26" s="189"/>
      <c r="L26" s="190">
        <f>L27+L28+L29+L30+L31+L32+L33+L34+L35+L36+L37+L38+L39+L40+L41+L42+L43+L44+L45+L46+L47+L48+L49+L50+L51+L52+L53</f>
        <v>0</v>
      </c>
      <c r="N26" s="231"/>
      <c r="O26" s="231"/>
      <c r="P26" s="231"/>
      <c r="Q26" s="232"/>
      <c r="R26" s="233"/>
      <c r="S26" s="234"/>
      <c r="T26" s="227"/>
      <c r="U26" s="227"/>
      <c r="V26" s="235"/>
      <c r="W26" s="236"/>
      <c r="X26" s="237"/>
      <c r="Y26" s="227"/>
    </row>
    <row r="27" spans="6:25" ht="15">
      <c r="F27" s="192">
        <v>1</v>
      </c>
      <c r="G27" s="221" t="s">
        <v>1584</v>
      </c>
      <c r="H27" s="208" t="s">
        <v>1585</v>
      </c>
      <c r="I27" s="209" t="s">
        <v>95</v>
      </c>
      <c r="J27" s="210">
        <v>14.6</v>
      </c>
      <c r="K27" s="212">
        <v>0</v>
      </c>
      <c r="L27" s="212">
        <f>J27*K27</f>
        <v>0</v>
      </c>
      <c r="N27" s="231"/>
      <c r="O27" s="231"/>
      <c r="P27" s="231"/>
      <c r="Q27" s="437" t="s">
        <v>4</v>
      </c>
      <c r="R27" s="233"/>
      <c r="S27" s="234"/>
      <c r="T27" s="227"/>
      <c r="U27" s="227"/>
      <c r="V27" s="235"/>
      <c r="W27" s="236"/>
      <c r="X27" s="237"/>
      <c r="Y27" s="227"/>
    </row>
    <row r="28" spans="6:25" ht="15">
      <c r="F28" s="192">
        <v>2</v>
      </c>
      <c r="G28" s="221" t="s">
        <v>1586</v>
      </c>
      <c r="H28" s="208" t="s">
        <v>1587</v>
      </c>
      <c r="I28" s="209" t="s">
        <v>95</v>
      </c>
      <c r="J28" s="210">
        <v>94.9</v>
      </c>
      <c r="K28" s="212">
        <v>0</v>
      </c>
      <c r="L28" s="212">
        <f aca="true" t="shared" si="1" ref="L28:L53">J28*K28</f>
        <v>0</v>
      </c>
      <c r="N28" s="231"/>
      <c r="O28" s="231"/>
      <c r="P28" s="231"/>
      <c r="Q28" s="232"/>
      <c r="R28" s="233"/>
      <c r="S28" s="234"/>
      <c r="T28" s="227"/>
      <c r="U28" s="227"/>
      <c r="V28" s="235"/>
      <c r="W28" s="236"/>
      <c r="X28" s="237"/>
      <c r="Y28" s="227"/>
    </row>
    <row r="29" spans="6:25" ht="15">
      <c r="F29" s="192">
        <v>3</v>
      </c>
      <c r="G29" s="221" t="s">
        <v>1588</v>
      </c>
      <c r="H29" s="208" t="s">
        <v>1589</v>
      </c>
      <c r="I29" s="209" t="s">
        <v>95</v>
      </c>
      <c r="J29" s="210">
        <v>94.9</v>
      </c>
      <c r="K29" s="212">
        <v>0</v>
      </c>
      <c r="L29" s="212">
        <f t="shared" si="1"/>
        <v>0</v>
      </c>
      <c r="N29" s="231"/>
      <c r="O29" s="231"/>
      <c r="P29" s="231"/>
      <c r="Q29" s="232"/>
      <c r="R29" s="233"/>
      <c r="S29" s="234"/>
      <c r="T29" s="227"/>
      <c r="U29" s="227"/>
      <c r="V29" s="235"/>
      <c r="W29" s="236"/>
      <c r="X29" s="237"/>
      <c r="Y29" s="227"/>
    </row>
    <row r="30" spans="6:25" ht="15">
      <c r="F30" s="192"/>
      <c r="G30" s="221" t="s">
        <v>2368</v>
      </c>
      <c r="H30" s="208" t="s">
        <v>2367</v>
      </c>
      <c r="I30" s="209" t="s">
        <v>95</v>
      </c>
      <c r="J30" s="210">
        <v>6</v>
      </c>
      <c r="K30" s="212">
        <v>0</v>
      </c>
      <c r="L30" s="212">
        <f t="shared" si="1"/>
        <v>0</v>
      </c>
      <c r="N30" s="231"/>
      <c r="O30" s="231"/>
      <c r="P30" s="231"/>
      <c r="Q30" s="232"/>
      <c r="R30" s="233"/>
      <c r="S30" s="234"/>
      <c r="T30" s="227"/>
      <c r="U30" s="227"/>
      <c r="V30" s="235"/>
      <c r="W30" s="236"/>
      <c r="X30" s="237"/>
      <c r="Y30" s="227"/>
    </row>
    <row r="31" spans="6:25" ht="15">
      <c r="F31" s="192">
        <v>4</v>
      </c>
      <c r="G31" s="221" t="s">
        <v>107</v>
      </c>
      <c r="H31" s="208" t="s">
        <v>108</v>
      </c>
      <c r="I31" s="209" t="s">
        <v>109</v>
      </c>
      <c r="J31" s="210">
        <v>219</v>
      </c>
      <c r="K31" s="212">
        <v>0</v>
      </c>
      <c r="L31" s="212">
        <f t="shared" si="1"/>
        <v>0</v>
      </c>
      <c r="N31" s="231"/>
      <c r="O31" s="231"/>
      <c r="P31" s="231"/>
      <c r="Q31" s="232"/>
      <c r="R31" s="233"/>
      <c r="S31" s="234"/>
      <c r="T31" s="227"/>
      <c r="U31" s="227"/>
      <c r="V31" s="235"/>
      <c r="W31" s="236"/>
      <c r="X31" s="237"/>
      <c r="Y31" s="227"/>
    </row>
    <row r="32" spans="6:25" ht="15">
      <c r="F32" s="192">
        <v>5</v>
      </c>
      <c r="G32" s="221" t="s">
        <v>112</v>
      </c>
      <c r="H32" s="208" t="s">
        <v>113</v>
      </c>
      <c r="I32" s="209" t="s">
        <v>109</v>
      </c>
      <c r="J32" s="210">
        <v>219</v>
      </c>
      <c r="K32" s="212">
        <v>0</v>
      </c>
      <c r="L32" s="212">
        <f t="shared" si="1"/>
        <v>0</v>
      </c>
      <c r="N32" s="231"/>
      <c r="O32" s="231"/>
      <c r="P32" s="231"/>
      <c r="Q32" s="232"/>
      <c r="R32" s="233"/>
      <c r="S32" s="234"/>
      <c r="T32" s="227"/>
      <c r="U32" s="227"/>
      <c r="V32" s="235"/>
      <c r="W32" s="236"/>
      <c r="X32" s="237"/>
      <c r="Y32" s="227"/>
    </row>
    <row r="33" spans="6:25" ht="15">
      <c r="F33" s="192">
        <v>6</v>
      </c>
      <c r="G33" s="221" t="s">
        <v>1590</v>
      </c>
      <c r="H33" s="208" t="s">
        <v>1591</v>
      </c>
      <c r="I33" s="209" t="s">
        <v>95</v>
      </c>
      <c r="J33" s="210">
        <v>21.9</v>
      </c>
      <c r="K33" s="212">
        <v>0</v>
      </c>
      <c r="L33" s="212">
        <f t="shared" si="1"/>
        <v>0</v>
      </c>
      <c r="N33" s="231"/>
      <c r="O33" s="231"/>
      <c r="P33" s="231"/>
      <c r="Q33" s="232"/>
      <c r="R33" s="233"/>
      <c r="S33" s="234"/>
      <c r="T33" s="227"/>
      <c r="U33" s="227"/>
      <c r="V33" s="235"/>
      <c r="W33" s="236"/>
      <c r="X33" s="237"/>
      <c r="Y33" s="227"/>
    </row>
    <row r="34" spans="6:25" ht="15">
      <c r="F34" s="192">
        <v>7</v>
      </c>
      <c r="G34" s="221" t="s">
        <v>121</v>
      </c>
      <c r="H34" s="208" t="s">
        <v>122</v>
      </c>
      <c r="I34" s="209" t="s">
        <v>95</v>
      </c>
      <c r="J34" s="210">
        <v>26.9</v>
      </c>
      <c r="K34" s="212">
        <v>0</v>
      </c>
      <c r="L34" s="212">
        <f t="shared" si="1"/>
        <v>0</v>
      </c>
      <c r="N34" s="231"/>
      <c r="O34" s="231"/>
      <c r="P34" s="231"/>
      <c r="Q34" s="232"/>
      <c r="R34" s="233"/>
      <c r="S34" s="234"/>
      <c r="T34" s="227"/>
      <c r="U34" s="227"/>
      <c r="V34" s="235"/>
      <c r="W34" s="236"/>
      <c r="X34" s="237"/>
      <c r="Y34" s="227"/>
    </row>
    <row r="35" spans="6:25" ht="15">
      <c r="F35" s="192">
        <v>8</v>
      </c>
      <c r="G35" s="221" t="s">
        <v>125</v>
      </c>
      <c r="H35" s="208" t="s">
        <v>126</v>
      </c>
      <c r="I35" s="209" t="s">
        <v>95</v>
      </c>
      <c r="J35" s="210">
        <v>538</v>
      </c>
      <c r="K35" s="212">
        <v>0</v>
      </c>
      <c r="L35" s="212">
        <f t="shared" si="1"/>
        <v>0</v>
      </c>
      <c r="N35" s="231"/>
      <c r="O35" s="231"/>
      <c r="P35" s="231"/>
      <c r="Q35" s="232"/>
      <c r="R35" s="233"/>
      <c r="S35" s="234"/>
      <c r="T35" s="227"/>
      <c r="U35" s="227"/>
      <c r="V35" s="235"/>
      <c r="W35" s="236"/>
      <c r="X35" s="237"/>
      <c r="Y35" s="227"/>
    </row>
    <row r="36" spans="6:25" ht="15">
      <c r="F36" s="192">
        <v>9</v>
      </c>
      <c r="G36" s="221" t="s">
        <v>119</v>
      </c>
      <c r="H36" s="208" t="s">
        <v>120</v>
      </c>
      <c r="I36" s="209" t="s">
        <v>95</v>
      </c>
      <c r="J36" s="210">
        <v>26.9</v>
      </c>
      <c r="K36" s="212">
        <v>0</v>
      </c>
      <c r="L36" s="212">
        <f t="shared" si="1"/>
        <v>0</v>
      </c>
      <c r="N36" s="231"/>
      <c r="O36" s="231"/>
      <c r="P36" s="231"/>
      <c r="Q36" s="232"/>
      <c r="R36" s="233"/>
      <c r="S36" s="234"/>
      <c r="T36" s="227"/>
      <c r="U36" s="227"/>
      <c r="V36" s="235"/>
      <c r="W36" s="236"/>
      <c r="X36" s="237"/>
      <c r="Y36" s="227"/>
    </row>
    <row r="37" spans="6:25" ht="15">
      <c r="F37" s="192">
        <v>10</v>
      </c>
      <c r="G37" s="221" t="s">
        <v>128</v>
      </c>
      <c r="H37" s="208" t="s">
        <v>129</v>
      </c>
      <c r="I37" s="209" t="s">
        <v>95</v>
      </c>
      <c r="J37" s="210">
        <v>26.9</v>
      </c>
      <c r="K37" s="212">
        <v>0</v>
      </c>
      <c r="L37" s="212">
        <f t="shared" si="1"/>
        <v>0</v>
      </c>
      <c r="N37" s="231"/>
      <c r="O37" s="231"/>
      <c r="P37" s="231"/>
      <c r="Q37" s="232"/>
      <c r="R37" s="233"/>
      <c r="S37" s="234"/>
      <c r="T37" s="227"/>
      <c r="U37" s="227"/>
      <c r="V37" s="235"/>
      <c r="W37" s="236"/>
      <c r="X37" s="237"/>
      <c r="Y37" s="227"/>
    </row>
    <row r="38" spans="6:25" ht="15">
      <c r="F38" s="192">
        <v>11</v>
      </c>
      <c r="G38" s="221" t="s">
        <v>130</v>
      </c>
      <c r="H38" s="208" t="s">
        <v>131</v>
      </c>
      <c r="I38" s="209" t="s">
        <v>132</v>
      </c>
      <c r="J38" s="210">
        <v>48.42</v>
      </c>
      <c r="K38" s="212">
        <v>0</v>
      </c>
      <c r="L38" s="212">
        <f t="shared" si="1"/>
        <v>0</v>
      </c>
      <c r="N38" s="231"/>
      <c r="O38" s="231"/>
      <c r="P38" s="231"/>
      <c r="Q38" s="232"/>
      <c r="R38" s="233"/>
      <c r="S38" s="234"/>
      <c r="T38" s="227"/>
      <c r="U38" s="227"/>
      <c r="V38" s="235"/>
      <c r="W38" s="236"/>
      <c r="X38" s="237"/>
      <c r="Y38" s="227"/>
    </row>
    <row r="39" spans="6:25" ht="15">
      <c r="F39" s="192">
        <v>12</v>
      </c>
      <c r="G39" s="221" t="s">
        <v>1592</v>
      </c>
      <c r="H39" s="208" t="s">
        <v>2369</v>
      </c>
      <c r="I39" s="209" t="s">
        <v>95</v>
      </c>
      <c r="J39" s="210">
        <v>51.1</v>
      </c>
      <c r="K39" s="212">
        <v>0</v>
      </c>
      <c r="L39" s="212">
        <f t="shared" si="1"/>
        <v>0</v>
      </c>
      <c r="N39" s="231"/>
      <c r="O39" s="231"/>
      <c r="P39" s="231"/>
      <c r="Q39" s="232"/>
      <c r="R39" s="233"/>
      <c r="S39" s="234"/>
      <c r="T39" s="227"/>
      <c r="U39" s="227"/>
      <c r="V39" s="235"/>
      <c r="W39" s="236"/>
      <c r="X39" s="237"/>
      <c r="Y39" s="227"/>
    </row>
    <row r="40" spans="6:25" ht="15">
      <c r="F40" s="192"/>
      <c r="G40" s="221" t="s">
        <v>2372</v>
      </c>
      <c r="H40" s="208" t="s">
        <v>2370</v>
      </c>
      <c r="I40" s="209" t="s">
        <v>95</v>
      </c>
      <c r="J40" s="210">
        <v>1</v>
      </c>
      <c r="K40" s="212">
        <v>0</v>
      </c>
      <c r="L40" s="212">
        <f t="shared" si="1"/>
        <v>0</v>
      </c>
      <c r="N40" s="231"/>
      <c r="O40" s="231"/>
      <c r="P40" s="231"/>
      <c r="Q40" s="232"/>
      <c r="R40" s="233"/>
      <c r="S40" s="234"/>
      <c r="T40" s="227"/>
      <c r="U40" s="227"/>
      <c r="V40" s="235"/>
      <c r="W40" s="236"/>
      <c r="X40" s="237"/>
      <c r="Y40" s="227"/>
    </row>
    <row r="41" spans="6:25" ht="15">
      <c r="F41" s="192"/>
      <c r="G41" s="221" t="s">
        <v>2373</v>
      </c>
      <c r="H41" s="208" t="s">
        <v>2371</v>
      </c>
      <c r="I41" s="209" t="s">
        <v>95</v>
      </c>
      <c r="J41" s="210">
        <v>1</v>
      </c>
      <c r="K41" s="212">
        <v>0</v>
      </c>
      <c r="L41" s="212">
        <f t="shared" si="1"/>
        <v>0</v>
      </c>
      <c r="N41" s="231"/>
      <c r="O41" s="231"/>
      <c r="P41" s="231"/>
      <c r="Q41" s="232"/>
      <c r="R41" s="233"/>
      <c r="S41" s="234"/>
      <c r="T41" s="227"/>
      <c r="U41" s="227"/>
      <c r="V41" s="235"/>
      <c r="W41" s="236"/>
      <c r="X41" s="237"/>
      <c r="Y41" s="227"/>
    </row>
    <row r="42" spans="6:25" ht="15">
      <c r="F42" s="192">
        <v>13</v>
      </c>
      <c r="G42" s="221" t="s">
        <v>1594</v>
      </c>
      <c r="H42" s="208" t="s">
        <v>1595</v>
      </c>
      <c r="I42" s="209" t="s">
        <v>109</v>
      </c>
      <c r="J42" s="210">
        <v>109.5</v>
      </c>
      <c r="K42" s="212">
        <v>0</v>
      </c>
      <c r="L42" s="212">
        <f t="shared" si="1"/>
        <v>0</v>
      </c>
      <c r="N42" s="231"/>
      <c r="O42" s="231"/>
      <c r="P42" s="231"/>
      <c r="Q42" s="232"/>
      <c r="R42" s="233"/>
      <c r="S42" s="234"/>
      <c r="T42" s="227"/>
      <c r="U42" s="227"/>
      <c r="V42" s="235"/>
      <c r="W42" s="236"/>
      <c r="X42" s="237"/>
      <c r="Y42" s="227"/>
    </row>
    <row r="43" spans="6:25" ht="15">
      <c r="F43" s="192">
        <v>14</v>
      </c>
      <c r="G43" s="221" t="s">
        <v>1596</v>
      </c>
      <c r="H43" s="208" t="s">
        <v>1597</v>
      </c>
      <c r="I43" s="209" t="s">
        <v>109</v>
      </c>
      <c r="J43" s="210">
        <v>109.5</v>
      </c>
      <c r="K43" s="212">
        <v>0</v>
      </c>
      <c r="L43" s="212">
        <f t="shared" si="1"/>
        <v>0</v>
      </c>
      <c r="N43" s="231"/>
      <c r="O43" s="231"/>
      <c r="P43" s="231"/>
      <c r="Q43" s="232"/>
      <c r="R43" s="233"/>
      <c r="S43" s="234"/>
      <c r="T43" s="227"/>
      <c r="U43" s="227"/>
      <c r="V43" s="235"/>
      <c r="W43" s="236"/>
      <c r="X43" s="237"/>
      <c r="Y43" s="227"/>
    </row>
    <row r="44" spans="6:25" ht="15">
      <c r="F44" s="192">
        <v>15</v>
      </c>
      <c r="G44" s="221" t="s">
        <v>1598</v>
      </c>
      <c r="H44" s="208" t="s">
        <v>1599</v>
      </c>
      <c r="I44" s="209" t="s">
        <v>109</v>
      </c>
      <c r="J44" s="210">
        <v>7</v>
      </c>
      <c r="K44" s="212">
        <v>0</v>
      </c>
      <c r="L44" s="212">
        <f t="shared" si="1"/>
        <v>0</v>
      </c>
      <c r="N44" s="231"/>
      <c r="O44" s="231"/>
      <c r="P44" s="231"/>
      <c r="Q44" s="232"/>
      <c r="R44" s="233"/>
      <c r="S44" s="234"/>
      <c r="T44" s="227"/>
      <c r="U44" s="227"/>
      <c r="V44" s="235"/>
      <c r="W44" s="236"/>
      <c r="X44" s="237"/>
      <c r="Y44" s="227"/>
    </row>
    <row r="45" spans="6:25" ht="15">
      <c r="F45" s="192">
        <v>16</v>
      </c>
      <c r="G45" s="221" t="s">
        <v>1600</v>
      </c>
      <c r="H45" s="208" t="s">
        <v>1601</v>
      </c>
      <c r="I45" s="209" t="s">
        <v>186</v>
      </c>
      <c r="J45" s="210">
        <v>14</v>
      </c>
      <c r="K45" s="212">
        <v>0</v>
      </c>
      <c r="L45" s="212">
        <f t="shared" si="1"/>
        <v>0</v>
      </c>
      <c r="N45" s="231"/>
      <c r="O45" s="231"/>
      <c r="P45" s="231"/>
      <c r="Q45" s="232"/>
      <c r="R45" s="233"/>
      <c r="S45" s="234"/>
      <c r="T45" s="227"/>
      <c r="U45" s="227"/>
      <c r="V45" s="235"/>
      <c r="W45" s="236"/>
      <c r="X45" s="237"/>
      <c r="Y45" s="227"/>
    </row>
    <row r="46" spans="6:25" ht="15">
      <c r="F46" s="192">
        <v>17</v>
      </c>
      <c r="G46" s="221" t="s">
        <v>1602</v>
      </c>
      <c r="H46" s="208" t="s">
        <v>1603</v>
      </c>
      <c r="I46" s="209" t="s">
        <v>132</v>
      </c>
      <c r="J46" s="210">
        <v>3.08</v>
      </c>
      <c r="K46" s="212">
        <v>0</v>
      </c>
      <c r="L46" s="212">
        <f t="shared" si="1"/>
        <v>0</v>
      </c>
      <c r="N46" s="231"/>
      <c r="O46" s="231"/>
      <c r="P46" s="231"/>
      <c r="Q46" s="232"/>
      <c r="R46" s="233"/>
      <c r="S46" s="234"/>
      <c r="T46" s="227"/>
      <c r="U46" s="227"/>
      <c r="V46" s="235"/>
      <c r="W46" s="236"/>
      <c r="X46" s="237"/>
      <c r="Y46" s="227"/>
    </row>
    <row r="47" spans="6:25" ht="15">
      <c r="F47" s="192">
        <v>18</v>
      </c>
      <c r="G47" s="221" t="s">
        <v>1604</v>
      </c>
      <c r="H47" s="208" t="s">
        <v>1605</v>
      </c>
      <c r="I47" s="209" t="s">
        <v>132</v>
      </c>
      <c r="J47" s="210">
        <v>3.08</v>
      </c>
      <c r="K47" s="212">
        <v>0</v>
      </c>
      <c r="L47" s="212">
        <f t="shared" si="1"/>
        <v>0</v>
      </c>
      <c r="N47" s="231"/>
      <c r="O47" s="231"/>
      <c r="P47" s="231"/>
      <c r="Q47" s="232"/>
      <c r="R47" s="233"/>
      <c r="S47" s="234"/>
      <c r="T47" s="227"/>
      <c r="U47" s="227"/>
      <c r="V47" s="235"/>
      <c r="W47" s="236"/>
      <c r="X47" s="237"/>
      <c r="Y47" s="227"/>
    </row>
    <row r="48" spans="6:25" ht="15">
      <c r="F48" s="192">
        <v>19</v>
      </c>
      <c r="G48" s="221" t="s">
        <v>1606</v>
      </c>
      <c r="H48" s="208" t="s">
        <v>1607</v>
      </c>
      <c r="I48" s="209" t="s">
        <v>132</v>
      </c>
      <c r="J48" s="210">
        <v>61.6</v>
      </c>
      <c r="K48" s="212">
        <v>0</v>
      </c>
      <c r="L48" s="212">
        <f t="shared" si="1"/>
        <v>0</v>
      </c>
      <c r="N48" s="231"/>
      <c r="O48" s="231"/>
      <c r="P48" s="231"/>
      <c r="Q48" s="232"/>
      <c r="R48" s="233"/>
      <c r="S48" s="234"/>
      <c r="T48" s="227"/>
      <c r="U48" s="227"/>
      <c r="V48" s="235"/>
      <c r="W48" s="236"/>
      <c r="X48" s="237"/>
      <c r="Y48" s="227"/>
    </row>
    <row r="49" spans="6:25" ht="15">
      <c r="F49" s="192">
        <v>20</v>
      </c>
      <c r="G49" s="221" t="s">
        <v>1608</v>
      </c>
      <c r="H49" s="208" t="s">
        <v>1609</v>
      </c>
      <c r="I49" s="209" t="s">
        <v>132</v>
      </c>
      <c r="J49" s="210">
        <v>3.08</v>
      </c>
      <c r="K49" s="212">
        <v>0</v>
      </c>
      <c r="L49" s="212">
        <f t="shared" si="1"/>
        <v>0</v>
      </c>
      <c r="N49" s="231"/>
      <c r="O49" s="231"/>
      <c r="P49" s="231"/>
      <c r="Q49" s="232"/>
      <c r="R49" s="233"/>
      <c r="S49" s="234"/>
      <c r="T49" s="227"/>
      <c r="U49" s="227"/>
      <c r="V49" s="235"/>
      <c r="W49" s="236"/>
      <c r="X49" s="237"/>
      <c r="Y49" s="227"/>
    </row>
    <row r="50" spans="6:25" ht="15">
      <c r="F50" s="192">
        <v>21</v>
      </c>
      <c r="G50" s="221" t="s">
        <v>1610</v>
      </c>
      <c r="H50" s="208" t="s">
        <v>1611</v>
      </c>
      <c r="I50" s="209" t="s">
        <v>132</v>
      </c>
      <c r="J50" s="210">
        <v>4.2</v>
      </c>
      <c r="K50" s="212">
        <v>0</v>
      </c>
      <c r="L50" s="212">
        <f t="shared" si="1"/>
        <v>0</v>
      </c>
      <c r="N50" s="231"/>
      <c r="S50" s="227"/>
      <c r="T50" s="227"/>
      <c r="U50" s="227"/>
      <c r="V50" s="227"/>
      <c r="W50" s="227"/>
      <c r="X50" s="227"/>
      <c r="Y50" s="227"/>
    </row>
    <row r="51" spans="6:25" ht="15">
      <c r="F51" s="192">
        <v>22</v>
      </c>
      <c r="G51" s="221" t="s">
        <v>1612</v>
      </c>
      <c r="H51" s="208" t="s">
        <v>1613</v>
      </c>
      <c r="I51" s="209" t="s">
        <v>109</v>
      </c>
      <c r="J51" s="210">
        <v>7</v>
      </c>
      <c r="K51" s="212">
        <v>0</v>
      </c>
      <c r="L51" s="212">
        <f t="shared" si="1"/>
        <v>0</v>
      </c>
      <c r="S51" s="227"/>
      <c r="T51" s="227"/>
      <c r="U51" s="227"/>
      <c r="V51" s="227"/>
      <c r="W51" s="227"/>
      <c r="X51" s="227"/>
      <c r="Y51" s="227"/>
    </row>
    <row r="52" spans="6:25" ht="15">
      <c r="F52" s="192">
        <v>23</v>
      </c>
      <c r="G52" s="221" t="s">
        <v>476</v>
      </c>
      <c r="H52" s="208" t="s">
        <v>1614</v>
      </c>
      <c r="I52" s="209" t="s">
        <v>95</v>
      </c>
      <c r="J52" s="210">
        <v>21.9</v>
      </c>
      <c r="K52" s="212">
        <v>0</v>
      </c>
      <c r="L52" s="212">
        <f t="shared" si="1"/>
        <v>0</v>
      </c>
      <c r="S52" s="227"/>
      <c r="T52" s="227"/>
      <c r="U52" s="227"/>
      <c r="V52" s="227"/>
      <c r="W52" s="227"/>
      <c r="X52" s="227"/>
      <c r="Y52" s="227"/>
    </row>
    <row r="53" spans="6:25" ht="15">
      <c r="F53" s="192">
        <v>24</v>
      </c>
      <c r="G53" s="221" t="s">
        <v>1615</v>
      </c>
      <c r="H53" s="208" t="s">
        <v>1616</v>
      </c>
      <c r="I53" s="209" t="s">
        <v>132</v>
      </c>
      <c r="J53" s="210">
        <v>85.084</v>
      </c>
      <c r="K53" s="212">
        <v>0</v>
      </c>
      <c r="L53" s="212">
        <f t="shared" si="1"/>
        <v>0</v>
      </c>
      <c r="S53" s="227"/>
      <c r="T53" s="227"/>
      <c r="U53" s="227"/>
      <c r="V53" s="227"/>
      <c r="W53" s="227"/>
      <c r="X53" s="227"/>
      <c r="Y53" s="227"/>
    </row>
    <row r="54" spans="19:25" ht="15">
      <c r="S54" s="227"/>
      <c r="T54" s="227"/>
      <c r="U54" s="227"/>
      <c r="V54" s="227"/>
      <c r="W54" s="227"/>
      <c r="X54" s="227"/>
      <c r="Y54" s="227"/>
    </row>
    <row r="55" spans="12:25" ht="15">
      <c r="L55" s="143" t="s">
        <v>4</v>
      </c>
      <c r="S55" s="227"/>
      <c r="T55" s="227"/>
      <c r="U55" s="227"/>
      <c r="V55" s="227"/>
      <c r="W55" s="227"/>
      <c r="X55" s="227"/>
      <c r="Y55" s="227"/>
    </row>
  </sheetData>
  <mergeCells count="2">
    <mergeCell ref="G2:L2"/>
    <mergeCell ref="F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Knob Josef</cp:lastModifiedBy>
  <cp:lastPrinted>2019-07-10T15:18:24Z</cp:lastPrinted>
  <dcterms:created xsi:type="dcterms:W3CDTF">2016-04-06T12:33:06Z</dcterms:created>
  <dcterms:modified xsi:type="dcterms:W3CDTF">2019-07-15T13:57:19Z</dcterms:modified>
  <cp:category/>
  <cp:version/>
  <cp:contentType/>
  <cp:contentStatus/>
</cp:coreProperties>
</file>